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rieBogdanovich\Desktop\SGVBid Prices 23.24\"/>
    </mc:Choice>
  </mc:AlternateContent>
  <xr:revisionPtr revIDLastSave="0" documentId="8_{F2B3D29F-844E-4770-B236-E0951B807942}" xr6:coauthVersionLast="36" xr6:coauthVersionMax="36" xr10:uidLastSave="{00000000-0000-0000-0000-000000000000}"/>
  <bookViews>
    <workbookView xWindow="0" yWindow="0" windowWidth="24090" windowHeight="10365" firstSheet="1" activeTab="1" xr2:uid="{00000000-000D-0000-FFFF-FFFF00000000}"/>
  </bookViews>
  <sheets>
    <sheet name="CATEGORY A-13.98% &amp; 17.98%" sheetId="4" state="hidden" r:id="rId1"/>
    <sheet name="CATEGORY A" sheetId="1" r:id="rId2"/>
    <sheet name="CATEGORY A-19.48% &amp; 23.48%" sheetId="6" state="hidden" r:id="rId3"/>
    <sheet name="CAEGORY B-13.98% &amp; 17.98%" sheetId="5" state="hidden" r:id="rId4"/>
    <sheet name="CATEGORY B" sheetId="7" r:id="rId5"/>
    <sheet name="CAEGORY B-19.48% &amp; 23.48%" sheetId="8" state="hidden" r:id="rId6"/>
  </sheets>
  <externalReferences>
    <externalReference r:id="rId7"/>
    <externalReference r:id="rId8"/>
  </externalReferences>
  <definedNames>
    <definedName name="_xlnm._FilterDatabase" localSheetId="3" hidden="1">'CAEGORY B-13.98% &amp; 17.98%'!$B$2:$CP$286</definedName>
    <definedName name="_xlnm._FilterDatabase" localSheetId="5" hidden="1">'CAEGORY B-19.48% &amp; 23.48%'!$B$2:$CP$286</definedName>
    <definedName name="_xlnm._FilterDatabase" localSheetId="1" hidden="1">'CATEGORY A'!$A$2:$AC$243</definedName>
    <definedName name="_xlnm._FilterDatabase" localSheetId="0" hidden="1">'CATEGORY A-13.98% &amp; 17.98%'!$A$2:$CP$242</definedName>
    <definedName name="_xlnm._FilterDatabase" localSheetId="2" hidden="1">'CATEGORY A-19.48% &amp; 23.48%'!$B$2:$CP$242</definedName>
    <definedName name="_xlnm._FilterDatabase" localSheetId="4" hidden="1">'CATEGORY B'!$A$2:$AB$285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264" i="8" l="1"/>
  <c r="BU264" i="8" s="1"/>
  <c r="BI90" i="8"/>
  <c r="BU90" i="8" s="1"/>
  <c r="BI264" i="5"/>
  <c r="BI90" i="5"/>
  <c r="BI120" i="6"/>
  <c r="BI120" i="4"/>
  <c r="BH290" i="8"/>
  <c r="AC290" i="8"/>
  <c r="BH286" i="8"/>
  <c r="V286" i="8"/>
  <c r="BI286" i="8" s="1"/>
  <c r="BJ286" i="8" s="1"/>
  <c r="H286" i="8"/>
  <c r="BI285" i="8"/>
  <c r="CA285" i="8" s="1"/>
  <c r="BH285" i="8"/>
  <c r="H285" i="8"/>
  <c r="BL285" i="8" s="1"/>
  <c r="BI284" i="8"/>
  <c r="BJ284" i="8" s="1"/>
  <c r="BH284" i="8"/>
  <c r="H284" i="8"/>
  <c r="BL284" i="8" s="1"/>
  <c r="BW284" i="8" s="1"/>
  <c r="BI283" i="8"/>
  <c r="BH283" i="8"/>
  <c r="H283" i="8"/>
  <c r="BL283" i="8" s="1"/>
  <c r="BW283" i="8" s="1"/>
  <c r="BI282" i="8"/>
  <c r="BP282" i="8" s="1"/>
  <c r="BH282" i="8"/>
  <c r="H282" i="8"/>
  <c r="BL282" i="8" s="1"/>
  <c r="BW282" i="8" s="1"/>
  <c r="BI281" i="8"/>
  <c r="BP281" i="8" s="1"/>
  <c r="BH281" i="8"/>
  <c r="H281" i="8"/>
  <c r="BL281" i="8" s="1"/>
  <c r="BW281" i="8" s="1"/>
  <c r="BI280" i="8"/>
  <c r="BP280" i="8" s="1"/>
  <c r="BH280" i="8"/>
  <c r="H280" i="8"/>
  <c r="BL280" i="8" s="1"/>
  <c r="CM279" i="8"/>
  <c r="BI279" i="8"/>
  <c r="BJ279" i="8" s="1"/>
  <c r="BH279" i="8"/>
  <c r="H279" i="8"/>
  <c r="BL279" i="8" s="1"/>
  <c r="BW279" i="8" s="1"/>
  <c r="BI278" i="8"/>
  <c r="BU278" i="8" s="1"/>
  <c r="BH278" i="8"/>
  <c r="H278" i="8"/>
  <c r="BL278" i="8" s="1"/>
  <c r="BW278" i="8" s="1"/>
  <c r="BI277" i="8"/>
  <c r="BP277" i="8" s="1"/>
  <c r="BH277" i="8"/>
  <c r="H277" i="8"/>
  <c r="BL277" i="8" s="1"/>
  <c r="BW277" i="8" s="1"/>
  <c r="BI276" i="8"/>
  <c r="BU276" i="8" s="1"/>
  <c r="BH276" i="8"/>
  <c r="H276" i="8"/>
  <c r="BL276" i="8" s="1"/>
  <c r="BW276" i="8" s="1"/>
  <c r="BI275" i="8"/>
  <c r="BU275" i="8" s="1"/>
  <c r="BH275" i="8"/>
  <c r="H275" i="8"/>
  <c r="BL275" i="8" s="1"/>
  <c r="BW275" i="8" s="1"/>
  <c r="BI274" i="8"/>
  <c r="BU274" i="8" s="1"/>
  <c r="BH274" i="8"/>
  <c r="H274" i="8"/>
  <c r="BL274" i="8" s="1"/>
  <c r="BW274" i="8" s="1"/>
  <c r="BI273" i="8"/>
  <c r="BU273" i="8" s="1"/>
  <c r="BH273" i="8"/>
  <c r="H273" i="8"/>
  <c r="BL273" i="8" s="1"/>
  <c r="BW273" i="8" s="1"/>
  <c r="BI272" i="8"/>
  <c r="BJ272" i="8" s="1"/>
  <c r="BH272" i="8"/>
  <c r="H272" i="8"/>
  <c r="BL272" i="8" s="1"/>
  <c r="BW272" i="8" s="1"/>
  <c r="BI271" i="8"/>
  <c r="CA271" i="8" s="1"/>
  <c r="BH271" i="8"/>
  <c r="H271" i="8"/>
  <c r="BL271" i="8" s="1"/>
  <c r="BW271" i="8" s="1"/>
  <c r="BI270" i="8"/>
  <c r="BJ270" i="8" s="1"/>
  <c r="BN270" i="8" s="1"/>
  <c r="BH270" i="8"/>
  <c r="H270" i="8"/>
  <c r="BL270" i="8" s="1"/>
  <c r="BW270" i="8" s="1"/>
  <c r="BI269" i="8"/>
  <c r="BJ269" i="8" s="1"/>
  <c r="BH269" i="8"/>
  <c r="H269" i="8"/>
  <c r="BL269" i="8" s="1"/>
  <c r="BW269" i="8" s="1"/>
  <c r="BI268" i="8"/>
  <c r="BH268" i="8"/>
  <c r="H268" i="8"/>
  <c r="BL268" i="8" s="1"/>
  <c r="BW268" i="8" s="1"/>
  <c r="BI267" i="8"/>
  <c r="BJ267" i="8" s="1"/>
  <c r="BH267" i="8"/>
  <c r="H267" i="8"/>
  <c r="BL267" i="8" s="1"/>
  <c r="BW267" i="8" s="1"/>
  <c r="BI266" i="8"/>
  <c r="BP266" i="8" s="1"/>
  <c r="BH266" i="8"/>
  <c r="H266" i="8"/>
  <c r="BL266" i="8" s="1"/>
  <c r="BW266" i="8" s="1"/>
  <c r="BI265" i="8"/>
  <c r="BJ265" i="8" s="1"/>
  <c r="BH265" i="8"/>
  <c r="H265" i="8"/>
  <c r="BL265" i="8" s="1"/>
  <c r="BW265" i="8" s="1"/>
  <c r="CA264" i="8"/>
  <c r="BP264" i="8"/>
  <c r="BH264" i="8"/>
  <c r="H264" i="8"/>
  <c r="BI263" i="8"/>
  <c r="BP263" i="8" s="1"/>
  <c r="BH263" i="8"/>
  <c r="H263" i="8"/>
  <c r="BL263" i="8" s="1"/>
  <c r="BW263" i="8" s="1"/>
  <c r="BI262" i="8"/>
  <c r="BJ262" i="8" s="1"/>
  <c r="BH262" i="8"/>
  <c r="H262" i="8"/>
  <c r="BL262" i="8" s="1"/>
  <c r="BW262" i="8" s="1"/>
  <c r="BW261" i="8"/>
  <c r="BI261" i="8"/>
  <c r="BP261" i="8" s="1"/>
  <c r="BH261" i="8"/>
  <c r="Z261" i="8"/>
  <c r="V261" i="8"/>
  <c r="T261" i="8"/>
  <c r="H261" i="8"/>
  <c r="BW260" i="8"/>
  <c r="BI260" i="8"/>
  <c r="BJ260" i="8" s="1"/>
  <c r="BH260" i="8"/>
  <c r="Z260" i="8"/>
  <c r="V260" i="8"/>
  <c r="T260" i="8"/>
  <c r="H260" i="8"/>
  <c r="BW259" i="8"/>
  <c r="BI259" i="8"/>
  <c r="BU259" i="8" s="1"/>
  <c r="BH259" i="8"/>
  <c r="Z259" i="8"/>
  <c r="V259" i="8"/>
  <c r="T259" i="8"/>
  <c r="H259" i="8"/>
  <c r="BW258" i="8"/>
  <c r="BI258" i="8"/>
  <c r="BJ258" i="8" s="1"/>
  <c r="BN258" i="8" s="1"/>
  <c r="BH258" i="8"/>
  <c r="Z258" i="8"/>
  <c r="V258" i="8"/>
  <c r="T258" i="8"/>
  <c r="H258" i="8"/>
  <c r="BW257" i="8"/>
  <c r="BI257" i="8"/>
  <c r="BU257" i="8" s="1"/>
  <c r="BH257" i="8"/>
  <c r="Z257" i="8"/>
  <c r="V257" i="8"/>
  <c r="T257" i="8"/>
  <c r="H257" i="8"/>
  <c r="BW256" i="8"/>
  <c r="BI256" i="8"/>
  <c r="BH256" i="8"/>
  <c r="Z256" i="8"/>
  <c r="V256" i="8"/>
  <c r="T256" i="8"/>
  <c r="H256" i="8"/>
  <c r="BW255" i="8"/>
  <c r="BI255" i="8"/>
  <c r="BP255" i="8" s="1"/>
  <c r="BH255" i="8"/>
  <c r="Z255" i="8"/>
  <c r="V255" i="8"/>
  <c r="T255" i="8"/>
  <c r="H255" i="8"/>
  <c r="BW254" i="8"/>
  <c r="BI254" i="8"/>
  <c r="BH254" i="8"/>
  <c r="Z254" i="8"/>
  <c r="V254" i="8"/>
  <c r="T254" i="8"/>
  <c r="H254" i="8"/>
  <c r="BW253" i="8"/>
  <c r="BI253" i="8"/>
  <c r="BJ253" i="8" s="1"/>
  <c r="BH253" i="8"/>
  <c r="Z253" i="8"/>
  <c r="V253" i="8"/>
  <c r="T253" i="8"/>
  <c r="H253" i="8"/>
  <c r="BW252" i="8"/>
  <c r="BI252" i="8"/>
  <c r="BH252" i="8"/>
  <c r="Z252" i="8"/>
  <c r="V252" i="8"/>
  <c r="T252" i="8"/>
  <c r="H252" i="8"/>
  <c r="BW251" i="8"/>
  <c r="BI251" i="8"/>
  <c r="BJ251" i="8" s="1"/>
  <c r="BH251" i="8"/>
  <c r="Z251" i="8"/>
  <c r="V251" i="8"/>
  <c r="T251" i="8"/>
  <c r="H251" i="8"/>
  <c r="BW250" i="8"/>
  <c r="BI250" i="8"/>
  <c r="CA250" i="8" s="1"/>
  <c r="BH250" i="8"/>
  <c r="Z250" i="8"/>
  <c r="V250" i="8"/>
  <c r="T250" i="8"/>
  <c r="H250" i="8"/>
  <c r="BW249" i="8"/>
  <c r="BI249" i="8"/>
  <c r="BJ249" i="8" s="1"/>
  <c r="BQ249" i="8" s="1"/>
  <c r="BH249" i="8"/>
  <c r="Z249" i="8"/>
  <c r="V249" i="8"/>
  <c r="T249" i="8"/>
  <c r="H249" i="8"/>
  <c r="BI248" i="8"/>
  <c r="CA248" i="8" s="1"/>
  <c r="BH248" i="8"/>
  <c r="H248" i="8"/>
  <c r="BL248" i="8" s="1"/>
  <c r="BW248" i="8" s="1"/>
  <c r="BI247" i="8"/>
  <c r="BJ247" i="8" s="1"/>
  <c r="BH247" i="8"/>
  <c r="H247" i="8"/>
  <c r="BL247" i="8" s="1"/>
  <c r="BW247" i="8" s="1"/>
  <c r="BI246" i="8"/>
  <c r="BH246" i="8"/>
  <c r="H246" i="8"/>
  <c r="BH245" i="8"/>
  <c r="Z245" i="8"/>
  <c r="BI245" i="8" s="1"/>
  <c r="BJ245" i="8" s="1"/>
  <c r="H245" i="8"/>
  <c r="BL245" i="8" s="1"/>
  <c r="BW245" i="8" s="1"/>
  <c r="BH244" i="8"/>
  <c r="Z244" i="8"/>
  <c r="BI244" i="8" s="1"/>
  <c r="H244" i="8"/>
  <c r="BL244" i="8" s="1"/>
  <c r="BW244" i="8" s="1"/>
  <c r="BH243" i="8"/>
  <c r="Z243" i="8"/>
  <c r="BI243" i="8" s="1"/>
  <c r="BJ243" i="8" s="1"/>
  <c r="H243" i="8"/>
  <c r="BL243" i="8" s="1"/>
  <c r="BW243" i="8" s="1"/>
  <c r="BH242" i="8"/>
  <c r="Z242" i="8"/>
  <c r="BI242" i="8" s="1"/>
  <c r="H242" i="8"/>
  <c r="BL242" i="8" s="1"/>
  <c r="BW242" i="8" s="1"/>
  <c r="BH241" i="8"/>
  <c r="Z241" i="8"/>
  <c r="BI241" i="8" s="1"/>
  <c r="H241" i="8"/>
  <c r="BL241" i="8" s="1"/>
  <c r="BW241" i="8" s="1"/>
  <c r="BH240" i="8"/>
  <c r="Z240" i="8"/>
  <c r="BI240" i="8" s="1"/>
  <c r="H240" i="8"/>
  <c r="BL240" i="8" s="1"/>
  <c r="BW240" i="8" s="1"/>
  <c r="BH239" i="8"/>
  <c r="Z239" i="8"/>
  <c r="BI239" i="8" s="1"/>
  <c r="BU239" i="8" s="1"/>
  <c r="H239" i="8"/>
  <c r="BL239" i="8" s="1"/>
  <c r="BW239" i="8" s="1"/>
  <c r="BH238" i="8"/>
  <c r="Z238" i="8"/>
  <c r="BI238" i="8" s="1"/>
  <c r="H238" i="8"/>
  <c r="BL238" i="8" s="1"/>
  <c r="BW238" i="8" s="1"/>
  <c r="BH237" i="8"/>
  <c r="Z237" i="8"/>
  <c r="BI237" i="8" s="1"/>
  <c r="BU237" i="8" s="1"/>
  <c r="H237" i="8"/>
  <c r="BL237" i="8" s="1"/>
  <c r="BW237" i="8" s="1"/>
  <c r="BH236" i="8"/>
  <c r="Z236" i="8"/>
  <c r="BI236" i="8" s="1"/>
  <c r="BP236" i="8" s="1"/>
  <c r="H236" i="8"/>
  <c r="BL236" i="8" s="1"/>
  <c r="BW236" i="8" s="1"/>
  <c r="BH235" i="8"/>
  <c r="Z235" i="8"/>
  <c r="BI235" i="8" s="1"/>
  <c r="BU235" i="8" s="1"/>
  <c r="H235" i="8"/>
  <c r="BL235" i="8" s="1"/>
  <c r="BW235" i="8" s="1"/>
  <c r="BH234" i="8"/>
  <c r="V234" i="8"/>
  <c r="BI234" i="8" s="1"/>
  <c r="BU234" i="8" s="1"/>
  <c r="H234" i="8"/>
  <c r="BH233" i="8"/>
  <c r="Z233" i="8"/>
  <c r="BI233" i="8" s="1"/>
  <c r="BU233" i="8" s="1"/>
  <c r="H233" i="8"/>
  <c r="BL233" i="8" s="1"/>
  <c r="BW233" i="8" s="1"/>
  <c r="BH232" i="8"/>
  <c r="Z232" i="8"/>
  <c r="BI232" i="8" s="1"/>
  <c r="H232" i="8"/>
  <c r="BL232" i="8" s="1"/>
  <c r="BW232" i="8" s="1"/>
  <c r="BH231" i="8"/>
  <c r="Z231" i="8"/>
  <c r="BI231" i="8" s="1"/>
  <c r="H231" i="8"/>
  <c r="BL231" i="8" s="1"/>
  <c r="BW231" i="8" s="1"/>
  <c r="BI230" i="8"/>
  <c r="BU230" i="8" s="1"/>
  <c r="BH230" i="8"/>
  <c r="H230" i="8"/>
  <c r="BL230" i="8" s="1"/>
  <c r="BW230" i="8" s="1"/>
  <c r="BI229" i="8"/>
  <c r="BU229" i="8" s="1"/>
  <c r="CB229" i="8" s="1"/>
  <c r="BH229" i="8"/>
  <c r="H229" i="8"/>
  <c r="BL229" i="8" s="1"/>
  <c r="BW229" i="8" s="1"/>
  <c r="BH228" i="8"/>
  <c r="T228" i="8"/>
  <c r="BI228" i="8" s="1"/>
  <c r="BJ228" i="8" s="1"/>
  <c r="H228" i="8"/>
  <c r="BH227" i="8"/>
  <c r="H227" i="8"/>
  <c r="BH226" i="8"/>
  <c r="T226" i="8"/>
  <c r="BI226" i="8" s="1"/>
  <c r="BJ226" i="8" s="1"/>
  <c r="H226" i="8"/>
  <c r="BH225" i="8"/>
  <c r="T225" i="8"/>
  <c r="BI225" i="8" s="1"/>
  <c r="H225" i="8"/>
  <c r="BI224" i="8"/>
  <c r="BJ224" i="8" s="1"/>
  <c r="BQ224" i="8" s="1"/>
  <c r="BH224" i="8"/>
  <c r="H224" i="8"/>
  <c r="BH223" i="8"/>
  <c r="H223" i="8"/>
  <c r="BH222" i="8"/>
  <c r="T222" i="8"/>
  <c r="BI222" i="8" s="1"/>
  <c r="BJ222" i="8" s="1"/>
  <c r="H222" i="8"/>
  <c r="BH221" i="8"/>
  <c r="T221" i="8"/>
  <c r="BI221" i="8" s="1"/>
  <c r="CA221" i="8" s="1"/>
  <c r="H221" i="8"/>
  <c r="BI220" i="8"/>
  <c r="BJ220" i="8" s="1"/>
  <c r="BH220" i="8"/>
  <c r="V220" i="8"/>
  <c r="T220" i="8"/>
  <c r="H220" i="8"/>
  <c r="BL220" i="8" s="1"/>
  <c r="BW220" i="8" s="1"/>
  <c r="BI219" i="8"/>
  <c r="BJ219" i="8" s="1"/>
  <c r="BH219" i="8"/>
  <c r="V219" i="8"/>
  <c r="T219" i="8"/>
  <c r="H219" i="8"/>
  <c r="BL219" i="8" s="1"/>
  <c r="BW219" i="8" s="1"/>
  <c r="BI218" i="8"/>
  <c r="BH218" i="8"/>
  <c r="V218" i="8"/>
  <c r="T218" i="8"/>
  <c r="H218" i="8"/>
  <c r="BL218" i="8" s="1"/>
  <c r="BI217" i="8"/>
  <c r="BH217" i="8"/>
  <c r="V217" i="8"/>
  <c r="T217" i="8"/>
  <c r="H217" i="8"/>
  <c r="BL217" i="8" s="1"/>
  <c r="BW217" i="8" s="1"/>
  <c r="BI216" i="8"/>
  <c r="BH216" i="8"/>
  <c r="V216" i="8"/>
  <c r="T216" i="8"/>
  <c r="H216" i="8"/>
  <c r="BL216" i="8" s="1"/>
  <c r="BW216" i="8" s="1"/>
  <c r="BI215" i="8"/>
  <c r="BP215" i="8" s="1"/>
  <c r="BH215" i="8"/>
  <c r="V215" i="8"/>
  <c r="T215" i="8"/>
  <c r="H215" i="8"/>
  <c r="BL215" i="8" s="1"/>
  <c r="BW215" i="8" s="1"/>
  <c r="BH214" i="8"/>
  <c r="H214" i="8"/>
  <c r="BI213" i="8"/>
  <c r="BU213" i="8" s="1"/>
  <c r="BH213" i="8"/>
  <c r="H213" i="8"/>
  <c r="BI212" i="8"/>
  <c r="BU212" i="8" s="1"/>
  <c r="BY212" i="8" s="1"/>
  <c r="BH212" i="8"/>
  <c r="H212" i="8"/>
  <c r="BI211" i="8"/>
  <c r="BU211" i="8" s="1"/>
  <c r="BH211" i="8"/>
  <c r="V211" i="8"/>
  <c r="T211" i="8"/>
  <c r="H211" i="8"/>
  <c r="BL211" i="8" s="1"/>
  <c r="BW211" i="8" s="1"/>
  <c r="BI210" i="8"/>
  <c r="BU210" i="8" s="1"/>
  <c r="BH210" i="8"/>
  <c r="V210" i="8"/>
  <c r="T210" i="8"/>
  <c r="H210" i="8"/>
  <c r="BL210" i="8" s="1"/>
  <c r="BW210" i="8" s="1"/>
  <c r="BI209" i="8"/>
  <c r="BU209" i="8" s="1"/>
  <c r="BH209" i="8"/>
  <c r="V209" i="8"/>
  <c r="T209" i="8"/>
  <c r="H209" i="8"/>
  <c r="BL209" i="8" s="1"/>
  <c r="BW209" i="8" s="1"/>
  <c r="BI208" i="8"/>
  <c r="BH208" i="8"/>
  <c r="V208" i="8"/>
  <c r="T208" i="8"/>
  <c r="H208" i="8"/>
  <c r="BL208" i="8" s="1"/>
  <c r="BW208" i="8" s="1"/>
  <c r="BH207" i="8"/>
  <c r="V207" i="8"/>
  <c r="BI207" i="8" s="1"/>
  <c r="BJ207" i="8" s="1"/>
  <c r="H207" i="8"/>
  <c r="BH206" i="8"/>
  <c r="V206" i="8"/>
  <c r="BI206" i="8" s="1"/>
  <c r="H206" i="8"/>
  <c r="BH205" i="8"/>
  <c r="V205" i="8"/>
  <c r="BI205" i="8" s="1"/>
  <c r="H205" i="8"/>
  <c r="BH204" i="8"/>
  <c r="V204" i="8"/>
  <c r="BI204" i="8" s="1"/>
  <c r="BP204" i="8" s="1"/>
  <c r="H204" i="8"/>
  <c r="BH203" i="8"/>
  <c r="V203" i="8"/>
  <c r="BI203" i="8" s="1"/>
  <c r="BJ203" i="8" s="1"/>
  <c r="H203" i="8"/>
  <c r="BH202" i="8"/>
  <c r="V202" i="8"/>
  <c r="BI202" i="8" s="1"/>
  <c r="H202" i="8"/>
  <c r="BH201" i="8"/>
  <c r="V201" i="8"/>
  <c r="BI201" i="8" s="1"/>
  <c r="BJ201" i="8" s="1"/>
  <c r="H201" i="8"/>
  <c r="BH200" i="8"/>
  <c r="V200" i="8"/>
  <c r="BI200" i="8" s="1"/>
  <c r="BJ200" i="8" s="1"/>
  <c r="H200" i="8"/>
  <c r="BH199" i="8"/>
  <c r="V199" i="8"/>
  <c r="BI199" i="8" s="1"/>
  <c r="H199" i="8"/>
  <c r="BH198" i="8"/>
  <c r="V198" i="8"/>
  <c r="BI198" i="8" s="1"/>
  <c r="BJ198" i="8" s="1"/>
  <c r="H198" i="8"/>
  <c r="BH197" i="8"/>
  <c r="V197" i="8"/>
  <c r="BI197" i="8" s="1"/>
  <c r="BU197" i="8" s="1"/>
  <c r="H197" i="8"/>
  <c r="BH196" i="8"/>
  <c r="V196" i="8"/>
  <c r="BI196" i="8" s="1"/>
  <c r="BU196" i="8" s="1"/>
  <c r="H196" i="8"/>
  <c r="BH195" i="8"/>
  <c r="V195" i="8"/>
  <c r="BI195" i="8" s="1"/>
  <c r="BU195" i="8" s="1"/>
  <c r="H195" i="8"/>
  <c r="BH194" i="8"/>
  <c r="V194" i="8"/>
  <c r="BI194" i="8" s="1"/>
  <c r="BU194" i="8" s="1"/>
  <c r="H194" i="8"/>
  <c r="BH193" i="8"/>
  <c r="V193" i="8"/>
  <c r="BI193" i="8" s="1"/>
  <c r="BJ193" i="8" s="1"/>
  <c r="T193" i="8"/>
  <c r="H193" i="8"/>
  <c r="BI192" i="8"/>
  <c r="BJ192" i="8" s="1"/>
  <c r="BH192" i="8"/>
  <c r="H192" i="8"/>
  <c r="BI191" i="8"/>
  <c r="BH191" i="8"/>
  <c r="H191" i="8"/>
  <c r="BI190" i="8"/>
  <c r="BH190" i="8"/>
  <c r="H190" i="8"/>
  <c r="BI189" i="8"/>
  <c r="BJ189" i="8" s="1"/>
  <c r="BH189" i="8"/>
  <c r="H189" i="8"/>
  <c r="BI188" i="8"/>
  <c r="BJ188" i="8" s="1"/>
  <c r="BN188" i="8" s="1"/>
  <c r="BH188" i="8"/>
  <c r="H188" i="8"/>
  <c r="BI187" i="8"/>
  <c r="BJ187" i="8" s="1"/>
  <c r="BO187" i="8" s="1"/>
  <c r="BH187" i="8"/>
  <c r="H187" i="8"/>
  <c r="BI186" i="8"/>
  <c r="BH186" i="8"/>
  <c r="H186" i="8"/>
  <c r="BI185" i="8"/>
  <c r="BJ185" i="8" s="1"/>
  <c r="BH185" i="8"/>
  <c r="H185" i="8"/>
  <c r="BL185" i="8" s="1"/>
  <c r="BW185" i="8" s="1"/>
  <c r="BI184" i="8"/>
  <c r="BJ184" i="8" s="1"/>
  <c r="BO184" i="8" s="1"/>
  <c r="BH184" i="8"/>
  <c r="H184" i="8"/>
  <c r="BL184" i="8" s="1"/>
  <c r="BW184" i="8" s="1"/>
  <c r="BI183" i="8"/>
  <c r="BJ183" i="8" s="1"/>
  <c r="BH183" i="8"/>
  <c r="H183" i="8"/>
  <c r="BL183" i="8" s="1"/>
  <c r="BW183" i="8" s="1"/>
  <c r="BI182" i="8"/>
  <c r="BJ182" i="8" s="1"/>
  <c r="BH182" i="8"/>
  <c r="H182" i="8"/>
  <c r="BL182" i="8" s="1"/>
  <c r="BW182" i="8" s="1"/>
  <c r="BI181" i="8"/>
  <c r="BU181" i="8" s="1"/>
  <c r="BH181" i="8"/>
  <c r="H181" i="8"/>
  <c r="BI180" i="8"/>
  <c r="BU180" i="8" s="1"/>
  <c r="BH180" i="8"/>
  <c r="H180" i="8"/>
  <c r="BI179" i="8"/>
  <c r="BU179" i="8" s="1"/>
  <c r="BH179" i="8"/>
  <c r="H179" i="8"/>
  <c r="BL179" i="8" s="1"/>
  <c r="BW179" i="8" s="1"/>
  <c r="BI178" i="8"/>
  <c r="BJ178" i="8" s="1"/>
  <c r="BH178" i="8"/>
  <c r="H178" i="8"/>
  <c r="BL178" i="8" s="1"/>
  <c r="BW178" i="8" s="1"/>
  <c r="BI177" i="8"/>
  <c r="BU177" i="8" s="1"/>
  <c r="BX177" i="8" s="1"/>
  <c r="BH177" i="8"/>
  <c r="H177" i="8"/>
  <c r="BI176" i="8"/>
  <c r="BH176" i="8"/>
  <c r="H176" i="8"/>
  <c r="BI175" i="8"/>
  <c r="BH175" i="8"/>
  <c r="V175" i="8"/>
  <c r="H175" i="8"/>
  <c r="BI174" i="8"/>
  <c r="BJ174" i="8" s="1"/>
  <c r="BO174" i="8" s="1"/>
  <c r="BH174" i="8"/>
  <c r="V174" i="8"/>
  <c r="H174" i="8"/>
  <c r="BI173" i="8"/>
  <c r="BJ173" i="8" s="1"/>
  <c r="BH173" i="8"/>
  <c r="V173" i="8"/>
  <c r="H173" i="8"/>
  <c r="BI172" i="8"/>
  <c r="BH172" i="8"/>
  <c r="V172" i="8"/>
  <c r="H172" i="8"/>
  <c r="BI171" i="8"/>
  <c r="BJ171" i="8" s="1"/>
  <c r="BQ171" i="8" s="1"/>
  <c r="BH171" i="8"/>
  <c r="V171" i="8"/>
  <c r="H171" i="8"/>
  <c r="BI170" i="8"/>
  <c r="BJ170" i="8" s="1"/>
  <c r="BQ170" i="8" s="1"/>
  <c r="BH170" i="8"/>
  <c r="V170" i="8"/>
  <c r="H170" i="8"/>
  <c r="BI169" i="8"/>
  <c r="BJ169" i="8" s="1"/>
  <c r="BH169" i="8"/>
  <c r="V169" i="8"/>
  <c r="H169" i="8"/>
  <c r="BI168" i="8"/>
  <c r="BP168" i="8" s="1"/>
  <c r="BH168" i="8"/>
  <c r="V168" i="8"/>
  <c r="H168" i="8"/>
  <c r="BI167" i="8"/>
  <c r="BH167" i="8"/>
  <c r="V167" i="8"/>
  <c r="H167" i="8"/>
  <c r="BI166" i="8"/>
  <c r="BJ166" i="8" s="1"/>
  <c r="BH166" i="8"/>
  <c r="V166" i="8"/>
  <c r="H166" i="8"/>
  <c r="BI165" i="8"/>
  <c r="BU165" i="8" s="1"/>
  <c r="BH165" i="8"/>
  <c r="V165" i="8"/>
  <c r="H165" i="8"/>
  <c r="BI164" i="8"/>
  <c r="BH164" i="8"/>
  <c r="V164" i="8"/>
  <c r="H164" i="8"/>
  <c r="BI163" i="8"/>
  <c r="BU163" i="8" s="1"/>
  <c r="BY163" i="8" s="1"/>
  <c r="BH163" i="8"/>
  <c r="H163" i="8"/>
  <c r="BI162" i="8"/>
  <c r="BH162" i="8"/>
  <c r="H162" i="8"/>
  <c r="BI161" i="8"/>
  <c r="BU161" i="8" s="1"/>
  <c r="BH161" i="8"/>
  <c r="H161" i="8"/>
  <c r="BI160" i="8"/>
  <c r="BP160" i="8" s="1"/>
  <c r="BH160" i="8"/>
  <c r="H160" i="8"/>
  <c r="BI159" i="8"/>
  <c r="BH159" i="8"/>
  <c r="H159" i="8"/>
  <c r="BI158" i="8"/>
  <c r="BJ158" i="8" s="1"/>
  <c r="BH158" i="8"/>
  <c r="H158" i="8"/>
  <c r="BI157" i="8"/>
  <c r="BP157" i="8" s="1"/>
  <c r="BH157" i="8"/>
  <c r="H157" i="8"/>
  <c r="BI156" i="8"/>
  <c r="BJ156" i="8" s="1"/>
  <c r="BH156" i="8"/>
  <c r="H156" i="8"/>
  <c r="BL156" i="8" s="1"/>
  <c r="BW156" i="8" s="1"/>
  <c r="BI155" i="8"/>
  <c r="BJ155" i="8" s="1"/>
  <c r="BH155" i="8"/>
  <c r="H155" i="8"/>
  <c r="BL155" i="8" s="1"/>
  <c r="BW155" i="8" s="1"/>
  <c r="BI154" i="8"/>
  <c r="BJ154" i="8" s="1"/>
  <c r="BQ154" i="8" s="1"/>
  <c r="BH154" i="8"/>
  <c r="H154" i="8"/>
  <c r="BL154" i="8" s="1"/>
  <c r="BW154" i="8" s="1"/>
  <c r="BI153" i="8"/>
  <c r="BP153" i="8" s="1"/>
  <c r="BH153" i="8"/>
  <c r="H153" i="8"/>
  <c r="BI152" i="8"/>
  <c r="BP152" i="8" s="1"/>
  <c r="BH152" i="8"/>
  <c r="T152" i="8"/>
  <c r="H152" i="8"/>
  <c r="BI151" i="8"/>
  <c r="CA151" i="8" s="1"/>
  <c r="BH151" i="8"/>
  <c r="T151" i="8"/>
  <c r="H151" i="8"/>
  <c r="BI150" i="8"/>
  <c r="BU150" i="8" s="1"/>
  <c r="BH150" i="8"/>
  <c r="V150" i="8"/>
  <c r="T150" i="8"/>
  <c r="H150" i="8"/>
  <c r="BI149" i="8"/>
  <c r="BU149" i="8" s="1"/>
  <c r="BH149" i="8"/>
  <c r="V149" i="8"/>
  <c r="T149" i="8"/>
  <c r="H149" i="8"/>
  <c r="BI148" i="8"/>
  <c r="BH148" i="8"/>
  <c r="H148" i="8"/>
  <c r="BI147" i="8"/>
  <c r="BU147" i="8" s="1"/>
  <c r="BH147" i="8"/>
  <c r="H147" i="8"/>
  <c r="BI146" i="8"/>
  <c r="BJ146" i="8" s="1"/>
  <c r="BH146" i="8"/>
  <c r="H146" i="8"/>
  <c r="BH145" i="8"/>
  <c r="H145" i="8"/>
  <c r="BI144" i="8"/>
  <c r="BJ144" i="8" s="1"/>
  <c r="BH144" i="8"/>
  <c r="H144" i="8"/>
  <c r="BI143" i="8"/>
  <c r="BP143" i="8" s="1"/>
  <c r="BH143" i="8"/>
  <c r="H143" i="8"/>
  <c r="BL143" i="8" s="1"/>
  <c r="BW143" i="8" s="1"/>
  <c r="BI142" i="8"/>
  <c r="BJ142" i="8" s="1"/>
  <c r="BO142" i="8" s="1"/>
  <c r="BH142" i="8"/>
  <c r="H142" i="8"/>
  <c r="BL142" i="8" s="1"/>
  <c r="BW142" i="8" s="1"/>
  <c r="BI141" i="8"/>
  <c r="BH141" i="8"/>
  <c r="H141" i="8"/>
  <c r="BL141" i="8" s="1"/>
  <c r="BW141" i="8" s="1"/>
  <c r="BI140" i="8"/>
  <c r="BJ140" i="8" s="1"/>
  <c r="BH140" i="8"/>
  <c r="H140" i="8"/>
  <c r="BL140" i="8" s="1"/>
  <c r="BW140" i="8" s="1"/>
  <c r="BI139" i="8"/>
  <c r="BJ139" i="8" s="1"/>
  <c r="BQ139" i="8" s="1"/>
  <c r="BH139" i="8"/>
  <c r="H139" i="8"/>
  <c r="BL139" i="8" s="1"/>
  <c r="BW139" i="8" s="1"/>
  <c r="BI138" i="8"/>
  <c r="BH138" i="8"/>
  <c r="H138" i="8"/>
  <c r="BL138" i="8" s="1"/>
  <c r="BW138" i="8" s="1"/>
  <c r="BI137" i="8"/>
  <c r="BP137" i="8" s="1"/>
  <c r="BH137" i="8"/>
  <c r="H137" i="8"/>
  <c r="BL137" i="8" s="1"/>
  <c r="BW137" i="8" s="1"/>
  <c r="BI136" i="8"/>
  <c r="BH136" i="8"/>
  <c r="H136" i="8"/>
  <c r="BL136" i="8" s="1"/>
  <c r="BW136" i="8" s="1"/>
  <c r="BI135" i="8"/>
  <c r="BH135" i="8"/>
  <c r="H135" i="8"/>
  <c r="BL135" i="8" s="1"/>
  <c r="BW135" i="8" s="1"/>
  <c r="BI134" i="8"/>
  <c r="BJ134" i="8" s="1"/>
  <c r="BH134" i="8"/>
  <c r="H134" i="8"/>
  <c r="BL134" i="8" s="1"/>
  <c r="BI133" i="8"/>
  <c r="BH133" i="8"/>
  <c r="H133" i="8"/>
  <c r="BL133" i="8" s="1"/>
  <c r="BW133" i="8" s="1"/>
  <c r="BI132" i="8"/>
  <c r="CA132" i="8" s="1"/>
  <c r="BH132" i="8"/>
  <c r="H132" i="8"/>
  <c r="BL132" i="8" s="1"/>
  <c r="BW132" i="8" s="1"/>
  <c r="BI131" i="8"/>
  <c r="CA131" i="8" s="1"/>
  <c r="BH131" i="8"/>
  <c r="H131" i="8"/>
  <c r="BL131" i="8" s="1"/>
  <c r="BW131" i="8" s="1"/>
  <c r="BI130" i="8"/>
  <c r="BP130" i="8" s="1"/>
  <c r="BH130" i="8"/>
  <c r="H130" i="8"/>
  <c r="BL130" i="8" s="1"/>
  <c r="BI129" i="8"/>
  <c r="BU129" i="8" s="1"/>
  <c r="BH129" i="8"/>
  <c r="H129" i="8"/>
  <c r="BL129" i="8" s="1"/>
  <c r="BW129" i="8" s="1"/>
  <c r="BI128" i="8"/>
  <c r="BU128" i="8" s="1"/>
  <c r="BH128" i="8"/>
  <c r="H128" i="8"/>
  <c r="BI127" i="8"/>
  <c r="BH127" i="8"/>
  <c r="H127" i="8"/>
  <c r="BI126" i="8"/>
  <c r="BH126" i="8"/>
  <c r="H126" i="8"/>
  <c r="BI125" i="8"/>
  <c r="BJ125" i="8" s="1"/>
  <c r="BN125" i="8" s="1"/>
  <c r="BH125" i="8"/>
  <c r="H125" i="8"/>
  <c r="BI124" i="8"/>
  <c r="BH124" i="8"/>
  <c r="H124" i="8"/>
  <c r="BI123" i="8"/>
  <c r="BH123" i="8"/>
  <c r="P123" i="8"/>
  <c r="H123" i="8"/>
  <c r="BI122" i="8"/>
  <c r="BJ122" i="8" s="1"/>
  <c r="BH122" i="8"/>
  <c r="P122" i="8"/>
  <c r="H122" i="8"/>
  <c r="BI121" i="8"/>
  <c r="BP121" i="8" s="1"/>
  <c r="BH121" i="8"/>
  <c r="P121" i="8"/>
  <c r="H121" i="8"/>
  <c r="BI120" i="8"/>
  <c r="BH120" i="8"/>
  <c r="H120" i="8"/>
  <c r="BI119" i="8"/>
  <c r="BP119" i="8" s="1"/>
  <c r="BH119" i="8"/>
  <c r="P119" i="8"/>
  <c r="H119" i="8"/>
  <c r="BI118" i="8"/>
  <c r="BJ118" i="8" s="1"/>
  <c r="BH118" i="8"/>
  <c r="P118" i="8"/>
  <c r="H118" i="8"/>
  <c r="BI117" i="8"/>
  <c r="BJ117" i="8" s="1"/>
  <c r="BH117" i="8"/>
  <c r="H117" i="8"/>
  <c r="BI116" i="8"/>
  <c r="BU116" i="8" s="1"/>
  <c r="BH116" i="8"/>
  <c r="H116" i="8"/>
  <c r="BL116" i="8" s="1"/>
  <c r="BW116" i="8" s="1"/>
  <c r="BI115" i="8"/>
  <c r="BU115" i="8" s="1"/>
  <c r="BH115" i="8"/>
  <c r="H115" i="8"/>
  <c r="BI114" i="8"/>
  <c r="BH114" i="8"/>
  <c r="H114" i="8"/>
  <c r="BL114" i="8" s="1"/>
  <c r="BW114" i="8" s="1"/>
  <c r="BI113" i="8"/>
  <c r="BJ113" i="8" s="1"/>
  <c r="BH113" i="8"/>
  <c r="H113" i="8"/>
  <c r="BL113" i="8" s="1"/>
  <c r="BW113" i="8" s="1"/>
  <c r="BI112" i="8"/>
  <c r="BH112" i="8"/>
  <c r="H112" i="8"/>
  <c r="BL112" i="8" s="1"/>
  <c r="BW112" i="8" s="1"/>
  <c r="BI111" i="8"/>
  <c r="BH111" i="8"/>
  <c r="H111" i="8"/>
  <c r="BL111" i="8" s="1"/>
  <c r="BW111" i="8" s="1"/>
  <c r="BI110" i="8"/>
  <c r="BH110" i="8"/>
  <c r="H110" i="8"/>
  <c r="BL110" i="8" s="1"/>
  <c r="BW110" i="8" s="1"/>
  <c r="BI109" i="8"/>
  <c r="BH109" i="8"/>
  <c r="H109" i="8"/>
  <c r="BL109" i="8" s="1"/>
  <c r="BW109" i="8" s="1"/>
  <c r="BI108" i="8"/>
  <c r="BJ108" i="8" s="1"/>
  <c r="BO108" i="8" s="1"/>
  <c r="BH108" i="8"/>
  <c r="H108" i="8"/>
  <c r="BL108" i="8" s="1"/>
  <c r="BW108" i="8" s="1"/>
  <c r="BI107" i="8"/>
  <c r="BH107" i="8"/>
  <c r="H107" i="8"/>
  <c r="BL107" i="8" s="1"/>
  <c r="BI106" i="8"/>
  <c r="BJ106" i="8" s="1"/>
  <c r="BQ106" i="8" s="1"/>
  <c r="BH106" i="8"/>
  <c r="H106" i="8"/>
  <c r="BL106" i="8" s="1"/>
  <c r="BW106" i="8" s="1"/>
  <c r="BI105" i="8"/>
  <c r="BH105" i="8"/>
  <c r="H105" i="8"/>
  <c r="BL105" i="8" s="1"/>
  <c r="BW105" i="8" s="1"/>
  <c r="BI104" i="8"/>
  <c r="BH104" i="8"/>
  <c r="H104" i="8"/>
  <c r="BL104" i="8" s="1"/>
  <c r="BW104" i="8" s="1"/>
  <c r="BI103" i="8"/>
  <c r="BP103" i="8" s="1"/>
  <c r="BH103" i="8"/>
  <c r="H103" i="8"/>
  <c r="BL103" i="8" s="1"/>
  <c r="BW103" i="8" s="1"/>
  <c r="BI102" i="8"/>
  <c r="BU102" i="8" s="1"/>
  <c r="BH102" i="8"/>
  <c r="H102" i="8"/>
  <c r="BL102" i="8" s="1"/>
  <c r="BW102" i="8" s="1"/>
  <c r="BI101" i="8"/>
  <c r="BJ101" i="8" s="1"/>
  <c r="BH101" i="8"/>
  <c r="H101" i="8"/>
  <c r="BI100" i="8"/>
  <c r="CA100" i="8" s="1"/>
  <c r="BH100" i="8"/>
  <c r="H100" i="8"/>
  <c r="BI99" i="8"/>
  <c r="BH99" i="8"/>
  <c r="V99" i="8"/>
  <c r="T99" i="8"/>
  <c r="H99" i="8"/>
  <c r="BI98" i="8"/>
  <c r="BH98" i="8"/>
  <c r="V98" i="8"/>
  <c r="T98" i="8"/>
  <c r="H98" i="8"/>
  <c r="BL98" i="8" s="1"/>
  <c r="BW98" i="8" s="1"/>
  <c r="BI97" i="8"/>
  <c r="BP97" i="8" s="1"/>
  <c r="BH97" i="8"/>
  <c r="V97" i="8"/>
  <c r="T97" i="8"/>
  <c r="H97" i="8"/>
  <c r="BL97" i="8" s="1"/>
  <c r="BW97" i="8" s="1"/>
  <c r="BW96" i="8"/>
  <c r="BI96" i="8"/>
  <c r="BU96" i="8" s="1"/>
  <c r="BH96" i="8"/>
  <c r="V96" i="8"/>
  <c r="T96" i="8"/>
  <c r="H96" i="8"/>
  <c r="BI95" i="8"/>
  <c r="BJ95" i="8" s="1"/>
  <c r="BH95" i="8"/>
  <c r="V95" i="8"/>
  <c r="T95" i="8"/>
  <c r="H95" i="8"/>
  <c r="BL95" i="8" s="1"/>
  <c r="BW95" i="8" s="1"/>
  <c r="BW94" i="8"/>
  <c r="BI94" i="8"/>
  <c r="BJ94" i="8" s="1"/>
  <c r="BH94" i="8"/>
  <c r="V94" i="8"/>
  <c r="T94" i="8"/>
  <c r="H94" i="8"/>
  <c r="BW93" i="8"/>
  <c r="BI93" i="8"/>
  <c r="BH93" i="8"/>
  <c r="V93" i="8"/>
  <c r="T93" i="8"/>
  <c r="H93" i="8"/>
  <c r="BW92" i="8"/>
  <c r="BI92" i="8"/>
  <c r="CA92" i="8" s="1"/>
  <c r="BH92" i="8"/>
  <c r="V92" i="8"/>
  <c r="T92" i="8"/>
  <c r="H92" i="8"/>
  <c r="BI91" i="8"/>
  <c r="BH91" i="8"/>
  <c r="V91" i="8"/>
  <c r="T91" i="8"/>
  <c r="H91" i="8"/>
  <c r="BL91" i="8" s="1"/>
  <c r="BW91" i="8" s="1"/>
  <c r="CA90" i="8"/>
  <c r="BP90" i="8"/>
  <c r="BH90" i="8"/>
  <c r="CM90" i="8" s="1"/>
  <c r="H90" i="8"/>
  <c r="BI89" i="8"/>
  <c r="BH89" i="8"/>
  <c r="H89" i="8"/>
  <c r="BL89" i="8" s="1"/>
  <c r="BW89" i="8" s="1"/>
  <c r="BI88" i="8"/>
  <c r="BH88" i="8"/>
  <c r="H88" i="8"/>
  <c r="BL88" i="8" s="1"/>
  <c r="BW88" i="8" s="1"/>
  <c r="BI87" i="8"/>
  <c r="BH87" i="8"/>
  <c r="H87" i="8"/>
  <c r="BL87" i="8" s="1"/>
  <c r="BI86" i="8"/>
  <c r="BH86" i="8"/>
  <c r="H86" i="8"/>
  <c r="BL86" i="8" s="1"/>
  <c r="BW86" i="8" s="1"/>
  <c r="BI85" i="8"/>
  <c r="BJ85" i="8" s="1"/>
  <c r="BH85" i="8"/>
  <c r="H85" i="8"/>
  <c r="BL85" i="8" s="1"/>
  <c r="BW85" i="8" s="1"/>
  <c r="BI84" i="8"/>
  <c r="BJ84" i="8" s="1"/>
  <c r="BH84" i="8"/>
  <c r="H84" i="8"/>
  <c r="BL84" i="8" s="1"/>
  <c r="BW84" i="8" s="1"/>
  <c r="BI83" i="8"/>
  <c r="BJ83" i="8" s="1"/>
  <c r="BH83" i="8"/>
  <c r="H83" i="8"/>
  <c r="BL83" i="8" s="1"/>
  <c r="BW83" i="8" s="1"/>
  <c r="BI82" i="8"/>
  <c r="BU82" i="8" s="1"/>
  <c r="BH82" i="8"/>
  <c r="H82" i="8"/>
  <c r="BL82" i="8" s="1"/>
  <c r="BW82" i="8" s="1"/>
  <c r="BI81" i="8"/>
  <c r="BU81" i="8" s="1"/>
  <c r="CB81" i="8" s="1"/>
  <c r="BH81" i="8"/>
  <c r="H81" i="8"/>
  <c r="BH80" i="8"/>
  <c r="T80" i="8"/>
  <c r="BI80" i="8" s="1"/>
  <c r="H80" i="8"/>
  <c r="BH79" i="8"/>
  <c r="T79" i="8"/>
  <c r="BI79" i="8" s="1"/>
  <c r="H79" i="8"/>
  <c r="BH78" i="8"/>
  <c r="T78" i="8"/>
  <c r="BI78" i="8" s="1"/>
  <c r="H78" i="8"/>
  <c r="BH77" i="8"/>
  <c r="T77" i="8"/>
  <c r="BI77" i="8" s="1"/>
  <c r="H77" i="8"/>
  <c r="BH76" i="8"/>
  <c r="T76" i="8"/>
  <c r="BI76" i="8" s="1"/>
  <c r="CA76" i="8" s="1"/>
  <c r="H76" i="8"/>
  <c r="BI75" i="8"/>
  <c r="BJ75" i="8" s="1"/>
  <c r="BH75" i="8"/>
  <c r="H75" i="8"/>
  <c r="BL75" i="8" s="1"/>
  <c r="BW75" i="8" s="1"/>
  <c r="BI74" i="8"/>
  <c r="BH74" i="8"/>
  <c r="H74" i="8"/>
  <c r="BL74" i="8" s="1"/>
  <c r="BW74" i="8" s="1"/>
  <c r="BI73" i="8"/>
  <c r="BH73" i="8"/>
  <c r="H73" i="8"/>
  <c r="BL73" i="8" s="1"/>
  <c r="BW73" i="8" s="1"/>
  <c r="BI72" i="8"/>
  <c r="BH72" i="8"/>
  <c r="H72" i="8"/>
  <c r="BL72" i="8" s="1"/>
  <c r="BW72" i="8" s="1"/>
  <c r="BI71" i="8"/>
  <c r="BH71" i="8"/>
  <c r="H71" i="8"/>
  <c r="BL71" i="8" s="1"/>
  <c r="BW71" i="8" s="1"/>
  <c r="BI70" i="8"/>
  <c r="CA70" i="8" s="1"/>
  <c r="BH70" i="8"/>
  <c r="H70" i="8"/>
  <c r="BL70" i="8" s="1"/>
  <c r="BW70" i="8" s="1"/>
  <c r="BI69" i="8"/>
  <c r="BJ69" i="8" s="1"/>
  <c r="BH69" i="8"/>
  <c r="H69" i="8"/>
  <c r="BI68" i="8"/>
  <c r="BU68" i="8" s="1"/>
  <c r="CB68" i="8" s="1"/>
  <c r="BH68" i="8"/>
  <c r="H68" i="8"/>
  <c r="BI67" i="8"/>
  <c r="BP67" i="8" s="1"/>
  <c r="BH67" i="8"/>
  <c r="H67" i="8"/>
  <c r="BI66" i="8"/>
  <c r="BU66" i="8" s="1"/>
  <c r="BY66" i="8" s="1"/>
  <c r="BH66" i="8"/>
  <c r="H66" i="8"/>
  <c r="BI65" i="8"/>
  <c r="BJ65" i="8" s="1"/>
  <c r="BH65" i="8"/>
  <c r="H65" i="8"/>
  <c r="BI64" i="8"/>
  <c r="BU64" i="8" s="1"/>
  <c r="BH64" i="8"/>
  <c r="H64" i="8"/>
  <c r="BI63" i="8"/>
  <c r="CA63" i="8" s="1"/>
  <c r="BH63" i="8"/>
  <c r="V63" i="8"/>
  <c r="H63" i="8"/>
  <c r="BL63" i="8" s="1"/>
  <c r="BW63" i="8" s="1"/>
  <c r="BI62" i="8"/>
  <c r="BH62" i="8"/>
  <c r="V62" i="8"/>
  <c r="H62" i="8"/>
  <c r="BL62" i="8" s="1"/>
  <c r="BW62" i="8" s="1"/>
  <c r="BI61" i="8"/>
  <c r="BH61" i="8"/>
  <c r="H61" i="8"/>
  <c r="BH60" i="8"/>
  <c r="V60" i="8"/>
  <c r="BI60" i="8" s="1"/>
  <c r="BJ60" i="8" s="1"/>
  <c r="H60" i="8"/>
  <c r="BH59" i="8"/>
  <c r="V59" i="8"/>
  <c r="BI59" i="8" s="1"/>
  <c r="H59" i="8"/>
  <c r="BW58" i="8"/>
  <c r="BI58" i="8"/>
  <c r="BJ58" i="8" s="1"/>
  <c r="BN58" i="8" s="1"/>
  <c r="BH58" i="8"/>
  <c r="Z58" i="8"/>
  <c r="H58" i="8"/>
  <c r="BI57" i="8"/>
  <c r="BP57" i="8" s="1"/>
  <c r="BH57" i="8"/>
  <c r="H57" i="8"/>
  <c r="BI56" i="8"/>
  <c r="BJ56" i="8" s="1"/>
  <c r="BO56" i="8" s="1"/>
  <c r="BH56" i="8"/>
  <c r="H56" i="8"/>
  <c r="BI55" i="8"/>
  <c r="BH55" i="8"/>
  <c r="H55" i="8"/>
  <c r="BI54" i="8"/>
  <c r="BU54" i="8" s="1"/>
  <c r="BZ54" i="8" s="1"/>
  <c r="BH54" i="8"/>
  <c r="H54" i="8"/>
  <c r="BI53" i="8"/>
  <c r="BJ53" i="8" s="1"/>
  <c r="BH53" i="8"/>
  <c r="H53" i="8"/>
  <c r="BI52" i="8"/>
  <c r="BH52" i="8"/>
  <c r="H52" i="8"/>
  <c r="BI51" i="8"/>
  <c r="BH51" i="8"/>
  <c r="H51" i="8"/>
  <c r="BH50" i="8"/>
  <c r="V50" i="8"/>
  <c r="BI50" i="8" s="1"/>
  <c r="H50" i="8"/>
  <c r="BH49" i="8"/>
  <c r="V49" i="8"/>
  <c r="BI49" i="8" s="1"/>
  <c r="BU49" i="8" s="1"/>
  <c r="H49" i="8"/>
  <c r="BH48" i="8"/>
  <c r="V48" i="8"/>
  <c r="BI48" i="8" s="1"/>
  <c r="H48" i="8"/>
  <c r="BH47" i="8"/>
  <c r="V47" i="8"/>
  <c r="BI47" i="8" s="1"/>
  <c r="H47" i="8"/>
  <c r="BH46" i="8"/>
  <c r="V46" i="8"/>
  <c r="BI46" i="8" s="1"/>
  <c r="H46" i="8"/>
  <c r="BH45" i="8"/>
  <c r="V45" i="8"/>
  <c r="BI45" i="8" s="1"/>
  <c r="H45" i="8"/>
  <c r="BI44" i="8"/>
  <c r="BH44" i="8"/>
  <c r="H44" i="8"/>
  <c r="BI43" i="8"/>
  <c r="BU43" i="8" s="1"/>
  <c r="BH43" i="8"/>
  <c r="H43" i="8"/>
  <c r="BI42" i="8"/>
  <c r="CA42" i="8" s="1"/>
  <c r="BH42" i="8"/>
  <c r="H42" i="8"/>
  <c r="BI41" i="8"/>
  <c r="BJ41" i="8" s="1"/>
  <c r="BQ41" i="8" s="1"/>
  <c r="BH41" i="8"/>
  <c r="H41" i="8"/>
  <c r="BI40" i="8"/>
  <c r="BH40" i="8"/>
  <c r="H40" i="8"/>
  <c r="BL40" i="8" s="1"/>
  <c r="BW40" i="8" s="1"/>
  <c r="BI39" i="8"/>
  <c r="BP39" i="8" s="1"/>
  <c r="BH39" i="8"/>
  <c r="H39" i="8"/>
  <c r="BL39" i="8" s="1"/>
  <c r="BW39" i="8" s="1"/>
  <c r="BW38" i="8"/>
  <c r="BI38" i="8"/>
  <c r="BJ38" i="8" s="1"/>
  <c r="BN38" i="8" s="1"/>
  <c r="BH38" i="8"/>
  <c r="Z38" i="8"/>
  <c r="V38" i="8"/>
  <c r="T38" i="8"/>
  <c r="H38" i="8"/>
  <c r="BW37" i="8"/>
  <c r="BI37" i="8"/>
  <c r="BH37" i="8"/>
  <c r="Z37" i="8"/>
  <c r="V37" i="8"/>
  <c r="T37" i="8"/>
  <c r="H37" i="8"/>
  <c r="BW36" i="8"/>
  <c r="BI36" i="8"/>
  <c r="BH36" i="8"/>
  <c r="Z36" i="8"/>
  <c r="V36" i="8"/>
  <c r="T36" i="8"/>
  <c r="H36" i="8"/>
  <c r="BW35" i="8"/>
  <c r="BI35" i="8"/>
  <c r="CA35" i="8" s="1"/>
  <c r="BH35" i="8"/>
  <c r="Z35" i="8"/>
  <c r="V35" i="8"/>
  <c r="T35" i="8"/>
  <c r="H35" i="8"/>
  <c r="BW34" i="8"/>
  <c r="BI34" i="8"/>
  <c r="BH34" i="8"/>
  <c r="Z34" i="8"/>
  <c r="V34" i="8"/>
  <c r="T34" i="8"/>
  <c r="H34" i="8"/>
  <c r="BI33" i="8"/>
  <c r="BU33" i="8" s="1"/>
  <c r="BH33" i="8"/>
  <c r="R33" i="8"/>
  <c r="H33" i="8"/>
  <c r="BI32" i="8"/>
  <c r="BJ32" i="8" s="1"/>
  <c r="BH32" i="8"/>
  <c r="R32" i="8"/>
  <c r="H32" i="8"/>
  <c r="BI31" i="8"/>
  <c r="BH31" i="8"/>
  <c r="R31" i="8"/>
  <c r="H31" i="8"/>
  <c r="BI30" i="8"/>
  <c r="BH30" i="8"/>
  <c r="R30" i="8"/>
  <c r="H30" i="8"/>
  <c r="BI29" i="8"/>
  <c r="CA29" i="8" s="1"/>
  <c r="BH29" i="8"/>
  <c r="R29" i="8"/>
  <c r="H29" i="8"/>
  <c r="BI28" i="8"/>
  <c r="BJ28" i="8" s="1"/>
  <c r="BQ28" i="8" s="1"/>
  <c r="BH28" i="8"/>
  <c r="R28" i="8"/>
  <c r="H28" i="8"/>
  <c r="BI27" i="8"/>
  <c r="BP27" i="8" s="1"/>
  <c r="BH27" i="8"/>
  <c r="R27" i="8"/>
  <c r="H27" i="8"/>
  <c r="BI26" i="8"/>
  <c r="BH26" i="8"/>
  <c r="R26" i="8"/>
  <c r="H26" i="8"/>
  <c r="BI25" i="8"/>
  <c r="BP25" i="8" s="1"/>
  <c r="BH25" i="8"/>
  <c r="R25" i="8"/>
  <c r="H25" i="8"/>
  <c r="BI24" i="8"/>
  <c r="BH24" i="8"/>
  <c r="R24" i="8"/>
  <c r="H24" i="8"/>
  <c r="BI23" i="8"/>
  <c r="BH23" i="8"/>
  <c r="R23" i="8"/>
  <c r="H23" i="8"/>
  <c r="BH22" i="8"/>
  <c r="V22" i="8"/>
  <c r="BI22" i="8" s="1"/>
  <c r="BJ22" i="8" s="1"/>
  <c r="H22" i="8"/>
  <c r="BH21" i="8"/>
  <c r="V21" i="8"/>
  <c r="BI21" i="8" s="1"/>
  <c r="BJ21" i="8" s="1"/>
  <c r="H21" i="8"/>
  <c r="BH20" i="8"/>
  <c r="V20" i="8"/>
  <c r="BI20" i="8" s="1"/>
  <c r="H20" i="8"/>
  <c r="BH19" i="8"/>
  <c r="V19" i="8"/>
  <c r="BI19" i="8" s="1"/>
  <c r="CA19" i="8" s="1"/>
  <c r="H19" i="8"/>
  <c r="BI18" i="8"/>
  <c r="BH18" i="8"/>
  <c r="V18" i="8"/>
  <c r="T18" i="8"/>
  <c r="H18" i="8"/>
  <c r="BL18" i="8" s="1"/>
  <c r="BW18" i="8" s="1"/>
  <c r="BI17" i="8"/>
  <c r="BJ17" i="8" s="1"/>
  <c r="BH17" i="8"/>
  <c r="V17" i="8"/>
  <c r="T17" i="8"/>
  <c r="H17" i="8"/>
  <c r="BL17" i="8" s="1"/>
  <c r="BW17" i="8" s="1"/>
  <c r="BI16" i="8"/>
  <c r="BJ16" i="8" s="1"/>
  <c r="BH16" i="8"/>
  <c r="V16" i="8"/>
  <c r="T16" i="8"/>
  <c r="H16" i="8"/>
  <c r="BL16" i="8" s="1"/>
  <c r="BW16" i="8" s="1"/>
  <c r="BI15" i="8"/>
  <c r="CA15" i="8" s="1"/>
  <c r="BH15" i="8"/>
  <c r="V15" i="8"/>
  <c r="T15" i="8"/>
  <c r="H15" i="8"/>
  <c r="BL15" i="8" s="1"/>
  <c r="BI14" i="8"/>
  <c r="CA14" i="8" s="1"/>
  <c r="BH14" i="8"/>
  <c r="R14" i="8"/>
  <c r="H14" i="8"/>
  <c r="BI13" i="8"/>
  <c r="BH13" i="8"/>
  <c r="R13" i="8"/>
  <c r="H13" i="8"/>
  <c r="BI12" i="8"/>
  <c r="BH12" i="8"/>
  <c r="R12" i="8"/>
  <c r="H12" i="8"/>
  <c r="BL12" i="8" s="1"/>
  <c r="BW12" i="8" s="1"/>
  <c r="BI11" i="8"/>
  <c r="CA11" i="8" s="1"/>
  <c r="BH11" i="8"/>
  <c r="R11" i="8"/>
  <c r="H11" i="8"/>
  <c r="BL11" i="8" s="1"/>
  <c r="BW11" i="8" s="1"/>
  <c r="BI10" i="8"/>
  <c r="BH10" i="8"/>
  <c r="R10" i="8"/>
  <c r="H10" i="8"/>
  <c r="BL10" i="8" s="1"/>
  <c r="BW10" i="8" s="1"/>
  <c r="BI9" i="8"/>
  <c r="BH9" i="8"/>
  <c r="R9" i="8"/>
  <c r="H9" i="8"/>
  <c r="BL9" i="8" s="1"/>
  <c r="BW9" i="8" s="1"/>
  <c r="BI8" i="8"/>
  <c r="BH8" i="8"/>
  <c r="H8" i="8"/>
  <c r="BL8" i="8" s="1"/>
  <c r="BW8" i="8" s="1"/>
  <c r="BI7" i="8"/>
  <c r="BH7" i="8"/>
  <c r="H7" i="8"/>
  <c r="BL7" i="8" s="1"/>
  <c r="BI6" i="8"/>
  <c r="BH6" i="8"/>
  <c r="H6" i="8"/>
  <c r="BL6" i="8" s="1"/>
  <c r="BW6" i="8" s="1"/>
  <c r="BI5" i="8"/>
  <c r="BU5" i="8" s="1"/>
  <c r="BH5" i="8"/>
  <c r="H5" i="8"/>
  <c r="BL5" i="8" s="1"/>
  <c r="BW5" i="8" s="1"/>
  <c r="BI4" i="8"/>
  <c r="BH4" i="8"/>
  <c r="H4" i="8"/>
  <c r="BL4" i="8" s="1"/>
  <c r="BW4" i="8" s="1"/>
  <c r="BI3" i="8"/>
  <c r="BH3" i="8"/>
  <c r="H3" i="8"/>
  <c r="BL3" i="8" s="1"/>
  <c r="BW3" i="8" s="1"/>
  <c r="BU120" i="6"/>
  <c r="BZ120" i="6" s="1"/>
  <c r="BJ120" i="6"/>
  <c r="BO120" i="6" s="1"/>
  <c r="AC246" i="6"/>
  <c r="BW242" i="6"/>
  <c r="BI242" i="6"/>
  <c r="BJ242" i="6" s="1"/>
  <c r="BH242" i="6"/>
  <c r="V242" i="6"/>
  <c r="H242" i="6"/>
  <c r="BW241" i="6"/>
  <c r="BI241" i="6"/>
  <c r="BJ241" i="6" s="1"/>
  <c r="BH241" i="6"/>
  <c r="V241" i="6"/>
  <c r="H241" i="6"/>
  <c r="BW240" i="6"/>
  <c r="BI240" i="6"/>
  <c r="BU240" i="6" s="1"/>
  <c r="BZ240" i="6" s="1"/>
  <c r="BH240" i="6"/>
  <c r="V240" i="6"/>
  <c r="H240" i="6"/>
  <c r="BW239" i="6"/>
  <c r="BI239" i="6"/>
  <c r="BJ239" i="6" s="1"/>
  <c r="BH239" i="6"/>
  <c r="V239" i="6"/>
  <c r="H239" i="6"/>
  <c r="BW238" i="6"/>
  <c r="BI238" i="6"/>
  <c r="BH238" i="6"/>
  <c r="T238" i="6"/>
  <c r="H238" i="6"/>
  <c r="BW237" i="6"/>
  <c r="BI237" i="6"/>
  <c r="BP237" i="6" s="1"/>
  <c r="BH237" i="6"/>
  <c r="T237" i="6"/>
  <c r="H237" i="6"/>
  <c r="BW236" i="6"/>
  <c r="BI236" i="6"/>
  <c r="BJ236" i="6" s="1"/>
  <c r="BH236" i="6"/>
  <c r="T236" i="6"/>
  <c r="H236" i="6"/>
  <c r="BW235" i="6"/>
  <c r="BI235" i="6"/>
  <c r="BJ235" i="6" s="1"/>
  <c r="BH235" i="6"/>
  <c r="T235" i="6"/>
  <c r="H235" i="6"/>
  <c r="BW234" i="6"/>
  <c r="BI234" i="6"/>
  <c r="BJ234" i="6" s="1"/>
  <c r="BH234" i="6"/>
  <c r="T234" i="6"/>
  <c r="H234" i="6"/>
  <c r="BW233" i="6"/>
  <c r="BI233" i="6"/>
  <c r="BP233" i="6" s="1"/>
  <c r="BH233" i="6"/>
  <c r="T233" i="6"/>
  <c r="H233" i="6"/>
  <c r="BI232" i="6"/>
  <c r="BJ232" i="6" s="1"/>
  <c r="BM232" i="6" s="1"/>
  <c r="BH232" i="6"/>
  <c r="H232" i="6"/>
  <c r="BH231" i="6"/>
  <c r="V231" i="6"/>
  <c r="BI231" i="6" s="1"/>
  <c r="BU231" i="6" s="1"/>
  <c r="BZ231" i="6" s="1"/>
  <c r="T231" i="6"/>
  <c r="H231" i="6"/>
  <c r="BH230" i="6"/>
  <c r="V230" i="6"/>
  <c r="BI230" i="6" s="1"/>
  <c r="BJ230" i="6" s="1"/>
  <c r="T230" i="6"/>
  <c r="H230" i="6"/>
  <c r="BH229" i="6"/>
  <c r="V229" i="6"/>
  <c r="BI229" i="6" s="1"/>
  <c r="BJ229" i="6" s="1"/>
  <c r="T229" i="6"/>
  <c r="H229" i="6"/>
  <c r="BH228" i="6"/>
  <c r="V228" i="6"/>
  <c r="BI228" i="6" s="1"/>
  <c r="BJ228" i="6" s="1"/>
  <c r="T228" i="6"/>
  <c r="H228" i="6"/>
  <c r="BI227" i="6"/>
  <c r="BP227" i="6" s="1"/>
  <c r="BH227" i="6"/>
  <c r="H227" i="6"/>
  <c r="BI226" i="6"/>
  <c r="CA226" i="6" s="1"/>
  <c r="BH226" i="6"/>
  <c r="H226" i="6"/>
  <c r="BI225" i="6"/>
  <c r="BU225" i="6" s="1"/>
  <c r="BZ225" i="6" s="1"/>
  <c r="BH225" i="6"/>
  <c r="H225" i="6"/>
  <c r="BW224" i="6"/>
  <c r="BI224" i="6"/>
  <c r="BH224" i="6"/>
  <c r="H224" i="6"/>
  <c r="BW223" i="6"/>
  <c r="BI223" i="6"/>
  <c r="CA223" i="6" s="1"/>
  <c r="BH223" i="6"/>
  <c r="H223" i="6"/>
  <c r="BW222" i="6"/>
  <c r="BI222" i="6"/>
  <c r="BJ222" i="6" s="1"/>
  <c r="BM222" i="6" s="1"/>
  <c r="BH222" i="6"/>
  <c r="H222" i="6"/>
  <c r="BW221" i="6"/>
  <c r="BI221" i="6"/>
  <c r="BJ221" i="6" s="1"/>
  <c r="BH221" i="6"/>
  <c r="H221" i="6"/>
  <c r="BW220" i="6"/>
  <c r="BI220" i="6"/>
  <c r="BJ220" i="6" s="1"/>
  <c r="BH220" i="6"/>
  <c r="H220" i="6"/>
  <c r="BW219" i="6"/>
  <c r="BI219" i="6"/>
  <c r="CA219" i="6" s="1"/>
  <c r="BH219" i="6"/>
  <c r="H219" i="6"/>
  <c r="BI218" i="6"/>
  <c r="BJ218" i="6" s="1"/>
  <c r="BH218" i="6"/>
  <c r="H218" i="6"/>
  <c r="BI217" i="6"/>
  <c r="BJ217" i="6" s="1"/>
  <c r="BH217" i="6"/>
  <c r="H217" i="6"/>
  <c r="BI216" i="6"/>
  <c r="BJ216" i="6" s="1"/>
  <c r="BH216" i="6"/>
  <c r="H216" i="6"/>
  <c r="BI215" i="6"/>
  <c r="BU215" i="6" s="1"/>
  <c r="BZ215" i="6" s="1"/>
  <c r="BH215" i="6"/>
  <c r="H215" i="6"/>
  <c r="BI214" i="6"/>
  <c r="CA214" i="6" s="1"/>
  <c r="BH214" i="6"/>
  <c r="P214" i="6"/>
  <c r="H214" i="6"/>
  <c r="BI213" i="6"/>
  <c r="BJ213" i="6" s="1"/>
  <c r="BH213" i="6"/>
  <c r="P213" i="6"/>
  <c r="H213" i="6"/>
  <c r="BI212" i="6"/>
  <c r="BU212" i="6" s="1"/>
  <c r="BZ212" i="6" s="1"/>
  <c r="BH212" i="6"/>
  <c r="P212" i="6"/>
  <c r="H212" i="6"/>
  <c r="BI211" i="6"/>
  <c r="BJ211" i="6" s="1"/>
  <c r="BH211" i="6"/>
  <c r="P211" i="6"/>
  <c r="H211" i="6"/>
  <c r="BI210" i="6"/>
  <c r="BJ210" i="6" s="1"/>
  <c r="BH210" i="6"/>
  <c r="P210" i="6"/>
  <c r="H210" i="6"/>
  <c r="BW209" i="6"/>
  <c r="BI209" i="6"/>
  <c r="CA209" i="6" s="1"/>
  <c r="BH209" i="6"/>
  <c r="P209" i="6"/>
  <c r="H209" i="6"/>
  <c r="BW208" i="6"/>
  <c r="BI208" i="6"/>
  <c r="CA208" i="6" s="1"/>
  <c r="BH208" i="6"/>
  <c r="P208" i="6"/>
  <c r="H208" i="6"/>
  <c r="BW207" i="6"/>
  <c r="BI207" i="6"/>
  <c r="BP207" i="6" s="1"/>
  <c r="BH207" i="6"/>
  <c r="P207" i="6"/>
  <c r="H207" i="6"/>
  <c r="BW206" i="6"/>
  <c r="BI206" i="6"/>
  <c r="CA206" i="6" s="1"/>
  <c r="BH206" i="6"/>
  <c r="P206" i="6"/>
  <c r="H206" i="6"/>
  <c r="BW205" i="6"/>
  <c r="BI205" i="6"/>
  <c r="BJ205" i="6" s="1"/>
  <c r="BH205" i="6"/>
  <c r="P205" i="6"/>
  <c r="H205" i="6"/>
  <c r="BW204" i="6"/>
  <c r="BI204" i="6"/>
  <c r="BJ204" i="6" s="1"/>
  <c r="BH204" i="6"/>
  <c r="P204" i="6"/>
  <c r="H204" i="6"/>
  <c r="BW203" i="6"/>
  <c r="BI203" i="6"/>
  <c r="BU203" i="6" s="1"/>
  <c r="BZ203" i="6" s="1"/>
  <c r="BH203" i="6"/>
  <c r="P203" i="6"/>
  <c r="H203" i="6"/>
  <c r="BW202" i="6"/>
  <c r="BI202" i="6"/>
  <c r="BJ202" i="6" s="1"/>
  <c r="BH202" i="6"/>
  <c r="P202" i="6"/>
  <c r="H202" i="6"/>
  <c r="BW201" i="6"/>
  <c r="BI201" i="6"/>
  <c r="BJ201" i="6" s="1"/>
  <c r="BH201" i="6"/>
  <c r="P201" i="6"/>
  <c r="H201" i="6"/>
  <c r="BW200" i="6"/>
  <c r="BI200" i="6"/>
  <c r="BJ200" i="6" s="1"/>
  <c r="BH200" i="6"/>
  <c r="P200" i="6"/>
  <c r="H200" i="6"/>
  <c r="BW199" i="6"/>
  <c r="BI199" i="6"/>
  <c r="BJ199" i="6" s="1"/>
  <c r="BH199" i="6"/>
  <c r="P199" i="6"/>
  <c r="H199" i="6"/>
  <c r="BI198" i="6"/>
  <c r="BP198" i="6" s="1"/>
  <c r="BH198" i="6"/>
  <c r="H198" i="6"/>
  <c r="BI197" i="6"/>
  <c r="BJ197" i="6" s="1"/>
  <c r="BH197" i="6"/>
  <c r="H197" i="6"/>
  <c r="BW196" i="6"/>
  <c r="BI196" i="6"/>
  <c r="CA196" i="6" s="1"/>
  <c r="BH196" i="6"/>
  <c r="H196" i="6"/>
  <c r="BI195" i="6"/>
  <c r="BU195" i="6" s="1"/>
  <c r="BZ195" i="6" s="1"/>
  <c r="BH195" i="6"/>
  <c r="H195" i="6"/>
  <c r="BI194" i="6"/>
  <c r="BU194" i="6" s="1"/>
  <c r="BZ194" i="6" s="1"/>
  <c r="BH194" i="6"/>
  <c r="H194" i="6"/>
  <c r="BH193" i="6"/>
  <c r="T193" i="6"/>
  <c r="BI193" i="6" s="1"/>
  <c r="BJ193" i="6" s="1"/>
  <c r="H193" i="6"/>
  <c r="BI192" i="6"/>
  <c r="BU192" i="6" s="1"/>
  <c r="BZ192" i="6" s="1"/>
  <c r="BH192" i="6"/>
  <c r="V192" i="6"/>
  <c r="H192" i="6"/>
  <c r="BI191" i="6"/>
  <c r="BJ191" i="6" s="1"/>
  <c r="BH191" i="6"/>
  <c r="V191" i="6"/>
  <c r="H191" i="6"/>
  <c r="BI190" i="6"/>
  <c r="BJ190" i="6" s="1"/>
  <c r="BH190" i="6"/>
  <c r="V190" i="6"/>
  <c r="H190" i="6"/>
  <c r="BW189" i="6"/>
  <c r="BH189" i="6"/>
  <c r="T189" i="6"/>
  <c r="BI189" i="6" s="1"/>
  <c r="BJ189" i="6" s="1"/>
  <c r="H189" i="6"/>
  <c r="BW188" i="6"/>
  <c r="BH188" i="6"/>
  <c r="T188" i="6"/>
  <c r="BI188" i="6" s="1"/>
  <c r="BJ188" i="6" s="1"/>
  <c r="H188" i="6"/>
  <c r="BH187" i="6"/>
  <c r="T187" i="6"/>
  <c r="BI187" i="6" s="1"/>
  <c r="BU187" i="6" s="1"/>
  <c r="BZ187" i="6" s="1"/>
  <c r="H187" i="6"/>
  <c r="BH186" i="6"/>
  <c r="T186" i="6"/>
  <c r="BI186" i="6" s="1"/>
  <c r="BJ186" i="6" s="1"/>
  <c r="H186" i="6"/>
  <c r="BH185" i="6"/>
  <c r="T185" i="6"/>
  <c r="BI185" i="6" s="1"/>
  <c r="BJ185" i="6" s="1"/>
  <c r="H185" i="6"/>
  <c r="BW184" i="6"/>
  <c r="BH184" i="6"/>
  <c r="T184" i="6"/>
  <c r="BI184" i="6" s="1"/>
  <c r="BJ184" i="6" s="1"/>
  <c r="H184" i="6"/>
  <c r="BW183" i="6"/>
  <c r="BH183" i="6"/>
  <c r="T183" i="6"/>
  <c r="BI183" i="6" s="1"/>
  <c r="BJ183" i="6" s="1"/>
  <c r="H183" i="6"/>
  <c r="BH182" i="6"/>
  <c r="T182" i="6"/>
  <c r="BI182" i="6" s="1"/>
  <c r="BJ182" i="6" s="1"/>
  <c r="H182" i="6"/>
  <c r="BW181" i="6"/>
  <c r="BH181" i="6"/>
  <c r="T181" i="6"/>
  <c r="BI181" i="6" s="1"/>
  <c r="BJ181" i="6" s="1"/>
  <c r="H181" i="6"/>
  <c r="BW180" i="6"/>
  <c r="BH180" i="6"/>
  <c r="T180" i="6"/>
  <c r="BI180" i="6" s="1"/>
  <c r="CA180" i="6" s="1"/>
  <c r="H180" i="6"/>
  <c r="BW179" i="6"/>
  <c r="BH179" i="6"/>
  <c r="T179" i="6"/>
  <c r="BI179" i="6" s="1"/>
  <c r="BJ179" i="6" s="1"/>
  <c r="H179" i="6"/>
  <c r="BH178" i="6"/>
  <c r="T178" i="6"/>
  <c r="BI178" i="6" s="1"/>
  <c r="BJ178" i="6" s="1"/>
  <c r="H178" i="6"/>
  <c r="BH177" i="6"/>
  <c r="T177" i="6"/>
  <c r="BI177" i="6" s="1"/>
  <c r="BJ177" i="6" s="1"/>
  <c r="H177" i="6"/>
  <c r="BH176" i="6"/>
  <c r="T176" i="6"/>
  <c r="BI176" i="6" s="1"/>
  <c r="CA176" i="6" s="1"/>
  <c r="H176" i="6"/>
  <c r="BH175" i="6"/>
  <c r="T175" i="6"/>
  <c r="BI175" i="6" s="1"/>
  <c r="BJ175" i="6" s="1"/>
  <c r="H175" i="6"/>
  <c r="BH174" i="6"/>
  <c r="T174" i="6"/>
  <c r="BI174" i="6" s="1"/>
  <c r="BJ174" i="6" s="1"/>
  <c r="H174" i="6"/>
  <c r="BW173" i="6"/>
  <c r="BH173" i="6"/>
  <c r="T173" i="6"/>
  <c r="BI173" i="6" s="1"/>
  <c r="BJ173" i="6" s="1"/>
  <c r="H173" i="6"/>
  <c r="BW172" i="6"/>
  <c r="BH172" i="6"/>
  <c r="T172" i="6"/>
  <c r="BI172" i="6" s="1"/>
  <c r="CA172" i="6" s="1"/>
  <c r="H172" i="6"/>
  <c r="BH171" i="6"/>
  <c r="H171" i="6"/>
  <c r="BW170" i="6"/>
  <c r="BI170" i="6"/>
  <c r="BJ170" i="6" s="1"/>
  <c r="BQ170" i="6" s="1"/>
  <c r="BH170" i="6"/>
  <c r="H170" i="6"/>
  <c r="BW169" i="6"/>
  <c r="BI169" i="6"/>
  <c r="BU169" i="6" s="1"/>
  <c r="BZ169" i="6" s="1"/>
  <c r="BH169" i="6"/>
  <c r="H169" i="6"/>
  <c r="BW168" i="6"/>
  <c r="BI168" i="6"/>
  <c r="BJ168" i="6" s="1"/>
  <c r="BH168" i="6"/>
  <c r="H168" i="6"/>
  <c r="BW167" i="6"/>
  <c r="BI167" i="6"/>
  <c r="BJ167" i="6" s="1"/>
  <c r="BH167" i="6"/>
  <c r="H167" i="6"/>
  <c r="BW166" i="6"/>
  <c r="BI166" i="6"/>
  <c r="BU166" i="6" s="1"/>
  <c r="BZ166" i="6" s="1"/>
  <c r="BH166" i="6"/>
  <c r="H166" i="6"/>
  <c r="BW165" i="6"/>
  <c r="BI165" i="6"/>
  <c r="BU165" i="6" s="1"/>
  <c r="BZ165" i="6" s="1"/>
  <c r="BH165" i="6"/>
  <c r="H165" i="6"/>
  <c r="BW164" i="6"/>
  <c r="BI164" i="6"/>
  <c r="BJ164" i="6" s="1"/>
  <c r="BH164" i="6"/>
  <c r="H164" i="6"/>
  <c r="BW163" i="6"/>
  <c r="BI163" i="6"/>
  <c r="BJ163" i="6" s="1"/>
  <c r="BH163" i="6"/>
  <c r="H163" i="6"/>
  <c r="BI162" i="6"/>
  <c r="BP162" i="6" s="1"/>
  <c r="BH162" i="6"/>
  <c r="V162" i="6"/>
  <c r="H162" i="6"/>
  <c r="BI161" i="6"/>
  <c r="BU161" i="6" s="1"/>
  <c r="BZ161" i="6" s="1"/>
  <c r="BH161" i="6"/>
  <c r="H161" i="6"/>
  <c r="BI160" i="6"/>
  <c r="BP160" i="6" s="1"/>
  <c r="BH160" i="6"/>
  <c r="H160" i="6"/>
  <c r="BI159" i="6"/>
  <c r="BU159" i="6" s="1"/>
  <c r="BZ159" i="6" s="1"/>
  <c r="BH159" i="6"/>
  <c r="H159" i="6"/>
  <c r="BI158" i="6"/>
  <c r="BU158" i="6" s="1"/>
  <c r="BZ158" i="6" s="1"/>
  <c r="BH158" i="6"/>
  <c r="V158" i="6"/>
  <c r="H158" i="6"/>
  <c r="BI157" i="6"/>
  <c r="BP157" i="6" s="1"/>
  <c r="BH157" i="6"/>
  <c r="H157" i="6"/>
  <c r="BI156" i="6"/>
  <c r="BJ156" i="6" s="1"/>
  <c r="BH156" i="6"/>
  <c r="H156" i="6"/>
  <c r="BI155" i="6"/>
  <c r="BJ155" i="6" s="1"/>
  <c r="BH155" i="6"/>
  <c r="H155" i="6"/>
  <c r="BI154" i="6"/>
  <c r="CA154" i="6" s="1"/>
  <c r="BH154" i="6"/>
  <c r="H154" i="6"/>
  <c r="BI153" i="6"/>
  <c r="BJ153" i="6" s="1"/>
  <c r="BH153" i="6"/>
  <c r="H153" i="6"/>
  <c r="BH152" i="6"/>
  <c r="H152" i="6"/>
  <c r="BI151" i="6"/>
  <c r="BJ151" i="6" s="1"/>
  <c r="BH151" i="6"/>
  <c r="H151" i="6"/>
  <c r="BI150" i="6"/>
  <c r="CA150" i="6" s="1"/>
  <c r="BH150" i="6"/>
  <c r="H150" i="6"/>
  <c r="BI149" i="6"/>
  <c r="BH149" i="6"/>
  <c r="H149" i="6"/>
  <c r="BI148" i="6"/>
  <c r="CA148" i="6" s="1"/>
  <c r="BH148" i="6"/>
  <c r="H148" i="6"/>
  <c r="BI147" i="6"/>
  <c r="BJ147" i="6" s="1"/>
  <c r="BH147" i="6"/>
  <c r="H147" i="6"/>
  <c r="BW146" i="6"/>
  <c r="BI146" i="6"/>
  <c r="BJ146" i="6" s="1"/>
  <c r="BH146" i="6"/>
  <c r="V146" i="6"/>
  <c r="T146" i="6"/>
  <c r="H146" i="6"/>
  <c r="BI145" i="6"/>
  <c r="BP145" i="6" s="1"/>
  <c r="BH145" i="6"/>
  <c r="V145" i="6"/>
  <c r="T145" i="6"/>
  <c r="H145" i="6"/>
  <c r="BW144" i="6"/>
  <c r="BI144" i="6"/>
  <c r="BU144" i="6" s="1"/>
  <c r="BZ144" i="6" s="1"/>
  <c r="BH144" i="6"/>
  <c r="V144" i="6"/>
  <c r="T144" i="6"/>
  <c r="H144" i="6"/>
  <c r="BW143" i="6"/>
  <c r="BI143" i="6"/>
  <c r="BJ143" i="6" s="1"/>
  <c r="BH143" i="6"/>
  <c r="V143" i="6"/>
  <c r="T143" i="6"/>
  <c r="H143" i="6"/>
  <c r="BW142" i="6"/>
  <c r="BI142" i="6"/>
  <c r="BJ142" i="6" s="1"/>
  <c r="BH142" i="6"/>
  <c r="V142" i="6"/>
  <c r="T142" i="6"/>
  <c r="H142" i="6"/>
  <c r="BW141" i="6"/>
  <c r="BI141" i="6"/>
  <c r="BU141" i="6" s="1"/>
  <c r="BZ141" i="6" s="1"/>
  <c r="BH141" i="6"/>
  <c r="V141" i="6"/>
  <c r="T141" i="6"/>
  <c r="H141" i="6"/>
  <c r="BW140" i="6"/>
  <c r="BI140" i="6"/>
  <c r="BU140" i="6" s="1"/>
  <c r="BZ140" i="6" s="1"/>
  <c r="BH140" i="6"/>
  <c r="V140" i="6"/>
  <c r="T140" i="6"/>
  <c r="H140" i="6"/>
  <c r="BI139" i="6"/>
  <c r="CA139" i="6" s="1"/>
  <c r="BH139" i="6"/>
  <c r="H139" i="6"/>
  <c r="BI138" i="6"/>
  <c r="CA138" i="6" s="1"/>
  <c r="BH138" i="6"/>
  <c r="V138" i="6"/>
  <c r="T138" i="6"/>
  <c r="H138" i="6"/>
  <c r="BI137" i="6"/>
  <c r="CA137" i="6" s="1"/>
  <c r="BH137" i="6"/>
  <c r="V137" i="6"/>
  <c r="T137" i="6"/>
  <c r="H137" i="6"/>
  <c r="BI136" i="6"/>
  <c r="CA136" i="6" s="1"/>
  <c r="BH136" i="6"/>
  <c r="V136" i="6"/>
  <c r="T136" i="6"/>
  <c r="H136" i="6"/>
  <c r="BI135" i="6"/>
  <c r="BP135" i="6" s="1"/>
  <c r="BH135" i="6"/>
  <c r="V135" i="6"/>
  <c r="T135" i="6"/>
  <c r="H135" i="6"/>
  <c r="BI134" i="6"/>
  <c r="CA134" i="6" s="1"/>
  <c r="BH134" i="6"/>
  <c r="V134" i="6"/>
  <c r="T134" i="6"/>
  <c r="H134" i="6"/>
  <c r="BW133" i="6"/>
  <c r="BI133" i="6"/>
  <c r="BJ133" i="6" s="1"/>
  <c r="BH133" i="6"/>
  <c r="V133" i="6"/>
  <c r="T133" i="6"/>
  <c r="H133" i="6"/>
  <c r="BW132" i="6"/>
  <c r="BI132" i="6"/>
  <c r="BJ132" i="6" s="1"/>
  <c r="BH132" i="6"/>
  <c r="V132" i="6"/>
  <c r="T132" i="6"/>
  <c r="H132" i="6"/>
  <c r="BW131" i="6"/>
  <c r="BI131" i="6"/>
  <c r="BJ131" i="6" s="1"/>
  <c r="BH131" i="6"/>
  <c r="V131" i="6"/>
  <c r="T131" i="6"/>
  <c r="H131" i="6"/>
  <c r="BI130" i="6"/>
  <c r="BJ130" i="6" s="1"/>
  <c r="BH130" i="6"/>
  <c r="H130" i="6"/>
  <c r="BI129" i="6"/>
  <c r="BJ129" i="6" s="1"/>
  <c r="BH129" i="6"/>
  <c r="H129" i="6"/>
  <c r="BH128" i="6"/>
  <c r="T128" i="6"/>
  <c r="BI128" i="6" s="1"/>
  <c r="BJ128" i="6" s="1"/>
  <c r="H128" i="6"/>
  <c r="BH127" i="6"/>
  <c r="T127" i="6"/>
  <c r="BI127" i="6" s="1"/>
  <c r="BJ127" i="6" s="1"/>
  <c r="H127" i="6"/>
  <c r="BH126" i="6"/>
  <c r="V126" i="6"/>
  <c r="BI126" i="6" s="1"/>
  <c r="BJ126" i="6" s="1"/>
  <c r="H126" i="6"/>
  <c r="BH125" i="6"/>
  <c r="V125" i="6"/>
  <c r="BI125" i="6" s="1"/>
  <c r="BJ125" i="6" s="1"/>
  <c r="H125" i="6"/>
  <c r="BH124" i="6"/>
  <c r="V124" i="6"/>
  <c r="BI124" i="6" s="1"/>
  <c r="H124" i="6"/>
  <c r="BH123" i="6"/>
  <c r="V123" i="6"/>
  <c r="BI123" i="6" s="1"/>
  <c r="BJ123" i="6" s="1"/>
  <c r="H123" i="6"/>
  <c r="BH122" i="6"/>
  <c r="V122" i="6"/>
  <c r="BI122" i="6" s="1"/>
  <c r="BJ122" i="6" s="1"/>
  <c r="H122" i="6"/>
  <c r="BH121" i="6"/>
  <c r="V121" i="6"/>
  <c r="BI121" i="6" s="1"/>
  <c r="BU121" i="6" s="1"/>
  <c r="BZ121" i="6" s="1"/>
  <c r="H121" i="6"/>
  <c r="CA120" i="6"/>
  <c r="BP120" i="6"/>
  <c r="BH120" i="6"/>
  <c r="CM120" i="6" s="1"/>
  <c r="V120" i="6"/>
  <c r="H120" i="6"/>
  <c r="BW119" i="6"/>
  <c r="BI119" i="6"/>
  <c r="BU119" i="6" s="1"/>
  <c r="BZ119" i="6" s="1"/>
  <c r="BH119" i="6"/>
  <c r="H119" i="6"/>
  <c r="BW118" i="6"/>
  <c r="BI118" i="6"/>
  <c r="BP118" i="6" s="1"/>
  <c r="BH118" i="6"/>
  <c r="H118" i="6"/>
  <c r="BW117" i="6"/>
  <c r="BI117" i="6"/>
  <c r="BJ117" i="6" s="1"/>
  <c r="BH117" i="6"/>
  <c r="H117" i="6"/>
  <c r="BI116" i="6"/>
  <c r="CA116" i="6" s="1"/>
  <c r="BH116" i="6"/>
  <c r="H116" i="6"/>
  <c r="BI115" i="6"/>
  <c r="BJ115" i="6" s="1"/>
  <c r="BH115" i="6"/>
  <c r="H115" i="6"/>
  <c r="BI114" i="6"/>
  <c r="BJ114" i="6" s="1"/>
  <c r="BH114" i="6"/>
  <c r="H114" i="6"/>
  <c r="BI113" i="6"/>
  <c r="CA113" i="6" s="1"/>
  <c r="BH113" i="6"/>
  <c r="H113" i="6"/>
  <c r="BI112" i="6"/>
  <c r="BJ112" i="6" s="1"/>
  <c r="BH112" i="6"/>
  <c r="H112" i="6"/>
  <c r="BI111" i="6"/>
  <c r="BJ111" i="6" s="1"/>
  <c r="BH111" i="6"/>
  <c r="H111" i="6"/>
  <c r="BI110" i="6"/>
  <c r="BJ110" i="6" s="1"/>
  <c r="BH110" i="6"/>
  <c r="H110" i="6"/>
  <c r="BW109" i="6"/>
  <c r="BI109" i="6"/>
  <c r="BJ109" i="6" s="1"/>
  <c r="BH109" i="6"/>
  <c r="H109" i="6"/>
  <c r="BW108" i="6"/>
  <c r="BI108" i="6"/>
  <c r="BU108" i="6" s="1"/>
  <c r="BZ108" i="6" s="1"/>
  <c r="BH108" i="6"/>
  <c r="H108" i="6"/>
  <c r="BW107" i="6"/>
  <c r="BI107" i="6"/>
  <c r="CA107" i="6" s="1"/>
  <c r="BH107" i="6"/>
  <c r="H107" i="6"/>
  <c r="BI106" i="6"/>
  <c r="CA106" i="6" s="1"/>
  <c r="BH106" i="6"/>
  <c r="H106" i="6"/>
  <c r="BH105" i="6"/>
  <c r="V105" i="6"/>
  <c r="T105" i="6"/>
  <c r="BI105" i="6" s="1"/>
  <c r="BU105" i="6" s="1"/>
  <c r="BZ105" i="6" s="1"/>
  <c r="H105" i="6"/>
  <c r="BH104" i="6"/>
  <c r="V104" i="6"/>
  <c r="T104" i="6"/>
  <c r="BI104" i="6" s="1"/>
  <c r="BU104" i="6" s="1"/>
  <c r="BZ104" i="6" s="1"/>
  <c r="H104" i="6"/>
  <c r="BH103" i="6"/>
  <c r="V103" i="6"/>
  <c r="T103" i="6"/>
  <c r="BI103" i="6" s="1"/>
  <c r="CA103" i="6" s="1"/>
  <c r="H103" i="6"/>
  <c r="BH102" i="6"/>
  <c r="V102" i="6"/>
  <c r="T102" i="6"/>
  <c r="BI102" i="6" s="1"/>
  <c r="BJ102" i="6" s="1"/>
  <c r="H102" i="6"/>
  <c r="BH101" i="6"/>
  <c r="V101" i="6"/>
  <c r="T101" i="6"/>
  <c r="BI101" i="6" s="1"/>
  <c r="BP101" i="6" s="1"/>
  <c r="H101" i="6"/>
  <c r="BH100" i="6"/>
  <c r="V100" i="6"/>
  <c r="T100" i="6"/>
  <c r="BI100" i="6" s="1"/>
  <c r="BJ100" i="6" s="1"/>
  <c r="H100" i="6"/>
  <c r="BH99" i="6"/>
  <c r="V99" i="6"/>
  <c r="T99" i="6"/>
  <c r="BI99" i="6" s="1"/>
  <c r="BP99" i="6" s="1"/>
  <c r="H99" i="6"/>
  <c r="BH98" i="6"/>
  <c r="V98" i="6"/>
  <c r="T98" i="6"/>
  <c r="BI98" i="6" s="1"/>
  <c r="CA98" i="6" s="1"/>
  <c r="H98" i="6"/>
  <c r="BH97" i="6"/>
  <c r="V97" i="6"/>
  <c r="T97" i="6"/>
  <c r="BI97" i="6" s="1"/>
  <c r="BJ97" i="6" s="1"/>
  <c r="H97" i="6"/>
  <c r="BI96" i="6"/>
  <c r="BJ96" i="6" s="1"/>
  <c r="BH96" i="6"/>
  <c r="P96" i="6"/>
  <c r="H96" i="6"/>
  <c r="BI95" i="6"/>
  <c r="BJ95" i="6" s="1"/>
  <c r="BH95" i="6"/>
  <c r="V95" i="6"/>
  <c r="T95" i="6"/>
  <c r="H95" i="6"/>
  <c r="BI94" i="6"/>
  <c r="BJ94" i="6" s="1"/>
  <c r="BH94" i="6"/>
  <c r="V94" i="6"/>
  <c r="T94" i="6"/>
  <c r="H94" i="6"/>
  <c r="BI93" i="6"/>
  <c r="BJ93" i="6" s="1"/>
  <c r="BH93" i="6"/>
  <c r="V93" i="6"/>
  <c r="T93" i="6"/>
  <c r="H93" i="6"/>
  <c r="BI92" i="6"/>
  <c r="BJ92" i="6" s="1"/>
  <c r="BH92" i="6"/>
  <c r="V92" i="6"/>
  <c r="T92" i="6"/>
  <c r="H92" i="6"/>
  <c r="BI91" i="6"/>
  <c r="BJ91" i="6" s="1"/>
  <c r="BH91" i="6"/>
  <c r="V91" i="6"/>
  <c r="T91" i="6"/>
  <c r="H91" i="6"/>
  <c r="BI90" i="6"/>
  <c r="BJ90" i="6" s="1"/>
  <c r="BH90" i="6"/>
  <c r="V90" i="6"/>
  <c r="T90" i="6"/>
  <c r="H90" i="6"/>
  <c r="BW89" i="6"/>
  <c r="BI89" i="6"/>
  <c r="BJ89" i="6" s="1"/>
  <c r="BN89" i="6" s="1"/>
  <c r="BH89" i="6"/>
  <c r="V89" i="6"/>
  <c r="T89" i="6"/>
  <c r="H89" i="6"/>
  <c r="BW88" i="6"/>
  <c r="BI88" i="6"/>
  <c r="BJ88" i="6" s="1"/>
  <c r="BH88" i="6"/>
  <c r="V88" i="6"/>
  <c r="T88" i="6"/>
  <c r="H88" i="6"/>
  <c r="BW87" i="6"/>
  <c r="BI87" i="6"/>
  <c r="BJ87" i="6" s="1"/>
  <c r="BH87" i="6"/>
  <c r="V87" i="6"/>
  <c r="T87" i="6"/>
  <c r="H87" i="6"/>
  <c r="BW86" i="6"/>
  <c r="BI86" i="6"/>
  <c r="BJ86" i="6" s="1"/>
  <c r="BH86" i="6"/>
  <c r="V86" i="6"/>
  <c r="T86" i="6"/>
  <c r="H86" i="6"/>
  <c r="BW85" i="6"/>
  <c r="BI85" i="6"/>
  <c r="BJ85" i="6" s="1"/>
  <c r="BH85" i="6"/>
  <c r="V85" i="6"/>
  <c r="T85" i="6"/>
  <c r="H85" i="6"/>
  <c r="BW84" i="6"/>
  <c r="BI84" i="6"/>
  <c r="BJ84" i="6" s="1"/>
  <c r="BQ84" i="6" s="1"/>
  <c r="BH84" i="6"/>
  <c r="V84" i="6"/>
  <c r="T84" i="6"/>
  <c r="H84" i="6"/>
  <c r="BW83" i="6"/>
  <c r="BI83" i="6"/>
  <c r="CA83" i="6" s="1"/>
  <c r="BH83" i="6"/>
  <c r="V83" i="6"/>
  <c r="T83" i="6"/>
  <c r="H83" i="6"/>
  <c r="BH82" i="6"/>
  <c r="V82" i="6"/>
  <c r="T82" i="6"/>
  <c r="BI82" i="6" s="1"/>
  <c r="BJ82" i="6" s="1"/>
  <c r="H82" i="6"/>
  <c r="BH81" i="6"/>
  <c r="V81" i="6"/>
  <c r="T81" i="6"/>
  <c r="BI81" i="6" s="1"/>
  <c r="BU81" i="6" s="1"/>
  <c r="BZ81" i="6" s="1"/>
  <c r="H81" i="6"/>
  <c r="BW80" i="6"/>
  <c r="BI80" i="6"/>
  <c r="BJ80" i="6" s="1"/>
  <c r="BH80" i="6"/>
  <c r="V80" i="6"/>
  <c r="T80" i="6"/>
  <c r="H80" i="6"/>
  <c r="BH79" i="6"/>
  <c r="V79" i="6"/>
  <c r="T79" i="6"/>
  <c r="BI79" i="6" s="1"/>
  <c r="BJ79" i="6" s="1"/>
  <c r="H79" i="6"/>
  <c r="BH78" i="6"/>
  <c r="T78" i="6"/>
  <c r="BI78" i="6" s="1"/>
  <c r="BJ78" i="6" s="1"/>
  <c r="H78" i="6"/>
  <c r="BH77" i="6"/>
  <c r="T77" i="6"/>
  <c r="BI77" i="6" s="1"/>
  <c r="CA77" i="6" s="1"/>
  <c r="H77" i="6"/>
  <c r="BH76" i="6"/>
  <c r="T76" i="6"/>
  <c r="BI76" i="6" s="1"/>
  <c r="BU76" i="6" s="1"/>
  <c r="BZ76" i="6" s="1"/>
  <c r="H76" i="6"/>
  <c r="BH75" i="6"/>
  <c r="T75" i="6"/>
  <c r="BI75" i="6" s="1"/>
  <c r="BP75" i="6" s="1"/>
  <c r="H75" i="6"/>
  <c r="BH74" i="6"/>
  <c r="T74" i="6"/>
  <c r="BI74" i="6" s="1"/>
  <c r="BJ74" i="6" s="1"/>
  <c r="H74" i="6"/>
  <c r="BH73" i="6"/>
  <c r="T73" i="6"/>
  <c r="H73" i="6"/>
  <c r="BH72" i="6"/>
  <c r="T72" i="6"/>
  <c r="BI72" i="6" s="1"/>
  <c r="BJ72" i="6" s="1"/>
  <c r="H72" i="6"/>
  <c r="BH71" i="6"/>
  <c r="T71" i="6"/>
  <c r="BI71" i="6" s="1"/>
  <c r="BJ71" i="6" s="1"/>
  <c r="H71" i="6"/>
  <c r="BH70" i="6"/>
  <c r="T70" i="6"/>
  <c r="BI70" i="6" s="1"/>
  <c r="BJ70" i="6" s="1"/>
  <c r="H70" i="6"/>
  <c r="BH69" i="6"/>
  <c r="T69" i="6"/>
  <c r="BI69" i="6" s="1"/>
  <c r="BJ69" i="6" s="1"/>
  <c r="H69" i="6"/>
  <c r="BH68" i="6"/>
  <c r="T68" i="6"/>
  <c r="P68" i="6" s="1"/>
  <c r="H68" i="6"/>
  <c r="BH67" i="6"/>
  <c r="T67" i="6"/>
  <c r="P67" i="6" s="1"/>
  <c r="H67" i="6"/>
  <c r="BH66" i="6"/>
  <c r="T66" i="6"/>
  <c r="P66" i="6" s="1"/>
  <c r="H66" i="6"/>
  <c r="BH65" i="6"/>
  <c r="T65" i="6"/>
  <c r="P65" i="6" s="1"/>
  <c r="H65" i="6"/>
  <c r="BH64" i="6"/>
  <c r="T64" i="6"/>
  <c r="H64" i="6"/>
  <c r="BH63" i="6"/>
  <c r="T63" i="6"/>
  <c r="BI63" i="6" s="1"/>
  <c r="BU63" i="6" s="1"/>
  <c r="BZ63" i="6" s="1"/>
  <c r="H63" i="6"/>
  <c r="BH62" i="6"/>
  <c r="T62" i="6"/>
  <c r="H62" i="6"/>
  <c r="BH61" i="6"/>
  <c r="T61" i="6"/>
  <c r="BI61" i="6" s="1"/>
  <c r="BJ61" i="6" s="1"/>
  <c r="H61" i="6"/>
  <c r="BH60" i="6"/>
  <c r="T60" i="6"/>
  <c r="BI60" i="6" s="1"/>
  <c r="BJ60" i="6" s="1"/>
  <c r="BM60" i="6" s="1"/>
  <c r="H60" i="6"/>
  <c r="BH59" i="6"/>
  <c r="T59" i="6"/>
  <c r="BI59" i="6" s="1"/>
  <c r="BU59" i="6" s="1"/>
  <c r="BZ59" i="6" s="1"/>
  <c r="H59" i="6"/>
  <c r="BH58" i="6"/>
  <c r="T58" i="6"/>
  <c r="BI58" i="6" s="1"/>
  <c r="BJ58" i="6" s="1"/>
  <c r="H58" i="6"/>
  <c r="BH57" i="6"/>
  <c r="T57" i="6"/>
  <c r="BI57" i="6" s="1"/>
  <c r="H57" i="6"/>
  <c r="BH56" i="6"/>
  <c r="T56" i="6"/>
  <c r="BI56" i="6" s="1"/>
  <c r="CA56" i="6" s="1"/>
  <c r="H56" i="6"/>
  <c r="BI55" i="6"/>
  <c r="BJ55" i="6" s="1"/>
  <c r="BH55" i="6"/>
  <c r="H55" i="6"/>
  <c r="BI54" i="6"/>
  <c r="BU54" i="6" s="1"/>
  <c r="BZ54" i="6" s="1"/>
  <c r="BH54" i="6"/>
  <c r="H54" i="6"/>
  <c r="BW53" i="6"/>
  <c r="BH53" i="6"/>
  <c r="V53" i="6"/>
  <c r="BI53" i="6" s="1"/>
  <c r="BJ53" i="6" s="1"/>
  <c r="H53" i="6"/>
  <c r="BH52" i="6"/>
  <c r="V52" i="6"/>
  <c r="BI52" i="6" s="1"/>
  <c r="BJ52" i="6" s="1"/>
  <c r="H52" i="6"/>
  <c r="BI51" i="6"/>
  <c r="BU51" i="6" s="1"/>
  <c r="BZ51" i="6" s="1"/>
  <c r="BH51" i="6"/>
  <c r="H51" i="6"/>
  <c r="BI50" i="6"/>
  <c r="CA50" i="6" s="1"/>
  <c r="BH50" i="6"/>
  <c r="H50" i="6"/>
  <c r="BH49" i="6"/>
  <c r="H49" i="6"/>
  <c r="BH48" i="6"/>
  <c r="V48" i="6"/>
  <c r="T48" i="6"/>
  <c r="BI48" i="6" s="1"/>
  <c r="CA48" i="6" s="1"/>
  <c r="H48" i="6"/>
  <c r="BW47" i="6"/>
  <c r="BI47" i="6"/>
  <c r="CA47" i="6" s="1"/>
  <c r="BH47" i="6"/>
  <c r="V47" i="6"/>
  <c r="T47" i="6"/>
  <c r="P47" i="6" s="1"/>
  <c r="H47" i="6"/>
  <c r="BW46" i="6"/>
  <c r="BI46" i="6"/>
  <c r="CA46" i="6" s="1"/>
  <c r="BH46" i="6"/>
  <c r="V46" i="6"/>
  <c r="T46" i="6"/>
  <c r="P46" i="6" s="1"/>
  <c r="H46" i="6"/>
  <c r="BW45" i="6"/>
  <c r="BI45" i="6"/>
  <c r="BU45" i="6" s="1"/>
  <c r="BZ45" i="6" s="1"/>
  <c r="BH45" i="6"/>
  <c r="V45" i="6"/>
  <c r="T45" i="6"/>
  <c r="P45" i="6" s="1"/>
  <c r="H45" i="6"/>
  <c r="BW44" i="6"/>
  <c r="BI44" i="6"/>
  <c r="BJ44" i="6" s="1"/>
  <c r="BH44" i="6"/>
  <c r="V44" i="6"/>
  <c r="T44" i="6"/>
  <c r="P44" i="6" s="1"/>
  <c r="H44" i="6"/>
  <c r="BW43" i="6"/>
  <c r="BI43" i="6"/>
  <c r="BH43" i="6"/>
  <c r="V43" i="6"/>
  <c r="T43" i="6"/>
  <c r="P43" i="6" s="1"/>
  <c r="H43" i="6"/>
  <c r="BW42" i="6"/>
  <c r="BI42" i="6"/>
  <c r="BJ42" i="6" s="1"/>
  <c r="BH42" i="6"/>
  <c r="V42" i="6"/>
  <c r="T42" i="6"/>
  <c r="P42" i="6" s="1"/>
  <c r="H42" i="6"/>
  <c r="BI41" i="6"/>
  <c r="BP41" i="6" s="1"/>
  <c r="BH41" i="6"/>
  <c r="V41" i="6"/>
  <c r="T41" i="6"/>
  <c r="P41" i="6" s="1"/>
  <c r="H41" i="6"/>
  <c r="BI40" i="6"/>
  <c r="BU40" i="6" s="1"/>
  <c r="BZ40" i="6" s="1"/>
  <c r="BH40" i="6"/>
  <c r="V40" i="6"/>
  <c r="T40" i="6"/>
  <c r="P40" i="6" s="1"/>
  <c r="H40" i="6"/>
  <c r="BI39" i="6"/>
  <c r="BJ39" i="6" s="1"/>
  <c r="BH39" i="6"/>
  <c r="V39" i="6"/>
  <c r="T39" i="6"/>
  <c r="P39" i="6" s="1"/>
  <c r="H39" i="6"/>
  <c r="BI38" i="6"/>
  <c r="BJ38" i="6" s="1"/>
  <c r="BH38" i="6"/>
  <c r="V38" i="6"/>
  <c r="T38" i="6"/>
  <c r="P38" i="6" s="1"/>
  <c r="H38" i="6"/>
  <c r="BI37" i="6"/>
  <c r="BP37" i="6" s="1"/>
  <c r="BH37" i="6"/>
  <c r="V37" i="6"/>
  <c r="T37" i="6"/>
  <c r="P37" i="6" s="1"/>
  <c r="H37" i="6"/>
  <c r="BI36" i="6"/>
  <c r="BJ36" i="6" s="1"/>
  <c r="BH36" i="6"/>
  <c r="V36" i="6"/>
  <c r="T36" i="6"/>
  <c r="P36" i="6" s="1"/>
  <c r="H36" i="6"/>
  <c r="BW35" i="6"/>
  <c r="BI35" i="6"/>
  <c r="BP35" i="6" s="1"/>
  <c r="BH35" i="6"/>
  <c r="V35" i="6"/>
  <c r="T35" i="6"/>
  <c r="P35" i="6" s="1"/>
  <c r="H35" i="6"/>
  <c r="BW34" i="6"/>
  <c r="BI34" i="6"/>
  <c r="BJ34" i="6" s="1"/>
  <c r="BH34" i="6"/>
  <c r="V34" i="6"/>
  <c r="T34" i="6"/>
  <c r="P34" i="6" s="1"/>
  <c r="H34" i="6"/>
  <c r="BW33" i="6"/>
  <c r="BI33" i="6"/>
  <c r="BP33" i="6" s="1"/>
  <c r="BH33" i="6"/>
  <c r="V33" i="6"/>
  <c r="T33" i="6"/>
  <c r="P33" i="6" s="1"/>
  <c r="H33" i="6"/>
  <c r="BW32" i="6"/>
  <c r="BI32" i="6"/>
  <c r="BU32" i="6" s="1"/>
  <c r="BZ32" i="6" s="1"/>
  <c r="BH32" i="6"/>
  <c r="V32" i="6"/>
  <c r="T32" i="6"/>
  <c r="P32" i="6" s="1"/>
  <c r="H32" i="6"/>
  <c r="BI31" i="6"/>
  <c r="BP31" i="6" s="1"/>
  <c r="BH31" i="6"/>
  <c r="V31" i="6"/>
  <c r="T31" i="6"/>
  <c r="P31" i="6" s="1"/>
  <c r="H31" i="6"/>
  <c r="BH30" i="6"/>
  <c r="T30" i="6"/>
  <c r="P30" i="6" s="1"/>
  <c r="H30" i="6"/>
  <c r="BH29" i="6"/>
  <c r="T29" i="6"/>
  <c r="H29" i="6"/>
  <c r="BH28" i="6"/>
  <c r="T28" i="6"/>
  <c r="P28" i="6" s="1"/>
  <c r="H28" i="6"/>
  <c r="BH27" i="6"/>
  <c r="T27" i="6"/>
  <c r="H27" i="6"/>
  <c r="BH26" i="6"/>
  <c r="V26" i="6"/>
  <c r="T26" i="6"/>
  <c r="BI26" i="6" s="1"/>
  <c r="BJ26" i="6" s="1"/>
  <c r="H26" i="6"/>
  <c r="BH25" i="6"/>
  <c r="V25" i="6"/>
  <c r="T25" i="6"/>
  <c r="BI25" i="6" s="1"/>
  <c r="BJ25" i="6" s="1"/>
  <c r="H25" i="6"/>
  <c r="BH24" i="6"/>
  <c r="V24" i="6"/>
  <c r="T24" i="6"/>
  <c r="BI24" i="6" s="1"/>
  <c r="BU24" i="6" s="1"/>
  <c r="BZ24" i="6" s="1"/>
  <c r="H24" i="6"/>
  <c r="BI23" i="6"/>
  <c r="BU23" i="6" s="1"/>
  <c r="BZ23" i="6" s="1"/>
  <c r="BH23" i="6"/>
  <c r="H23" i="6"/>
  <c r="BI22" i="6"/>
  <c r="CA22" i="6" s="1"/>
  <c r="BH22" i="6"/>
  <c r="H22" i="6"/>
  <c r="BI21" i="6"/>
  <c r="BJ21" i="6" s="1"/>
  <c r="BH21" i="6"/>
  <c r="H21" i="6"/>
  <c r="BW20" i="6"/>
  <c r="BI20" i="6"/>
  <c r="BJ20" i="6" s="1"/>
  <c r="BH20" i="6"/>
  <c r="P20" i="6"/>
  <c r="H20" i="6"/>
  <c r="BW19" i="6"/>
  <c r="BI19" i="6"/>
  <c r="BJ19" i="6" s="1"/>
  <c r="BH19" i="6"/>
  <c r="P19" i="6"/>
  <c r="H19" i="6"/>
  <c r="BW18" i="6"/>
  <c r="BI18" i="6"/>
  <c r="BU18" i="6" s="1"/>
  <c r="BZ18" i="6" s="1"/>
  <c r="BH18" i="6"/>
  <c r="P18" i="6"/>
  <c r="H18" i="6"/>
  <c r="BW17" i="6"/>
  <c r="BI17" i="6"/>
  <c r="BU17" i="6" s="1"/>
  <c r="BZ17" i="6" s="1"/>
  <c r="BH17" i="6"/>
  <c r="P17" i="6"/>
  <c r="H17" i="6"/>
  <c r="BW16" i="6"/>
  <c r="BI16" i="6"/>
  <c r="BJ16" i="6" s="1"/>
  <c r="BH16" i="6"/>
  <c r="P16" i="6"/>
  <c r="H16" i="6"/>
  <c r="BW15" i="6"/>
  <c r="BI15" i="6"/>
  <c r="BJ15" i="6" s="1"/>
  <c r="BH15" i="6"/>
  <c r="P15" i="6"/>
  <c r="H15" i="6"/>
  <c r="BW14" i="6"/>
  <c r="BI14" i="6"/>
  <c r="BU14" i="6" s="1"/>
  <c r="BZ14" i="6" s="1"/>
  <c r="BH14" i="6"/>
  <c r="P14" i="6"/>
  <c r="H14" i="6"/>
  <c r="BW13" i="6"/>
  <c r="BI13" i="6"/>
  <c r="CA13" i="6" s="1"/>
  <c r="BH13" i="6"/>
  <c r="P13" i="6"/>
  <c r="H13" i="6"/>
  <c r="BW12" i="6"/>
  <c r="BI12" i="6"/>
  <c r="BJ12" i="6" s="1"/>
  <c r="BH12" i="6"/>
  <c r="P12" i="6"/>
  <c r="H12" i="6"/>
  <c r="BW11" i="6"/>
  <c r="BI11" i="6"/>
  <c r="BJ11" i="6" s="1"/>
  <c r="BH11" i="6"/>
  <c r="P11" i="6"/>
  <c r="H11" i="6"/>
  <c r="BW10" i="6"/>
  <c r="BI10" i="6"/>
  <c r="BU10" i="6" s="1"/>
  <c r="BZ10" i="6" s="1"/>
  <c r="BH10" i="6"/>
  <c r="P10" i="6"/>
  <c r="H10" i="6"/>
  <c r="BW9" i="6"/>
  <c r="BI9" i="6"/>
  <c r="BJ9" i="6" s="1"/>
  <c r="BH9" i="6"/>
  <c r="P9" i="6"/>
  <c r="H9" i="6"/>
  <c r="BI8" i="6"/>
  <c r="CA8" i="6" s="1"/>
  <c r="BH8" i="6"/>
  <c r="H8" i="6"/>
  <c r="BI7" i="6"/>
  <c r="BJ7" i="6" s="1"/>
  <c r="BH7" i="6"/>
  <c r="H7" i="6"/>
  <c r="BI6" i="6"/>
  <c r="BU6" i="6" s="1"/>
  <c r="BZ6" i="6" s="1"/>
  <c r="BH6" i="6"/>
  <c r="H6" i="6"/>
  <c r="BI5" i="6"/>
  <c r="BJ5" i="6" s="1"/>
  <c r="BH5" i="6"/>
  <c r="H5" i="6"/>
  <c r="BI4" i="6"/>
  <c r="BJ4" i="6" s="1"/>
  <c r="BH4" i="6"/>
  <c r="H4" i="6"/>
  <c r="BI3" i="6"/>
  <c r="BP3" i="6" s="1"/>
  <c r="BH3" i="6"/>
  <c r="H3" i="6"/>
  <c r="Y89" i="7" l="1"/>
  <c r="S224" i="7"/>
  <c r="S231" i="7"/>
  <c r="S196" i="7"/>
  <c r="S59" i="7"/>
  <c r="S195" i="7"/>
  <c r="CG36" i="8"/>
  <c r="CM142" i="8"/>
  <c r="BP262" i="8"/>
  <c r="CM29" i="8"/>
  <c r="CG70" i="8"/>
  <c r="CA169" i="8"/>
  <c r="CG71" i="8"/>
  <c r="CG122" i="8"/>
  <c r="CA262" i="8"/>
  <c r="CG89" i="8"/>
  <c r="CM95" i="8"/>
  <c r="CM106" i="8"/>
  <c r="CA106" i="8"/>
  <c r="CH156" i="8"/>
  <c r="BP161" i="8"/>
  <c r="CA170" i="8"/>
  <c r="CG43" i="8"/>
  <c r="CG129" i="8"/>
  <c r="S30" i="7"/>
  <c r="CG34" i="8"/>
  <c r="BP184" i="8"/>
  <c r="CG31" i="8"/>
  <c r="CM56" i="8"/>
  <c r="CM115" i="8"/>
  <c r="CG154" i="8"/>
  <c r="CM271" i="8"/>
  <c r="BP56" i="8"/>
  <c r="BP154" i="8"/>
  <c r="CM180" i="8"/>
  <c r="BJ264" i="8"/>
  <c r="BO264" i="8" s="1"/>
  <c r="CA154" i="8"/>
  <c r="BP195" i="8"/>
  <c r="CA200" i="8"/>
  <c r="Y130" i="7"/>
  <c r="BP82" i="8"/>
  <c r="CG101" i="8"/>
  <c r="CG137" i="8"/>
  <c r="BP169" i="8"/>
  <c r="CA192" i="8"/>
  <c r="CB90" i="8"/>
  <c r="BX90" i="8"/>
  <c r="CA95" i="8"/>
  <c r="CA160" i="8"/>
  <c r="CM217" i="8"/>
  <c r="CM192" i="8"/>
  <c r="BP250" i="8"/>
  <c r="BJ90" i="8"/>
  <c r="CH90" i="8" s="1"/>
  <c r="CG17" i="8"/>
  <c r="CM152" i="8"/>
  <c r="CG173" i="8"/>
  <c r="CA81" i="8"/>
  <c r="CA102" i="8"/>
  <c r="CM100" i="8"/>
  <c r="CG279" i="8"/>
  <c r="CA129" i="8"/>
  <c r="CH134" i="8"/>
  <c r="CH69" i="8"/>
  <c r="CM285" i="8"/>
  <c r="Y276" i="7"/>
  <c r="CM75" i="8"/>
  <c r="CG92" i="8"/>
  <c r="CG140" i="8"/>
  <c r="CA219" i="8"/>
  <c r="CM3" i="8"/>
  <c r="CM102" i="8"/>
  <c r="CG177" i="8"/>
  <c r="CG7" i="8"/>
  <c r="BP212" i="8"/>
  <c r="BP219" i="8"/>
  <c r="CM272" i="8"/>
  <c r="CG55" i="8"/>
  <c r="CG87" i="8"/>
  <c r="CG112" i="8"/>
  <c r="BP158" i="8"/>
  <c r="CG163" i="8"/>
  <c r="CM178" i="8"/>
  <c r="CM253" i="8"/>
  <c r="CG3" i="8"/>
  <c r="CG263" i="8"/>
  <c r="BU247" i="8"/>
  <c r="CN247" i="8" s="1"/>
  <c r="CG51" i="8"/>
  <c r="CG83" i="8"/>
  <c r="CG159" i="8"/>
  <c r="BN224" i="8"/>
  <c r="BP249" i="8"/>
  <c r="CA263" i="8"/>
  <c r="BU262" i="8"/>
  <c r="BP122" i="8"/>
  <c r="CM171" i="8"/>
  <c r="CA224" i="8"/>
  <c r="CG9" i="8"/>
  <c r="CA65" i="8"/>
  <c r="CH84" i="8"/>
  <c r="CM151" i="8"/>
  <c r="CA168" i="8"/>
  <c r="CM184" i="8"/>
  <c r="CA188" i="8"/>
  <c r="S113" i="7"/>
  <c r="S122" i="7"/>
  <c r="CG100" i="8"/>
  <c r="CG123" i="8"/>
  <c r="BP180" i="8"/>
  <c r="CG270" i="8"/>
  <c r="CA66" i="8"/>
  <c r="BY81" i="8"/>
  <c r="CA180" i="8"/>
  <c r="CM189" i="8"/>
  <c r="BP221" i="8"/>
  <c r="BP177" i="8"/>
  <c r="BP185" i="8"/>
  <c r="CM26" i="8"/>
  <c r="CG82" i="8"/>
  <c r="CA177" i="8"/>
  <c r="CG219" i="8"/>
  <c r="CG250" i="8"/>
  <c r="Z122" i="7"/>
  <c r="Z282" i="7"/>
  <c r="Z185" i="7"/>
  <c r="T103" i="7"/>
  <c r="T278" i="7"/>
  <c r="Z278" i="7"/>
  <c r="S262" i="7"/>
  <c r="Z262" i="7"/>
  <c r="T202" i="7"/>
  <c r="T217" i="7"/>
  <c r="Z39" i="7"/>
  <c r="T11" i="7"/>
  <c r="T27" i="7"/>
  <c r="S40" i="7"/>
  <c r="T30" i="7"/>
  <c r="Z53" i="7"/>
  <c r="Z7" i="7"/>
  <c r="T15" i="7"/>
  <c r="T40" i="7"/>
  <c r="T145" i="7"/>
  <c r="Z145" i="7"/>
  <c r="Z159" i="7"/>
  <c r="Z269" i="7"/>
  <c r="Z285" i="7"/>
  <c r="T107" i="7"/>
  <c r="T140" i="7"/>
  <c r="Z140" i="7"/>
  <c r="Z32" i="7"/>
  <c r="Z254" i="7"/>
  <c r="Z47" i="7"/>
  <c r="Z43" i="7"/>
  <c r="Z165" i="7"/>
  <c r="T9" i="7"/>
  <c r="T91" i="7"/>
  <c r="Z52" i="7"/>
  <c r="Z184" i="7"/>
  <c r="Y19" i="7"/>
  <c r="Y99" i="7"/>
  <c r="S176" i="7"/>
  <c r="S38" i="7"/>
  <c r="Y14" i="7"/>
  <c r="S271" i="7"/>
  <c r="S89" i="7"/>
  <c r="Y217" i="7"/>
  <c r="BP235" i="8"/>
  <c r="BP243" i="8"/>
  <c r="BN178" i="8"/>
  <c r="BQ178" i="8"/>
  <c r="BJ97" i="8"/>
  <c r="BN97" i="8" s="1"/>
  <c r="BU53" i="8"/>
  <c r="CA7" i="8"/>
  <c r="BP28" i="8"/>
  <c r="CA56" i="8"/>
  <c r="CA84" i="8"/>
  <c r="CA119" i="8"/>
  <c r="BP187" i="8"/>
  <c r="BU70" i="8"/>
  <c r="BX70" i="8" s="1"/>
  <c r="CA28" i="8"/>
  <c r="CG68" i="8"/>
  <c r="BP81" i="8"/>
  <c r="CG106" i="8"/>
  <c r="CA115" i="8"/>
  <c r="CG119" i="8"/>
  <c r="CG155" i="8"/>
  <c r="CG170" i="8"/>
  <c r="CN180" i="8"/>
  <c r="CA187" i="8"/>
  <c r="CA215" i="8"/>
  <c r="CG261" i="8"/>
  <c r="CM280" i="8"/>
  <c r="BJ129" i="8"/>
  <c r="BO129" i="8" s="1"/>
  <c r="BU85" i="8"/>
  <c r="BU263" i="8"/>
  <c r="CB263" i="8" s="1"/>
  <c r="CG187" i="8"/>
  <c r="CG64" i="8"/>
  <c r="BP68" i="8"/>
  <c r="CM103" i="8"/>
  <c r="BP170" i="8"/>
  <c r="CM187" i="8"/>
  <c r="CA280" i="8"/>
  <c r="BJ161" i="8"/>
  <c r="BU101" i="8"/>
  <c r="CG255" i="8"/>
  <c r="BJ177" i="8"/>
  <c r="BO177" i="8" s="1"/>
  <c r="BU279" i="8"/>
  <c r="BY279" i="8" s="1"/>
  <c r="BP132" i="8"/>
  <c r="CA156" i="8"/>
  <c r="CG164" i="8"/>
  <c r="BP285" i="8"/>
  <c r="BU118" i="8"/>
  <c r="BU280" i="8"/>
  <c r="BY280" i="8" s="1"/>
  <c r="BP26" i="8"/>
  <c r="CG18" i="8"/>
  <c r="CA26" i="8"/>
  <c r="BP29" i="8"/>
  <c r="CM41" i="8"/>
  <c r="CG44" i="8"/>
  <c r="CA54" i="8"/>
  <c r="BX129" i="8"/>
  <c r="CG156" i="8"/>
  <c r="BP164" i="8"/>
  <c r="CM174" i="8"/>
  <c r="BP192" i="8"/>
  <c r="CG216" i="8"/>
  <c r="CG222" i="8"/>
  <c r="BP265" i="8"/>
  <c r="CA269" i="8"/>
  <c r="CM278" i="8"/>
  <c r="BJ209" i="8"/>
  <c r="BU134" i="8"/>
  <c r="CG4" i="8"/>
  <c r="CM11" i="8"/>
  <c r="CM54" i="8"/>
  <c r="CM156" i="8"/>
  <c r="CA255" i="8"/>
  <c r="CA265" i="8"/>
  <c r="BJ210" i="8"/>
  <c r="BU151" i="8"/>
  <c r="CA97" i="8"/>
  <c r="CM146" i="8"/>
  <c r="CM246" i="8"/>
  <c r="BU166" i="8"/>
  <c r="BO41" i="8"/>
  <c r="BN69" i="8"/>
  <c r="CA185" i="8"/>
  <c r="BP213" i="8"/>
  <c r="CM5" i="8"/>
  <c r="BP9" i="8"/>
  <c r="BM41" i="8"/>
  <c r="BO58" i="8"/>
  <c r="CM62" i="8"/>
  <c r="BQ69" i="8"/>
  <c r="CM129" i="8"/>
  <c r="BP146" i="8"/>
  <c r="CG150" i="8"/>
  <c r="BP171" i="8"/>
  <c r="CG185" i="8"/>
  <c r="CA213" i="8"/>
  <c r="BP246" i="8"/>
  <c r="CG260" i="8"/>
  <c r="BJ229" i="8"/>
  <c r="BU182" i="8"/>
  <c r="CM119" i="8"/>
  <c r="CA9" i="8"/>
  <c r="CM27" i="8"/>
  <c r="CM30" i="8"/>
  <c r="BN41" i="8"/>
  <c r="CA69" i="8"/>
  <c r="CA146" i="8"/>
  <c r="CM169" i="8"/>
  <c r="CA171" i="8"/>
  <c r="CA246" i="8"/>
  <c r="BJ257" i="8"/>
  <c r="BU183" i="8"/>
  <c r="BP83" i="8"/>
  <c r="CG134" i="8"/>
  <c r="CG171" i="8"/>
  <c r="CM179" i="8"/>
  <c r="BP189" i="8"/>
  <c r="BP260" i="8"/>
  <c r="CA266" i="8"/>
  <c r="CM270" i="8"/>
  <c r="BP279" i="8"/>
  <c r="CA282" i="8"/>
  <c r="BU198" i="8"/>
  <c r="BZ198" i="8" s="1"/>
  <c r="BP41" i="8"/>
  <c r="CA58" i="8"/>
  <c r="CA41" i="8"/>
  <c r="CM58" i="8"/>
  <c r="CN90" i="8"/>
  <c r="BU215" i="8"/>
  <c r="CN215" i="8" s="1"/>
  <c r="CA68" i="8"/>
  <c r="BP139" i="8"/>
  <c r="CA198" i="8"/>
  <c r="CM203" i="8"/>
  <c r="BP224" i="8"/>
  <c r="BJ273" i="8"/>
  <c r="BU216" i="8"/>
  <c r="CN216" i="8" s="1"/>
  <c r="CM10" i="8"/>
  <c r="CG52" i="8"/>
  <c r="CG84" i="8"/>
  <c r="BP106" i="8"/>
  <c r="CA139" i="8"/>
  <c r="CG169" i="8"/>
  <c r="BP179" i="8"/>
  <c r="BP183" i="8"/>
  <c r="CA203" i="8"/>
  <c r="CA229" i="8"/>
  <c r="CM250" i="8"/>
  <c r="CA279" i="8"/>
  <c r="BJ96" i="8"/>
  <c r="BJ274" i="8"/>
  <c r="BU246" i="8"/>
  <c r="Y35" i="7"/>
  <c r="S251" i="7"/>
  <c r="S6" i="7"/>
  <c r="Y73" i="7"/>
  <c r="Y252" i="7"/>
  <c r="S218" i="7"/>
  <c r="S228" i="7"/>
  <c r="Y24" i="7"/>
  <c r="T113" i="7"/>
  <c r="Y50" i="7"/>
  <c r="Y65" i="7"/>
  <c r="Y225" i="7"/>
  <c r="S220" i="7"/>
  <c r="T163" i="7"/>
  <c r="S19" i="7"/>
  <c r="S31" i="7"/>
  <c r="Y173" i="7"/>
  <c r="Y26" i="7"/>
  <c r="T195" i="7"/>
  <c r="S157" i="7"/>
  <c r="Y189" i="7"/>
  <c r="S208" i="7"/>
  <c r="Y250" i="7"/>
  <c r="T65" i="7"/>
  <c r="Y32" i="7"/>
  <c r="Y45" i="7"/>
  <c r="S179" i="7"/>
  <c r="Y145" i="7"/>
  <c r="BJ47" i="8"/>
  <c r="BU47" i="8"/>
  <c r="BQ17" i="8"/>
  <c r="BO17" i="8"/>
  <c r="BM17" i="8"/>
  <c r="BP78" i="8"/>
  <c r="BJ78" i="8"/>
  <c r="BO78" i="8" s="1"/>
  <c r="BU78" i="8"/>
  <c r="BZ5" i="8"/>
  <c r="BY5" i="8"/>
  <c r="CN5" i="8"/>
  <c r="BU20" i="8"/>
  <c r="BX20" i="8" s="1"/>
  <c r="BJ20" i="8"/>
  <c r="BQ20" i="8" s="1"/>
  <c r="CG20" i="8"/>
  <c r="CA20" i="8"/>
  <c r="BP20" i="8"/>
  <c r="CG6" i="8"/>
  <c r="BJ6" i="8"/>
  <c r="CG35" i="8"/>
  <c r="CM51" i="8"/>
  <c r="BU51" i="8"/>
  <c r="CN51" i="8" s="1"/>
  <c r="BJ51" i="8"/>
  <c r="BM51" i="8" s="1"/>
  <c r="BJ57" i="8"/>
  <c r="BU57" i="8"/>
  <c r="CN57" i="8" s="1"/>
  <c r="BJ74" i="8"/>
  <c r="BU74" i="8"/>
  <c r="BP117" i="8"/>
  <c r="CM120" i="8"/>
  <c r="BJ133" i="8"/>
  <c r="BO133" i="8" s="1"/>
  <c r="CG133" i="8"/>
  <c r="BU148" i="8"/>
  <c r="BZ148" i="8" s="1"/>
  <c r="BP148" i="8"/>
  <c r="BJ148" i="8"/>
  <c r="BQ148" i="8" s="1"/>
  <c r="BO171" i="8"/>
  <c r="BP216" i="8"/>
  <c r="BJ225" i="8"/>
  <c r="BU225" i="8"/>
  <c r="CB225" i="8" s="1"/>
  <c r="CG225" i="8"/>
  <c r="CA225" i="8"/>
  <c r="BP225" i="8"/>
  <c r="BJ256" i="8"/>
  <c r="BU256" i="8"/>
  <c r="BP256" i="8"/>
  <c r="BJ128" i="8"/>
  <c r="BJ25" i="8"/>
  <c r="BQ25" i="8" s="1"/>
  <c r="BU25" i="8"/>
  <c r="CB25" i="8" s="1"/>
  <c r="BN84" i="8"/>
  <c r="BP87" i="8"/>
  <c r="BP89" i="8"/>
  <c r="BJ89" i="8"/>
  <c r="BM89" i="8" s="1"/>
  <c r="BU89" i="8"/>
  <c r="CM93" i="8"/>
  <c r="BJ111" i="8"/>
  <c r="BU111" i="8"/>
  <c r="BX111" i="8" s="1"/>
  <c r="CG111" i="8"/>
  <c r="CA111" i="8"/>
  <c r="CG114" i="8"/>
  <c r="BU114" i="8"/>
  <c r="BJ114" i="8"/>
  <c r="BM114" i="8" s="1"/>
  <c r="BJ127" i="8"/>
  <c r="BN127" i="8" s="1"/>
  <c r="BU127" i="8"/>
  <c r="BU162" i="8"/>
  <c r="BX162" i="8" s="1"/>
  <c r="BP162" i="8"/>
  <c r="BJ190" i="8"/>
  <c r="BU190" i="8"/>
  <c r="CM202" i="8"/>
  <c r="BJ240" i="8"/>
  <c r="BU240" i="8"/>
  <c r="BP240" i="8"/>
  <c r="BJ252" i="8"/>
  <c r="BU252" i="8"/>
  <c r="CM252" i="8"/>
  <c r="CG252" i="8"/>
  <c r="BU117" i="8"/>
  <c r="CA44" i="8"/>
  <c r="BJ44" i="8"/>
  <c r="BU44" i="8"/>
  <c r="BP62" i="8"/>
  <c r="BQ258" i="8"/>
  <c r="BO258" i="8"/>
  <c r="BM258" i="8"/>
  <c r="BJ120" i="8"/>
  <c r="BO120" i="8" s="1"/>
  <c r="CG120" i="8"/>
  <c r="CA120" i="8"/>
  <c r="BP120" i="8"/>
  <c r="BU120" i="8"/>
  <c r="BY120" i="8" s="1"/>
  <c r="BJ202" i="8"/>
  <c r="BU202" i="8"/>
  <c r="BY202" i="8" s="1"/>
  <c r="CG202" i="8"/>
  <c r="BP202" i="8"/>
  <c r="CG221" i="8"/>
  <c r="CM221" i="8"/>
  <c r="BJ23" i="8"/>
  <c r="BU23" i="8"/>
  <c r="BP35" i="8"/>
  <c r="BP37" i="8"/>
  <c r="BJ37" i="8"/>
  <c r="BN37" i="8" s="1"/>
  <c r="BO38" i="8"/>
  <c r="CH41" i="8"/>
  <c r="BO84" i="8"/>
  <c r="CA87" i="8"/>
  <c r="BJ93" i="8"/>
  <c r="BO93" i="8" s="1"/>
  <c r="BU93" i="8"/>
  <c r="BX93" i="8" s="1"/>
  <c r="CG93" i="8"/>
  <c r="BJ104" i="8"/>
  <c r="BU104" i="8"/>
  <c r="BJ107" i="8"/>
  <c r="BQ107" i="8" s="1"/>
  <c r="BU107" i="8"/>
  <c r="BZ107" i="8" s="1"/>
  <c r="BP107" i="8"/>
  <c r="CA127" i="8"/>
  <c r="BP133" i="8"/>
  <c r="CM141" i="8"/>
  <c r="BU144" i="8"/>
  <c r="CG144" i="8"/>
  <c r="BP144" i="8"/>
  <c r="CA162" i="8"/>
  <c r="CA235" i="8"/>
  <c r="BJ254" i="8"/>
  <c r="BU254" i="8"/>
  <c r="BP4" i="8"/>
  <c r="BP6" i="8"/>
  <c r="CG12" i="8"/>
  <c r="BJ12" i="8"/>
  <c r="BU12" i="8"/>
  <c r="BZ12" i="8" s="1"/>
  <c r="CA16" i="8"/>
  <c r="BU16" i="8"/>
  <c r="CM18" i="8"/>
  <c r="BU18" i="8"/>
  <c r="BX18" i="8" s="1"/>
  <c r="BJ18" i="8"/>
  <c r="BM18" i="8" s="1"/>
  <c r="CA25" i="8"/>
  <c r="BJ40" i="8"/>
  <c r="CH40" i="8" s="1"/>
  <c r="BU40" i="8"/>
  <c r="CN40" i="8" s="1"/>
  <c r="CM283" i="8"/>
  <c r="BJ283" i="8"/>
  <c r="BU283" i="8"/>
  <c r="BJ33" i="8"/>
  <c r="BU6" i="8"/>
  <c r="CB6" i="8" s="1"/>
  <c r="BU133" i="8"/>
  <c r="BX133" i="8" s="1"/>
  <c r="BM38" i="8"/>
  <c r="BU3" i="8"/>
  <c r="BJ3" i="8"/>
  <c r="CH3" i="8" s="1"/>
  <c r="CA4" i="8"/>
  <c r="CM8" i="8"/>
  <c r="BJ8" i="8"/>
  <c r="BM8" i="8" s="1"/>
  <c r="BU8" i="8"/>
  <c r="CN8" i="8" s="1"/>
  <c r="BJ10" i="8"/>
  <c r="BU10" i="8"/>
  <c r="BZ10" i="8" s="1"/>
  <c r="BJ45" i="8"/>
  <c r="CH45" i="8" s="1"/>
  <c r="CA45" i="8"/>
  <c r="BU45" i="8"/>
  <c r="BY45" i="8" s="1"/>
  <c r="BP45" i="8"/>
  <c r="BP18" i="8"/>
  <c r="CA23" i="8"/>
  <c r="CG30" i="8"/>
  <c r="BJ30" i="8"/>
  <c r="BU30" i="8"/>
  <c r="BQ38" i="8"/>
  <c r="BP40" i="8"/>
  <c r="CA57" i="8"/>
  <c r="BJ71" i="8"/>
  <c r="BU71" i="8"/>
  <c r="BQ84" i="8"/>
  <c r="BW107" i="8"/>
  <c r="BP141" i="8"/>
  <c r="CA141" i="8"/>
  <c r="BJ141" i="8"/>
  <c r="BM141" i="8" s="1"/>
  <c r="BU141" i="8"/>
  <c r="BZ141" i="8" s="1"/>
  <c r="CG184" i="8"/>
  <c r="CA6" i="8"/>
  <c r="CA12" i="8"/>
  <c r="CM15" i="8"/>
  <c r="CA18" i="8"/>
  <c r="CM23" i="8"/>
  <c r="CH28" i="8"/>
  <c r="BP30" i="8"/>
  <c r="CM48" i="8"/>
  <c r="BU48" i="8"/>
  <c r="BU52" i="8"/>
  <c r="BJ52" i="8"/>
  <c r="CG57" i="8"/>
  <c r="CG63" i="8"/>
  <c r="BJ63" i="8"/>
  <c r="BU63" i="8"/>
  <c r="BX63" i="8" s="1"/>
  <c r="BJ79" i="8"/>
  <c r="BU79" i="8"/>
  <c r="BJ91" i="8"/>
  <c r="BU91" i="8"/>
  <c r="BZ91" i="8" s="1"/>
  <c r="CA107" i="8"/>
  <c r="BJ121" i="8"/>
  <c r="CH121" i="8" s="1"/>
  <c r="CA121" i="8"/>
  <c r="BU121" i="8"/>
  <c r="CN121" i="8" s="1"/>
  <c r="BJ123" i="8"/>
  <c r="BU123" i="8"/>
  <c r="CN123" i="8" s="1"/>
  <c r="CM123" i="8"/>
  <c r="CM131" i="8"/>
  <c r="BU131" i="8"/>
  <c r="BJ131" i="8"/>
  <c r="CA133" i="8"/>
  <c r="CG141" i="8"/>
  <c r="CM159" i="8"/>
  <c r="BJ159" i="8"/>
  <c r="CA159" i="8"/>
  <c r="BP159" i="8"/>
  <c r="BU159" i="8"/>
  <c r="BJ191" i="8"/>
  <c r="BM191" i="8" s="1"/>
  <c r="BU191" i="8"/>
  <c r="CN191" i="8" s="1"/>
  <c r="CA191" i="8"/>
  <c r="BP191" i="8"/>
  <c r="BU232" i="8"/>
  <c r="BJ232" i="8"/>
  <c r="BJ48" i="8"/>
  <c r="BJ162" i="8"/>
  <c r="CH162" i="8" s="1"/>
  <c r="BU21" i="8"/>
  <c r="BU35" i="8"/>
  <c r="CB35" i="8" s="1"/>
  <c r="BJ35" i="8"/>
  <c r="CH35" i="8" s="1"/>
  <c r="BQ174" i="8"/>
  <c r="BN174" i="8"/>
  <c r="BM174" i="8"/>
  <c r="CH184" i="8"/>
  <c r="BQ184" i="8"/>
  <c r="BQ187" i="8"/>
  <c r="BN187" i="8"/>
  <c r="BP105" i="8"/>
  <c r="BJ105" i="8"/>
  <c r="BQ105" i="8" s="1"/>
  <c r="BU105" i="8"/>
  <c r="CA105" i="8"/>
  <c r="CM112" i="8"/>
  <c r="BU112" i="8"/>
  <c r="CN112" i="8" s="1"/>
  <c r="BJ175" i="8"/>
  <c r="BQ175" i="8" s="1"/>
  <c r="BU175" i="8"/>
  <c r="BX175" i="8" s="1"/>
  <c r="CA175" i="8"/>
  <c r="CM199" i="8"/>
  <c r="BJ199" i="8"/>
  <c r="BM199" i="8" s="1"/>
  <c r="BJ49" i="8"/>
  <c r="BU22" i="8"/>
  <c r="CA130" i="8"/>
  <c r="BU130" i="8"/>
  <c r="BY130" i="8" s="1"/>
  <c r="CG130" i="8"/>
  <c r="BJ130" i="8"/>
  <c r="CH130" i="8" s="1"/>
  <c r="BJ206" i="8"/>
  <c r="BU206" i="8"/>
  <c r="CM213" i="8"/>
  <c r="CG213" i="8"/>
  <c r="CA216" i="8"/>
  <c r="BJ216" i="8"/>
  <c r="BO216" i="8" s="1"/>
  <c r="CM216" i="8"/>
  <c r="CM44" i="8"/>
  <c r="CA10" i="8"/>
  <c r="BJ15" i="8"/>
  <c r="BM15" i="8" s="1"/>
  <c r="BU15" i="8"/>
  <c r="CB15" i="8" s="1"/>
  <c r="CG5" i="8"/>
  <c r="BJ26" i="8"/>
  <c r="BQ26" i="8" s="1"/>
  <c r="BU26" i="8"/>
  <c r="BY26" i="8" s="1"/>
  <c r="CH38" i="8"/>
  <c r="BJ42" i="8"/>
  <c r="BU42" i="8"/>
  <c r="CG48" i="8"/>
  <c r="CM61" i="8"/>
  <c r="BJ72" i="8"/>
  <c r="BU72" i="8"/>
  <c r="BJ76" i="8"/>
  <c r="BU76" i="8"/>
  <c r="CA91" i="8"/>
  <c r="CM98" i="8"/>
  <c r="BU98" i="8"/>
  <c r="BJ98" i="8"/>
  <c r="BO98" i="8" s="1"/>
  <c r="CM101" i="8"/>
  <c r="BP131" i="8"/>
  <c r="BJ138" i="8"/>
  <c r="BU138" i="8"/>
  <c r="BP167" i="8"/>
  <c r="BJ167" i="8"/>
  <c r="BM167" i="8" s="1"/>
  <c r="BO185" i="8"/>
  <c r="BM185" i="8"/>
  <c r="BN249" i="8"/>
  <c r="BJ268" i="8"/>
  <c r="BU268" i="8"/>
  <c r="CN268" i="8" s="1"/>
  <c r="BJ64" i="8"/>
  <c r="BU37" i="8"/>
  <c r="CG27" i="8"/>
  <c r="BJ55" i="8"/>
  <c r="BU55" i="8"/>
  <c r="CN55" i="8" s="1"/>
  <c r="CM38" i="8"/>
  <c r="CA40" i="8"/>
  <c r="BP61" i="8"/>
  <c r="BJ61" i="8"/>
  <c r="CH61" i="8" s="1"/>
  <c r="BU61" i="8"/>
  <c r="BX61" i="8" s="1"/>
  <c r="BP80" i="8"/>
  <c r="BU80" i="8"/>
  <c r="CG88" i="8"/>
  <c r="BP88" i="8"/>
  <c r="BJ88" i="8"/>
  <c r="BU88" i="8"/>
  <c r="BY88" i="8" s="1"/>
  <c r="CA88" i="8"/>
  <c r="CG105" i="8"/>
  <c r="CM124" i="8"/>
  <c r="BQ142" i="8"/>
  <c r="BM142" i="8"/>
  <c r="BJ172" i="8"/>
  <c r="BQ172" i="8" s="1"/>
  <c r="CG172" i="8"/>
  <c r="BP172" i="8"/>
  <c r="BU172" i="8"/>
  <c r="CB172" i="8" s="1"/>
  <c r="BP175" i="8"/>
  <c r="CH192" i="8"/>
  <c r="BM192" i="8"/>
  <c r="CG199" i="8"/>
  <c r="CA204" i="8"/>
  <c r="BJ204" i="8"/>
  <c r="BO204" i="8" s="1"/>
  <c r="BU204" i="8"/>
  <c r="BZ204" i="8" s="1"/>
  <c r="BU228" i="8"/>
  <c r="CG228" i="8"/>
  <c r="CG277" i="8"/>
  <c r="BU277" i="8"/>
  <c r="BX277" i="8" s="1"/>
  <c r="CM277" i="8"/>
  <c r="BJ277" i="8"/>
  <c r="CH277" i="8" s="1"/>
  <c r="CA277" i="8"/>
  <c r="BU38" i="8"/>
  <c r="BY38" i="8" s="1"/>
  <c r="BJ59" i="8"/>
  <c r="BU59" i="8"/>
  <c r="CM87" i="8"/>
  <c r="BJ87" i="8"/>
  <c r="CH87" i="8" s="1"/>
  <c r="BU87" i="8"/>
  <c r="BX5" i="8"/>
  <c r="BP5" i="8"/>
  <c r="BJ5" i="8"/>
  <c r="CM7" i="8"/>
  <c r="BJ7" i="8"/>
  <c r="BQ7" i="8" s="1"/>
  <c r="BU7" i="8"/>
  <c r="CM17" i="8"/>
  <c r="BU17" i="8"/>
  <c r="CN17" i="8" s="1"/>
  <c r="CA37" i="8"/>
  <c r="CM13" i="8"/>
  <c r="BJ13" i="8"/>
  <c r="BU13" i="8"/>
  <c r="BP15" i="8"/>
  <c r="CM24" i="8"/>
  <c r="BJ24" i="8"/>
  <c r="BU24" i="8"/>
  <c r="BP34" i="8"/>
  <c r="BU34" i="8"/>
  <c r="BJ34" i="8"/>
  <c r="CG37" i="8"/>
  <c r="CG45" i="8"/>
  <c r="CM105" i="8"/>
  <c r="BP208" i="8"/>
  <c r="BJ208" i="8"/>
  <c r="BQ208" i="8" s="1"/>
  <c r="BU208" i="8"/>
  <c r="BZ208" i="8" s="1"/>
  <c r="CM208" i="8"/>
  <c r="CG208" i="8"/>
  <c r="BJ80" i="8"/>
  <c r="BJ194" i="8"/>
  <c r="BU167" i="8"/>
  <c r="CB167" i="8" s="1"/>
  <c r="BJ126" i="8"/>
  <c r="BU126" i="8"/>
  <c r="CM16" i="8"/>
  <c r="BP3" i="8"/>
  <c r="BP112" i="8"/>
  <c r="BJ124" i="8"/>
  <c r="BU124" i="8"/>
  <c r="CA124" i="8"/>
  <c r="CA3" i="8"/>
  <c r="BJ9" i="8"/>
  <c r="BU9" i="8"/>
  <c r="BZ9" i="8" s="1"/>
  <c r="BP11" i="8"/>
  <c r="BJ11" i="8"/>
  <c r="BU11" i="8"/>
  <c r="CN11" i="8" s="1"/>
  <c r="CG19" i="8"/>
  <c r="CA24" i="8"/>
  <c r="BJ31" i="8"/>
  <c r="BU31" i="8"/>
  <c r="CM37" i="8"/>
  <c r="CG39" i="8"/>
  <c r="CM45" i="8"/>
  <c r="CG54" i="8"/>
  <c r="CA61" i="8"/>
  <c r="CM67" i="8"/>
  <c r="CA112" i="8"/>
  <c r="BJ150" i="8"/>
  <c r="BM150" i="8" s="1"/>
  <c r="BP150" i="8"/>
  <c r="BY179" i="8"/>
  <c r="CN179" i="8"/>
  <c r="BO224" i="8"/>
  <c r="BM224" i="8"/>
  <c r="BJ81" i="8"/>
  <c r="BO81" i="8" s="1"/>
  <c r="BJ46" i="8"/>
  <c r="BN46" i="8" s="1"/>
  <c r="BU46" i="8"/>
  <c r="BY46" i="8" s="1"/>
  <c r="BJ62" i="8"/>
  <c r="BU62" i="8"/>
  <c r="BY62" i="8" s="1"/>
  <c r="CA62" i="8"/>
  <c r="CM86" i="8"/>
  <c r="BJ86" i="8"/>
  <c r="BU4" i="8"/>
  <c r="CB4" i="8" s="1"/>
  <c r="BJ4" i="8"/>
  <c r="BQ4" i="8" s="1"/>
  <c r="BU32" i="8"/>
  <c r="CM32" i="8"/>
  <c r="BU19" i="8"/>
  <c r="CN19" i="8" s="1"/>
  <c r="BJ19" i="8"/>
  <c r="CM36" i="8"/>
  <c r="BU36" i="8"/>
  <c r="BJ36" i="8"/>
  <c r="BJ39" i="8"/>
  <c r="BM39" i="8" s="1"/>
  <c r="BU39" i="8"/>
  <c r="CN54" i="8"/>
  <c r="BJ54" i="8"/>
  <c r="BQ54" i="8" s="1"/>
  <c r="CA67" i="8"/>
  <c r="BU67" i="8"/>
  <c r="BZ67" i="8" s="1"/>
  <c r="BJ67" i="8"/>
  <c r="BO67" i="8" s="1"/>
  <c r="BJ73" i="8"/>
  <c r="CM73" i="8"/>
  <c r="BU73" i="8"/>
  <c r="BJ135" i="8"/>
  <c r="BU135" i="8"/>
  <c r="BQ265" i="8"/>
  <c r="BN265" i="8"/>
  <c r="BU69" i="8"/>
  <c r="BZ69" i="8" s="1"/>
  <c r="BJ77" i="8"/>
  <c r="BU77" i="8"/>
  <c r="CG109" i="8"/>
  <c r="BJ109" i="8"/>
  <c r="BU109" i="8"/>
  <c r="BJ176" i="8"/>
  <c r="BU176" i="8"/>
  <c r="CA176" i="8"/>
  <c r="CA5" i="8"/>
  <c r="BP7" i="8"/>
  <c r="CM14" i="8"/>
  <c r="CG26" i="8"/>
  <c r="BJ29" i="8"/>
  <c r="BN29" i="8" s="1"/>
  <c r="BU29" i="8"/>
  <c r="BZ29" i="8" s="1"/>
  <c r="BU50" i="8"/>
  <c r="BJ50" i="8"/>
  <c r="BP54" i="8"/>
  <c r="BP73" i="8"/>
  <c r="BJ92" i="8"/>
  <c r="BN92" i="8" s="1"/>
  <c r="BP92" i="8"/>
  <c r="BU92" i="8"/>
  <c r="CN92" i="8" s="1"/>
  <c r="CG97" i="8"/>
  <c r="CM97" i="8"/>
  <c r="BN106" i="8"/>
  <c r="BM106" i="8"/>
  <c r="BJ143" i="8"/>
  <c r="CH143" i="8" s="1"/>
  <c r="BU143" i="8"/>
  <c r="BX143" i="8" s="1"/>
  <c r="BJ205" i="8"/>
  <c r="BU205" i="8"/>
  <c r="BJ218" i="8"/>
  <c r="CH218" i="8" s="1"/>
  <c r="CM218" i="8"/>
  <c r="BU218" i="8"/>
  <c r="BP218" i="8"/>
  <c r="BP14" i="8"/>
  <c r="BJ14" i="8"/>
  <c r="CH14" i="8" s="1"/>
  <c r="BU14" i="8"/>
  <c r="CB14" i="8" s="1"/>
  <c r="CM25" i="8"/>
  <c r="CG73" i="8"/>
  <c r="BP77" i="8"/>
  <c r="BW130" i="8"/>
  <c r="BJ157" i="8"/>
  <c r="BO157" i="8" s="1"/>
  <c r="BU157" i="8"/>
  <c r="CA157" i="8"/>
  <c r="CM173" i="8"/>
  <c r="BQ260" i="8"/>
  <c r="CH260" i="8"/>
  <c r="BU199" i="8"/>
  <c r="BX199" i="8" s="1"/>
  <c r="BU99" i="8"/>
  <c r="BJ99" i="8"/>
  <c r="BJ110" i="8"/>
  <c r="BU110" i="8"/>
  <c r="CB110" i="8" s="1"/>
  <c r="BU113" i="8"/>
  <c r="BY113" i="8" s="1"/>
  <c r="CM113" i="8"/>
  <c r="BP113" i="8"/>
  <c r="BP136" i="8"/>
  <c r="CA136" i="8"/>
  <c r="BJ136" i="8"/>
  <c r="BU136" i="8"/>
  <c r="CB136" i="8" s="1"/>
  <c r="BJ186" i="8"/>
  <c r="BP186" i="8"/>
  <c r="BU186" i="8"/>
  <c r="BU193" i="8"/>
  <c r="BX193" i="8" s="1"/>
  <c r="CM193" i="8"/>
  <c r="BP193" i="8"/>
  <c r="BU258" i="8"/>
  <c r="CB258" i="8" s="1"/>
  <c r="CA258" i="8"/>
  <c r="BP258" i="8"/>
  <c r="BJ112" i="8"/>
  <c r="CH112" i="8" s="1"/>
  <c r="BU86" i="8"/>
  <c r="CM137" i="8"/>
  <c r="CG178" i="8"/>
  <c r="CM240" i="8"/>
  <c r="CM263" i="8"/>
  <c r="CM266" i="8"/>
  <c r="BJ66" i="8"/>
  <c r="BJ82" i="8"/>
  <c r="BO82" i="8" s="1"/>
  <c r="BJ147" i="8"/>
  <c r="CH147" i="8" s="1"/>
  <c r="BJ163" i="8"/>
  <c r="BJ179" i="8"/>
  <c r="CH179" i="8" s="1"/>
  <c r="BJ195" i="8"/>
  <c r="BN195" i="8" s="1"/>
  <c r="BJ211" i="8"/>
  <c r="BJ230" i="8"/>
  <c r="BJ259" i="8"/>
  <c r="BJ275" i="8"/>
  <c r="BU103" i="8"/>
  <c r="BU119" i="8"/>
  <c r="BU152" i="8"/>
  <c r="CN152" i="8" s="1"/>
  <c r="BU168" i="8"/>
  <c r="BY168" i="8" s="1"/>
  <c r="BU184" i="8"/>
  <c r="CN184" i="8" s="1"/>
  <c r="BU200" i="8"/>
  <c r="BU217" i="8"/>
  <c r="BU248" i="8"/>
  <c r="CM76" i="8"/>
  <c r="BP84" i="8"/>
  <c r="CG102" i="8"/>
  <c r="CM111" i="8"/>
  <c r="BP115" i="8"/>
  <c r="CA118" i="8"/>
  <c r="CA152" i="8"/>
  <c r="CA179" i="8"/>
  <c r="BP271" i="8"/>
  <c r="BJ115" i="8"/>
  <c r="BQ115" i="8" s="1"/>
  <c r="BJ164" i="8"/>
  <c r="BJ180" i="8"/>
  <c r="BM180" i="8" s="1"/>
  <c r="BJ196" i="8"/>
  <c r="BJ212" i="8"/>
  <c r="BJ276" i="8"/>
  <c r="BO276" i="8" s="1"/>
  <c r="BU56" i="8"/>
  <c r="CN56" i="8" s="1"/>
  <c r="BU153" i="8"/>
  <c r="BU169" i="8"/>
  <c r="CB169" i="8" s="1"/>
  <c r="BU185" i="8"/>
  <c r="CN185" i="8" s="1"/>
  <c r="BU201" i="8"/>
  <c r="BU249" i="8"/>
  <c r="BU265" i="8"/>
  <c r="BX265" i="8" s="1"/>
  <c r="BU281" i="8"/>
  <c r="BZ281" i="8" s="1"/>
  <c r="CA184" i="8"/>
  <c r="BP188" i="8"/>
  <c r="CM219" i="8"/>
  <c r="CA249" i="8"/>
  <c r="CM260" i="8"/>
  <c r="CA261" i="8"/>
  <c r="CG271" i="8"/>
  <c r="BJ68" i="8"/>
  <c r="BJ100" i="8"/>
  <c r="BN100" i="8" s="1"/>
  <c r="BJ116" i="8"/>
  <c r="BM116" i="8" s="1"/>
  <c r="BJ132" i="8"/>
  <c r="BM132" i="8" s="1"/>
  <c r="BJ149" i="8"/>
  <c r="BJ165" i="8"/>
  <c r="BJ181" i="8"/>
  <c r="BJ197" i="8"/>
  <c r="BJ213" i="8"/>
  <c r="BN213" i="8" s="1"/>
  <c r="BJ234" i="8"/>
  <c r="BO234" i="8" s="1"/>
  <c r="BJ261" i="8"/>
  <c r="BU41" i="8"/>
  <c r="BY41" i="8" s="1"/>
  <c r="BU137" i="8"/>
  <c r="BY137" i="8" s="1"/>
  <c r="BU154" i="8"/>
  <c r="BX154" i="8" s="1"/>
  <c r="BU170" i="8"/>
  <c r="CN170" i="8" s="1"/>
  <c r="BU219" i="8"/>
  <c r="BX219" i="8" s="1"/>
  <c r="BU250" i="8"/>
  <c r="BZ250" i="8" s="1"/>
  <c r="BU266" i="8"/>
  <c r="BX266" i="8" s="1"/>
  <c r="BU282" i="8"/>
  <c r="BX282" i="8" s="1"/>
  <c r="CG249" i="8"/>
  <c r="BJ215" i="8"/>
  <c r="BQ215" i="8" s="1"/>
  <c r="BJ246" i="8"/>
  <c r="BQ246" i="8" s="1"/>
  <c r="BJ278" i="8"/>
  <c r="BO278" i="8" s="1"/>
  <c r="BU58" i="8"/>
  <c r="CB58" i="8" s="1"/>
  <c r="BU106" i="8"/>
  <c r="CN106" i="8" s="1"/>
  <c r="BU122" i="8"/>
  <c r="BZ122" i="8" s="1"/>
  <c r="BU155" i="8"/>
  <c r="BU171" i="8"/>
  <c r="CB171" i="8" s="1"/>
  <c r="BU187" i="8"/>
  <c r="BX187" i="8" s="1"/>
  <c r="BU203" i="8"/>
  <c r="BU220" i="8"/>
  <c r="CN220" i="8" s="1"/>
  <c r="BU251" i="8"/>
  <c r="CN251" i="8" s="1"/>
  <c r="BU267" i="8"/>
  <c r="CN267" i="8" s="1"/>
  <c r="CG96" i="8"/>
  <c r="CM116" i="8"/>
  <c r="BP142" i="8"/>
  <c r="BP155" i="8"/>
  <c r="BP174" i="8"/>
  <c r="CA222" i="8"/>
  <c r="BP269" i="8"/>
  <c r="CA281" i="8"/>
  <c r="BJ70" i="8"/>
  <c r="BN70" i="8" s="1"/>
  <c r="BJ102" i="8"/>
  <c r="BJ151" i="8"/>
  <c r="CH151" i="8" s="1"/>
  <c r="BJ263" i="8"/>
  <c r="BM263" i="8" s="1"/>
  <c r="BU27" i="8"/>
  <c r="BU75" i="8"/>
  <c r="BY75" i="8" s="1"/>
  <c r="BU139" i="8"/>
  <c r="BZ139" i="8" s="1"/>
  <c r="BU156" i="8"/>
  <c r="CB156" i="8" s="1"/>
  <c r="BU188" i="8"/>
  <c r="CN188" i="8" s="1"/>
  <c r="BU221" i="8"/>
  <c r="BZ221" i="8" s="1"/>
  <c r="BU284" i="8"/>
  <c r="CG281" i="8"/>
  <c r="BJ103" i="8"/>
  <c r="BJ119" i="8"/>
  <c r="BN119" i="8" s="1"/>
  <c r="BJ152" i="8"/>
  <c r="BM152" i="8" s="1"/>
  <c r="BJ168" i="8"/>
  <c r="BO168" i="8" s="1"/>
  <c r="BJ217" i="8"/>
  <c r="BJ248" i="8"/>
  <c r="BJ280" i="8"/>
  <c r="BO280" i="8" s="1"/>
  <c r="BU28" i="8"/>
  <c r="CB28" i="8" s="1"/>
  <c r="BU60" i="8"/>
  <c r="BU108" i="8"/>
  <c r="BY108" i="8" s="1"/>
  <c r="BU140" i="8"/>
  <c r="BU173" i="8"/>
  <c r="BY173" i="8" s="1"/>
  <c r="BU189" i="8"/>
  <c r="BU222" i="8"/>
  <c r="BU253" i="8"/>
  <c r="BU269" i="8"/>
  <c r="BU285" i="8"/>
  <c r="CB285" i="8" s="1"/>
  <c r="CG90" i="8"/>
  <c r="BP96" i="8"/>
  <c r="BP116" i="8"/>
  <c r="CG125" i="8"/>
  <c r="CA142" i="8"/>
  <c r="BP151" i="8"/>
  <c r="CA158" i="8"/>
  <c r="CG160" i="8"/>
  <c r="CM177" i="8"/>
  <c r="CG180" i="8"/>
  <c r="CM281" i="8"/>
  <c r="BJ153" i="8"/>
  <c r="BN153" i="8" s="1"/>
  <c r="BJ281" i="8"/>
  <c r="BQ281" i="8" s="1"/>
  <c r="BU125" i="8"/>
  <c r="BU158" i="8"/>
  <c r="BX158" i="8" s="1"/>
  <c r="BU174" i="8"/>
  <c r="CB174" i="8" s="1"/>
  <c r="BU224" i="8"/>
  <c r="BX224" i="8" s="1"/>
  <c r="BU270" i="8"/>
  <c r="CN270" i="8" s="1"/>
  <c r="BU286" i="8"/>
  <c r="BP100" i="8"/>
  <c r="CA116" i="8"/>
  <c r="BP129" i="8"/>
  <c r="CM160" i="8"/>
  <c r="CM163" i="8"/>
  <c r="CH185" i="8"/>
  <c r="CG251" i="8"/>
  <c r="CG266" i="8"/>
  <c r="CA275" i="8"/>
  <c r="BJ137" i="8"/>
  <c r="CH137" i="8" s="1"/>
  <c r="BJ250" i="8"/>
  <c r="BQ250" i="8" s="1"/>
  <c r="BJ266" i="8"/>
  <c r="BN266" i="8" s="1"/>
  <c r="BJ282" i="8"/>
  <c r="BU94" i="8"/>
  <c r="BU142" i="8"/>
  <c r="BU207" i="8"/>
  <c r="CN207" i="8" s="1"/>
  <c r="BU255" i="8"/>
  <c r="CN255" i="8" s="1"/>
  <c r="BU271" i="8"/>
  <c r="BZ271" i="8" s="1"/>
  <c r="CG41" i="8"/>
  <c r="CM43" i="8"/>
  <c r="CG53" i="8"/>
  <c r="CG65" i="8"/>
  <c r="CM83" i="8"/>
  <c r="CA94" i="8"/>
  <c r="CM96" i="8"/>
  <c r="CM108" i="8"/>
  <c r="CM114" i="8"/>
  <c r="CG116" i="8"/>
  <c r="CA137" i="8"/>
  <c r="CA140" i="8"/>
  <c r="CA174" i="8"/>
  <c r="CA178" i="8"/>
  <c r="CA189" i="8"/>
  <c r="CM251" i="8"/>
  <c r="CG272" i="8"/>
  <c r="BU95" i="8"/>
  <c r="BU160" i="8"/>
  <c r="CB160" i="8" s="1"/>
  <c r="BU192" i="8"/>
  <c r="CN192" i="8" s="1"/>
  <c r="BU226" i="8"/>
  <c r="BU272" i="8"/>
  <c r="CB272" i="8" s="1"/>
  <c r="BJ27" i="8"/>
  <c r="CH27" i="8" s="1"/>
  <c r="BJ43" i="8"/>
  <c r="BJ221" i="8"/>
  <c r="BM221" i="8" s="1"/>
  <c r="CM207" i="8"/>
  <c r="CM234" i="8"/>
  <c r="BP270" i="8"/>
  <c r="BJ285" i="8"/>
  <c r="BU65" i="8"/>
  <c r="BZ65" i="8" s="1"/>
  <c r="BU97" i="8"/>
  <c r="BU146" i="8"/>
  <c r="BZ146" i="8" s="1"/>
  <c r="BU178" i="8"/>
  <c r="CG175" i="8"/>
  <c r="BP226" i="8"/>
  <c r="CA270" i="8"/>
  <c r="BP276" i="8"/>
  <c r="BJ255" i="8"/>
  <c r="BO255" i="8" s="1"/>
  <c r="BJ271" i="8"/>
  <c r="BQ271" i="8" s="1"/>
  <c r="BU83" i="8"/>
  <c r="BU164" i="8"/>
  <c r="BU260" i="8"/>
  <c r="CM40" i="8"/>
  <c r="CM84" i="8"/>
  <c r="CM110" i="8"/>
  <c r="CM127" i="8"/>
  <c r="CM130" i="8"/>
  <c r="CG179" i="8"/>
  <c r="CG235" i="8"/>
  <c r="CG243" i="8"/>
  <c r="CM249" i="8"/>
  <c r="CH258" i="8"/>
  <c r="BJ160" i="8"/>
  <c r="BQ160" i="8" s="1"/>
  <c r="BU84" i="8"/>
  <c r="BX84" i="8" s="1"/>
  <c r="BU100" i="8"/>
  <c r="BX100" i="8" s="1"/>
  <c r="BU132" i="8"/>
  <c r="CB132" i="8" s="1"/>
  <c r="BU261" i="8"/>
  <c r="BZ261" i="8" s="1"/>
  <c r="S221" i="7"/>
  <c r="T51" i="7"/>
  <c r="T99" i="7"/>
  <c r="T235" i="7"/>
  <c r="T82" i="7"/>
  <c r="Y166" i="7"/>
  <c r="T100" i="7"/>
  <c r="T277" i="7"/>
  <c r="Z250" i="7"/>
  <c r="Y60" i="7"/>
  <c r="Y122" i="7"/>
  <c r="T53" i="7"/>
  <c r="Y235" i="7"/>
  <c r="T39" i="7"/>
  <c r="T3" i="7"/>
  <c r="S36" i="7"/>
  <c r="Y114" i="7"/>
  <c r="Y143" i="7"/>
  <c r="Y163" i="7"/>
  <c r="S173" i="7"/>
  <c r="S181" i="7"/>
  <c r="S247" i="7"/>
  <c r="Y278" i="7"/>
  <c r="T8" i="7"/>
  <c r="T152" i="7"/>
  <c r="T248" i="7"/>
  <c r="Z108" i="7"/>
  <c r="T169" i="7"/>
  <c r="S3" i="7"/>
  <c r="S264" i="7"/>
  <c r="S274" i="7"/>
  <c r="Y18" i="7"/>
  <c r="S35" i="7"/>
  <c r="Y25" i="7"/>
  <c r="S52" i="7"/>
  <c r="Y61" i="7"/>
  <c r="Y80" i="7"/>
  <c r="Y164" i="7"/>
  <c r="T251" i="7"/>
  <c r="S57" i="7"/>
  <c r="Y70" i="7"/>
  <c r="S92" i="7"/>
  <c r="Y111" i="7"/>
  <c r="S128" i="7"/>
  <c r="S188" i="7"/>
  <c r="Y223" i="7"/>
  <c r="T173" i="7"/>
  <c r="Y11" i="7"/>
  <c r="Z95" i="7"/>
  <c r="T159" i="7"/>
  <c r="S29" i="7"/>
  <c r="S124" i="7"/>
  <c r="S141" i="7"/>
  <c r="Y153" i="7"/>
  <c r="T256" i="7"/>
  <c r="T209" i="7"/>
  <c r="BJ231" i="8"/>
  <c r="BQ231" i="8" s="1"/>
  <c r="BU231" i="8"/>
  <c r="CN231" i="8" s="1"/>
  <c r="CA231" i="8"/>
  <c r="T241" i="7"/>
  <c r="BU238" i="8"/>
  <c r="CB238" i="8" s="1"/>
  <c r="BJ238" i="8"/>
  <c r="CA238" i="8"/>
  <c r="BJ244" i="8"/>
  <c r="CM244" i="8"/>
  <c r="BP244" i="8"/>
  <c r="BU244" i="8"/>
  <c r="BJ241" i="8"/>
  <c r="BU241" i="8"/>
  <c r="BP242" i="8"/>
  <c r="CA242" i="8"/>
  <c r="BJ242" i="8"/>
  <c r="BN242" i="8" s="1"/>
  <c r="BU242" i="8"/>
  <c r="BX242" i="8" s="1"/>
  <c r="BP245" i="8"/>
  <c r="BJ233" i="8"/>
  <c r="BN233" i="8" s="1"/>
  <c r="CM245" i="8"/>
  <c r="BJ235" i="8"/>
  <c r="BU243" i="8"/>
  <c r="CM231" i="8"/>
  <c r="BJ236" i="8"/>
  <c r="BJ237" i="8"/>
  <c r="BU245" i="8"/>
  <c r="CA243" i="8"/>
  <c r="BJ239" i="8"/>
  <c r="CH239" i="8" s="1"/>
  <c r="Y230" i="7"/>
  <c r="CG239" i="8"/>
  <c r="CM239" i="8"/>
  <c r="BU236" i="8"/>
  <c r="BX123" i="8"/>
  <c r="BZ163" i="8"/>
  <c r="BN156" i="8"/>
  <c r="BO156" i="8"/>
  <c r="BM28" i="8"/>
  <c r="BQ156" i="8"/>
  <c r="BN28" i="8"/>
  <c r="BO28" i="8"/>
  <c r="CH188" i="8"/>
  <c r="BQ188" i="8"/>
  <c r="BN139" i="8"/>
  <c r="BQ108" i="8"/>
  <c r="BM108" i="8"/>
  <c r="BM188" i="8"/>
  <c r="CG50" i="8"/>
  <c r="CM50" i="8"/>
  <c r="BP50" i="8"/>
  <c r="CA50" i="8"/>
  <c r="CA59" i="8"/>
  <c r="BP59" i="8"/>
  <c r="CM59" i="8"/>
  <c r="CG59" i="8"/>
  <c r="CA60" i="8"/>
  <c r="CM60" i="8"/>
  <c r="CG60" i="8"/>
  <c r="BP60" i="8"/>
  <c r="BW7" i="8"/>
  <c r="BX7" i="8" s="1"/>
  <c r="BW15" i="8"/>
  <c r="CG21" i="8"/>
  <c r="BP21" i="8"/>
  <c r="CM21" i="8"/>
  <c r="CA21" i="8"/>
  <c r="BP22" i="8"/>
  <c r="CM22" i="8"/>
  <c r="CG22" i="8"/>
  <c r="CA22" i="8"/>
  <c r="CA47" i="8"/>
  <c r="CM47" i="8"/>
  <c r="CM4" i="8"/>
  <c r="CB5" i="8"/>
  <c r="CM9" i="8"/>
  <c r="CG10" i="8"/>
  <c r="BP12" i="8"/>
  <c r="CG15" i="8"/>
  <c r="CM28" i="8"/>
  <c r="BP47" i="8"/>
  <c r="BQ56" i="8"/>
  <c r="BN56" i="8"/>
  <c r="BM56" i="8"/>
  <c r="BX66" i="8"/>
  <c r="CN67" i="8"/>
  <c r="BO69" i="8"/>
  <c r="BM69" i="8"/>
  <c r="BP104" i="8"/>
  <c r="CA104" i="8"/>
  <c r="CM104" i="8"/>
  <c r="CG104" i="8"/>
  <c r="CG28" i="8"/>
  <c r="CG67" i="8"/>
  <c r="BP8" i="8"/>
  <c r="CG42" i="8"/>
  <c r="BP42" i="8"/>
  <c r="CA43" i="8"/>
  <c r="CM46" i="8"/>
  <c r="BP46" i="8"/>
  <c r="CA46" i="8"/>
  <c r="BZ66" i="8"/>
  <c r="CM77" i="8"/>
  <c r="CG77" i="8"/>
  <c r="CG80" i="8"/>
  <c r="CA80" i="8"/>
  <c r="BP72" i="8"/>
  <c r="CG72" i="8"/>
  <c r="CA72" i="8"/>
  <c r="CN129" i="8"/>
  <c r="BZ129" i="8"/>
  <c r="CB129" i="8"/>
  <c r="BY129" i="8"/>
  <c r="CG33" i="8"/>
  <c r="CM33" i="8"/>
  <c r="CM49" i="8"/>
  <c r="CG49" i="8"/>
  <c r="CA49" i="8"/>
  <c r="CG74" i="8"/>
  <c r="BP74" i="8"/>
  <c r="CA74" i="8"/>
  <c r="BP85" i="8"/>
  <c r="CG85" i="8"/>
  <c r="CM92" i="8"/>
  <c r="CG94" i="8"/>
  <c r="CM94" i="8"/>
  <c r="CG79" i="8"/>
  <c r="CA79" i="8"/>
  <c r="CM80" i="8"/>
  <c r="CG11" i="8"/>
  <c r="CH17" i="8"/>
  <c r="BP31" i="8"/>
  <c r="CA31" i="8"/>
  <c r="CM31" i="8"/>
  <c r="CG47" i="8"/>
  <c r="BP52" i="8"/>
  <c r="CA52" i="8"/>
  <c r="CA53" i="8"/>
  <c r="BP55" i="8"/>
  <c r="CA55" i="8"/>
  <c r="CM55" i="8"/>
  <c r="CN66" i="8"/>
  <c r="CA71" i="8"/>
  <c r="CM71" i="8"/>
  <c r="BP71" i="8"/>
  <c r="BP94" i="8"/>
  <c r="CG191" i="8"/>
  <c r="CM191" i="8"/>
  <c r="CM194" i="8"/>
  <c r="BP194" i="8"/>
  <c r="CG194" i="8"/>
  <c r="CA194" i="8"/>
  <c r="CB66" i="8"/>
  <c r="CB7" i="8"/>
  <c r="CM20" i="8"/>
  <c r="CA30" i="8"/>
  <c r="BP33" i="8"/>
  <c r="CM35" i="8"/>
  <c r="CM72" i="8"/>
  <c r="CG76" i="8"/>
  <c r="CA77" i="8"/>
  <c r="CM81" i="8"/>
  <c r="CG81" i="8"/>
  <c r="CG110" i="8"/>
  <c r="BP135" i="8"/>
  <c r="CM135" i="8"/>
  <c r="CG135" i="8"/>
  <c r="CA135" i="8"/>
  <c r="BP32" i="8"/>
  <c r="CA36" i="8"/>
  <c r="BP36" i="8"/>
  <c r="BO169" i="8"/>
  <c r="BM169" i="8"/>
  <c r="CH169" i="8"/>
  <c r="BN169" i="8"/>
  <c r="BQ169" i="8"/>
  <c r="BW134" i="8"/>
  <c r="BM134" i="8"/>
  <c r="BP13" i="8"/>
  <c r="CG16" i="8"/>
  <c r="CG24" i="8"/>
  <c r="BP49" i="8"/>
  <c r="CM64" i="8"/>
  <c r="BP23" i="8"/>
  <c r="CG23" i="8"/>
  <c r="BM35" i="8"/>
  <c r="CA48" i="8"/>
  <c r="CG61" i="8"/>
  <c r="BX68" i="8"/>
  <c r="BZ68" i="8"/>
  <c r="BP79" i="8"/>
  <c r="CA85" i="8"/>
  <c r="CM107" i="8"/>
  <c r="CG107" i="8"/>
  <c r="BY128" i="8"/>
  <c r="CN128" i="8"/>
  <c r="BX128" i="8"/>
  <c r="CB128" i="8"/>
  <c r="BZ128" i="8"/>
  <c r="CG132" i="8"/>
  <c r="CM132" i="8"/>
  <c r="CM53" i="8"/>
  <c r="BP53" i="8"/>
  <c r="BZ155" i="8"/>
  <c r="CN155" i="8"/>
  <c r="BX155" i="8"/>
  <c r="BY155" i="8"/>
  <c r="CB155" i="8"/>
  <c r="CA39" i="8"/>
  <c r="CM39" i="8"/>
  <c r="CG56" i="8"/>
  <c r="BY68" i="8"/>
  <c r="CA73" i="8"/>
  <c r="BP76" i="8"/>
  <c r="CM85" i="8"/>
  <c r="CN87" i="8"/>
  <c r="BZ87" i="8"/>
  <c r="CB87" i="8"/>
  <c r="BX116" i="8"/>
  <c r="BZ116" i="8"/>
  <c r="CB116" i="8"/>
  <c r="CN116" i="8"/>
  <c r="BY116" i="8"/>
  <c r="CM149" i="8"/>
  <c r="BP149" i="8"/>
  <c r="CG149" i="8"/>
  <c r="CA149" i="8"/>
  <c r="BW87" i="8"/>
  <c r="BX87" i="8" s="1"/>
  <c r="CM6" i="8"/>
  <c r="CA8" i="8"/>
  <c r="CA13" i="8"/>
  <c r="CN7" i="8"/>
  <c r="CG8" i="8"/>
  <c r="BP10" i="8"/>
  <c r="CM12" i="8"/>
  <c r="CG13" i="8"/>
  <c r="BP17" i="8"/>
  <c r="CA17" i="8"/>
  <c r="BP24" i="8"/>
  <c r="CG38" i="8"/>
  <c r="CA38" i="8"/>
  <c r="BP38" i="8"/>
  <c r="CM42" i="8"/>
  <c r="BP44" i="8"/>
  <c r="CG46" i="8"/>
  <c r="CH56" i="8"/>
  <c r="BP64" i="8"/>
  <c r="CM74" i="8"/>
  <c r="BY87" i="8"/>
  <c r="CG14" i="8"/>
  <c r="CA32" i="8"/>
  <c r="CA33" i="8"/>
  <c r="CM34" i="8"/>
  <c r="CM79" i="8"/>
  <c r="BN17" i="8"/>
  <c r="BQ18" i="8"/>
  <c r="BP19" i="8"/>
  <c r="CM19" i="8"/>
  <c r="CG32" i="8"/>
  <c r="BP48" i="8"/>
  <c r="CM52" i="8"/>
  <c r="CA78" i="8"/>
  <c r="CG78" i="8"/>
  <c r="CM78" i="8"/>
  <c r="CA86" i="8"/>
  <c r="CG86" i="8"/>
  <c r="BP86" i="8"/>
  <c r="CA138" i="8"/>
  <c r="BP138" i="8"/>
  <c r="CG138" i="8"/>
  <c r="CM138" i="8"/>
  <c r="BP16" i="8"/>
  <c r="CA34" i="8"/>
  <c r="BP43" i="8"/>
  <c r="CH58" i="8"/>
  <c r="BQ58" i="8"/>
  <c r="BM58" i="8"/>
  <c r="CA64" i="8"/>
  <c r="BP66" i="8"/>
  <c r="CM66" i="8"/>
  <c r="CG66" i="8"/>
  <c r="CN68" i="8"/>
  <c r="CA75" i="8"/>
  <c r="CG75" i="8"/>
  <c r="BP75" i="8"/>
  <c r="BQ78" i="8"/>
  <c r="CA83" i="8"/>
  <c r="CA126" i="8"/>
  <c r="BP126" i="8"/>
  <c r="CM126" i="8"/>
  <c r="CG126" i="8"/>
  <c r="CG25" i="8"/>
  <c r="CA27" i="8"/>
  <c r="CG40" i="8"/>
  <c r="BP70" i="8"/>
  <c r="CM70" i="8"/>
  <c r="CN81" i="8"/>
  <c r="BZ81" i="8"/>
  <c r="BX81" i="8"/>
  <c r="CM91" i="8"/>
  <c r="BP91" i="8"/>
  <c r="CG91" i="8"/>
  <c r="CA93" i="8"/>
  <c r="BP93" i="8"/>
  <c r="CA98" i="8"/>
  <c r="CA101" i="8"/>
  <c r="BP128" i="8"/>
  <c r="CA128" i="8"/>
  <c r="BP69" i="8"/>
  <c r="CG69" i="8"/>
  <c r="CM69" i="8"/>
  <c r="CG98" i="8"/>
  <c r="BP101" i="8"/>
  <c r="BP123" i="8"/>
  <c r="CA123" i="8"/>
  <c r="CM57" i="8"/>
  <c r="CG58" i="8"/>
  <c r="BP58" i="8"/>
  <c r="CG62" i="8"/>
  <c r="CM68" i="8"/>
  <c r="BZ90" i="8"/>
  <c r="BY90" i="8"/>
  <c r="CN97" i="8"/>
  <c r="CA110" i="8"/>
  <c r="BP110" i="8"/>
  <c r="BP118" i="8"/>
  <c r="CM118" i="8"/>
  <c r="CG118" i="8"/>
  <c r="CB123" i="8"/>
  <c r="BZ123" i="8"/>
  <c r="CB54" i="8"/>
  <c r="BY54" i="8"/>
  <c r="CM63" i="8"/>
  <c r="BP65" i="8"/>
  <c r="CM65" i="8"/>
  <c r="CG103" i="8"/>
  <c r="CA103" i="8"/>
  <c r="BZ115" i="8"/>
  <c r="BY115" i="8"/>
  <c r="CB115" i="8"/>
  <c r="CG128" i="8"/>
  <c r="CG152" i="8"/>
  <c r="BX115" i="8"/>
  <c r="CH125" i="8"/>
  <c r="BQ125" i="8"/>
  <c r="BM125" i="8"/>
  <c r="BO125" i="8"/>
  <c r="CM128" i="8"/>
  <c r="CM161" i="8"/>
  <c r="CG161" i="8"/>
  <c r="CG99" i="8"/>
  <c r="CA99" i="8"/>
  <c r="CM99" i="8"/>
  <c r="BP99" i="8"/>
  <c r="CG165" i="8"/>
  <c r="CM165" i="8"/>
  <c r="BP165" i="8"/>
  <c r="CA165" i="8"/>
  <c r="BP51" i="8"/>
  <c r="CA51" i="8"/>
  <c r="BZ70" i="8"/>
  <c r="CA82" i="8"/>
  <c r="CM82" i="8"/>
  <c r="CM109" i="8"/>
  <c r="CA109" i="8"/>
  <c r="BP109" i="8"/>
  <c r="BN122" i="8"/>
  <c r="CH122" i="8"/>
  <c r="BO122" i="8"/>
  <c r="CM181" i="8"/>
  <c r="CG181" i="8"/>
  <c r="CA181" i="8"/>
  <c r="BP181" i="8"/>
  <c r="BP102" i="8"/>
  <c r="CA117" i="8"/>
  <c r="CG117" i="8"/>
  <c r="CM117" i="8"/>
  <c r="BM122" i="8"/>
  <c r="BO134" i="8"/>
  <c r="BN134" i="8"/>
  <c r="BQ134" i="8"/>
  <c r="CM139" i="8"/>
  <c r="CG139" i="8"/>
  <c r="CH142" i="8"/>
  <c r="BN142" i="8"/>
  <c r="CM150" i="8"/>
  <c r="CN115" i="8"/>
  <c r="CM125" i="8"/>
  <c r="CN161" i="8"/>
  <c r="CG29" i="8"/>
  <c r="BX54" i="8"/>
  <c r="BP63" i="8"/>
  <c r="CG95" i="8"/>
  <c r="BP95" i="8"/>
  <c r="BP98" i="8"/>
  <c r="BQ122" i="8"/>
  <c r="CH108" i="8"/>
  <c r="BN108" i="8"/>
  <c r="BO158" i="8"/>
  <c r="BQ158" i="8"/>
  <c r="BN158" i="8"/>
  <c r="BM158" i="8"/>
  <c r="CH158" i="8"/>
  <c r="BP108" i="8"/>
  <c r="CA108" i="8"/>
  <c r="CG108" i="8"/>
  <c r="CG124" i="8"/>
  <c r="CM196" i="8"/>
  <c r="CA196" i="8"/>
  <c r="CG196" i="8"/>
  <c r="BP196" i="8"/>
  <c r="CA89" i="8"/>
  <c r="CM89" i="8"/>
  <c r="BP124" i="8"/>
  <c r="BP127" i="8"/>
  <c r="CA134" i="8"/>
  <c r="CM134" i="8"/>
  <c r="CM162" i="8"/>
  <c r="CG162" i="8"/>
  <c r="CG201" i="8"/>
  <c r="BP201" i="8"/>
  <c r="CA201" i="8"/>
  <c r="CM201" i="8"/>
  <c r="CN177" i="8"/>
  <c r="BZ177" i="8"/>
  <c r="CG204" i="8"/>
  <c r="CM121" i="8"/>
  <c r="CG121" i="8"/>
  <c r="BP134" i="8"/>
  <c r="BP140" i="8"/>
  <c r="CM140" i="8"/>
  <c r="CB142" i="8"/>
  <c r="CN142" i="8"/>
  <c r="BZ142" i="8"/>
  <c r="CM154" i="8"/>
  <c r="CM166" i="8"/>
  <c r="CA166" i="8"/>
  <c r="CG176" i="8"/>
  <c r="CM176" i="8"/>
  <c r="BY177" i="8"/>
  <c r="CA197" i="8"/>
  <c r="CM197" i="8"/>
  <c r="CG197" i="8"/>
  <c r="BP197" i="8"/>
  <c r="BX142" i="8"/>
  <c r="BQ146" i="8"/>
  <c r="BO146" i="8"/>
  <c r="CH146" i="8"/>
  <c r="BM146" i="8"/>
  <c r="BO154" i="8"/>
  <c r="BM154" i="8"/>
  <c r="CH154" i="8"/>
  <c r="BN154" i="8"/>
  <c r="CA182" i="8"/>
  <c r="CG182" i="8"/>
  <c r="CM182" i="8"/>
  <c r="BP182" i="8"/>
  <c r="BY142" i="8"/>
  <c r="BN146" i="8"/>
  <c r="BO148" i="8"/>
  <c r="BN148" i="8"/>
  <c r="CH148" i="8"/>
  <c r="CM168" i="8"/>
  <c r="CG168" i="8"/>
  <c r="CB177" i="8"/>
  <c r="CM206" i="8"/>
  <c r="CA206" i="8"/>
  <c r="BP206" i="8"/>
  <c r="CG206" i="8"/>
  <c r="BM226" i="8"/>
  <c r="BO226" i="8"/>
  <c r="BN226" i="8"/>
  <c r="BQ226" i="8"/>
  <c r="CH226" i="8"/>
  <c r="CA96" i="8"/>
  <c r="CG127" i="8"/>
  <c r="BM139" i="8"/>
  <c r="CM144" i="8"/>
  <c r="CA144" i="8"/>
  <c r="BP166" i="8"/>
  <c r="BP176" i="8"/>
  <c r="CM157" i="8"/>
  <c r="CG166" i="8"/>
  <c r="BP198" i="8"/>
  <c r="CM198" i="8"/>
  <c r="CG198" i="8"/>
  <c r="BO198" i="8"/>
  <c r="BQ198" i="8"/>
  <c r="CH198" i="8"/>
  <c r="BN198" i="8"/>
  <c r="BM198" i="8"/>
  <c r="CG136" i="8"/>
  <c r="CM136" i="8"/>
  <c r="CM153" i="8"/>
  <c r="CA153" i="8"/>
  <c r="CG153" i="8"/>
  <c r="CM158" i="8"/>
  <c r="CG158" i="8"/>
  <c r="BN170" i="8"/>
  <c r="BO170" i="8"/>
  <c r="BM170" i="8"/>
  <c r="CH170" i="8"/>
  <c r="CA125" i="8"/>
  <c r="CG148" i="8"/>
  <c r="CA148" i="8"/>
  <c r="CM186" i="8"/>
  <c r="CG186" i="8"/>
  <c r="CA186" i="8"/>
  <c r="BP200" i="8"/>
  <c r="CM200" i="8"/>
  <c r="CG200" i="8"/>
  <c r="BW218" i="8"/>
  <c r="BO173" i="8"/>
  <c r="BM173" i="8"/>
  <c r="BN173" i="8"/>
  <c r="CH219" i="8"/>
  <c r="BO219" i="8"/>
  <c r="BN219" i="8"/>
  <c r="BM219" i="8"/>
  <c r="CM122" i="8"/>
  <c r="CA122" i="8"/>
  <c r="BP125" i="8"/>
  <c r="CG147" i="8"/>
  <c r="CM147" i="8"/>
  <c r="CA147" i="8"/>
  <c r="CM172" i="8"/>
  <c r="BQ173" i="8"/>
  <c r="BY180" i="8"/>
  <c r="BZ180" i="8"/>
  <c r="BX180" i="8"/>
  <c r="BQ219" i="8"/>
  <c r="BP228" i="8"/>
  <c r="CM228" i="8"/>
  <c r="CA228" i="8"/>
  <c r="CG151" i="8"/>
  <c r="CM164" i="8"/>
  <c r="CA164" i="8"/>
  <c r="CG167" i="8"/>
  <c r="CA167" i="8"/>
  <c r="CM167" i="8"/>
  <c r="CB212" i="8"/>
  <c r="BX212" i="8"/>
  <c r="BZ212" i="8"/>
  <c r="CM215" i="8"/>
  <c r="CG215" i="8"/>
  <c r="BM84" i="8"/>
  <c r="BP111" i="8"/>
  <c r="CA113" i="8"/>
  <c r="CG113" i="8"/>
  <c r="BP114" i="8"/>
  <c r="CA114" i="8"/>
  <c r="CG115" i="8"/>
  <c r="CG131" i="8"/>
  <c r="CM133" i="8"/>
  <c r="BP147" i="8"/>
  <c r="CM148" i="8"/>
  <c r="BZ161" i="8"/>
  <c r="BY161" i="8"/>
  <c r="BX161" i="8"/>
  <c r="CB179" i="8"/>
  <c r="BX179" i="8"/>
  <c r="BZ179" i="8"/>
  <c r="CB180" i="8"/>
  <c r="BP237" i="8"/>
  <c r="CM237" i="8"/>
  <c r="CA237" i="8"/>
  <c r="CG237" i="8"/>
  <c r="CG146" i="8"/>
  <c r="CB161" i="8"/>
  <c r="BM171" i="8"/>
  <c r="BN171" i="8"/>
  <c r="CH171" i="8"/>
  <c r="CN212" i="8"/>
  <c r="CG210" i="8"/>
  <c r="CA210" i="8"/>
  <c r="BP210" i="8"/>
  <c r="CM210" i="8"/>
  <c r="CH139" i="8"/>
  <c r="BO139" i="8"/>
  <c r="CG143" i="8"/>
  <c r="CM143" i="8"/>
  <c r="CA143" i="8"/>
  <c r="CA150" i="8"/>
  <c r="CH173" i="8"/>
  <c r="CG183" i="8"/>
  <c r="CM183" i="8"/>
  <c r="CA183" i="8"/>
  <c r="CA190" i="8"/>
  <c r="BP190" i="8"/>
  <c r="CG190" i="8"/>
  <c r="CM190" i="8"/>
  <c r="CM205" i="8"/>
  <c r="BP205" i="8"/>
  <c r="CG205" i="8"/>
  <c r="CA205" i="8"/>
  <c r="CM224" i="8"/>
  <c r="CG224" i="8"/>
  <c r="CG209" i="8"/>
  <c r="BP209" i="8"/>
  <c r="CM209" i="8"/>
  <c r="CA209" i="8"/>
  <c r="CN229" i="8"/>
  <c r="BY229" i="8"/>
  <c r="BX229" i="8"/>
  <c r="BZ229" i="8"/>
  <c r="BW280" i="8"/>
  <c r="CM155" i="8"/>
  <c r="CA155" i="8"/>
  <c r="BP203" i="8"/>
  <c r="CG203" i="8"/>
  <c r="CM211" i="8"/>
  <c r="BP211" i="8"/>
  <c r="CG211" i="8"/>
  <c r="CA211" i="8"/>
  <c r="BM156" i="8"/>
  <c r="BX163" i="8"/>
  <c r="CM170" i="8"/>
  <c r="CG174" i="8"/>
  <c r="BY213" i="8"/>
  <c r="CN213" i="8"/>
  <c r="CB213" i="8"/>
  <c r="BX213" i="8"/>
  <c r="CH174" i="8"/>
  <c r="CG193" i="8"/>
  <c r="CA207" i="8"/>
  <c r="BP207" i="8"/>
  <c r="BZ213" i="8"/>
  <c r="CA230" i="8"/>
  <c r="CM230" i="8"/>
  <c r="CG230" i="8"/>
  <c r="BP230" i="8"/>
  <c r="CH106" i="8"/>
  <c r="CB163" i="8"/>
  <c r="BM193" i="8"/>
  <c r="CH193" i="8"/>
  <c r="BQ193" i="8"/>
  <c r="BO193" i="8"/>
  <c r="BN193" i="8"/>
  <c r="BP156" i="8"/>
  <c r="BM178" i="8"/>
  <c r="BO178" i="8"/>
  <c r="CH178" i="8"/>
  <c r="CG233" i="8"/>
  <c r="CA233" i="8"/>
  <c r="CM233" i="8"/>
  <c r="BP233" i="8"/>
  <c r="BQ192" i="8"/>
  <c r="BO192" i="8"/>
  <c r="BN192" i="8"/>
  <c r="BP217" i="8"/>
  <c r="CA217" i="8"/>
  <c r="CG217" i="8"/>
  <c r="CM88" i="8"/>
  <c r="BO106" i="8"/>
  <c r="CG142" i="8"/>
  <c r="CN163" i="8"/>
  <c r="CM175" i="8"/>
  <c r="BP178" i="8"/>
  <c r="CH187" i="8"/>
  <c r="BM187" i="8"/>
  <c r="BO188" i="8"/>
  <c r="CA193" i="8"/>
  <c r="CA202" i="8"/>
  <c r="CG207" i="8"/>
  <c r="CA173" i="8"/>
  <c r="BP173" i="8"/>
  <c r="CG195" i="8"/>
  <c r="CM195" i="8"/>
  <c r="CA195" i="8"/>
  <c r="CM258" i="8"/>
  <c r="CG259" i="8"/>
  <c r="CA259" i="8"/>
  <c r="CM259" i="8"/>
  <c r="BP259" i="8"/>
  <c r="BM272" i="8"/>
  <c r="CH272" i="8"/>
  <c r="BO272" i="8"/>
  <c r="BN272" i="8"/>
  <c r="BQ272" i="8"/>
  <c r="BO245" i="8"/>
  <c r="BN245" i="8"/>
  <c r="BQ245" i="8"/>
  <c r="BM245" i="8"/>
  <c r="CH245" i="8"/>
  <c r="BP222" i="8"/>
  <c r="CM222" i="8"/>
  <c r="CG189" i="8"/>
  <c r="CA199" i="8"/>
  <c r="BP199" i="8"/>
  <c r="CM212" i="8"/>
  <c r="CA212" i="8"/>
  <c r="CG212" i="8"/>
  <c r="CM265" i="8"/>
  <c r="CG265" i="8"/>
  <c r="CG157" i="8"/>
  <c r="CA161" i="8"/>
  <c r="CA163" i="8"/>
  <c r="BP163" i="8"/>
  <c r="CA172" i="8"/>
  <c r="BN184" i="8"/>
  <c r="BM184" i="8"/>
  <c r="CM185" i="8"/>
  <c r="CM188" i="8"/>
  <c r="CG188" i="8"/>
  <c r="BP234" i="8"/>
  <c r="CG234" i="8"/>
  <c r="CA234" i="8"/>
  <c r="CM248" i="8"/>
  <c r="CG248" i="8"/>
  <c r="BP248" i="8"/>
  <c r="CA226" i="8"/>
  <c r="CM226" i="8"/>
  <c r="CG226" i="8"/>
  <c r="CM232" i="8"/>
  <c r="CG232" i="8"/>
  <c r="BO279" i="8"/>
  <c r="BN279" i="8"/>
  <c r="BM279" i="8"/>
  <c r="CH279" i="8"/>
  <c r="BQ279" i="8"/>
  <c r="CA240" i="8"/>
  <c r="CM242" i="8"/>
  <c r="CG242" i="8"/>
  <c r="CG245" i="8"/>
  <c r="CA245" i="8"/>
  <c r="CA254" i="8"/>
  <c r="CM254" i="8"/>
  <c r="CG254" i="8"/>
  <c r="CM204" i="8"/>
  <c r="BP232" i="8"/>
  <c r="BP254" i="8"/>
  <c r="CM264" i="8"/>
  <c r="CG264" i="8"/>
  <c r="BP257" i="8"/>
  <c r="CA257" i="8"/>
  <c r="CG257" i="8"/>
  <c r="CM257" i="8"/>
  <c r="CM267" i="8"/>
  <c r="CG267" i="8"/>
  <c r="BP267" i="8"/>
  <c r="CA267" i="8"/>
  <c r="BN185" i="8"/>
  <c r="BQ185" i="8"/>
  <c r="CA232" i="8"/>
  <c r="CG240" i="8"/>
  <c r="BQ261" i="8"/>
  <c r="BN261" i="8"/>
  <c r="CG253" i="8"/>
  <c r="CA253" i="8"/>
  <c r="BP253" i="8"/>
  <c r="BN260" i="8"/>
  <c r="BM260" i="8"/>
  <c r="BO260" i="8"/>
  <c r="CB264" i="8"/>
  <c r="BY264" i="8"/>
  <c r="BX264" i="8"/>
  <c r="CN264" i="8"/>
  <c r="BZ264" i="8"/>
  <c r="CG192" i="8"/>
  <c r="CM220" i="8"/>
  <c r="CG220" i="8"/>
  <c r="BP220" i="8"/>
  <c r="CA220" i="8"/>
  <c r="BP231" i="8"/>
  <c r="CG231" i="8"/>
  <c r="CM273" i="8"/>
  <c r="CA273" i="8"/>
  <c r="BP273" i="8"/>
  <c r="CG273" i="8"/>
  <c r="CA247" i="8"/>
  <c r="BP247" i="8"/>
  <c r="CM247" i="8"/>
  <c r="CG247" i="8"/>
  <c r="BO265" i="8"/>
  <c r="BM265" i="8"/>
  <c r="CH265" i="8"/>
  <c r="BM270" i="8"/>
  <c r="CH270" i="8"/>
  <c r="BQ270" i="8"/>
  <c r="BO270" i="8"/>
  <c r="BP252" i="8"/>
  <c r="CA252" i="8"/>
  <c r="CA241" i="8"/>
  <c r="BP241" i="8"/>
  <c r="CM241" i="8"/>
  <c r="CG241" i="8"/>
  <c r="CG244" i="8"/>
  <c r="CA244" i="8"/>
  <c r="CG256" i="8"/>
  <c r="CA256" i="8"/>
  <c r="CM256" i="8"/>
  <c r="CG276" i="8"/>
  <c r="CA276" i="8"/>
  <c r="CM276" i="8"/>
  <c r="CG236" i="8"/>
  <c r="CA236" i="8"/>
  <c r="CM236" i="8"/>
  <c r="CA251" i="8"/>
  <c r="BP251" i="8"/>
  <c r="CG274" i="8"/>
  <c r="CA274" i="8"/>
  <c r="BP274" i="8"/>
  <c r="CM274" i="8"/>
  <c r="CA268" i="8"/>
  <c r="BP268" i="8"/>
  <c r="CM268" i="8"/>
  <c r="CG268" i="8"/>
  <c r="CA284" i="8"/>
  <c r="BP284" i="8"/>
  <c r="CM284" i="8"/>
  <c r="CG284" i="8"/>
  <c r="CM286" i="8"/>
  <c r="CG286" i="8"/>
  <c r="CA286" i="8"/>
  <c r="CG218" i="8"/>
  <c r="CA218" i="8"/>
  <c r="CH224" i="8"/>
  <c r="CM229" i="8"/>
  <c r="CG229" i="8"/>
  <c r="BP229" i="8"/>
  <c r="BP239" i="8"/>
  <c r="CA239" i="8"/>
  <c r="CM275" i="8"/>
  <c r="BP286" i="8"/>
  <c r="CG238" i="8"/>
  <c r="BP238" i="8"/>
  <c r="CM238" i="8"/>
  <c r="CH249" i="8"/>
  <c r="BO249" i="8"/>
  <c r="BM249" i="8"/>
  <c r="CG278" i="8"/>
  <c r="CA278" i="8"/>
  <c r="CM225" i="8"/>
  <c r="CM235" i="8"/>
  <c r="BP275" i="8"/>
  <c r="BP278" i="8"/>
  <c r="CM243" i="8"/>
  <c r="CM262" i="8"/>
  <c r="CG262" i="8"/>
  <c r="CG275" i="8"/>
  <c r="CM269" i="8"/>
  <c r="CG269" i="8"/>
  <c r="BW285" i="8"/>
  <c r="CA208" i="8"/>
  <c r="CM261" i="8"/>
  <c r="CN271" i="8"/>
  <c r="CA272" i="8"/>
  <c r="BP283" i="8"/>
  <c r="CG285" i="8"/>
  <c r="CG282" i="8"/>
  <c r="CH285" i="8"/>
  <c r="CA260" i="8"/>
  <c r="CM255" i="8"/>
  <c r="CM282" i="8"/>
  <c r="CA283" i="8"/>
  <c r="CG246" i="8"/>
  <c r="CG258" i="8"/>
  <c r="BY271" i="8"/>
  <c r="BP272" i="8"/>
  <c r="CG283" i="8"/>
  <c r="BO285" i="8"/>
  <c r="CG280" i="8"/>
  <c r="Y93" i="7"/>
  <c r="Y119" i="7"/>
  <c r="Y251" i="7"/>
  <c r="Y253" i="7"/>
  <c r="S44" i="7"/>
  <c r="S64" i="7"/>
  <c r="Y142" i="7"/>
  <c r="Y184" i="7"/>
  <c r="S129" i="7"/>
  <c r="S248" i="7"/>
  <c r="S24" i="7"/>
  <c r="S158" i="7"/>
  <c r="Y27" i="7"/>
  <c r="Y30" i="7"/>
  <c r="S93" i="7"/>
  <c r="Y140" i="7"/>
  <c r="Y159" i="7"/>
  <c r="Y187" i="7"/>
  <c r="Y211" i="7"/>
  <c r="Y275" i="7"/>
  <c r="Y282" i="7"/>
  <c r="Y186" i="7"/>
  <c r="S210" i="7"/>
  <c r="Y240" i="7"/>
  <c r="Y126" i="7"/>
  <c r="Y152" i="7"/>
  <c r="S184" i="7"/>
  <c r="Y165" i="7"/>
  <c r="Y178" i="7"/>
  <c r="S238" i="7"/>
  <c r="S276" i="7"/>
  <c r="S143" i="7"/>
  <c r="Y63" i="7"/>
  <c r="Y220" i="7"/>
  <c r="S250" i="7"/>
  <c r="Y284" i="7"/>
  <c r="Y74" i="7"/>
  <c r="Y13" i="7"/>
  <c r="S5" i="7"/>
  <c r="S14" i="7"/>
  <c r="S26" i="7"/>
  <c r="Y33" i="7"/>
  <c r="Y67" i="7"/>
  <c r="Y113" i="7"/>
  <c r="S235" i="7"/>
  <c r="S243" i="7"/>
  <c r="S62" i="7"/>
  <c r="S95" i="7"/>
  <c r="S125" i="7"/>
  <c r="Y160" i="7"/>
  <c r="Y170" i="7"/>
  <c r="S209" i="7"/>
  <c r="Y232" i="7"/>
  <c r="S256" i="7"/>
  <c r="S278" i="7"/>
  <c r="S12" i="7"/>
  <c r="S17" i="7"/>
  <c r="S68" i="7"/>
  <c r="S74" i="7"/>
  <c r="Y95" i="7"/>
  <c r="S190" i="7"/>
  <c r="S207" i="7"/>
  <c r="Y103" i="7"/>
  <c r="S259" i="7"/>
  <c r="Y194" i="7"/>
  <c r="Y47" i="7"/>
  <c r="Z98" i="7"/>
  <c r="S56" i="7"/>
  <c r="Y56" i="7"/>
  <c r="Y69" i="7"/>
  <c r="Y43" i="7"/>
  <c r="S49" i="7"/>
  <c r="S91" i="7"/>
  <c r="S7" i="7"/>
  <c r="S42" i="7"/>
  <c r="S71" i="7"/>
  <c r="S134" i="7"/>
  <c r="S217" i="7"/>
  <c r="Y134" i="7"/>
  <c r="Y118" i="7"/>
  <c r="Y23" i="7"/>
  <c r="S32" i="7"/>
  <c r="Y17" i="7"/>
  <c r="T33" i="7"/>
  <c r="Y68" i="7"/>
  <c r="S103" i="7"/>
  <c r="S132" i="7"/>
  <c r="Y132" i="7"/>
  <c r="S138" i="7"/>
  <c r="S178" i="7"/>
  <c r="S219" i="7"/>
  <c r="Y7" i="7"/>
  <c r="S50" i="7"/>
  <c r="S94" i="7"/>
  <c r="Y8" i="7"/>
  <c r="Y9" i="7"/>
  <c r="Y28" i="7"/>
  <c r="Y31" i="7"/>
  <c r="Y51" i="7"/>
  <c r="S66" i="7"/>
  <c r="Y92" i="7"/>
  <c r="S156" i="7"/>
  <c r="S166" i="7"/>
  <c r="Y176" i="7"/>
  <c r="Y262" i="7"/>
  <c r="S121" i="7"/>
  <c r="S206" i="7"/>
  <c r="S23" i="7"/>
  <c r="Y36" i="7"/>
  <c r="Y77" i="7"/>
  <c r="S194" i="7"/>
  <c r="S37" i="7"/>
  <c r="Y245" i="7"/>
  <c r="S27" i="7"/>
  <c r="Y41" i="7"/>
  <c r="Y42" i="7"/>
  <c r="S63" i="7"/>
  <c r="Y66" i="7"/>
  <c r="Y91" i="7"/>
  <c r="Y94" i="7"/>
  <c r="Y107" i="7"/>
  <c r="Y128" i="7"/>
  <c r="S140" i="7"/>
  <c r="Y141" i="7"/>
  <c r="S160" i="7"/>
  <c r="Y247" i="7"/>
  <c r="Y179" i="7"/>
  <c r="Y29" i="7"/>
  <c r="S70" i="7"/>
  <c r="S73" i="7"/>
  <c r="S101" i="7"/>
  <c r="S180" i="7"/>
  <c r="S185" i="7"/>
  <c r="Y185" i="7"/>
  <c r="S223" i="7"/>
  <c r="Y255" i="7"/>
  <c r="Y55" i="7"/>
  <c r="Z236" i="7"/>
  <c r="Y206" i="7"/>
  <c r="Y241" i="7"/>
  <c r="Y269" i="7"/>
  <c r="S269" i="7"/>
  <c r="S118" i="7"/>
  <c r="S150" i="7"/>
  <c r="S8" i="7"/>
  <c r="S67" i="7"/>
  <c r="S147" i="7"/>
  <c r="S28" i="7"/>
  <c r="S25" i="7"/>
  <c r="S39" i="7"/>
  <c r="Y3" i="7"/>
  <c r="S69" i="7"/>
  <c r="S90" i="7"/>
  <c r="S99" i="7"/>
  <c r="Z131" i="7"/>
  <c r="Y131" i="7"/>
  <c r="S131" i="7"/>
  <c r="S22" i="7"/>
  <c r="Y22" i="7"/>
  <c r="S151" i="7"/>
  <c r="S153" i="7"/>
  <c r="S211" i="7"/>
  <c r="T257" i="7"/>
  <c r="Y207" i="7"/>
  <c r="Y236" i="7"/>
  <c r="Y248" i="7"/>
  <c r="Z251" i="7"/>
  <c r="Y259" i="7"/>
  <c r="S275" i="7"/>
  <c r="S88" i="7"/>
  <c r="S130" i="7"/>
  <c r="S152" i="7"/>
  <c r="Y261" i="7"/>
  <c r="Y279" i="7"/>
  <c r="Y175" i="7"/>
  <c r="S177" i="7"/>
  <c r="S249" i="7"/>
  <c r="Y268" i="7"/>
  <c r="S167" i="7"/>
  <c r="S172" i="7"/>
  <c r="S258" i="7"/>
  <c r="Y81" i="7"/>
  <c r="Y158" i="7"/>
  <c r="S159" i="7"/>
  <c r="Y20" i="7"/>
  <c r="Y21" i="7"/>
  <c r="S21" i="7"/>
  <c r="Y58" i="7"/>
  <c r="S58" i="7"/>
  <c r="S4" i="7"/>
  <c r="Z27" i="7"/>
  <c r="S33" i="7"/>
  <c r="Z51" i="7"/>
  <c r="S55" i="7"/>
  <c r="Y82" i="7"/>
  <c r="S82" i="7"/>
  <c r="Y84" i="7"/>
  <c r="S84" i="7"/>
  <c r="S10" i="7"/>
  <c r="S11" i="7"/>
  <c r="Y57" i="7"/>
  <c r="Y62" i="7"/>
  <c r="Y86" i="7"/>
  <c r="S86" i="7"/>
  <c r="S123" i="7"/>
  <c r="Y123" i="7"/>
  <c r="Y133" i="7"/>
  <c r="Y6" i="7"/>
  <c r="Z50" i="7"/>
  <c r="S61" i="7"/>
  <c r="Y76" i="7"/>
  <c r="S77" i="7"/>
  <c r="Y197" i="7"/>
  <c r="S197" i="7"/>
  <c r="S267" i="7"/>
  <c r="Y267" i="7"/>
  <c r="Y5" i="7"/>
  <c r="Y12" i="7"/>
  <c r="Y109" i="7"/>
  <c r="S109" i="7"/>
  <c r="Z130" i="7"/>
  <c r="Y78" i="7"/>
  <c r="S78" i="7"/>
  <c r="Y48" i="7"/>
  <c r="S48" i="7"/>
  <c r="S51" i="7"/>
  <c r="S18" i="7"/>
  <c r="Y83" i="7"/>
  <c r="S83" i="7"/>
  <c r="Y87" i="7"/>
  <c r="S87" i="7"/>
  <c r="Z41" i="7"/>
  <c r="Y85" i="7"/>
  <c r="S85" i="7"/>
  <c r="Y34" i="7"/>
  <c r="S9" i="7"/>
  <c r="S13" i="7"/>
  <c r="Y49" i="7"/>
  <c r="S65" i="7"/>
  <c r="Y106" i="7"/>
  <c r="S106" i="7"/>
  <c r="Y112" i="7"/>
  <c r="S112" i="7"/>
  <c r="S45" i="7"/>
  <c r="S15" i="7"/>
  <c r="Y15" i="7"/>
  <c r="S43" i="7"/>
  <c r="Z49" i="7"/>
  <c r="S76" i="7"/>
  <c r="S16" i="7"/>
  <c r="Y38" i="7"/>
  <c r="Y115" i="7"/>
  <c r="S115" i="7"/>
  <c r="Y46" i="7"/>
  <c r="S46" i="7"/>
  <c r="Y54" i="7"/>
  <c r="S54" i="7"/>
  <c r="Z65" i="7"/>
  <c r="Z83" i="7"/>
  <c r="Y44" i="7"/>
  <c r="Z89" i="7"/>
  <c r="Y4" i="7"/>
  <c r="Y10" i="7"/>
  <c r="Y16" i="7"/>
  <c r="Z48" i="7"/>
  <c r="Y64" i="7"/>
  <c r="S79" i="7"/>
  <c r="Y79" i="7"/>
  <c r="Y104" i="7"/>
  <c r="S104" i="7"/>
  <c r="S34" i="7"/>
  <c r="Y39" i="7"/>
  <c r="Z68" i="7"/>
  <c r="S72" i="7"/>
  <c r="Y125" i="7"/>
  <c r="Y40" i="7"/>
  <c r="S41" i="7"/>
  <c r="S47" i="7"/>
  <c r="Y52" i="7"/>
  <c r="S53" i="7"/>
  <c r="Y71" i="7"/>
  <c r="Y72" i="7"/>
  <c r="S80" i="7"/>
  <c r="Y102" i="7"/>
  <c r="S102" i="7"/>
  <c r="S111" i="7"/>
  <c r="Y120" i="7"/>
  <c r="S120" i="7"/>
  <c r="S98" i="7"/>
  <c r="Y98" i="7"/>
  <c r="Z99" i="7"/>
  <c r="Y136" i="7"/>
  <c r="S136" i="7"/>
  <c r="Z162" i="7"/>
  <c r="Y53" i="7"/>
  <c r="Y105" i="7"/>
  <c r="S105" i="7"/>
  <c r="T111" i="7"/>
  <c r="Y37" i="7"/>
  <c r="Y116" i="7"/>
  <c r="S116" i="7"/>
  <c r="Z127" i="7"/>
  <c r="Y135" i="7"/>
  <c r="S135" i="7"/>
  <c r="S60" i="7"/>
  <c r="T89" i="7"/>
  <c r="Y96" i="7"/>
  <c r="S96" i="7"/>
  <c r="S97" i="7"/>
  <c r="Y97" i="7"/>
  <c r="Y101" i="7"/>
  <c r="S108" i="7"/>
  <c r="Y108" i="7"/>
  <c r="S75" i="7"/>
  <c r="Y75" i="7"/>
  <c r="S81" i="7"/>
  <c r="S110" i="7"/>
  <c r="Y110" i="7"/>
  <c r="Y121" i="7"/>
  <c r="Z149" i="7"/>
  <c r="Y214" i="7"/>
  <c r="S214" i="7"/>
  <c r="Y88" i="7"/>
  <c r="Y129" i="7"/>
  <c r="Y137" i="7"/>
  <c r="S137" i="7"/>
  <c r="Y90" i="7"/>
  <c r="Y139" i="7"/>
  <c r="S139" i="7"/>
  <c r="Y191" i="7"/>
  <c r="S191" i="7"/>
  <c r="Y100" i="7"/>
  <c r="S100" i="7"/>
  <c r="S107" i="7"/>
  <c r="S119" i="7"/>
  <c r="Z126" i="7"/>
  <c r="S114" i="7"/>
  <c r="T133" i="7"/>
  <c r="S142" i="7"/>
  <c r="S162" i="7"/>
  <c r="Y162" i="7"/>
  <c r="Y200" i="7"/>
  <c r="S200" i="7"/>
  <c r="Y117" i="7"/>
  <c r="S146" i="7"/>
  <c r="Y146" i="7"/>
  <c r="Y148" i="7"/>
  <c r="S148" i="7"/>
  <c r="Y204" i="7"/>
  <c r="S204" i="7"/>
  <c r="Z113" i="7"/>
  <c r="S133" i="7"/>
  <c r="S155" i="7"/>
  <c r="Y150" i="7"/>
  <c r="Y171" i="7"/>
  <c r="S171" i="7"/>
  <c r="Y181" i="7"/>
  <c r="S198" i="7"/>
  <c r="Y198" i="7"/>
  <c r="S205" i="7"/>
  <c r="Y205" i="7"/>
  <c r="S201" i="7"/>
  <c r="Y201" i="7"/>
  <c r="Y161" i="7"/>
  <c r="S145" i="7"/>
  <c r="Y174" i="7"/>
  <c r="S174" i="7"/>
  <c r="S192" i="7"/>
  <c r="Y192" i="7"/>
  <c r="S187" i="7"/>
  <c r="Y127" i="7"/>
  <c r="S127" i="7"/>
  <c r="Y149" i="7"/>
  <c r="S149" i="7"/>
  <c r="Y155" i="7"/>
  <c r="Y203" i="7"/>
  <c r="S203" i="7"/>
  <c r="S161" i="7"/>
  <c r="S182" i="7"/>
  <c r="Y182" i="7"/>
  <c r="Y196" i="7"/>
  <c r="Y202" i="7"/>
  <c r="S202" i="7"/>
  <c r="S126" i="7"/>
  <c r="Z143" i="7"/>
  <c r="Y147" i="7"/>
  <c r="Y156" i="7"/>
  <c r="Z206" i="7"/>
  <c r="Y154" i="7"/>
  <c r="S154" i="7"/>
  <c r="S193" i="7"/>
  <c r="Y193" i="7"/>
  <c r="Y239" i="7"/>
  <c r="S239" i="7"/>
  <c r="Z194" i="7"/>
  <c r="T175" i="7"/>
  <c r="Y199" i="7"/>
  <c r="S199" i="7"/>
  <c r="Y212" i="7"/>
  <c r="S212" i="7"/>
  <c r="S216" i="7"/>
  <c r="Y216" i="7"/>
  <c r="S170" i="7"/>
  <c r="S117" i="7"/>
  <c r="S163" i="7"/>
  <c r="S189" i="7"/>
  <c r="Y208" i="7"/>
  <c r="Y138" i="7"/>
  <c r="Y168" i="7"/>
  <c r="S168" i="7"/>
  <c r="Y124" i="7"/>
  <c r="Y151" i="7"/>
  <c r="Y157" i="7"/>
  <c r="Z160" i="7"/>
  <c r="Y172" i="7"/>
  <c r="S186" i="7"/>
  <c r="S164" i="7"/>
  <c r="Y167" i="7"/>
  <c r="S169" i="7"/>
  <c r="Y180" i="7"/>
  <c r="Y183" i="7"/>
  <c r="S227" i="7"/>
  <c r="Y227" i="7"/>
  <c r="S229" i="7"/>
  <c r="Y229" i="7"/>
  <c r="Y188" i="7"/>
  <c r="S215" i="7"/>
  <c r="Y215" i="7"/>
  <c r="S225" i="7"/>
  <c r="S165" i="7"/>
  <c r="Y169" i="7"/>
  <c r="Y177" i="7"/>
  <c r="S183" i="7"/>
  <c r="Y190" i="7"/>
  <c r="Y209" i="7"/>
  <c r="S244" i="7"/>
  <c r="Y244" i="7"/>
  <c r="S246" i="7"/>
  <c r="Y246" i="7"/>
  <c r="Y242" i="7"/>
  <c r="S242" i="7"/>
  <c r="Y270" i="7"/>
  <c r="S270" i="7"/>
  <c r="Y231" i="7"/>
  <c r="Y266" i="7"/>
  <c r="S266" i="7"/>
  <c r="Y210" i="7"/>
  <c r="Y233" i="7"/>
  <c r="S233" i="7"/>
  <c r="Z235" i="7"/>
  <c r="Y264" i="7"/>
  <c r="Y263" i="7"/>
  <c r="S263" i="7"/>
  <c r="Z263" i="7"/>
  <c r="Y238" i="7"/>
  <c r="S175" i="7"/>
  <c r="S260" i="7"/>
  <c r="Y260" i="7"/>
  <c r="Y219" i="7"/>
  <c r="Y243" i="7"/>
  <c r="Y234" i="7"/>
  <c r="S234" i="7"/>
  <c r="Y224" i="7"/>
  <c r="S240" i="7"/>
  <c r="S253" i="7"/>
  <c r="Y280" i="7"/>
  <c r="S280" i="7"/>
  <c r="S232" i="7"/>
  <c r="S237" i="7"/>
  <c r="Y237" i="7"/>
  <c r="Y272" i="7"/>
  <c r="S272" i="7"/>
  <c r="Z230" i="7"/>
  <c r="Z252" i="7"/>
  <c r="Y257" i="7"/>
  <c r="Y258" i="7"/>
  <c r="Y228" i="7"/>
  <c r="Y285" i="7"/>
  <c r="S285" i="7"/>
  <c r="S255" i="7"/>
  <c r="S273" i="7"/>
  <c r="Y273" i="7"/>
  <c r="Z275" i="7"/>
  <c r="S277" i="7"/>
  <c r="S236" i="7"/>
  <c r="Y274" i="7"/>
  <c r="Y277" i="7"/>
  <c r="S252" i="7"/>
  <c r="Y221" i="7"/>
  <c r="Y283" i="7"/>
  <c r="S283" i="7"/>
  <c r="Y249" i="7"/>
  <c r="S261" i="7"/>
  <c r="S268" i="7"/>
  <c r="S284" i="7"/>
  <c r="Y218" i="7"/>
  <c r="S230" i="7"/>
  <c r="S241" i="7"/>
  <c r="S254" i="7"/>
  <c r="Y256" i="7"/>
  <c r="S265" i="7"/>
  <c r="Y271" i="7"/>
  <c r="S281" i="7"/>
  <c r="Y254" i="7"/>
  <c r="Y265" i="7"/>
  <c r="Y281" i="7"/>
  <c r="S245" i="7"/>
  <c r="S257" i="7"/>
  <c r="S282" i="7"/>
  <c r="S279" i="7"/>
  <c r="CG3" i="6"/>
  <c r="BQ120" i="6"/>
  <c r="BM120" i="6"/>
  <c r="BN120" i="6"/>
  <c r="BU44" i="6"/>
  <c r="BZ44" i="6" s="1"/>
  <c r="BU61" i="6"/>
  <c r="BZ61" i="6" s="1"/>
  <c r="BU143" i="6"/>
  <c r="BZ143" i="6" s="1"/>
  <c r="CM124" i="6"/>
  <c r="BU160" i="6"/>
  <c r="BZ160" i="6" s="1"/>
  <c r="BU162" i="6"/>
  <c r="BZ162" i="6" s="1"/>
  <c r="BU42" i="6"/>
  <c r="BZ42" i="6" s="1"/>
  <c r="BU26" i="6"/>
  <c r="BZ26" i="6" s="1"/>
  <c r="BU75" i="6"/>
  <c r="BZ75" i="6" s="1"/>
  <c r="BU177" i="6"/>
  <c r="BZ177" i="6" s="1"/>
  <c r="BU77" i="6"/>
  <c r="BZ77" i="6" s="1"/>
  <c r="BU179" i="6"/>
  <c r="BZ179" i="6" s="1"/>
  <c r="BU91" i="6"/>
  <c r="BZ91" i="6" s="1"/>
  <c r="BU193" i="6"/>
  <c r="BZ193" i="6" s="1"/>
  <c r="BU92" i="6"/>
  <c r="BU93" i="6"/>
  <c r="BZ93" i="6" s="1"/>
  <c r="BP226" i="6"/>
  <c r="BU107" i="6"/>
  <c r="BZ107" i="6" s="1"/>
  <c r="BU209" i="6"/>
  <c r="BU210" i="6"/>
  <c r="BZ210" i="6" s="1"/>
  <c r="BU109" i="6"/>
  <c r="BZ109" i="6" s="1"/>
  <c r="BU211" i="6"/>
  <c r="BZ211" i="6" s="1"/>
  <c r="BU123" i="6"/>
  <c r="BZ123" i="6" s="1"/>
  <c r="BU226" i="6"/>
  <c r="BZ226" i="6" s="1"/>
  <c r="BU11" i="6"/>
  <c r="BZ11" i="6" s="1"/>
  <c r="BU124" i="6"/>
  <c r="BZ124" i="6" s="1"/>
  <c r="BU235" i="6"/>
  <c r="BZ235" i="6" s="1"/>
  <c r="BU125" i="6"/>
  <c r="BZ125" i="6" s="1"/>
  <c r="BU227" i="6"/>
  <c r="BZ227" i="6" s="1"/>
  <c r="BU13" i="6"/>
  <c r="BU78" i="6"/>
  <c r="BZ78" i="6" s="1"/>
  <c r="BU94" i="6"/>
  <c r="BU110" i="6"/>
  <c r="BZ110" i="6" s="1"/>
  <c r="BU126" i="6"/>
  <c r="BZ126" i="6" s="1"/>
  <c r="BU146" i="6"/>
  <c r="BZ146" i="6" s="1"/>
  <c r="BU163" i="6"/>
  <c r="BZ163" i="6" s="1"/>
  <c r="BU180" i="6"/>
  <c r="BZ180" i="6" s="1"/>
  <c r="BU196" i="6"/>
  <c r="BU229" i="6"/>
  <c r="BZ229" i="6" s="1"/>
  <c r="BU12" i="6"/>
  <c r="BZ12" i="6" s="1"/>
  <c r="BU46" i="6"/>
  <c r="BU79" i="6"/>
  <c r="BZ79" i="6" s="1"/>
  <c r="BU95" i="6"/>
  <c r="BU111" i="6"/>
  <c r="BZ111" i="6" s="1"/>
  <c r="BU127" i="6"/>
  <c r="BZ127" i="6" s="1"/>
  <c r="BU147" i="6"/>
  <c r="BZ147" i="6" s="1"/>
  <c r="BU164" i="6"/>
  <c r="BU181" i="6"/>
  <c r="BU197" i="6"/>
  <c r="BZ197" i="6" s="1"/>
  <c r="BU213" i="6"/>
  <c r="BZ213" i="6" s="1"/>
  <c r="BU15" i="6"/>
  <c r="BZ15" i="6" s="1"/>
  <c r="BU31" i="6"/>
  <c r="BU47" i="6"/>
  <c r="BZ47" i="6" s="1"/>
  <c r="BU80" i="6"/>
  <c r="BU96" i="6"/>
  <c r="BZ96" i="6" s="1"/>
  <c r="BU112" i="6"/>
  <c r="BZ112" i="6" s="1"/>
  <c r="BU128" i="6"/>
  <c r="BU148" i="6"/>
  <c r="BZ148" i="6" s="1"/>
  <c r="BU182" i="6"/>
  <c r="BZ182" i="6" s="1"/>
  <c r="BU198" i="6"/>
  <c r="BZ198" i="6" s="1"/>
  <c r="BU214" i="6"/>
  <c r="BZ214" i="6" s="1"/>
  <c r="BU232" i="6"/>
  <c r="BZ232" i="6" s="1"/>
  <c r="BU178" i="6"/>
  <c r="BZ178" i="6" s="1"/>
  <c r="BU16" i="6"/>
  <c r="BZ16" i="6" s="1"/>
  <c r="BU48" i="6"/>
  <c r="BZ48" i="6" s="1"/>
  <c r="BU97" i="6"/>
  <c r="BZ97" i="6" s="1"/>
  <c r="BU113" i="6"/>
  <c r="BZ113" i="6" s="1"/>
  <c r="BU129" i="6"/>
  <c r="BZ129" i="6" s="1"/>
  <c r="BU149" i="6"/>
  <c r="BZ149" i="6" s="1"/>
  <c r="BU183" i="6"/>
  <c r="BZ183" i="6" s="1"/>
  <c r="BU199" i="6"/>
  <c r="BZ199" i="6" s="1"/>
  <c r="BU233" i="6"/>
  <c r="BZ233" i="6" s="1"/>
  <c r="BX215" i="6"/>
  <c r="BU33" i="6"/>
  <c r="BZ33" i="6" s="1"/>
  <c r="BU50" i="6"/>
  <c r="BZ50" i="6" s="1"/>
  <c r="BU82" i="6"/>
  <c r="BZ82" i="6" s="1"/>
  <c r="BU98" i="6"/>
  <c r="BZ98" i="6" s="1"/>
  <c r="BU114" i="6"/>
  <c r="BZ114" i="6" s="1"/>
  <c r="BU130" i="6"/>
  <c r="BZ130" i="6" s="1"/>
  <c r="BU150" i="6"/>
  <c r="BU167" i="6"/>
  <c r="BU184" i="6"/>
  <c r="BZ184" i="6" s="1"/>
  <c r="BU200" i="6"/>
  <c r="BZ200" i="6" s="1"/>
  <c r="BU216" i="6"/>
  <c r="BZ216" i="6" s="1"/>
  <c r="BU234" i="6"/>
  <c r="BU34" i="6"/>
  <c r="BZ34" i="6" s="1"/>
  <c r="BU83" i="6"/>
  <c r="BZ83" i="6" s="1"/>
  <c r="BU99" i="6"/>
  <c r="BZ99" i="6" s="1"/>
  <c r="BU115" i="6"/>
  <c r="BZ115" i="6" s="1"/>
  <c r="BU131" i="6"/>
  <c r="BZ131" i="6" s="1"/>
  <c r="BU151" i="6"/>
  <c r="BZ151" i="6" s="1"/>
  <c r="BU168" i="6"/>
  <c r="BZ168" i="6" s="1"/>
  <c r="BU185" i="6"/>
  <c r="BZ185" i="6" s="1"/>
  <c r="BU201" i="6"/>
  <c r="BZ201" i="6" s="1"/>
  <c r="BU217" i="6"/>
  <c r="BZ217" i="6" s="1"/>
  <c r="CB17" i="6"/>
  <c r="BU19" i="6"/>
  <c r="BZ19" i="6" s="1"/>
  <c r="BU35" i="6"/>
  <c r="BZ35" i="6" s="1"/>
  <c r="BU52" i="6"/>
  <c r="BZ52" i="6" s="1"/>
  <c r="BU84" i="6"/>
  <c r="BZ84" i="6" s="1"/>
  <c r="BU100" i="6"/>
  <c r="BZ100" i="6" s="1"/>
  <c r="BU116" i="6"/>
  <c r="BU132" i="6"/>
  <c r="BZ132" i="6" s="1"/>
  <c r="BU153" i="6"/>
  <c r="BZ153" i="6" s="1"/>
  <c r="BU186" i="6"/>
  <c r="BZ186" i="6" s="1"/>
  <c r="BU202" i="6"/>
  <c r="BZ202" i="6" s="1"/>
  <c r="BU218" i="6"/>
  <c r="BU236" i="6"/>
  <c r="BZ236" i="6" s="1"/>
  <c r="BU4" i="6"/>
  <c r="BZ4" i="6" s="1"/>
  <c r="BU20" i="6"/>
  <c r="BZ20" i="6" s="1"/>
  <c r="BU36" i="6"/>
  <c r="BU53" i="6"/>
  <c r="BZ53" i="6" s="1"/>
  <c r="BU69" i="6"/>
  <c r="BZ69" i="6" s="1"/>
  <c r="BU85" i="6"/>
  <c r="BZ85" i="6" s="1"/>
  <c r="BU101" i="6"/>
  <c r="BZ101" i="6" s="1"/>
  <c r="BU117" i="6"/>
  <c r="BZ117" i="6" s="1"/>
  <c r="BU133" i="6"/>
  <c r="BZ133" i="6" s="1"/>
  <c r="BU154" i="6"/>
  <c r="BU170" i="6"/>
  <c r="CN170" i="6" s="1"/>
  <c r="BU219" i="6"/>
  <c r="BZ219" i="6" s="1"/>
  <c r="BU237" i="6"/>
  <c r="BZ237" i="6" s="1"/>
  <c r="BY14" i="6"/>
  <c r="CG21" i="6"/>
  <c r="BU5" i="6"/>
  <c r="BZ5" i="6" s="1"/>
  <c r="BU21" i="6"/>
  <c r="BZ21" i="6" s="1"/>
  <c r="BU37" i="6"/>
  <c r="BZ37" i="6" s="1"/>
  <c r="BU70" i="6"/>
  <c r="BZ70" i="6" s="1"/>
  <c r="BU86" i="6"/>
  <c r="BU102" i="6"/>
  <c r="BZ102" i="6" s="1"/>
  <c r="BU118" i="6"/>
  <c r="BU135" i="6"/>
  <c r="BU155" i="6"/>
  <c r="BZ155" i="6" s="1"/>
  <c r="BU172" i="6"/>
  <c r="BZ172" i="6" s="1"/>
  <c r="BU188" i="6"/>
  <c r="BU204" i="6"/>
  <c r="BZ204" i="6" s="1"/>
  <c r="BU220" i="6"/>
  <c r="BZ220" i="6" s="1"/>
  <c r="BU238" i="6"/>
  <c r="CN238" i="6" s="1"/>
  <c r="BU142" i="6"/>
  <c r="BZ142" i="6" s="1"/>
  <c r="BU43" i="6"/>
  <c r="BY43" i="6" s="1"/>
  <c r="BU22" i="6"/>
  <c r="BZ22" i="6" s="1"/>
  <c r="BU38" i="6"/>
  <c r="BZ38" i="6" s="1"/>
  <c r="BU55" i="6"/>
  <c r="BZ55" i="6" s="1"/>
  <c r="BU71" i="6"/>
  <c r="BZ71" i="6" s="1"/>
  <c r="BU87" i="6"/>
  <c r="BZ87" i="6" s="1"/>
  <c r="BU103" i="6"/>
  <c r="BU137" i="6"/>
  <c r="BZ137" i="6" s="1"/>
  <c r="BU156" i="6"/>
  <c r="BZ156" i="6" s="1"/>
  <c r="BU173" i="6"/>
  <c r="BZ173" i="6" s="1"/>
  <c r="BU189" i="6"/>
  <c r="BZ189" i="6" s="1"/>
  <c r="BU205" i="6"/>
  <c r="BZ205" i="6" s="1"/>
  <c r="BU221" i="6"/>
  <c r="BZ221" i="6" s="1"/>
  <c r="BU239" i="6"/>
  <c r="BZ239" i="6" s="1"/>
  <c r="BU7" i="6"/>
  <c r="BZ7" i="6" s="1"/>
  <c r="BU39" i="6"/>
  <c r="BZ39" i="6" s="1"/>
  <c r="BU56" i="6"/>
  <c r="BZ56" i="6" s="1"/>
  <c r="BU72" i="6"/>
  <c r="BZ72" i="6" s="1"/>
  <c r="BU88" i="6"/>
  <c r="BZ88" i="6" s="1"/>
  <c r="BU139" i="6"/>
  <c r="BU157" i="6"/>
  <c r="BU174" i="6"/>
  <c r="BZ174" i="6" s="1"/>
  <c r="BU190" i="6"/>
  <c r="BZ190" i="6" s="1"/>
  <c r="BU206" i="6"/>
  <c r="BZ206" i="6" s="1"/>
  <c r="BU222" i="6"/>
  <c r="BU8" i="6"/>
  <c r="BZ8" i="6" s="1"/>
  <c r="BU57" i="6"/>
  <c r="BZ57" i="6" s="1"/>
  <c r="BU89" i="6"/>
  <c r="BU175" i="6"/>
  <c r="BZ175" i="6" s="1"/>
  <c r="BU191" i="6"/>
  <c r="BZ191" i="6" s="1"/>
  <c r="BU207" i="6"/>
  <c r="BZ207" i="6" s="1"/>
  <c r="BU223" i="6"/>
  <c r="BZ223" i="6" s="1"/>
  <c r="BU241" i="6"/>
  <c r="BZ241" i="6" s="1"/>
  <c r="BU60" i="6"/>
  <c r="BZ60" i="6" s="1"/>
  <c r="BU9" i="6"/>
  <c r="BZ9" i="6" s="1"/>
  <c r="BU25" i="6"/>
  <c r="BZ25" i="6" s="1"/>
  <c r="BU41" i="6"/>
  <c r="BZ41" i="6" s="1"/>
  <c r="BU58" i="6"/>
  <c r="BZ58" i="6" s="1"/>
  <c r="BU74" i="6"/>
  <c r="BZ74" i="6" s="1"/>
  <c r="BU90" i="6"/>
  <c r="BZ90" i="6" s="1"/>
  <c r="BU106" i="6"/>
  <c r="BZ106" i="6" s="1"/>
  <c r="BU122" i="6"/>
  <c r="BZ122" i="6" s="1"/>
  <c r="BU176" i="6"/>
  <c r="BZ176" i="6" s="1"/>
  <c r="BU208" i="6"/>
  <c r="BZ208" i="6" s="1"/>
  <c r="BU224" i="6"/>
  <c r="BZ224" i="6" s="1"/>
  <c r="BU242" i="6"/>
  <c r="BZ242" i="6" s="1"/>
  <c r="BY108" i="6"/>
  <c r="BY225" i="6"/>
  <c r="BY144" i="6"/>
  <c r="CG240" i="6"/>
  <c r="CM76" i="6"/>
  <c r="BU3" i="6"/>
  <c r="BP199" i="6"/>
  <c r="P60" i="6"/>
  <c r="CG195" i="6"/>
  <c r="CM17" i="6"/>
  <c r="CG169" i="6"/>
  <c r="CG207" i="6"/>
  <c r="CA207" i="6"/>
  <c r="CM79" i="6"/>
  <c r="CA54" i="6"/>
  <c r="P70" i="6"/>
  <c r="BM228" i="6"/>
  <c r="CA194" i="6"/>
  <c r="BP224" i="6"/>
  <c r="CA224" i="6"/>
  <c r="CM187" i="6"/>
  <c r="CG212" i="6"/>
  <c r="CG233" i="6"/>
  <c r="BP170" i="6"/>
  <c r="BP209" i="6"/>
  <c r="BP116" i="6"/>
  <c r="CM135" i="6"/>
  <c r="BP183" i="6"/>
  <c r="CA170" i="6"/>
  <c r="CA163" i="6"/>
  <c r="BJ161" i="6"/>
  <c r="BO161" i="6" s="1"/>
  <c r="BJ162" i="6"/>
  <c r="CM104" i="6"/>
  <c r="BU134" i="6"/>
  <c r="BP218" i="6"/>
  <c r="CM32" i="6"/>
  <c r="BP150" i="6"/>
  <c r="BP197" i="6"/>
  <c r="BP83" i="6"/>
  <c r="CM6" i="6"/>
  <c r="CM51" i="6"/>
  <c r="BJ10" i="6"/>
  <c r="CH10" i="6" s="1"/>
  <c r="BJ107" i="6"/>
  <c r="CA222" i="6"/>
  <c r="BJ108" i="6"/>
  <c r="BN108" i="6" s="1"/>
  <c r="BJ180" i="6"/>
  <c r="CM14" i="6"/>
  <c r="P57" i="6"/>
  <c r="CG89" i="6"/>
  <c r="CM215" i="6"/>
  <c r="BJ13" i="6"/>
  <c r="BJ194" i="6"/>
  <c r="BJ209" i="6"/>
  <c r="BM209" i="6" s="1"/>
  <c r="BP84" i="6"/>
  <c r="BP144" i="6"/>
  <c r="CM133" i="6"/>
  <c r="BX144" i="6"/>
  <c r="CG162" i="6"/>
  <c r="CM231" i="6"/>
  <c r="BJ43" i="6"/>
  <c r="CH43" i="6" s="1"/>
  <c r="BJ212" i="6"/>
  <c r="CH21" i="6"/>
  <c r="CG22" i="6"/>
  <c r="CA84" i="6"/>
  <c r="CG144" i="6"/>
  <c r="BJ225" i="6"/>
  <c r="BO225" i="6" s="1"/>
  <c r="BP142" i="6"/>
  <c r="CG166" i="6"/>
  <c r="BJ226" i="6"/>
  <c r="CG196" i="6"/>
  <c r="BJ227" i="6"/>
  <c r="BN227" i="6" s="1"/>
  <c r="BJ75" i="6"/>
  <c r="BJ144" i="6"/>
  <c r="BQ144" i="6" s="1"/>
  <c r="CG154" i="6"/>
  <c r="CG163" i="6"/>
  <c r="BJ76" i="6"/>
  <c r="BJ233" i="6"/>
  <c r="BO233" i="6" s="1"/>
  <c r="BJ24" i="6"/>
  <c r="BO24" i="6" s="1"/>
  <c r="BJ59" i="6"/>
  <c r="BN59" i="6" s="1"/>
  <c r="BJ160" i="6"/>
  <c r="BM160" i="6" s="1"/>
  <c r="BP45" i="6"/>
  <c r="BP51" i="6"/>
  <c r="BJ45" i="6"/>
  <c r="BQ45" i="6" s="1"/>
  <c r="CG59" i="6"/>
  <c r="CM81" i="6"/>
  <c r="CN120" i="6"/>
  <c r="CA157" i="6"/>
  <c r="CM161" i="6"/>
  <c r="BJ14" i="6"/>
  <c r="BQ14" i="6" s="1"/>
  <c r="BJ46" i="6"/>
  <c r="BO46" i="6" s="1"/>
  <c r="BJ63" i="6"/>
  <c r="BJ231" i="6"/>
  <c r="CG192" i="6"/>
  <c r="BJ196" i="6"/>
  <c r="BQ196" i="6" s="1"/>
  <c r="P56" i="6"/>
  <c r="CG77" i="6"/>
  <c r="BP88" i="6"/>
  <c r="CG150" i="6"/>
  <c r="BP161" i="6"/>
  <c r="BP223" i="6"/>
  <c r="BJ31" i="6"/>
  <c r="BM31" i="6" s="1"/>
  <c r="BJ47" i="6"/>
  <c r="BN47" i="6" s="1"/>
  <c r="BJ148" i="6"/>
  <c r="BJ165" i="6"/>
  <c r="BJ198" i="6"/>
  <c r="CH198" i="6" s="1"/>
  <c r="BJ214" i="6"/>
  <c r="BJ32" i="6"/>
  <c r="BN32" i="6" s="1"/>
  <c r="BJ48" i="6"/>
  <c r="BJ81" i="6"/>
  <c r="BJ113" i="6"/>
  <c r="BJ149" i="6"/>
  <c r="BJ166" i="6"/>
  <c r="BJ215" i="6"/>
  <c r="BO215" i="6" s="1"/>
  <c r="CG15" i="6"/>
  <c r="CG48" i="6"/>
  <c r="CA88" i="6"/>
  <c r="CH94" i="6"/>
  <c r="CM121" i="6"/>
  <c r="CA135" i="6"/>
  <c r="CM154" i="6"/>
  <c r="CM176" i="6"/>
  <c r="BJ17" i="6"/>
  <c r="BJ33" i="6"/>
  <c r="BJ50" i="6"/>
  <c r="BM50" i="6" s="1"/>
  <c r="BJ98" i="6"/>
  <c r="BJ150" i="6"/>
  <c r="BN150" i="6" s="1"/>
  <c r="BJ18" i="6"/>
  <c r="BN18" i="6" s="1"/>
  <c r="BJ51" i="6"/>
  <c r="BJ83" i="6"/>
  <c r="BQ83" i="6" s="1"/>
  <c r="BJ99" i="6"/>
  <c r="BJ77" i="6"/>
  <c r="BN77" i="6" s="1"/>
  <c r="CM40" i="6"/>
  <c r="CA45" i="6"/>
  <c r="BP77" i="6"/>
  <c r="CA117" i="6"/>
  <c r="BP137" i="6"/>
  <c r="CM86" i="6"/>
  <c r="CM150" i="6"/>
  <c r="CM158" i="6"/>
  <c r="CG172" i="6"/>
  <c r="CG185" i="6"/>
  <c r="CM224" i="6"/>
  <c r="BJ3" i="6"/>
  <c r="CH3" i="6" s="1"/>
  <c r="BJ35" i="6"/>
  <c r="BJ116" i="6"/>
  <c r="BO116" i="6" s="1"/>
  <c r="BJ169" i="6"/>
  <c r="BN169" i="6" s="1"/>
  <c r="CA9" i="6"/>
  <c r="CH44" i="6"/>
  <c r="CM54" i="6"/>
  <c r="P71" i="6"/>
  <c r="CG75" i="6"/>
  <c r="CM119" i="6"/>
  <c r="CM166" i="6"/>
  <c r="BP194" i="6"/>
  <c r="BP204" i="6"/>
  <c r="CG213" i="6"/>
  <c r="BJ101" i="6"/>
  <c r="BJ154" i="6"/>
  <c r="BO154" i="6" s="1"/>
  <c r="BJ187" i="6"/>
  <c r="BJ203" i="6"/>
  <c r="BJ219" i="6"/>
  <c r="BJ237" i="6"/>
  <c r="CA102" i="6"/>
  <c r="BJ37" i="6"/>
  <c r="BJ54" i="6"/>
  <c r="BO54" i="6" s="1"/>
  <c r="BJ118" i="6"/>
  <c r="CH118" i="6" s="1"/>
  <c r="BJ135" i="6"/>
  <c r="BO135" i="6" s="1"/>
  <c r="BJ172" i="6"/>
  <c r="BM172" i="6" s="1"/>
  <c r="BJ238" i="6"/>
  <c r="BQ95" i="6"/>
  <c r="BJ134" i="6"/>
  <c r="BO134" i="6" s="1"/>
  <c r="CM139" i="6"/>
  <c r="CM147" i="6"/>
  <c r="BQ151" i="6"/>
  <c r="CG159" i="6"/>
  <c r="BP166" i="6"/>
  <c r="CA240" i="6"/>
  <c r="BJ6" i="6"/>
  <c r="BJ22" i="6"/>
  <c r="BM22" i="6" s="1"/>
  <c r="BJ103" i="6"/>
  <c r="BJ119" i="6"/>
  <c r="BJ137" i="6"/>
  <c r="CM21" i="6"/>
  <c r="BP95" i="6"/>
  <c r="BP134" i="6"/>
  <c r="CM159" i="6"/>
  <c r="CM170" i="6"/>
  <c r="CG194" i="6"/>
  <c r="CG214" i="6"/>
  <c r="BP222" i="6"/>
  <c r="BJ23" i="6"/>
  <c r="BO23" i="6" s="1"/>
  <c r="BJ56" i="6"/>
  <c r="BJ104" i="6"/>
  <c r="BJ139" i="6"/>
  <c r="BJ157" i="6"/>
  <c r="BN157" i="6" s="1"/>
  <c r="BJ206" i="6"/>
  <c r="BJ240" i="6"/>
  <c r="CH240" i="6" s="1"/>
  <c r="CM140" i="6"/>
  <c r="BJ124" i="6"/>
  <c r="BP23" i="6"/>
  <c r="BP59" i="6"/>
  <c r="BJ195" i="6"/>
  <c r="BO36" i="6"/>
  <c r="BJ8" i="6"/>
  <c r="BJ40" i="6"/>
  <c r="BJ57" i="6"/>
  <c r="BJ105" i="6"/>
  <c r="BO105" i="6" s="1"/>
  <c r="BJ121" i="6"/>
  <c r="BJ140" i="6"/>
  <c r="BJ158" i="6"/>
  <c r="BJ207" i="6"/>
  <c r="BJ223" i="6"/>
  <c r="BQ223" i="6" s="1"/>
  <c r="CG45" i="6"/>
  <c r="P77" i="6"/>
  <c r="CG134" i="6"/>
  <c r="CM191" i="6"/>
  <c r="CG238" i="6"/>
  <c r="BJ41" i="6"/>
  <c r="BN41" i="6" s="1"/>
  <c r="BJ106" i="6"/>
  <c r="BJ141" i="6"/>
  <c r="BJ159" i="6"/>
  <c r="CH159" i="6" s="1"/>
  <c r="BJ176" i="6"/>
  <c r="BJ192" i="6"/>
  <c r="BJ208" i="6"/>
  <c r="BJ224" i="6"/>
  <c r="BN91" i="6"/>
  <c r="BN210" i="6"/>
  <c r="BX203" i="6"/>
  <c r="BY203" i="6"/>
  <c r="CA175" i="6"/>
  <c r="BP175" i="6"/>
  <c r="CG175" i="6"/>
  <c r="BP188" i="6"/>
  <c r="BN92" i="6"/>
  <c r="CH92" i="6"/>
  <c r="BQ92" i="6"/>
  <c r="BO92" i="6"/>
  <c r="CB240" i="6"/>
  <c r="BO213" i="6"/>
  <c r="CM9" i="6"/>
  <c r="BP12" i="6"/>
  <c r="BX17" i="6"/>
  <c r="BP22" i="6"/>
  <c r="CA23" i="6"/>
  <c r="CG35" i="6"/>
  <c r="CM61" i="6"/>
  <c r="P75" i="6"/>
  <c r="BO94" i="6"/>
  <c r="CM142" i="6"/>
  <c r="CN165" i="6"/>
  <c r="BP168" i="6"/>
  <c r="CM184" i="6"/>
  <c r="CM194" i="6"/>
  <c r="BY17" i="6"/>
  <c r="BP92" i="6"/>
  <c r="BP94" i="6"/>
  <c r="CM132" i="6"/>
  <c r="BP213" i="6"/>
  <c r="CH12" i="6"/>
  <c r="CM128" i="6"/>
  <c r="CA17" i="6"/>
  <c r="CA31" i="6"/>
  <c r="CM59" i="6"/>
  <c r="CG61" i="6"/>
  <c r="CA144" i="6"/>
  <c r="CM160" i="6"/>
  <c r="CM221" i="6"/>
  <c r="BO170" i="6"/>
  <c r="BP107" i="6"/>
  <c r="CA213" i="6"/>
  <c r="CG31" i="6"/>
  <c r="CA12" i="6"/>
  <c r="CG17" i="6"/>
  <c r="CM31" i="6"/>
  <c r="CA75" i="6"/>
  <c r="CM87" i="6"/>
  <c r="CM89" i="6"/>
  <c r="CA94" i="6"/>
  <c r="BP105" i="6"/>
  <c r="CG148" i="6"/>
  <c r="BN151" i="6"/>
  <c r="CG168" i="6"/>
  <c r="CG170" i="6"/>
  <c r="CM192" i="6"/>
  <c r="CG199" i="6"/>
  <c r="CG209" i="6"/>
  <c r="BI67" i="6"/>
  <c r="CM107" i="6"/>
  <c r="CM118" i="6"/>
  <c r="CM168" i="6"/>
  <c r="CH170" i="6"/>
  <c r="CH218" i="6"/>
  <c r="BP47" i="6"/>
  <c r="CA10" i="6"/>
  <c r="BQ36" i="6"/>
  <c r="CA41" i="6"/>
  <c r="BP46" i="6"/>
  <c r="CM75" i="6"/>
  <c r="BQ89" i="6"/>
  <c r="CG94" i="6"/>
  <c r="BP103" i="6"/>
  <c r="CN105" i="6"/>
  <c r="CA3" i="6"/>
  <c r="CM13" i="6"/>
  <c r="CM22" i="6"/>
  <c r="CA59" i="6"/>
  <c r="CA91" i="6"/>
  <c r="CG105" i="6"/>
  <c r="CM193" i="6"/>
  <c r="BQ218" i="6"/>
  <c r="CM222" i="6"/>
  <c r="CA225" i="6"/>
  <c r="CH222" i="6"/>
  <c r="BP4" i="6"/>
  <c r="CM16" i="6"/>
  <c r="CG91" i="6"/>
  <c r="BP139" i="6"/>
  <c r="BP159" i="6"/>
  <c r="CA161" i="6"/>
  <c r="CH164" i="6"/>
  <c r="BP203" i="6"/>
  <c r="BN222" i="6"/>
  <c r="CG4" i="6"/>
  <c r="CG13" i="6"/>
  <c r="CB32" i="6"/>
  <c r="CH84" i="6"/>
  <c r="CA141" i="6"/>
  <c r="BM164" i="6"/>
  <c r="CM42" i="6"/>
  <c r="BP9" i="6"/>
  <c r="CM77" i="6"/>
  <c r="BM84" i="6"/>
  <c r="CA159" i="6"/>
  <c r="BP164" i="6"/>
  <c r="BX187" i="6"/>
  <c r="BQ222" i="6"/>
  <c r="BP240" i="6"/>
  <c r="CM19" i="6"/>
  <c r="CA32" i="6"/>
  <c r="BO84" i="6"/>
  <c r="CM92" i="6"/>
  <c r="BX104" i="6"/>
  <c r="CG235" i="6"/>
  <c r="BP6" i="6"/>
  <c r="P27" i="6"/>
  <c r="BI27" i="6"/>
  <c r="CA217" i="6"/>
  <c r="BP217" i="6"/>
  <c r="BP133" i="6"/>
  <c r="BQ133" i="6"/>
  <c r="CA133" i="6"/>
  <c r="CM143" i="6"/>
  <c r="BM4" i="6"/>
  <c r="BO4" i="6"/>
  <c r="BN4" i="6"/>
  <c r="CM15" i="6"/>
  <c r="P58" i="6"/>
  <c r="BP186" i="6"/>
  <c r="CG186" i="6"/>
  <c r="CM186" i="6"/>
  <c r="CG202" i="6"/>
  <c r="CA202" i="6"/>
  <c r="BP202" i="6"/>
  <c r="CN161" i="6"/>
  <c r="CM211" i="6"/>
  <c r="BQ4" i="6"/>
  <c r="CM24" i="6"/>
  <c r="BP24" i="6"/>
  <c r="BI65" i="6"/>
  <c r="P74" i="6"/>
  <c r="BP153" i="6"/>
  <c r="CA153" i="6"/>
  <c r="CG153" i="6"/>
  <c r="BY161" i="6"/>
  <c r="CG74" i="6"/>
  <c r="BQ74" i="6"/>
  <c r="CA186" i="6"/>
  <c r="CM70" i="6"/>
  <c r="CM167" i="6"/>
  <c r="CG167" i="6"/>
  <c r="BP179" i="6"/>
  <c r="CH179" i="6"/>
  <c r="CA179" i="6"/>
  <c r="CH9" i="6"/>
  <c r="BN9" i="6"/>
  <c r="BM9" i="6"/>
  <c r="CH25" i="6"/>
  <c r="CG25" i="6"/>
  <c r="CG58" i="6"/>
  <c r="CA58" i="6"/>
  <c r="CG70" i="6"/>
  <c r="CM80" i="6"/>
  <c r="CG80" i="6"/>
  <c r="CA80" i="6"/>
  <c r="BP80" i="6"/>
  <c r="CG72" i="6"/>
  <c r="CA72" i="6"/>
  <c r="CA220" i="6"/>
  <c r="BO220" i="6"/>
  <c r="BP220" i="6"/>
  <c r="BP181" i="6"/>
  <c r="BI29" i="6"/>
  <c r="P29" i="6"/>
  <c r="BQ9" i="6"/>
  <c r="CM96" i="6"/>
  <c r="CM115" i="6"/>
  <c r="CG115" i="6"/>
  <c r="BM115" i="6"/>
  <c r="CA115" i="6"/>
  <c r="BP115" i="6"/>
  <c r="CH197" i="6"/>
  <c r="CA197" i="6"/>
  <c r="CA96" i="6"/>
  <c r="BP96" i="6"/>
  <c r="CH96" i="6"/>
  <c r="BM96" i="6"/>
  <c r="BO96" i="6"/>
  <c r="BN96" i="6"/>
  <c r="CG129" i="6"/>
  <c r="BQ129" i="6"/>
  <c r="BJ138" i="6"/>
  <c r="BO138" i="6" s="1"/>
  <c r="CG143" i="6"/>
  <c r="BP148" i="6"/>
  <c r="CA165" i="6"/>
  <c r="CM235" i="6"/>
  <c r="CM238" i="6"/>
  <c r="CM239" i="6"/>
  <c r="CM11" i="6"/>
  <c r="CG14" i="6"/>
  <c r="CM148" i="6"/>
  <c r="CG165" i="6"/>
  <c r="CM195" i="6"/>
  <c r="CM204" i="6"/>
  <c r="BP215" i="6"/>
  <c r="CA4" i="6"/>
  <c r="CM8" i="6"/>
  <c r="CG9" i="6"/>
  <c r="CG36" i="6"/>
  <c r="BP44" i="6"/>
  <c r="BP50" i="6"/>
  <c r="CG54" i="6"/>
  <c r="P63" i="6"/>
  <c r="BI66" i="6"/>
  <c r="P69" i="6"/>
  <c r="P76" i="6"/>
  <c r="P78" i="6"/>
  <c r="CG88" i="6"/>
  <c r="BU138" i="6"/>
  <c r="BM142" i="6"/>
  <c r="BU145" i="6"/>
  <c r="BP158" i="6"/>
  <c r="BN164" i="6"/>
  <c r="CM165" i="6"/>
  <c r="BP169" i="6"/>
  <c r="BP176" i="6"/>
  <c r="CM206" i="6"/>
  <c r="BY215" i="6"/>
  <c r="CM234" i="6"/>
  <c r="BP235" i="6"/>
  <c r="P72" i="6"/>
  <c r="CM78" i="6"/>
  <c r="CG158" i="6"/>
  <c r="BO164" i="6"/>
  <c r="BP196" i="6"/>
  <c r="CG223" i="6"/>
  <c r="BP225" i="6"/>
  <c r="BO234" i="6"/>
  <c r="CM240" i="6"/>
  <c r="BP241" i="6"/>
  <c r="CA215" i="6"/>
  <c r="BP13" i="6"/>
  <c r="CG76" i="6"/>
  <c r="CG92" i="6"/>
  <c r="BP106" i="6"/>
  <c r="CA124" i="6"/>
  <c r="BP132" i="6"/>
  <c r="CA149" i="6"/>
  <c r="CG157" i="6"/>
  <c r="CM162" i="6"/>
  <c r="BQ164" i="6"/>
  <c r="CB215" i="6"/>
  <c r="CM223" i="6"/>
  <c r="BX225" i="6"/>
  <c r="CG232" i="6"/>
  <c r="CA235" i="6"/>
  <c r="BP238" i="6"/>
  <c r="CM10" i="6"/>
  <c r="BP14" i="6"/>
  <c r="BP18" i="6"/>
  <c r="CM33" i="6"/>
  <c r="CM48" i="6"/>
  <c r="BP54" i="6"/>
  <c r="P61" i="6"/>
  <c r="CH89" i="6"/>
  <c r="CM106" i="6"/>
  <c r="CA128" i="6"/>
  <c r="CA187" i="6"/>
  <c r="CA193" i="6"/>
  <c r="BP195" i="6"/>
  <c r="CG215" i="6"/>
  <c r="CM218" i="6"/>
  <c r="BP219" i="6"/>
  <c r="CG222" i="6"/>
  <c r="CG227" i="6"/>
  <c r="BP234" i="6"/>
  <c r="CB108" i="6"/>
  <c r="CG149" i="6"/>
  <c r="CN215" i="6"/>
  <c r="BX14" i="6"/>
  <c r="BP121" i="6"/>
  <c r="BP154" i="6"/>
  <c r="CA164" i="6"/>
  <c r="CM175" i="6"/>
  <c r="CG198" i="6"/>
  <c r="CG204" i="6"/>
  <c r="CM209" i="6"/>
  <c r="CM213" i="6"/>
  <c r="BP214" i="6"/>
  <c r="BM218" i="6"/>
  <c r="BP10" i="6"/>
  <c r="CA18" i="6"/>
  <c r="BI28" i="6"/>
  <c r="CM28" i="6" s="1"/>
  <c r="BM36" i="6"/>
  <c r="CG57" i="6"/>
  <c r="CM83" i="6"/>
  <c r="BO89" i="6"/>
  <c r="CM95" i="6"/>
  <c r="CG142" i="6"/>
  <c r="CG161" i="6"/>
  <c r="CG164" i="6"/>
  <c r="CH175" i="6"/>
  <c r="CM196" i="6"/>
  <c r="BN218" i="6"/>
  <c r="CM226" i="6"/>
  <c r="CA238" i="6"/>
  <c r="CM4" i="6"/>
  <c r="BP21" i="6"/>
  <c r="CA57" i="6"/>
  <c r="CA14" i="6"/>
  <c r="CN17" i="6"/>
  <c r="CG26" i="6"/>
  <c r="BP32" i="6"/>
  <c r="CA43" i="6"/>
  <c r="CM57" i="6"/>
  <c r="BP61" i="6"/>
  <c r="BP89" i="6"/>
  <c r="BP91" i="6"/>
  <c r="CA121" i="6"/>
  <c r="BO218" i="6"/>
  <c r="BY240" i="6"/>
  <c r="BP36" i="6"/>
  <c r="CM126" i="6"/>
  <c r="CM164" i="6"/>
  <c r="CA195" i="6"/>
  <c r="CA234" i="6"/>
  <c r="CA237" i="6"/>
  <c r="CN54" i="6"/>
  <c r="CB54" i="6"/>
  <c r="BX54" i="6"/>
  <c r="CB63" i="6"/>
  <c r="BY63" i="6"/>
  <c r="BX63" i="6"/>
  <c r="CN63" i="6"/>
  <c r="CA69" i="6"/>
  <c r="BP69" i="6"/>
  <c r="CM69" i="6"/>
  <c r="CG69" i="6"/>
  <c r="CM5" i="6"/>
  <c r="CG5" i="6"/>
  <c r="CA5" i="6"/>
  <c r="CG6" i="6"/>
  <c r="BP8" i="6"/>
  <c r="CG8" i="6"/>
  <c r="CG11" i="6"/>
  <c r="CG12" i="6"/>
  <c r="CA16" i="6"/>
  <c r="BP16" i="6"/>
  <c r="BO21" i="6"/>
  <c r="BQ21" i="6"/>
  <c r="BN21" i="6"/>
  <c r="BM21" i="6"/>
  <c r="CA34" i="6"/>
  <c r="BP34" i="6"/>
  <c r="CM34" i="6"/>
  <c r="CG34" i="6"/>
  <c r="CH5" i="6"/>
  <c r="BO5" i="6"/>
  <c r="BQ16" i="6"/>
  <c r="BO16" i="6"/>
  <c r="BN16" i="6"/>
  <c r="CH16" i="6"/>
  <c r="BM38" i="6"/>
  <c r="CH38" i="6"/>
  <c r="BQ38" i="6"/>
  <c r="BO38" i="6"/>
  <c r="BM5" i="6"/>
  <c r="BM16" i="6"/>
  <c r="CG41" i="6"/>
  <c r="CM41" i="6"/>
  <c r="BP53" i="6"/>
  <c r="CM53" i="6"/>
  <c r="CG53" i="6"/>
  <c r="CA53" i="6"/>
  <c r="BY45" i="6"/>
  <c r="BX45" i="6"/>
  <c r="CB45" i="6"/>
  <c r="CG37" i="6"/>
  <c r="CA37" i="6"/>
  <c r="CM37" i="6"/>
  <c r="BN5" i="6"/>
  <c r="BY10" i="6"/>
  <c r="CN10" i="6"/>
  <c r="CB10" i="6"/>
  <c r="CA15" i="6"/>
  <c r="CM39" i="6"/>
  <c r="CG39" i="6"/>
  <c r="CA39" i="6"/>
  <c r="BP39" i="6"/>
  <c r="CG47" i="6"/>
  <c r="CH55" i="6"/>
  <c r="BN55" i="6"/>
  <c r="BM55" i="6"/>
  <c r="BQ55" i="6"/>
  <c r="BO55" i="6"/>
  <c r="BY54" i="6"/>
  <c r="BP20" i="6"/>
  <c r="CG20" i="6"/>
  <c r="BP5" i="6"/>
  <c r="CA26" i="6"/>
  <c r="BQ5" i="6"/>
  <c r="BX10" i="6"/>
  <c r="BP25" i="6"/>
  <c r="CM25" i="6"/>
  <c r="CG33" i="6"/>
  <c r="CA33" i="6"/>
  <c r="CN45" i="6"/>
  <c r="CN59" i="6"/>
  <c r="BY59" i="6"/>
  <c r="CB59" i="6"/>
  <c r="BX59" i="6"/>
  <c r="BP7" i="6"/>
  <c r="CM7" i="6"/>
  <c r="CG19" i="6"/>
  <c r="CA19" i="6"/>
  <c r="CM12" i="6"/>
  <c r="BP15" i="6"/>
  <c r="CG16" i="6"/>
  <c r="CA25" i="6"/>
  <c r="BQ12" i="6"/>
  <c r="BO12" i="6"/>
  <c r="BN12" i="6"/>
  <c r="BM12" i="6"/>
  <c r="BQ88" i="6"/>
  <c r="BN88" i="6"/>
  <c r="BM88" i="6"/>
  <c r="CH88" i="6"/>
  <c r="BO88" i="6"/>
  <c r="CA7" i="6"/>
  <c r="CA20" i="6"/>
  <c r="BP11" i="6"/>
  <c r="CA11" i="6"/>
  <c r="BP19" i="6"/>
  <c r="CG24" i="6"/>
  <c r="CA24" i="6"/>
  <c r="BI30" i="6"/>
  <c r="CA81" i="6"/>
  <c r="CG81" i="6"/>
  <c r="BP81" i="6"/>
  <c r="CM26" i="6"/>
  <c r="BP26" i="6"/>
  <c r="BN38" i="6"/>
  <c r="CA6" i="6"/>
  <c r="CG7" i="6"/>
  <c r="CG71" i="6"/>
  <c r="BP71" i="6"/>
  <c r="CM71" i="6"/>
  <c r="CA71" i="6"/>
  <c r="CN14" i="6"/>
  <c r="CB14" i="6"/>
  <c r="CM20" i="6"/>
  <c r="BP38" i="6"/>
  <c r="CG38" i="6"/>
  <c r="CM38" i="6"/>
  <c r="CA38" i="6"/>
  <c r="CA40" i="6"/>
  <c r="CG40" i="6"/>
  <c r="BP40" i="6"/>
  <c r="CG51" i="6"/>
  <c r="CA51" i="6"/>
  <c r="BQ61" i="6"/>
  <c r="CH61" i="6"/>
  <c r="BN61" i="6"/>
  <c r="BM61" i="6"/>
  <c r="BP63" i="6"/>
  <c r="CM63" i="6"/>
  <c r="CG63" i="6"/>
  <c r="CA63" i="6"/>
  <c r="CA82" i="6"/>
  <c r="BP82" i="6"/>
  <c r="CM82" i="6"/>
  <c r="CG82" i="6"/>
  <c r="CM114" i="6"/>
  <c r="CG114" i="6"/>
  <c r="BP114" i="6"/>
  <c r="CA114" i="6"/>
  <c r="CG116" i="6"/>
  <c r="CM116" i="6"/>
  <c r="CA21" i="6"/>
  <c r="CA35" i="6"/>
  <c r="BO61" i="6"/>
  <c r="CA97" i="6"/>
  <c r="BP97" i="6"/>
  <c r="CM97" i="6"/>
  <c r="CG97" i="6"/>
  <c r="CM55" i="6"/>
  <c r="CG55" i="6"/>
  <c r="CA55" i="6"/>
  <c r="BP55" i="6"/>
  <c r="CA79" i="6"/>
  <c r="BP79" i="6"/>
  <c r="CG79" i="6"/>
  <c r="BN102" i="6"/>
  <c r="BQ102" i="6"/>
  <c r="BO102" i="6"/>
  <c r="BM102" i="6"/>
  <c r="CH102" i="6"/>
  <c r="CG122" i="6"/>
  <c r="BP122" i="6"/>
  <c r="CM122" i="6"/>
  <c r="CA122" i="6"/>
  <c r="CG125" i="6"/>
  <c r="BP125" i="6"/>
  <c r="CM125" i="6"/>
  <c r="CA125" i="6"/>
  <c r="CM130" i="6"/>
  <c r="CA130" i="6"/>
  <c r="CG130" i="6"/>
  <c r="BP130" i="6"/>
  <c r="CM35" i="6"/>
  <c r="CA36" i="6"/>
  <c r="CA60" i="6"/>
  <c r="BP60" i="6"/>
  <c r="CM60" i="6"/>
  <c r="CG60" i="6"/>
  <c r="BP85" i="6"/>
  <c r="CG177" i="6"/>
  <c r="CA177" i="6"/>
  <c r="CM177" i="6"/>
  <c r="BP177" i="6"/>
  <c r="CG42" i="6"/>
  <c r="CA42" i="6"/>
  <c r="BP42" i="6"/>
  <c r="CM137" i="6"/>
  <c r="CG137" i="6"/>
  <c r="P62" i="6"/>
  <c r="BI62" i="6"/>
  <c r="CH4" i="6"/>
  <c r="CG18" i="6"/>
  <c r="CG23" i="6"/>
  <c r="CG32" i="6"/>
  <c r="CM36" i="6"/>
  <c r="BN44" i="6"/>
  <c r="BN70" i="6"/>
  <c r="BM70" i="6"/>
  <c r="BQ70" i="6"/>
  <c r="BO70" i="6"/>
  <c r="CH70" i="6"/>
  <c r="CA85" i="6"/>
  <c r="CG90" i="6"/>
  <c r="CA90" i="6"/>
  <c r="BP90" i="6"/>
  <c r="CM90" i="6"/>
  <c r="CH100" i="6"/>
  <c r="BQ100" i="6"/>
  <c r="BO100" i="6"/>
  <c r="BN100" i="6"/>
  <c r="CM112" i="6"/>
  <c r="CG112" i="6"/>
  <c r="CA112" i="6"/>
  <c r="BP112" i="6"/>
  <c r="BH244" i="6"/>
  <c r="BH246" i="6" s="1"/>
  <c r="BM44" i="6"/>
  <c r="BP52" i="6"/>
  <c r="CG52" i="6"/>
  <c r="BO60" i="6"/>
  <c r="CH60" i="6"/>
  <c r="BQ60" i="6"/>
  <c r="BN60" i="6"/>
  <c r="CG10" i="6"/>
  <c r="CM23" i="6"/>
  <c r="BO44" i="6"/>
  <c r="CG85" i="6"/>
  <c r="CG93" i="6"/>
  <c r="CA93" i="6"/>
  <c r="BP93" i="6"/>
  <c r="CM93" i="6"/>
  <c r="BM100" i="6"/>
  <c r="BQ131" i="6"/>
  <c r="BN131" i="6"/>
  <c r="BM131" i="6"/>
  <c r="CH131" i="6"/>
  <c r="BO131" i="6"/>
  <c r="BQ126" i="6"/>
  <c r="BO126" i="6"/>
  <c r="BN126" i="6"/>
  <c r="BM126" i="6"/>
  <c r="CH126" i="6"/>
  <c r="CM18" i="6"/>
  <c r="BP48" i="6"/>
  <c r="CA76" i="6"/>
  <c r="BP76" i="6"/>
  <c r="CM85" i="6"/>
  <c r="BP127" i="6"/>
  <c r="CG127" i="6"/>
  <c r="CA127" i="6"/>
  <c r="CM127" i="6"/>
  <c r="CM3" i="6"/>
  <c r="BQ44" i="6"/>
  <c r="CA52" i="6"/>
  <c r="CM56" i="6"/>
  <c r="BP56" i="6"/>
  <c r="CG56" i="6"/>
  <c r="BO9" i="6"/>
  <c r="BP17" i="6"/>
  <c r="BN36" i="6"/>
  <c r="CH36" i="6"/>
  <c r="BI73" i="6"/>
  <c r="P73" i="6"/>
  <c r="CM109" i="6"/>
  <c r="CG109" i="6"/>
  <c r="CA109" i="6"/>
  <c r="BP109" i="6"/>
  <c r="CM52" i="6"/>
  <c r="CA78" i="6"/>
  <c r="BP78" i="6"/>
  <c r="CG78" i="6"/>
  <c r="BI64" i="6"/>
  <c r="P64" i="6"/>
  <c r="BP104" i="6"/>
  <c r="CG104" i="6"/>
  <c r="CA104" i="6"/>
  <c r="CM111" i="6"/>
  <c r="CA111" i="6"/>
  <c r="CG111" i="6"/>
  <c r="BP111" i="6"/>
  <c r="CG117" i="6"/>
  <c r="CM117" i="6"/>
  <c r="BP117" i="6"/>
  <c r="CB120" i="6"/>
  <c r="BY120" i="6"/>
  <c r="CM47" i="6"/>
  <c r="CM99" i="6"/>
  <c r="CG99" i="6"/>
  <c r="CA99" i="6"/>
  <c r="BX120" i="6"/>
  <c r="CG43" i="6"/>
  <c r="CM45" i="6"/>
  <c r="BI68" i="6"/>
  <c r="BN84" i="6"/>
  <c r="CA101" i="6"/>
  <c r="CM43" i="6"/>
  <c r="BP123" i="6"/>
  <c r="CM123" i="6"/>
  <c r="CM131" i="6"/>
  <c r="CG131" i="6"/>
  <c r="CA131" i="6"/>
  <c r="BP131" i="6"/>
  <c r="CM190" i="6"/>
  <c r="CG190" i="6"/>
  <c r="CA190" i="6"/>
  <c r="BP190" i="6"/>
  <c r="CM72" i="6"/>
  <c r="BP72" i="6"/>
  <c r="CG87" i="6"/>
  <c r="CA87" i="6"/>
  <c r="BP87" i="6"/>
  <c r="CG101" i="6"/>
  <c r="CH210" i="6"/>
  <c r="BQ210" i="6"/>
  <c r="BO210" i="6"/>
  <c r="CA44" i="6"/>
  <c r="CG46" i="6"/>
  <c r="CA61" i="6"/>
  <c r="BP70" i="6"/>
  <c r="BP74" i="6"/>
  <c r="CM74" i="6"/>
  <c r="CA74" i="6"/>
  <c r="BP98" i="6"/>
  <c r="CM98" i="6"/>
  <c r="CG98" i="6"/>
  <c r="CA123" i="6"/>
  <c r="CM156" i="6"/>
  <c r="CG156" i="6"/>
  <c r="CA156" i="6"/>
  <c r="BP156" i="6"/>
  <c r="BM210" i="6"/>
  <c r="CG50" i="6"/>
  <c r="P59" i="6"/>
  <c r="BQ91" i="6"/>
  <c r="BO91" i="6"/>
  <c r="BM91" i="6"/>
  <c r="CH91" i="6"/>
  <c r="CM101" i="6"/>
  <c r="BX141" i="6"/>
  <c r="CN141" i="6"/>
  <c r="CB141" i="6"/>
  <c r="BY141" i="6"/>
  <c r="BQ156" i="6"/>
  <c r="BN156" i="6"/>
  <c r="CH156" i="6"/>
  <c r="BO156" i="6"/>
  <c r="BP43" i="6"/>
  <c r="CG44" i="6"/>
  <c r="CM46" i="6"/>
  <c r="BP58" i="6"/>
  <c r="CM58" i="6"/>
  <c r="BO95" i="6"/>
  <c r="BN95" i="6"/>
  <c r="BM95" i="6"/>
  <c r="CH95" i="6"/>
  <c r="CM110" i="6"/>
  <c r="CG110" i="6"/>
  <c r="CA110" i="6"/>
  <c r="BP110" i="6"/>
  <c r="CG123" i="6"/>
  <c r="BM156" i="6"/>
  <c r="CM173" i="6"/>
  <c r="BP173" i="6"/>
  <c r="CG173" i="6"/>
  <c r="CA173" i="6"/>
  <c r="CM50" i="6"/>
  <c r="BP57" i="6"/>
  <c r="BP86" i="6"/>
  <c r="CG86" i="6"/>
  <c r="CA86" i="6"/>
  <c r="CH132" i="6"/>
  <c r="CG132" i="6"/>
  <c r="CG205" i="6"/>
  <c r="CA205" i="6"/>
  <c r="CM205" i="6"/>
  <c r="BP205" i="6"/>
  <c r="CM44" i="6"/>
  <c r="CM102" i="6"/>
  <c r="BP102" i="6"/>
  <c r="CG102" i="6"/>
  <c r="BP113" i="6"/>
  <c r="CM113" i="6"/>
  <c r="CG113" i="6"/>
  <c r="CG126" i="6"/>
  <c r="BP126" i="6"/>
  <c r="CA126" i="6"/>
  <c r="BO205" i="6"/>
  <c r="BN205" i="6"/>
  <c r="BQ205" i="6"/>
  <c r="CH205" i="6"/>
  <c r="BM205" i="6"/>
  <c r="CA70" i="6"/>
  <c r="BQ94" i="6"/>
  <c r="BN94" i="6"/>
  <c r="BM94" i="6"/>
  <c r="CM100" i="6"/>
  <c r="CG100" i="6"/>
  <c r="CA100" i="6"/>
  <c r="BP100" i="6"/>
  <c r="CM94" i="6"/>
  <c r="BQ96" i="6"/>
  <c r="BP108" i="6"/>
  <c r="CA119" i="6"/>
  <c r="CM129" i="6"/>
  <c r="CA129" i="6"/>
  <c r="CG133" i="6"/>
  <c r="CM134" i="6"/>
  <c r="CG83" i="6"/>
  <c r="CM88" i="6"/>
  <c r="CM91" i="6"/>
  <c r="CA95" i="6"/>
  <c r="BM129" i="6"/>
  <c r="CM136" i="6"/>
  <c r="CG136" i="6"/>
  <c r="BU136" i="6"/>
  <c r="BZ136" i="6" s="1"/>
  <c r="BP136" i="6"/>
  <c r="BO175" i="6"/>
  <c r="BQ175" i="6"/>
  <c r="BN175" i="6"/>
  <c r="BM175" i="6"/>
  <c r="CA92" i="6"/>
  <c r="CG103" i="6"/>
  <c r="BX108" i="6"/>
  <c r="CA118" i="6"/>
  <c r="CG119" i="6"/>
  <c r="BP128" i="6"/>
  <c r="CG128" i="6"/>
  <c r="BM133" i="6"/>
  <c r="CG135" i="6"/>
  <c r="BJ136" i="6"/>
  <c r="CG140" i="6"/>
  <c r="CA140" i="6"/>
  <c r="BP140" i="6"/>
  <c r="CG147" i="6"/>
  <c r="CA147" i="6"/>
  <c r="BP147" i="6"/>
  <c r="CA89" i="6"/>
  <c r="CG95" i="6"/>
  <c r="CM103" i="6"/>
  <c r="CA105" i="6"/>
  <c r="CG118" i="6"/>
  <c r="BN133" i="6"/>
  <c r="CG139" i="6"/>
  <c r="BP216" i="6"/>
  <c r="CM216" i="6"/>
  <c r="CG216" i="6"/>
  <c r="CA216" i="6"/>
  <c r="CA108" i="6"/>
  <c r="BP129" i="6"/>
  <c r="BO133" i="6"/>
  <c r="CN144" i="6"/>
  <c r="CB144" i="6"/>
  <c r="BP172" i="6"/>
  <c r="CM172" i="6"/>
  <c r="CA178" i="6"/>
  <c r="BP178" i="6"/>
  <c r="CM178" i="6"/>
  <c r="CG178" i="6"/>
  <c r="CM155" i="6"/>
  <c r="CG155" i="6"/>
  <c r="BP155" i="6"/>
  <c r="CG108" i="6"/>
  <c r="BP124" i="6"/>
  <c r="CG124" i="6"/>
  <c r="BP182" i="6"/>
  <c r="CG182" i="6"/>
  <c r="CA182" i="6"/>
  <c r="CM182" i="6"/>
  <c r="CG84" i="6"/>
  <c r="CG96" i="6"/>
  <c r="CM105" i="6"/>
  <c r="CH120" i="6"/>
  <c r="CG120" i="6"/>
  <c r="BQ182" i="6"/>
  <c r="CH182" i="6"/>
  <c r="BO182" i="6"/>
  <c r="BN182" i="6"/>
  <c r="BM182" i="6"/>
  <c r="CM108" i="6"/>
  <c r="CA143" i="6"/>
  <c r="BP143" i="6"/>
  <c r="CM174" i="6"/>
  <c r="CA174" i="6"/>
  <c r="BP174" i="6"/>
  <c r="CM84" i="6"/>
  <c r="BM89" i="6"/>
  <c r="BM92" i="6"/>
  <c r="CN108" i="6"/>
  <c r="BP119" i="6"/>
  <c r="CG121" i="6"/>
  <c r="CA155" i="6"/>
  <c r="CG183" i="6"/>
  <c r="CM183" i="6"/>
  <c r="CA183" i="6"/>
  <c r="BP201" i="6"/>
  <c r="CM201" i="6"/>
  <c r="CG201" i="6"/>
  <c r="CA201" i="6"/>
  <c r="CG106" i="6"/>
  <c r="CG107" i="6"/>
  <c r="CH133" i="6"/>
  <c r="BP138" i="6"/>
  <c r="CM138" i="6"/>
  <c r="CG138" i="6"/>
  <c r="CM146" i="6"/>
  <c r="CG146" i="6"/>
  <c r="CA146" i="6"/>
  <c r="BP146" i="6"/>
  <c r="CM157" i="6"/>
  <c r="CA212" i="6"/>
  <c r="BP212" i="6"/>
  <c r="CM212" i="6"/>
  <c r="CG174" i="6"/>
  <c r="BY187" i="6"/>
  <c r="BN197" i="6"/>
  <c r="CG141" i="6"/>
  <c r="CM149" i="6"/>
  <c r="CA151" i="6"/>
  <c r="CG176" i="6"/>
  <c r="CG179" i="6"/>
  <c r="CG193" i="6"/>
  <c r="BP229" i="6"/>
  <c r="CM229" i="6"/>
  <c r="CA229" i="6"/>
  <c r="CG160" i="6"/>
  <c r="CM169" i="6"/>
  <c r="CA169" i="6"/>
  <c r="CM189" i="6"/>
  <c r="CG189" i="6"/>
  <c r="CA189" i="6"/>
  <c r="CA200" i="6"/>
  <c r="CG200" i="6"/>
  <c r="BP200" i="6"/>
  <c r="BO229" i="6"/>
  <c r="CH229" i="6"/>
  <c r="BQ229" i="6"/>
  <c r="CM141" i="6"/>
  <c r="CA145" i="6"/>
  <c r="CG151" i="6"/>
  <c r="BP163" i="6"/>
  <c r="CM163" i="6"/>
  <c r="CB165" i="6"/>
  <c r="BY165" i="6"/>
  <c r="CA166" i="6"/>
  <c r="BP167" i="6"/>
  <c r="BQ168" i="6"/>
  <c r="BM168" i="6"/>
  <c r="CH168" i="6"/>
  <c r="CM179" i="6"/>
  <c r="CM181" i="6"/>
  <c r="CG181" i="6"/>
  <c r="CA181" i="6"/>
  <c r="BP185" i="6"/>
  <c r="CA192" i="6"/>
  <c r="BP192" i="6"/>
  <c r="BP208" i="6"/>
  <c r="CM208" i="6"/>
  <c r="CG208" i="6"/>
  <c r="CG221" i="6"/>
  <c r="CA221" i="6"/>
  <c r="BP221" i="6"/>
  <c r="BM229" i="6"/>
  <c r="CA132" i="6"/>
  <c r="CM144" i="6"/>
  <c r="CH151" i="6"/>
  <c r="BN168" i="6"/>
  <c r="BM170" i="6"/>
  <c r="BM204" i="6"/>
  <c r="BN229" i="6"/>
  <c r="CA142" i="6"/>
  <c r="CG145" i="6"/>
  <c r="CM151" i="6"/>
  <c r="BO168" i="6"/>
  <c r="BN170" i="6"/>
  <c r="CM180" i="6"/>
  <c r="BP180" i="6"/>
  <c r="CG180" i="6"/>
  <c r="CA185" i="6"/>
  <c r="BN204" i="6"/>
  <c r="CG211" i="6"/>
  <c r="CA211" i="6"/>
  <c r="BP211" i="6"/>
  <c r="CG229" i="6"/>
  <c r="BQ211" i="6"/>
  <c r="CH211" i="6"/>
  <c r="BO211" i="6"/>
  <c r="BN211" i="6"/>
  <c r="BP236" i="6"/>
  <c r="CM236" i="6"/>
  <c r="CA236" i="6"/>
  <c r="CM145" i="6"/>
  <c r="CA184" i="6"/>
  <c r="BP184" i="6"/>
  <c r="BX194" i="6"/>
  <c r="CN194" i="6"/>
  <c r="CM199" i="6"/>
  <c r="CA199" i="6"/>
  <c r="CG203" i="6"/>
  <c r="CM203" i="6"/>
  <c r="CA203" i="6"/>
  <c r="BM211" i="6"/>
  <c r="BP141" i="6"/>
  <c r="BP149" i="6"/>
  <c r="BM151" i="6"/>
  <c r="BX161" i="6"/>
  <c r="BP165" i="6"/>
  <c r="CA188" i="6"/>
  <c r="CM188" i="6"/>
  <c r="CG188" i="6"/>
  <c r="BP189" i="6"/>
  <c r="CN225" i="6"/>
  <c r="CB225" i="6"/>
  <c r="CM228" i="6"/>
  <c r="CG228" i="6"/>
  <c r="CA228" i="6"/>
  <c r="BU228" i="6"/>
  <c r="BZ228" i="6" s="1"/>
  <c r="BP228" i="6"/>
  <c r="BP230" i="6"/>
  <c r="CM230" i="6"/>
  <c r="CG230" i="6"/>
  <c r="CA230" i="6"/>
  <c r="BU230" i="6"/>
  <c r="BZ230" i="6" s="1"/>
  <c r="CM185" i="6"/>
  <c r="CG191" i="6"/>
  <c r="CA191" i="6"/>
  <c r="BP191" i="6"/>
  <c r="BY194" i="6"/>
  <c r="CM200" i="6"/>
  <c r="CH228" i="6"/>
  <c r="BQ228" i="6"/>
  <c r="BO228" i="6"/>
  <c r="CH232" i="6"/>
  <c r="BQ232" i="6"/>
  <c r="CG242" i="6"/>
  <c r="CA242" i="6"/>
  <c r="BP242" i="6"/>
  <c r="CM242" i="6"/>
  <c r="BO151" i="6"/>
  <c r="CH191" i="6"/>
  <c r="BQ191" i="6"/>
  <c r="BO191" i="6"/>
  <c r="BN191" i="6"/>
  <c r="BO230" i="6"/>
  <c r="CH230" i="6"/>
  <c r="BQ230" i="6"/>
  <c r="CH235" i="6"/>
  <c r="BQ235" i="6"/>
  <c r="BO235" i="6"/>
  <c r="BN235" i="6"/>
  <c r="CG236" i="6"/>
  <c r="BJ145" i="6"/>
  <c r="BP151" i="6"/>
  <c r="CM153" i="6"/>
  <c r="CA160" i="6"/>
  <c r="CB161" i="6"/>
  <c r="BX165" i="6"/>
  <c r="CA167" i="6"/>
  <c r="BM191" i="6"/>
  <c r="BP193" i="6"/>
  <c r="CB203" i="6"/>
  <c r="CN203" i="6"/>
  <c r="CG206" i="6"/>
  <c r="BP206" i="6"/>
  <c r="BN228" i="6"/>
  <c r="BM230" i="6"/>
  <c r="BN232" i="6"/>
  <c r="BM235" i="6"/>
  <c r="CA158" i="6"/>
  <c r="CA162" i="6"/>
  <c r="CA168" i="6"/>
  <c r="CG184" i="6"/>
  <c r="CB194" i="6"/>
  <c r="CA210" i="6"/>
  <c r="CM210" i="6"/>
  <c r="CG210" i="6"/>
  <c r="BP210" i="6"/>
  <c r="BN230" i="6"/>
  <c r="BO232" i="6"/>
  <c r="CG187" i="6"/>
  <c r="CA198" i="6"/>
  <c r="CM202" i="6"/>
  <c r="CM207" i="6"/>
  <c r="CM214" i="6"/>
  <c r="CG224" i="6"/>
  <c r="BP231" i="6"/>
  <c r="BP232" i="6"/>
  <c r="CG197" i="6"/>
  <c r="CG217" i="6"/>
  <c r="CG225" i="6"/>
  <c r="CH217" i="6"/>
  <c r="CA218" i="6"/>
  <c r="BO186" i="6"/>
  <c r="BN186" i="6"/>
  <c r="CM197" i="6"/>
  <c r="CA204" i="6"/>
  <c r="CM217" i="6"/>
  <c r="BO222" i="6"/>
  <c r="CM225" i="6"/>
  <c r="CA233" i="6"/>
  <c r="BM186" i="6"/>
  <c r="CM198" i="6"/>
  <c r="CG218" i="6"/>
  <c r="CG219" i="6"/>
  <c r="CG226" i="6"/>
  <c r="CA227" i="6"/>
  <c r="CA232" i="6"/>
  <c r="BO241" i="6"/>
  <c r="BM241" i="6"/>
  <c r="CH241" i="6"/>
  <c r="CM219" i="6"/>
  <c r="CM227" i="6"/>
  <c r="CG231" i="6"/>
  <c r="CM232" i="6"/>
  <c r="BN241" i="6"/>
  <c r="BN217" i="6"/>
  <c r="CG220" i="6"/>
  <c r="CM233" i="6"/>
  <c r="BP187" i="6"/>
  <c r="BQ241" i="6"/>
  <c r="CM220" i="6"/>
  <c r="CG239" i="6"/>
  <c r="CA239" i="6"/>
  <c r="BP239" i="6"/>
  <c r="CA231" i="6"/>
  <c r="BX240" i="6"/>
  <c r="CG237" i="6"/>
  <c r="CG234" i="6"/>
  <c r="CM237" i="6"/>
  <c r="CN240" i="6"/>
  <c r="CA241" i="6"/>
  <c r="CG241" i="6"/>
  <c r="CM241" i="6"/>
  <c r="BU264" i="5"/>
  <c r="BY264" i="5" s="1"/>
  <c r="BU90" i="5"/>
  <c r="BX90" i="5" s="1"/>
  <c r="BJ264" i="5"/>
  <c r="BQ264" i="5" s="1"/>
  <c r="BJ90" i="5"/>
  <c r="BO90" i="5" s="1"/>
  <c r="AC290" i="5"/>
  <c r="BH286" i="5"/>
  <c r="V286" i="5"/>
  <c r="BI286" i="5" s="1"/>
  <c r="H286" i="5"/>
  <c r="BI285" i="5"/>
  <c r="BH285" i="5"/>
  <c r="H285" i="5"/>
  <c r="BL285" i="5" s="1"/>
  <c r="BW285" i="5" s="1"/>
  <c r="BI284" i="5"/>
  <c r="BH284" i="5"/>
  <c r="H284" i="5"/>
  <c r="BL284" i="5" s="1"/>
  <c r="BW284" i="5" s="1"/>
  <c r="BI283" i="5"/>
  <c r="BH283" i="5"/>
  <c r="H283" i="5"/>
  <c r="BL283" i="5" s="1"/>
  <c r="BW283" i="5" s="1"/>
  <c r="BI282" i="5"/>
  <c r="BH282" i="5"/>
  <c r="H282" i="5"/>
  <c r="BL282" i="5" s="1"/>
  <c r="BW282" i="5" s="1"/>
  <c r="BI281" i="5"/>
  <c r="BH281" i="5"/>
  <c r="H281" i="5"/>
  <c r="BL281" i="5" s="1"/>
  <c r="BW281" i="5" s="1"/>
  <c r="BI280" i="5"/>
  <c r="BH280" i="5"/>
  <c r="H280" i="5"/>
  <c r="BL280" i="5" s="1"/>
  <c r="BW280" i="5" s="1"/>
  <c r="BI279" i="5"/>
  <c r="BH279" i="5"/>
  <c r="H279" i="5"/>
  <c r="BL279" i="5" s="1"/>
  <c r="BW279" i="5" s="1"/>
  <c r="BI278" i="5"/>
  <c r="BH278" i="5"/>
  <c r="H278" i="5"/>
  <c r="BL278" i="5" s="1"/>
  <c r="BW278" i="5" s="1"/>
  <c r="BI277" i="5"/>
  <c r="BH277" i="5"/>
  <c r="H277" i="5"/>
  <c r="BL277" i="5" s="1"/>
  <c r="BW277" i="5" s="1"/>
  <c r="BI276" i="5"/>
  <c r="BH276" i="5"/>
  <c r="H276" i="5"/>
  <c r="BL276" i="5" s="1"/>
  <c r="BW276" i="5" s="1"/>
  <c r="BI275" i="5"/>
  <c r="BH275" i="5"/>
  <c r="H275" i="5"/>
  <c r="BL275" i="5" s="1"/>
  <c r="BW275" i="5" s="1"/>
  <c r="BI274" i="5"/>
  <c r="BH274" i="5"/>
  <c r="H274" i="5"/>
  <c r="BL274" i="5" s="1"/>
  <c r="BI273" i="5"/>
  <c r="BH273" i="5"/>
  <c r="H273" i="5"/>
  <c r="BL273" i="5" s="1"/>
  <c r="BW273" i="5" s="1"/>
  <c r="BI272" i="5"/>
  <c r="BH272" i="5"/>
  <c r="H272" i="5"/>
  <c r="BL272" i="5" s="1"/>
  <c r="BW272" i="5" s="1"/>
  <c r="BI271" i="5"/>
  <c r="BH271" i="5"/>
  <c r="H271" i="5"/>
  <c r="BL271" i="5" s="1"/>
  <c r="BW271" i="5" s="1"/>
  <c r="BI270" i="5"/>
  <c r="BH270" i="5"/>
  <c r="H270" i="5"/>
  <c r="BL270" i="5" s="1"/>
  <c r="BI269" i="5"/>
  <c r="BH269" i="5"/>
  <c r="H269" i="5"/>
  <c r="BL269" i="5" s="1"/>
  <c r="BW269" i="5" s="1"/>
  <c r="BI268" i="5"/>
  <c r="BH268" i="5"/>
  <c r="H268" i="5"/>
  <c r="BL268" i="5" s="1"/>
  <c r="BW268" i="5" s="1"/>
  <c r="BI267" i="5"/>
  <c r="BH267" i="5"/>
  <c r="H267" i="5"/>
  <c r="BL267" i="5" s="1"/>
  <c r="BW267" i="5" s="1"/>
  <c r="BI266" i="5"/>
  <c r="BH266" i="5"/>
  <c r="H266" i="5"/>
  <c r="BL266" i="5" s="1"/>
  <c r="BW266" i="5" s="1"/>
  <c r="BI265" i="5"/>
  <c r="BH265" i="5"/>
  <c r="H265" i="5"/>
  <c r="BL265" i="5" s="1"/>
  <c r="BW265" i="5" s="1"/>
  <c r="CA264" i="5"/>
  <c r="BP264" i="5"/>
  <c r="BH264" i="5"/>
  <c r="H264" i="5"/>
  <c r="BI263" i="5"/>
  <c r="BH263" i="5"/>
  <c r="H263" i="5"/>
  <c r="BL263" i="5" s="1"/>
  <c r="BW263" i="5" s="1"/>
  <c r="BI262" i="5"/>
  <c r="BH262" i="5"/>
  <c r="H262" i="5"/>
  <c r="BL262" i="5" s="1"/>
  <c r="BW262" i="5" s="1"/>
  <c r="BW261" i="5"/>
  <c r="BI261" i="5"/>
  <c r="BH261" i="5"/>
  <c r="Z261" i="5"/>
  <c r="V261" i="5"/>
  <c r="T261" i="5"/>
  <c r="H261" i="5"/>
  <c r="BW260" i="5"/>
  <c r="BI260" i="5"/>
  <c r="BP260" i="5" s="1"/>
  <c r="BH260" i="5"/>
  <c r="Z260" i="5"/>
  <c r="V260" i="5"/>
  <c r="T260" i="5"/>
  <c r="H260" i="5"/>
  <c r="BW259" i="5"/>
  <c r="BI259" i="5"/>
  <c r="BH259" i="5"/>
  <c r="Z259" i="5"/>
  <c r="V259" i="5"/>
  <c r="T259" i="5"/>
  <c r="H259" i="5"/>
  <c r="BW258" i="5"/>
  <c r="BI258" i="5"/>
  <c r="BH258" i="5"/>
  <c r="Z258" i="5"/>
  <c r="V258" i="5"/>
  <c r="T258" i="5"/>
  <c r="H258" i="5"/>
  <c r="BW257" i="5"/>
  <c r="BI257" i="5"/>
  <c r="BH257" i="5"/>
  <c r="Z257" i="5"/>
  <c r="V257" i="5"/>
  <c r="T257" i="5"/>
  <c r="H257" i="5"/>
  <c r="BW256" i="5"/>
  <c r="BI256" i="5"/>
  <c r="BH256" i="5"/>
  <c r="Z256" i="5"/>
  <c r="V256" i="5"/>
  <c r="T256" i="5"/>
  <c r="H256" i="5"/>
  <c r="BW255" i="5"/>
  <c r="BI255" i="5"/>
  <c r="BH255" i="5"/>
  <c r="Z255" i="5"/>
  <c r="V255" i="5"/>
  <c r="T255" i="5"/>
  <c r="H255" i="5"/>
  <c r="BW254" i="5"/>
  <c r="BI254" i="5"/>
  <c r="BH254" i="5"/>
  <c r="Z254" i="5"/>
  <c r="V254" i="5"/>
  <c r="T254" i="5"/>
  <c r="H254" i="5"/>
  <c r="BW253" i="5"/>
  <c r="BI253" i="5"/>
  <c r="BH253" i="5"/>
  <c r="Z253" i="5"/>
  <c r="V253" i="5"/>
  <c r="T253" i="5"/>
  <c r="H253" i="5"/>
  <c r="BW252" i="5"/>
  <c r="BI252" i="5"/>
  <c r="BH252" i="5"/>
  <c r="Z252" i="5"/>
  <c r="V252" i="5"/>
  <c r="T252" i="5"/>
  <c r="H252" i="5"/>
  <c r="BW251" i="5"/>
  <c r="BI251" i="5"/>
  <c r="BH251" i="5"/>
  <c r="Z251" i="5"/>
  <c r="V251" i="5"/>
  <c r="T251" i="5"/>
  <c r="H251" i="5"/>
  <c r="BW250" i="5"/>
  <c r="BI250" i="5"/>
  <c r="BH250" i="5"/>
  <c r="Z250" i="5"/>
  <c r="V250" i="5"/>
  <c r="T250" i="5"/>
  <c r="H250" i="5"/>
  <c r="BW249" i="5"/>
  <c r="BI249" i="5"/>
  <c r="BH249" i="5"/>
  <c r="Z249" i="5"/>
  <c r="V249" i="5"/>
  <c r="T249" i="5"/>
  <c r="H249" i="5"/>
  <c r="BI248" i="5"/>
  <c r="BH248" i="5"/>
  <c r="H248" i="5"/>
  <c r="BL248" i="5" s="1"/>
  <c r="BW248" i="5" s="1"/>
  <c r="BI247" i="5"/>
  <c r="BH247" i="5"/>
  <c r="H247" i="5"/>
  <c r="BL247" i="5" s="1"/>
  <c r="BW247" i="5" s="1"/>
  <c r="BI246" i="5"/>
  <c r="BH246" i="5"/>
  <c r="H246" i="5"/>
  <c r="BH245" i="5"/>
  <c r="Z245" i="5"/>
  <c r="BI245" i="5" s="1"/>
  <c r="H245" i="5"/>
  <c r="BL245" i="5" s="1"/>
  <c r="BW245" i="5" s="1"/>
  <c r="BH244" i="5"/>
  <c r="Z244" i="5"/>
  <c r="BI244" i="5" s="1"/>
  <c r="H244" i="5"/>
  <c r="BL244" i="5" s="1"/>
  <c r="BW244" i="5" s="1"/>
  <c r="BH243" i="5"/>
  <c r="Z243" i="5"/>
  <c r="BI243" i="5" s="1"/>
  <c r="H243" i="5"/>
  <c r="BL243" i="5" s="1"/>
  <c r="BW243" i="5" s="1"/>
  <c r="BH242" i="5"/>
  <c r="Z242" i="5"/>
  <c r="BI242" i="5" s="1"/>
  <c r="H242" i="5"/>
  <c r="BL242" i="5" s="1"/>
  <c r="BW242" i="5" s="1"/>
  <c r="BH241" i="5"/>
  <c r="Z241" i="5"/>
  <c r="BI241" i="5" s="1"/>
  <c r="H241" i="5"/>
  <c r="BL241" i="5" s="1"/>
  <c r="BW241" i="5" s="1"/>
  <c r="BH240" i="5"/>
  <c r="Z240" i="5"/>
  <c r="BI240" i="5" s="1"/>
  <c r="H240" i="5"/>
  <c r="BL240" i="5" s="1"/>
  <c r="BW240" i="5" s="1"/>
  <c r="BH239" i="5"/>
  <c r="Z239" i="5"/>
  <c r="BI239" i="5" s="1"/>
  <c r="H239" i="5"/>
  <c r="BL239" i="5" s="1"/>
  <c r="BW239" i="5" s="1"/>
  <c r="BH238" i="5"/>
  <c r="Z238" i="5"/>
  <c r="BI238" i="5" s="1"/>
  <c r="H238" i="5"/>
  <c r="BL238" i="5" s="1"/>
  <c r="BW238" i="5" s="1"/>
  <c r="BH237" i="5"/>
  <c r="Z237" i="5"/>
  <c r="BI237" i="5" s="1"/>
  <c r="H237" i="5"/>
  <c r="BL237" i="5" s="1"/>
  <c r="BW237" i="5" s="1"/>
  <c r="BH236" i="5"/>
  <c r="Z236" i="5"/>
  <c r="BI236" i="5" s="1"/>
  <c r="H236" i="5"/>
  <c r="BL236" i="5" s="1"/>
  <c r="BW236" i="5" s="1"/>
  <c r="BH235" i="5"/>
  <c r="Z235" i="5"/>
  <c r="BI235" i="5" s="1"/>
  <c r="H235" i="5"/>
  <c r="BL235" i="5" s="1"/>
  <c r="BW235" i="5" s="1"/>
  <c r="BH234" i="5"/>
  <c r="V234" i="5"/>
  <c r="BI234" i="5" s="1"/>
  <c r="H234" i="5"/>
  <c r="BH233" i="5"/>
  <c r="Z233" i="5"/>
  <c r="BI233" i="5" s="1"/>
  <c r="H233" i="5"/>
  <c r="BL233" i="5" s="1"/>
  <c r="BW233" i="5" s="1"/>
  <c r="BH232" i="5"/>
  <c r="Z232" i="5"/>
  <c r="BI232" i="5" s="1"/>
  <c r="H232" i="5"/>
  <c r="BL232" i="5" s="1"/>
  <c r="BW232" i="5" s="1"/>
  <c r="BH231" i="5"/>
  <c r="Z231" i="5"/>
  <c r="BI231" i="5" s="1"/>
  <c r="H231" i="5"/>
  <c r="BL231" i="5" s="1"/>
  <c r="BW231" i="5" s="1"/>
  <c r="BI230" i="5"/>
  <c r="BH230" i="5"/>
  <c r="H230" i="5"/>
  <c r="BL230" i="5" s="1"/>
  <c r="BW230" i="5" s="1"/>
  <c r="BI229" i="5"/>
  <c r="BH229" i="5"/>
  <c r="H229" i="5"/>
  <c r="BL229" i="5" s="1"/>
  <c r="BW229" i="5" s="1"/>
  <c r="BH228" i="5"/>
  <c r="T228" i="5"/>
  <c r="BI228" i="5" s="1"/>
  <c r="H228" i="5"/>
  <c r="BH227" i="5"/>
  <c r="H227" i="5"/>
  <c r="BH226" i="5"/>
  <c r="T226" i="5"/>
  <c r="BI226" i="5" s="1"/>
  <c r="H226" i="5"/>
  <c r="BH225" i="5"/>
  <c r="T225" i="5"/>
  <c r="BI225" i="5" s="1"/>
  <c r="H225" i="5"/>
  <c r="BI224" i="5"/>
  <c r="BH224" i="5"/>
  <c r="H224" i="5"/>
  <c r="BH223" i="5"/>
  <c r="H223" i="5"/>
  <c r="BH222" i="5"/>
  <c r="T222" i="5"/>
  <c r="BI222" i="5" s="1"/>
  <c r="H222" i="5"/>
  <c r="BH221" i="5"/>
  <c r="T221" i="5"/>
  <c r="BI221" i="5" s="1"/>
  <c r="H221" i="5"/>
  <c r="BI220" i="5"/>
  <c r="BH220" i="5"/>
  <c r="V220" i="5"/>
  <c r="T220" i="5"/>
  <c r="H220" i="5"/>
  <c r="BL220" i="5" s="1"/>
  <c r="BW220" i="5" s="1"/>
  <c r="BI219" i="5"/>
  <c r="BH219" i="5"/>
  <c r="V219" i="5"/>
  <c r="T219" i="5"/>
  <c r="H219" i="5"/>
  <c r="BL219" i="5" s="1"/>
  <c r="BI218" i="5"/>
  <c r="BH218" i="5"/>
  <c r="V218" i="5"/>
  <c r="T218" i="5"/>
  <c r="H218" i="5"/>
  <c r="BL218" i="5" s="1"/>
  <c r="BW218" i="5" s="1"/>
  <c r="BI217" i="5"/>
  <c r="BH217" i="5"/>
  <c r="V217" i="5"/>
  <c r="T217" i="5"/>
  <c r="H217" i="5"/>
  <c r="BL217" i="5" s="1"/>
  <c r="BI216" i="5"/>
  <c r="BH216" i="5"/>
  <c r="V216" i="5"/>
  <c r="T216" i="5"/>
  <c r="H216" i="5"/>
  <c r="BL216" i="5" s="1"/>
  <c r="BW216" i="5" s="1"/>
  <c r="BI215" i="5"/>
  <c r="BH215" i="5"/>
  <c r="V215" i="5"/>
  <c r="T215" i="5"/>
  <c r="H215" i="5"/>
  <c r="BL215" i="5" s="1"/>
  <c r="BW215" i="5" s="1"/>
  <c r="BH214" i="5"/>
  <c r="H214" i="5"/>
  <c r="BI213" i="5"/>
  <c r="BH213" i="5"/>
  <c r="H213" i="5"/>
  <c r="BI212" i="5"/>
  <c r="BH212" i="5"/>
  <c r="H212" i="5"/>
  <c r="BI211" i="5"/>
  <c r="BH211" i="5"/>
  <c r="V211" i="5"/>
  <c r="T211" i="5"/>
  <c r="H211" i="5"/>
  <c r="BL211" i="5" s="1"/>
  <c r="BW211" i="5" s="1"/>
  <c r="BI210" i="5"/>
  <c r="BH210" i="5"/>
  <c r="V210" i="5"/>
  <c r="T210" i="5"/>
  <c r="H210" i="5"/>
  <c r="BL210" i="5" s="1"/>
  <c r="BW210" i="5" s="1"/>
  <c r="BI209" i="5"/>
  <c r="BH209" i="5"/>
  <c r="V209" i="5"/>
  <c r="T209" i="5"/>
  <c r="H209" i="5"/>
  <c r="BL209" i="5" s="1"/>
  <c r="BW209" i="5" s="1"/>
  <c r="BI208" i="5"/>
  <c r="BH208" i="5"/>
  <c r="V208" i="5"/>
  <c r="T208" i="5"/>
  <c r="H208" i="5"/>
  <c r="BL208" i="5" s="1"/>
  <c r="BW208" i="5" s="1"/>
  <c r="BH207" i="5"/>
  <c r="V207" i="5"/>
  <c r="BI207" i="5" s="1"/>
  <c r="H207" i="5"/>
  <c r="BH206" i="5"/>
  <c r="V206" i="5"/>
  <c r="BI206" i="5" s="1"/>
  <c r="H206" i="5"/>
  <c r="BH205" i="5"/>
  <c r="V205" i="5"/>
  <c r="BI205" i="5" s="1"/>
  <c r="H205" i="5"/>
  <c r="BH204" i="5"/>
  <c r="V204" i="5"/>
  <c r="BI204" i="5" s="1"/>
  <c r="H204" i="5"/>
  <c r="BH203" i="5"/>
  <c r="V203" i="5"/>
  <c r="BI203" i="5" s="1"/>
  <c r="H203" i="5"/>
  <c r="BH202" i="5"/>
  <c r="V202" i="5"/>
  <c r="BI202" i="5" s="1"/>
  <c r="H202" i="5"/>
  <c r="BH201" i="5"/>
  <c r="V201" i="5"/>
  <c r="BI201" i="5" s="1"/>
  <c r="H201" i="5"/>
  <c r="BH200" i="5"/>
  <c r="V200" i="5"/>
  <c r="BI200" i="5" s="1"/>
  <c r="H200" i="5"/>
  <c r="BH199" i="5"/>
  <c r="V199" i="5"/>
  <c r="BI199" i="5" s="1"/>
  <c r="H199" i="5"/>
  <c r="BH198" i="5"/>
  <c r="V198" i="5"/>
  <c r="BI198" i="5" s="1"/>
  <c r="H198" i="5"/>
  <c r="BH197" i="5"/>
  <c r="V197" i="5"/>
  <c r="BI197" i="5" s="1"/>
  <c r="H197" i="5"/>
  <c r="BH196" i="5"/>
  <c r="V196" i="5"/>
  <c r="BI196" i="5" s="1"/>
  <c r="H196" i="5"/>
  <c r="BH195" i="5"/>
  <c r="V195" i="5"/>
  <c r="BI195" i="5" s="1"/>
  <c r="H195" i="5"/>
  <c r="BH194" i="5"/>
  <c r="V194" i="5"/>
  <c r="BI194" i="5" s="1"/>
  <c r="H194" i="5"/>
  <c r="BH193" i="5"/>
  <c r="V193" i="5"/>
  <c r="BI193" i="5" s="1"/>
  <c r="T193" i="5"/>
  <c r="H193" i="5"/>
  <c r="BI192" i="5"/>
  <c r="BH192" i="5"/>
  <c r="H192" i="5"/>
  <c r="BI191" i="5"/>
  <c r="BH191" i="5"/>
  <c r="H191" i="5"/>
  <c r="BI190" i="5"/>
  <c r="BH190" i="5"/>
  <c r="H190" i="5"/>
  <c r="BI189" i="5"/>
  <c r="BH189" i="5"/>
  <c r="H189" i="5"/>
  <c r="BI188" i="5"/>
  <c r="BH188" i="5"/>
  <c r="H188" i="5"/>
  <c r="BI187" i="5"/>
  <c r="BH187" i="5"/>
  <c r="H187" i="5"/>
  <c r="BI186" i="5"/>
  <c r="BH186" i="5"/>
  <c r="H186" i="5"/>
  <c r="BI185" i="5"/>
  <c r="BH185" i="5"/>
  <c r="H185" i="5"/>
  <c r="BL185" i="5" s="1"/>
  <c r="BW185" i="5" s="1"/>
  <c r="BI184" i="5"/>
  <c r="BH184" i="5"/>
  <c r="H184" i="5"/>
  <c r="BL184" i="5" s="1"/>
  <c r="BW184" i="5" s="1"/>
  <c r="BI183" i="5"/>
  <c r="BH183" i="5"/>
  <c r="H183" i="5"/>
  <c r="BL183" i="5" s="1"/>
  <c r="BW183" i="5" s="1"/>
  <c r="BI182" i="5"/>
  <c r="BH182" i="5"/>
  <c r="H182" i="5"/>
  <c r="BL182" i="5" s="1"/>
  <c r="BW182" i="5" s="1"/>
  <c r="BI181" i="5"/>
  <c r="BH181" i="5"/>
  <c r="H181" i="5"/>
  <c r="BI180" i="5"/>
  <c r="BH180" i="5"/>
  <c r="H180" i="5"/>
  <c r="BI179" i="5"/>
  <c r="BH179" i="5"/>
  <c r="H179" i="5"/>
  <c r="BL179" i="5" s="1"/>
  <c r="BW179" i="5" s="1"/>
  <c r="BI178" i="5"/>
  <c r="BH178" i="5"/>
  <c r="H178" i="5"/>
  <c r="BL178" i="5" s="1"/>
  <c r="BW178" i="5" s="1"/>
  <c r="BI177" i="5"/>
  <c r="BH177" i="5"/>
  <c r="H177" i="5"/>
  <c r="BI176" i="5"/>
  <c r="BH176" i="5"/>
  <c r="H176" i="5"/>
  <c r="BI175" i="5"/>
  <c r="BH175" i="5"/>
  <c r="V175" i="5"/>
  <c r="H175" i="5"/>
  <c r="BI174" i="5"/>
  <c r="BH174" i="5"/>
  <c r="V174" i="5"/>
  <c r="H174" i="5"/>
  <c r="BI173" i="5"/>
  <c r="BH173" i="5"/>
  <c r="V173" i="5"/>
  <c r="H173" i="5"/>
  <c r="BI172" i="5"/>
  <c r="BH172" i="5"/>
  <c r="V172" i="5"/>
  <c r="H172" i="5"/>
  <c r="BI171" i="5"/>
  <c r="BH171" i="5"/>
  <c r="V171" i="5"/>
  <c r="H171" i="5"/>
  <c r="BI170" i="5"/>
  <c r="BH170" i="5"/>
  <c r="V170" i="5"/>
  <c r="H170" i="5"/>
  <c r="BI169" i="5"/>
  <c r="BH169" i="5"/>
  <c r="V169" i="5"/>
  <c r="H169" i="5"/>
  <c r="BI168" i="5"/>
  <c r="BH168" i="5"/>
  <c r="V168" i="5"/>
  <c r="H168" i="5"/>
  <c r="BI167" i="5"/>
  <c r="BH167" i="5"/>
  <c r="V167" i="5"/>
  <c r="H167" i="5"/>
  <c r="BI166" i="5"/>
  <c r="BH166" i="5"/>
  <c r="V166" i="5"/>
  <c r="H166" i="5"/>
  <c r="BI165" i="5"/>
  <c r="BH165" i="5"/>
  <c r="V165" i="5"/>
  <c r="H165" i="5"/>
  <c r="BI164" i="5"/>
  <c r="BH164" i="5"/>
  <c r="V164" i="5"/>
  <c r="H164" i="5"/>
  <c r="BI163" i="5"/>
  <c r="BH163" i="5"/>
  <c r="H163" i="5"/>
  <c r="BI162" i="5"/>
  <c r="BH162" i="5"/>
  <c r="H162" i="5"/>
  <c r="BI161" i="5"/>
  <c r="BH161" i="5"/>
  <c r="H161" i="5"/>
  <c r="BI160" i="5"/>
  <c r="BH160" i="5"/>
  <c r="H160" i="5"/>
  <c r="BI159" i="5"/>
  <c r="BH159" i="5"/>
  <c r="H159" i="5"/>
  <c r="BI158" i="5"/>
  <c r="BH158" i="5"/>
  <c r="H158" i="5"/>
  <c r="BI157" i="5"/>
  <c r="BH157" i="5"/>
  <c r="H157" i="5"/>
  <c r="BI156" i="5"/>
  <c r="BH156" i="5"/>
  <c r="H156" i="5"/>
  <c r="BL156" i="5" s="1"/>
  <c r="BW156" i="5" s="1"/>
  <c r="BI155" i="5"/>
  <c r="BH155" i="5"/>
  <c r="H155" i="5"/>
  <c r="BL155" i="5" s="1"/>
  <c r="BW155" i="5" s="1"/>
  <c r="BI154" i="5"/>
  <c r="BH154" i="5"/>
  <c r="H154" i="5"/>
  <c r="BL154" i="5" s="1"/>
  <c r="BW154" i="5" s="1"/>
  <c r="BI153" i="5"/>
  <c r="BH153" i="5"/>
  <c r="H153" i="5"/>
  <c r="BI152" i="5"/>
  <c r="BH152" i="5"/>
  <c r="T152" i="5"/>
  <c r="H152" i="5"/>
  <c r="BI151" i="5"/>
  <c r="BH151" i="5"/>
  <c r="T151" i="5"/>
  <c r="H151" i="5"/>
  <c r="BI150" i="5"/>
  <c r="BH150" i="5"/>
  <c r="V150" i="5"/>
  <c r="T150" i="5"/>
  <c r="H150" i="5"/>
  <c r="BI149" i="5"/>
  <c r="BH149" i="5"/>
  <c r="V149" i="5"/>
  <c r="T149" i="5"/>
  <c r="H149" i="5"/>
  <c r="BI148" i="5"/>
  <c r="BH148" i="5"/>
  <c r="H148" i="5"/>
  <c r="BI147" i="5"/>
  <c r="BH147" i="5"/>
  <c r="H147" i="5"/>
  <c r="BI146" i="5"/>
  <c r="BH146" i="5"/>
  <c r="H146" i="5"/>
  <c r="BH145" i="5"/>
  <c r="H145" i="5"/>
  <c r="BI144" i="5"/>
  <c r="BH144" i="5"/>
  <c r="H144" i="5"/>
  <c r="BI143" i="5"/>
  <c r="BH143" i="5"/>
  <c r="H143" i="5"/>
  <c r="BL143" i="5" s="1"/>
  <c r="BW143" i="5" s="1"/>
  <c r="BI142" i="5"/>
  <c r="BH142" i="5"/>
  <c r="H142" i="5"/>
  <c r="BL142" i="5" s="1"/>
  <c r="BW142" i="5" s="1"/>
  <c r="BI141" i="5"/>
  <c r="BH141" i="5"/>
  <c r="H141" i="5"/>
  <c r="BL141" i="5" s="1"/>
  <c r="BW141" i="5" s="1"/>
  <c r="BI140" i="5"/>
  <c r="BH140" i="5"/>
  <c r="H140" i="5"/>
  <c r="BL140" i="5" s="1"/>
  <c r="BW140" i="5" s="1"/>
  <c r="BI139" i="5"/>
  <c r="BH139" i="5"/>
  <c r="H139" i="5"/>
  <c r="BL139" i="5" s="1"/>
  <c r="BW139" i="5" s="1"/>
  <c r="BI138" i="5"/>
  <c r="BH138" i="5"/>
  <c r="H138" i="5"/>
  <c r="BL138" i="5" s="1"/>
  <c r="BW138" i="5" s="1"/>
  <c r="BI137" i="5"/>
  <c r="BH137" i="5"/>
  <c r="H137" i="5"/>
  <c r="BL137" i="5" s="1"/>
  <c r="BW137" i="5" s="1"/>
  <c r="BI136" i="5"/>
  <c r="BH136" i="5"/>
  <c r="H136" i="5"/>
  <c r="BL136" i="5" s="1"/>
  <c r="BW136" i="5" s="1"/>
  <c r="BI135" i="5"/>
  <c r="BH135" i="5"/>
  <c r="H135" i="5"/>
  <c r="BL135" i="5" s="1"/>
  <c r="BW135" i="5" s="1"/>
  <c r="BI134" i="5"/>
  <c r="BH134" i="5"/>
  <c r="H134" i="5"/>
  <c r="BL134" i="5" s="1"/>
  <c r="BW134" i="5" s="1"/>
  <c r="BI133" i="5"/>
  <c r="BH133" i="5"/>
  <c r="H133" i="5"/>
  <c r="BL133" i="5" s="1"/>
  <c r="BW133" i="5" s="1"/>
  <c r="BI132" i="5"/>
  <c r="BH132" i="5"/>
  <c r="H132" i="5"/>
  <c r="BL132" i="5" s="1"/>
  <c r="BW132" i="5" s="1"/>
  <c r="BI131" i="5"/>
  <c r="BH131" i="5"/>
  <c r="H131" i="5"/>
  <c r="BL131" i="5" s="1"/>
  <c r="BW131" i="5" s="1"/>
  <c r="BI130" i="5"/>
  <c r="BH130" i="5"/>
  <c r="H130" i="5"/>
  <c r="BL130" i="5" s="1"/>
  <c r="BW130" i="5" s="1"/>
  <c r="BI129" i="5"/>
  <c r="BH129" i="5"/>
  <c r="H129" i="5"/>
  <c r="BL129" i="5" s="1"/>
  <c r="BW129" i="5" s="1"/>
  <c r="BI128" i="5"/>
  <c r="BH128" i="5"/>
  <c r="H128" i="5"/>
  <c r="BI127" i="5"/>
  <c r="BH127" i="5"/>
  <c r="H127" i="5"/>
  <c r="BI126" i="5"/>
  <c r="BH126" i="5"/>
  <c r="H126" i="5"/>
  <c r="BI125" i="5"/>
  <c r="BH125" i="5"/>
  <c r="H125" i="5"/>
  <c r="BI124" i="5"/>
  <c r="BH124" i="5"/>
  <c r="H124" i="5"/>
  <c r="BI123" i="5"/>
  <c r="BH123" i="5"/>
  <c r="P123" i="5"/>
  <c r="H123" i="5"/>
  <c r="BI122" i="5"/>
  <c r="BH122" i="5"/>
  <c r="P122" i="5"/>
  <c r="H122" i="5"/>
  <c r="BI121" i="5"/>
  <c r="BH121" i="5"/>
  <c r="P121" i="5"/>
  <c r="H121" i="5"/>
  <c r="BI120" i="5"/>
  <c r="BH120" i="5"/>
  <c r="H120" i="5"/>
  <c r="BI119" i="5"/>
  <c r="BH119" i="5"/>
  <c r="P119" i="5"/>
  <c r="H119" i="5"/>
  <c r="BI118" i="5"/>
  <c r="BH118" i="5"/>
  <c r="P118" i="5"/>
  <c r="H118" i="5"/>
  <c r="BI117" i="5"/>
  <c r="BH117" i="5"/>
  <c r="H117" i="5"/>
  <c r="BI116" i="5"/>
  <c r="BH116" i="5"/>
  <c r="H116" i="5"/>
  <c r="BL116" i="5" s="1"/>
  <c r="BW116" i="5" s="1"/>
  <c r="BI115" i="5"/>
  <c r="BH115" i="5"/>
  <c r="H115" i="5"/>
  <c r="BI114" i="5"/>
  <c r="BH114" i="5"/>
  <c r="H114" i="5"/>
  <c r="BL114" i="5" s="1"/>
  <c r="BW114" i="5" s="1"/>
  <c r="BI113" i="5"/>
  <c r="BH113" i="5"/>
  <c r="H113" i="5"/>
  <c r="BL113" i="5" s="1"/>
  <c r="BW113" i="5" s="1"/>
  <c r="BI112" i="5"/>
  <c r="BH112" i="5"/>
  <c r="H112" i="5"/>
  <c r="BL112" i="5" s="1"/>
  <c r="BW112" i="5" s="1"/>
  <c r="BI111" i="5"/>
  <c r="BH111" i="5"/>
  <c r="H111" i="5"/>
  <c r="BL111" i="5" s="1"/>
  <c r="BW111" i="5" s="1"/>
  <c r="BI110" i="5"/>
  <c r="BH110" i="5"/>
  <c r="H110" i="5"/>
  <c r="BL110" i="5" s="1"/>
  <c r="BW110" i="5" s="1"/>
  <c r="BI109" i="5"/>
  <c r="BH109" i="5"/>
  <c r="H109" i="5"/>
  <c r="BL109" i="5" s="1"/>
  <c r="BW109" i="5" s="1"/>
  <c r="BI108" i="5"/>
  <c r="BH108" i="5"/>
  <c r="H108" i="5"/>
  <c r="BL108" i="5" s="1"/>
  <c r="BW108" i="5" s="1"/>
  <c r="BI107" i="5"/>
  <c r="BH107" i="5"/>
  <c r="H107" i="5"/>
  <c r="BL107" i="5" s="1"/>
  <c r="BW107" i="5" s="1"/>
  <c r="BI106" i="5"/>
  <c r="BH106" i="5"/>
  <c r="H106" i="5"/>
  <c r="BL106" i="5" s="1"/>
  <c r="BW106" i="5" s="1"/>
  <c r="BI105" i="5"/>
  <c r="BH105" i="5"/>
  <c r="H105" i="5"/>
  <c r="BL105" i="5" s="1"/>
  <c r="BW105" i="5" s="1"/>
  <c r="BI104" i="5"/>
  <c r="BH104" i="5"/>
  <c r="H104" i="5"/>
  <c r="BL104" i="5" s="1"/>
  <c r="BW104" i="5" s="1"/>
  <c r="BI103" i="5"/>
  <c r="BH103" i="5"/>
  <c r="H103" i="5"/>
  <c r="BL103" i="5" s="1"/>
  <c r="BW103" i="5" s="1"/>
  <c r="BI102" i="5"/>
  <c r="BH102" i="5"/>
  <c r="H102" i="5"/>
  <c r="BL102" i="5" s="1"/>
  <c r="BW102" i="5" s="1"/>
  <c r="BI101" i="5"/>
  <c r="BH101" i="5"/>
  <c r="H101" i="5"/>
  <c r="BI100" i="5"/>
  <c r="BH100" i="5"/>
  <c r="H100" i="5"/>
  <c r="BI99" i="5"/>
  <c r="BH99" i="5"/>
  <c r="V99" i="5"/>
  <c r="T99" i="5"/>
  <c r="H99" i="5"/>
  <c r="BI98" i="5"/>
  <c r="BH98" i="5"/>
  <c r="V98" i="5"/>
  <c r="T98" i="5"/>
  <c r="H98" i="5"/>
  <c r="BL98" i="5" s="1"/>
  <c r="BW98" i="5" s="1"/>
  <c r="BI97" i="5"/>
  <c r="BH97" i="5"/>
  <c r="V97" i="5"/>
  <c r="T97" i="5"/>
  <c r="H97" i="5"/>
  <c r="BL97" i="5" s="1"/>
  <c r="BW97" i="5" s="1"/>
  <c r="BW96" i="5"/>
  <c r="BI96" i="5"/>
  <c r="BH96" i="5"/>
  <c r="V96" i="5"/>
  <c r="T96" i="5"/>
  <c r="H96" i="5"/>
  <c r="BI95" i="5"/>
  <c r="BH95" i="5"/>
  <c r="V95" i="5"/>
  <c r="T95" i="5"/>
  <c r="H95" i="5"/>
  <c r="BL95" i="5" s="1"/>
  <c r="BW95" i="5" s="1"/>
  <c r="BW94" i="5"/>
  <c r="BI94" i="5"/>
  <c r="BH94" i="5"/>
  <c r="V94" i="5"/>
  <c r="T94" i="5"/>
  <c r="H94" i="5"/>
  <c r="BW93" i="5"/>
  <c r="BI93" i="5"/>
  <c r="BH93" i="5"/>
  <c r="V93" i="5"/>
  <c r="T93" i="5"/>
  <c r="H93" i="5"/>
  <c r="BW92" i="5"/>
  <c r="BI92" i="5"/>
  <c r="BH92" i="5"/>
  <c r="V92" i="5"/>
  <c r="T92" i="5"/>
  <c r="H92" i="5"/>
  <c r="BI91" i="5"/>
  <c r="BH91" i="5"/>
  <c r="V91" i="5"/>
  <c r="T91" i="5"/>
  <c r="H91" i="5"/>
  <c r="BL91" i="5" s="1"/>
  <c r="BW91" i="5" s="1"/>
  <c r="CA90" i="5"/>
  <c r="BP90" i="5"/>
  <c r="BH90" i="5"/>
  <c r="H90" i="5"/>
  <c r="BI89" i="5"/>
  <c r="BH89" i="5"/>
  <c r="H89" i="5"/>
  <c r="BL89" i="5" s="1"/>
  <c r="BW89" i="5" s="1"/>
  <c r="BI88" i="5"/>
  <c r="BH88" i="5"/>
  <c r="H88" i="5"/>
  <c r="BL88" i="5" s="1"/>
  <c r="BW88" i="5" s="1"/>
  <c r="BI87" i="5"/>
  <c r="BH87" i="5"/>
  <c r="H87" i="5"/>
  <c r="BL87" i="5" s="1"/>
  <c r="BW87" i="5" s="1"/>
  <c r="BI86" i="5"/>
  <c r="BH86" i="5"/>
  <c r="H86" i="5"/>
  <c r="BL86" i="5" s="1"/>
  <c r="BW86" i="5" s="1"/>
  <c r="BI85" i="5"/>
  <c r="BH85" i="5"/>
  <c r="H85" i="5"/>
  <c r="BL85" i="5" s="1"/>
  <c r="BW85" i="5" s="1"/>
  <c r="BI84" i="5"/>
  <c r="BH84" i="5"/>
  <c r="H84" i="5"/>
  <c r="BL84" i="5" s="1"/>
  <c r="BW84" i="5" s="1"/>
  <c r="BI83" i="5"/>
  <c r="BH83" i="5"/>
  <c r="H83" i="5"/>
  <c r="BL83" i="5" s="1"/>
  <c r="BW83" i="5" s="1"/>
  <c r="BI82" i="5"/>
  <c r="BH82" i="5"/>
  <c r="H82" i="5"/>
  <c r="BL82" i="5" s="1"/>
  <c r="BW82" i="5" s="1"/>
  <c r="BI81" i="5"/>
  <c r="BH81" i="5"/>
  <c r="H81" i="5"/>
  <c r="BH80" i="5"/>
  <c r="T80" i="5"/>
  <c r="BI80" i="5" s="1"/>
  <c r="H80" i="5"/>
  <c r="BH79" i="5"/>
  <c r="T79" i="5"/>
  <c r="BI79" i="5" s="1"/>
  <c r="H79" i="5"/>
  <c r="BH78" i="5"/>
  <c r="T78" i="5"/>
  <c r="BI78" i="5" s="1"/>
  <c r="H78" i="5"/>
  <c r="BH77" i="5"/>
  <c r="T77" i="5"/>
  <c r="BI77" i="5" s="1"/>
  <c r="H77" i="5"/>
  <c r="BH76" i="5"/>
  <c r="T76" i="5"/>
  <c r="BI76" i="5" s="1"/>
  <c r="H76" i="5"/>
  <c r="BI75" i="5"/>
  <c r="BH75" i="5"/>
  <c r="H75" i="5"/>
  <c r="BL75" i="5" s="1"/>
  <c r="BW75" i="5" s="1"/>
  <c r="BI74" i="5"/>
  <c r="BH74" i="5"/>
  <c r="H74" i="5"/>
  <c r="BL74" i="5" s="1"/>
  <c r="BW74" i="5" s="1"/>
  <c r="BI73" i="5"/>
  <c r="BH73" i="5"/>
  <c r="H73" i="5"/>
  <c r="BL73" i="5" s="1"/>
  <c r="BW73" i="5" s="1"/>
  <c r="BI72" i="5"/>
  <c r="BH72" i="5"/>
  <c r="H72" i="5"/>
  <c r="BL72" i="5" s="1"/>
  <c r="BW72" i="5" s="1"/>
  <c r="BI71" i="5"/>
  <c r="BH71" i="5"/>
  <c r="H71" i="5"/>
  <c r="BL71" i="5" s="1"/>
  <c r="BI70" i="5"/>
  <c r="BH70" i="5"/>
  <c r="H70" i="5"/>
  <c r="BL70" i="5" s="1"/>
  <c r="BW70" i="5" s="1"/>
  <c r="BI69" i="5"/>
  <c r="BH69" i="5"/>
  <c r="H69" i="5"/>
  <c r="BI68" i="5"/>
  <c r="BH68" i="5"/>
  <c r="H68" i="5"/>
  <c r="BI67" i="5"/>
  <c r="BH67" i="5"/>
  <c r="H67" i="5"/>
  <c r="BI66" i="5"/>
  <c r="BH66" i="5"/>
  <c r="H66" i="5"/>
  <c r="BI65" i="5"/>
  <c r="BP65" i="5" s="1"/>
  <c r="BH65" i="5"/>
  <c r="H65" i="5"/>
  <c r="BI64" i="5"/>
  <c r="BH64" i="5"/>
  <c r="H64" i="5"/>
  <c r="BI63" i="5"/>
  <c r="BH63" i="5"/>
  <c r="V63" i="5"/>
  <c r="H63" i="5"/>
  <c r="BL63" i="5" s="1"/>
  <c r="BI62" i="5"/>
  <c r="BH62" i="5"/>
  <c r="V62" i="5"/>
  <c r="H62" i="5"/>
  <c r="BL62" i="5" s="1"/>
  <c r="BW62" i="5" s="1"/>
  <c r="BI61" i="5"/>
  <c r="BH61" i="5"/>
  <c r="H61" i="5"/>
  <c r="BH60" i="5"/>
  <c r="V60" i="5"/>
  <c r="BI60" i="5" s="1"/>
  <c r="H60" i="5"/>
  <c r="BH59" i="5"/>
  <c r="V59" i="5"/>
  <c r="BI59" i="5" s="1"/>
  <c r="H59" i="5"/>
  <c r="BW58" i="5"/>
  <c r="BI58" i="5"/>
  <c r="BH58" i="5"/>
  <c r="Z58" i="5"/>
  <c r="H58" i="5"/>
  <c r="BI57" i="5"/>
  <c r="BH57" i="5"/>
  <c r="H57" i="5"/>
  <c r="BI56" i="5"/>
  <c r="BH56" i="5"/>
  <c r="H56" i="5"/>
  <c r="BI55" i="5"/>
  <c r="BH55" i="5"/>
  <c r="H55" i="5"/>
  <c r="BI54" i="5"/>
  <c r="BH54" i="5"/>
  <c r="H54" i="5"/>
  <c r="BI53" i="5"/>
  <c r="BH53" i="5"/>
  <c r="H53" i="5"/>
  <c r="BI52" i="5"/>
  <c r="BH52" i="5"/>
  <c r="H52" i="5"/>
  <c r="BI51" i="5"/>
  <c r="BH51" i="5"/>
  <c r="H51" i="5"/>
  <c r="BH50" i="5"/>
  <c r="V50" i="5"/>
  <c r="BI50" i="5" s="1"/>
  <c r="H50" i="5"/>
  <c r="BH49" i="5"/>
  <c r="V49" i="5"/>
  <c r="BI49" i="5" s="1"/>
  <c r="H49" i="5"/>
  <c r="BH48" i="5"/>
  <c r="V48" i="5"/>
  <c r="BI48" i="5" s="1"/>
  <c r="H48" i="5"/>
  <c r="BH47" i="5"/>
  <c r="V47" i="5"/>
  <c r="BI47" i="5" s="1"/>
  <c r="H47" i="5"/>
  <c r="BH46" i="5"/>
  <c r="V46" i="5"/>
  <c r="BI46" i="5" s="1"/>
  <c r="H46" i="5"/>
  <c r="BH45" i="5"/>
  <c r="V45" i="5"/>
  <c r="BI45" i="5" s="1"/>
  <c r="H45" i="5"/>
  <c r="BI44" i="5"/>
  <c r="BH44" i="5"/>
  <c r="H44" i="5"/>
  <c r="BI43" i="5"/>
  <c r="BH43" i="5"/>
  <c r="H43" i="5"/>
  <c r="BI42" i="5"/>
  <c r="BH42" i="5"/>
  <c r="H42" i="5"/>
  <c r="BI41" i="5"/>
  <c r="BH41" i="5"/>
  <c r="H41" i="5"/>
  <c r="BI40" i="5"/>
  <c r="BH40" i="5"/>
  <c r="H40" i="5"/>
  <c r="BL40" i="5" s="1"/>
  <c r="BI39" i="5"/>
  <c r="BH39" i="5"/>
  <c r="H39" i="5"/>
  <c r="BL39" i="5" s="1"/>
  <c r="BW39" i="5" s="1"/>
  <c r="BW38" i="5"/>
  <c r="BI38" i="5"/>
  <c r="BH38" i="5"/>
  <c r="Z38" i="5"/>
  <c r="V38" i="5"/>
  <c r="T38" i="5"/>
  <c r="H38" i="5"/>
  <c r="BW37" i="5"/>
  <c r="BI37" i="5"/>
  <c r="BH37" i="5"/>
  <c r="Z37" i="5"/>
  <c r="V37" i="5"/>
  <c r="T37" i="5"/>
  <c r="H37" i="5"/>
  <c r="BW36" i="5"/>
  <c r="BI36" i="5"/>
  <c r="BH36" i="5"/>
  <c r="Z36" i="5"/>
  <c r="V36" i="5"/>
  <c r="T36" i="5"/>
  <c r="H36" i="5"/>
  <c r="BW35" i="5"/>
  <c r="BI35" i="5"/>
  <c r="BH35" i="5"/>
  <c r="Z35" i="5"/>
  <c r="V35" i="5"/>
  <c r="T35" i="5"/>
  <c r="H35" i="5"/>
  <c r="BW34" i="5"/>
  <c r="BI34" i="5"/>
  <c r="BH34" i="5"/>
  <c r="Z34" i="5"/>
  <c r="V34" i="5"/>
  <c r="T34" i="5"/>
  <c r="H34" i="5"/>
  <c r="BI33" i="5"/>
  <c r="BH33" i="5"/>
  <c r="R33" i="5"/>
  <c r="H33" i="5"/>
  <c r="BI32" i="5"/>
  <c r="BH32" i="5"/>
  <c r="R32" i="5"/>
  <c r="H32" i="5"/>
  <c r="BI31" i="5"/>
  <c r="BH31" i="5"/>
  <c r="R31" i="5"/>
  <c r="H31" i="5"/>
  <c r="BI30" i="5"/>
  <c r="BH30" i="5"/>
  <c r="R30" i="5"/>
  <c r="H30" i="5"/>
  <c r="BI29" i="5"/>
  <c r="BH29" i="5"/>
  <c r="R29" i="5"/>
  <c r="H29" i="5"/>
  <c r="BI28" i="5"/>
  <c r="BH28" i="5"/>
  <c r="R28" i="5"/>
  <c r="H28" i="5"/>
  <c r="BI27" i="5"/>
  <c r="BH27" i="5"/>
  <c r="R27" i="5"/>
  <c r="H27" i="5"/>
  <c r="BI26" i="5"/>
  <c r="BH26" i="5"/>
  <c r="R26" i="5"/>
  <c r="H26" i="5"/>
  <c r="BI25" i="5"/>
  <c r="BH25" i="5"/>
  <c r="R25" i="5"/>
  <c r="H25" i="5"/>
  <c r="BI24" i="5"/>
  <c r="BH24" i="5"/>
  <c r="R24" i="5"/>
  <c r="H24" i="5"/>
  <c r="BI23" i="5"/>
  <c r="BH23" i="5"/>
  <c r="R23" i="5"/>
  <c r="H23" i="5"/>
  <c r="BH22" i="5"/>
  <c r="V22" i="5"/>
  <c r="BI22" i="5" s="1"/>
  <c r="H22" i="5"/>
  <c r="BH21" i="5"/>
  <c r="V21" i="5"/>
  <c r="BI21" i="5" s="1"/>
  <c r="H21" i="5"/>
  <c r="BH20" i="5"/>
  <c r="V20" i="5"/>
  <c r="BI20" i="5" s="1"/>
  <c r="H20" i="5"/>
  <c r="BH19" i="5"/>
  <c r="V19" i="5"/>
  <c r="BI19" i="5" s="1"/>
  <c r="H19" i="5"/>
  <c r="BI18" i="5"/>
  <c r="BH18" i="5"/>
  <c r="V18" i="5"/>
  <c r="T18" i="5"/>
  <c r="H18" i="5"/>
  <c r="BL18" i="5" s="1"/>
  <c r="BW18" i="5" s="1"/>
  <c r="BI17" i="5"/>
  <c r="BH17" i="5"/>
  <c r="V17" i="5"/>
  <c r="T17" i="5"/>
  <c r="H17" i="5"/>
  <c r="BL17" i="5" s="1"/>
  <c r="BW17" i="5" s="1"/>
  <c r="BI16" i="5"/>
  <c r="BH16" i="5"/>
  <c r="V16" i="5"/>
  <c r="T16" i="5"/>
  <c r="H16" i="5"/>
  <c r="BL16" i="5" s="1"/>
  <c r="BW16" i="5" s="1"/>
  <c r="BI15" i="5"/>
  <c r="BH15" i="5"/>
  <c r="V15" i="5"/>
  <c r="T15" i="5"/>
  <c r="H15" i="5"/>
  <c r="BL15" i="5" s="1"/>
  <c r="BW15" i="5" s="1"/>
  <c r="BI14" i="5"/>
  <c r="BH14" i="5"/>
  <c r="R14" i="5"/>
  <c r="H14" i="5"/>
  <c r="BI13" i="5"/>
  <c r="BH13" i="5"/>
  <c r="R13" i="5"/>
  <c r="H13" i="5"/>
  <c r="BI12" i="5"/>
  <c r="BH12" i="5"/>
  <c r="R12" i="5"/>
  <c r="H12" i="5"/>
  <c r="BL12" i="5" s="1"/>
  <c r="BW12" i="5" s="1"/>
  <c r="BI11" i="5"/>
  <c r="BH11" i="5"/>
  <c r="R11" i="5"/>
  <c r="H11" i="5"/>
  <c r="BL11" i="5" s="1"/>
  <c r="BW11" i="5" s="1"/>
  <c r="BI10" i="5"/>
  <c r="BH10" i="5"/>
  <c r="R10" i="5"/>
  <c r="H10" i="5"/>
  <c r="BL10" i="5" s="1"/>
  <c r="BW10" i="5" s="1"/>
  <c r="BI9" i="5"/>
  <c r="BH9" i="5"/>
  <c r="R9" i="5"/>
  <c r="H9" i="5"/>
  <c r="BL9" i="5" s="1"/>
  <c r="BW9" i="5" s="1"/>
  <c r="BI8" i="5"/>
  <c r="BH8" i="5"/>
  <c r="H8" i="5"/>
  <c r="BL8" i="5" s="1"/>
  <c r="BW8" i="5" s="1"/>
  <c r="BI7" i="5"/>
  <c r="BH7" i="5"/>
  <c r="H7" i="5"/>
  <c r="BL7" i="5" s="1"/>
  <c r="BW7" i="5" s="1"/>
  <c r="BI6" i="5"/>
  <c r="BH6" i="5"/>
  <c r="H6" i="5"/>
  <c r="BL6" i="5" s="1"/>
  <c r="BW6" i="5" s="1"/>
  <c r="BI5" i="5"/>
  <c r="BH5" i="5"/>
  <c r="H5" i="5"/>
  <c r="BL5" i="5" s="1"/>
  <c r="BW5" i="5" s="1"/>
  <c r="BI4" i="5"/>
  <c r="BH4" i="5"/>
  <c r="H4" i="5"/>
  <c r="BL4" i="5" s="1"/>
  <c r="BW4" i="5" s="1"/>
  <c r="BI3" i="5"/>
  <c r="BH3" i="5"/>
  <c r="H3" i="5"/>
  <c r="BL3" i="5" s="1"/>
  <c r="BW3" i="5" s="1"/>
  <c r="BU120" i="4"/>
  <c r="BJ120" i="4"/>
  <c r="BH246" i="4"/>
  <c r="AC246" i="4"/>
  <c r="BW242" i="4"/>
  <c r="BI242" i="4"/>
  <c r="BH242" i="4"/>
  <c r="V242" i="4"/>
  <c r="H242" i="4"/>
  <c r="BW241" i="4"/>
  <c r="BI241" i="4"/>
  <c r="BH241" i="4"/>
  <c r="V241" i="4"/>
  <c r="H241" i="4"/>
  <c r="BW240" i="4"/>
  <c r="BI240" i="4"/>
  <c r="BH240" i="4"/>
  <c r="V240" i="4"/>
  <c r="H240" i="4"/>
  <c r="BW239" i="4"/>
  <c r="BI239" i="4"/>
  <c r="BH239" i="4"/>
  <c r="V239" i="4"/>
  <c r="H239" i="4"/>
  <c r="BW238" i="4"/>
  <c r="BI238" i="4"/>
  <c r="BH238" i="4"/>
  <c r="T238" i="4"/>
  <c r="H238" i="4"/>
  <c r="BW237" i="4"/>
  <c r="BI237" i="4"/>
  <c r="BH237" i="4"/>
  <c r="T237" i="4"/>
  <c r="H237" i="4"/>
  <c r="BW236" i="4"/>
  <c r="BI236" i="4"/>
  <c r="BH236" i="4"/>
  <c r="T236" i="4"/>
  <c r="H236" i="4"/>
  <c r="BW235" i="4"/>
  <c r="BI235" i="4"/>
  <c r="BH235" i="4"/>
  <c r="T235" i="4"/>
  <c r="H235" i="4"/>
  <c r="BW234" i="4"/>
  <c r="BI234" i="4"/>
  <c r="BH234" i="4"/>
  <c r="T234" i="4"/>
  <c r="H234" i="4"/>
  <c r="BW233" i="4"/>
  <c r="BI233" i="4"/>
  <c r="BH233" i="4"/>
  <c r="T233" i="4"/>
  <c r="H233" i="4"/>
  <c r="BI232" i="4"/>
  <c r="BH232" i="4"/>
  <c r="H232" i="4"/>
  <c r="BH231" i="4"/>
  <c r="V231" i="4"/>
  <c r="BI231" i="4" s="1"/>
  <c r="T231" i="4"/>
  <c r="H231" i="4"/>
  <c r="BH230" i="4"/>
  <c r="V230" i="4"/>
  <c r="BI230" i="4" s="1"/>
  <c r="T230" i="4"/>
  <c r="H230" i="4"/>
  <c r="BH229" i="4"/>
  <c r="V229" i="4"/>
  <c r="BI229" i="4" s="1"/>
  <c r="T229" i="4"/>
  <c r="H229" i="4"/>
  <c r="BH228" i="4"/>
  <c r="V228" i="4"/>
  <c r="BI228" i="4" s="1"/>
  <c r="T228" i="4"/>
  <c r="H228" i="4"/>
  <c r="BI227" i="4"/>
  <c r="BH227" i="4"/>
  <c r="H227" i="4"/>
  <c r="BI226" i="4"/>
  <c r="BH226" i="4"/>
  <c r="H226" i="4"/>
  <c r="BI225" i="4"/>
  <c r="BH225" i="4"/>
  <c r="H225" i="4"/>
  <c r="BW224" i="4"/>
  <c r="BI224" i="4"/>
  <c r="BH224" i="4"/>
  <c r="H224" i="4"/>
  <c r="BW223" i="4"/>
  <c r="BI223" i="4"/>
  <c r="BH223" i="4"/>
  <c r="H223" i="4"/>
  <c r="BW222" i="4"/>
  <c r="BI222" i="4"/>
  <c r="BH222" i="4"/>
  <c r="H222" i="4"/>
  <c r="BW221" i="4"/>
  <c r="BI221" i="4"/>
  <c r="BH221" i="4"/>
  <c r="H221" i="4"/>
  <c r="BW220" i="4"/>
  <c r="BI220" i="4"/>
  <c r="BH220" i="4"/>
  <c r="H220" i="4"/>
  <c r="BW219" i="4"/>
  <c r="BI219" i="4"/>
  <c r="BH219" i="4"/>
  <c r="H219" i="4"/>
  <c r="BI218" i="4"/>
  <c r="BH218" i="4"/>
  <c r="H218" i="4"/>
  <c r="BI217" i="4"/>
  <c r="BH217" i="4"/>
  <c r="H217" i="4"/>
  <c r="BI216" i="4"/>
  <c r="BH216" i="4"/>
  <c r="H216" i="4"/>
  <c r="BI215" i="4"/>
  <c r="BH215" i="4"/>
  <c r="H215" i="4"/>
  <c r="BI214" i="4"/>
  <c r="BH214" i="4"/>
  <c r="P214" i="4"/>
  <c r="H214" i="4"/>
  <c r="BI213" i="4"/>
  <c r="BH213" i="4"/>
  <c r="P213" i="4"/>
  <c r="H213" i="4"/>
  <c r="BI212" i="4"/>
  <c r="BH212" i="4"/>
  <c r="P212" i="4"/>
  <c r="H212" i="4"/>
  <c r="BI211" i="4"/>
  <c r="BH211" i="4"/>
  <c r="P211" i="4"/>
  <c r="H211" i="4"/>
  <c r="BI210" i="4"/>
  <c r="BH210" i="4"/>
  <c r="P210" i="4"/>
  <c r="H210" i="4"/>
  <c r="BW209" i="4"/>
  <c r="BI209" i="4"/>
  <c r="BH209" i="4"/>
  <c r="P209" i="4"/>
  <c r="H209" i="4"/>
  <c r="BW208" i="4"/>
  <c r="BI208" i="4"/>
  <c r="BH208" i="4"/>
  <c r="P208" i="4"/>
  <c r="H208" i="4"/>
  <c r="BW207" i="4"/>
  <c r="BI207" i="4"/>
  <c r="BH207" i="4"/>
  <c r="P207" i="4"/>
  <c r="H207" i="4"/>
  <c r="BW206" i="4"/>
  <c r="BI206" i="4"/>
  <c r="BH206" i="4"/>
  <c r="P206" i="4"/>
  <c r="H206" i="4"/>
  <c r="BW205" i="4"/>
  <c r="BI205" i="4"/>
  <c r="BH205" i="4"/>
  <c r="P205" i="4"/>
  <c r="H205" i="4"/>
  <c r="BW204" i="4"/>
  <c r="BI204" i="4"/>
  <c r="BH204" i="4"/>
  <c r="P204" i="4"/>
  <c r="H204" i="4"/>
  <c r="BW203" i="4"/>
  <c r="BI203" i="4"/>
  <c r="BH203" i="4"/>
  <c r="P203" i="4"/>
  <c r="H203" i="4"/>
  <c r="BW202" i="4"/>
  <c r="BI202" i="4"/>
  <c r="BH202" i="4"/>
  <c r="P202" i="4"/>
  <c r="H202" i="4"/>
  <c r="BW201" i="4"/>
  <c r="BI201" i="4"/>
  <c r="BH201" i="4"/>
  <c r="P201" i="4"/>
  <c r="H201" i="4"/>
  <c r="BW200" i="4"/>
  <c r="BI200" i="4"/>
  <c r="BH200" i="4"/>
  <c r="P200" i="4"/>
  <c r="H200" i="4"/>
  <c r="BW199" i="4"/>
  <c r="BI199" i="4"/>
  <c r="BH199" i="4"/>
  <c r="P199" i="4"/>
  <c r="H199" i="4"/>
  <c r="BI198" i="4"/>
  <c r="BH198" i="4"/>
  <c r="H198" i="4"/>
  <c r="BI197" i="4"/>
  <c r="BH197" i="4"/>
  <c r="H197" i="4"/>
  <c r="BW196" i="4"/>
  <c r="BI196" i="4"/>
  <c r="BH196" i="4"/>
  <c r="H196" i="4"/>
  <c r="BI195" i="4"/>
  <c r="BH195" i="4"/>
  <c r="H195" i="4"/>
  <c r="BI194" i="4"/>
  <c r="BH194" i="4"/>
  <c r="H194" i="4"/>
  <c r="BH193" i="4"/>
  <c r="T193" i="4"/>
  <c r="BI193" i="4" s="1"/>
  <c r="H193" i="4"/>
  <c r="BI192" i="4"/>
  <c r="BH192" i="4"/>
  <c r="V192" i="4"/>
  <c r="H192" i="4"/>
  <c r="BI191" i="4"/>
  <c r="BH191" i="4"/>
  <c r="V191" i="4"/>
  <c r="H191" i="4"/>
  <c r="BI190" i="4"/>
  <c r="BH190" i="4"/>
  <c r="V190" i="4"/>
  <c r="H190" i="4"/>
  <c r="BW189" i="4"/>
  <c r="BH189" i="4"/>
  <c r="T189" i="4"/>
  <c r="BI189" i="4" s="1"/>
  <c r="H189" i="4"/>
  <c r="BW188" i="4"/>
  <c r="BH188" i="4"/>
  <c r="T188" i="4"/>
  <c r="BI188" i="4" s="1"/>
  <c r="H188" i="4"/>
  <c r="BH187" i="4"/>
  <c r="T187" i="4"/>
  <c r="BI187" i="4" s="1"/>
  <c r="H187" i="4"/>
  <c r="BH186" i="4"/>
  <c r="T186" i="4"/>
  <c r="BI186" i="4" s="1"/>
  <c r="H186" i="4"/>
  <c r="BH185" i="4"/>
  <c r="T185" i="4"/>
  <c r="BI185" i="4" s="1"/>
  <c r="H185" i="4"/>
  <c r="BW184" i="4"/>
  <c r="BH184" i="4"/>
  <c r="T184" i="4"/>
  <c r="BI184" i="4" s="1"/>
  <c r="H184" i="4"/>
  <c r="BW183" i="4"/>
  <c r="BH183" i="4"/>
  <c r="T183" i="4"/>
  <c r="BI183" i="4" s="1"/>
  <c r="H183" i="4"/>
  <c r="BH182" i="4"/>
  <c r="T182" i="4"/>
  <c r="BI182" i="4" s="1"/>
  <c r="H182" i="4"/>
  <c r="BW181" i="4"/>
  <c r="BH181" i="4"/>
  <c r="T181" i="4"/>
  <c r="BI181" i="4" s="1"/>
  <c r="H181" i="4"/>
  <c r="BW180" i="4"/>
  <c r="BH180" i="4"/>
  <c r="T180" i="4"/>
  <c r="BI180" i="4" s="1"/>
  <c r="H180" i="4"/>
  <c r="BW179" i="4"/>
  <c r="BH179" i="4"/>
  <c r="T179" i="4"/>
  <c r="BI179" i="4" s="1"/>
  <c r="H179" i="4"/>
  <c r="BH178" i="4"/>
  <c r="T178" i="4"/>
  <c r="BI178" i="4" s="1"/>
  <c r="H178" i="4"/>
  <c r="BH177" i="4"/>
  <c r="T177" i="4"/>
  <c r="BI177" i="4" s="1"/>
  <c r="H177" i="4"/>
  <c r="BH176" i="4"/>
  <c r="T176" i="4"/>
  <c r="BI176" i="4" s="1"/>
  <c r="H176" i="4"/>
  <c r="BH175" i="4"/>
  <c r="T175" i="4"/>
  <c r="BI175" i="4" s="1"/>
  <c r="H175" i="4"/>
  <c r="BH174" i="4"/>
  <c r="T174" i="4"/>
  <c r="BI174" i="4" s="1"/>
  <c r="H174" i="4"/>
  <c r="BW173" i="4"/>
  <c r="BH173" i="4"/>
  <c r="T173" i="4"/>
  <c r="BI173" i="4" s="1"/>
  <c r="H173" i="4"/>
  <c r="BW172" i="4"/>
  <c r="BH172" i="4"/>
  <c r="T172" i="4"/>
  <c r="BI172" i="4" s="1"/>
  <c r="H172" i="4"/>
  <c r="BH171" i="4"/>
  <c r="H171" i="4"/>
  <c r="BW170" i="4"/>
  <c r="BI170" i="4"/>
  <c r="BH170" i="4"/>
  <c r="H170" i="4"/>
  <c r="BW169" i="4"/>
  <c r="BI169" i="4"/>
  <c r="BH169" i="4"/>
  <c r="H169" i="4"/>
  <c r="BW168" i="4"/>
  <c r="BI168" i="4"/>
  <c r="BH168" i="4"/>
  <c r="H168" i="4"/>
  <c r="BW167" i="4"/>
  <c r="BI167" i="4"/>
  <c r="BH167" i="4"/>
  <c r="H167" i="4"/>
  <c r="BW166" i="4"/>
  <c r="BI166" i="4"/>
  <c r="BH166" i="4"/>
  <c r="H166" i="4"/>
  <c r="BW165" i="4"/>
  <c r="BI165" i="4"/>
  <c r="BH165" i="4"/>
  <c r="H165" i="4"/>
  <c r="BW164" i="4"/>
  <c r="BI164" i="4"/>
  <c r="BH164" i="4"/>
  <c r="H164" i="4"/>
  <c r="BW163" i="4"/>
  <c r="BI163" i="4"/>
  <c r="BH163" i="4"/>
  <c r="H163" i="4"/>
  <c r="BI162" i="4"/>
  <c r="BH162" i="4"/>
  <c r="V162" i="4"/>
  <c r="H162" i="4"/>
  <c r="BI161" i="4"/>
  <c r="BH161" i="4"/>
  <c r="H161" i="4"/>
  <c r="BI160" i="4"/>
  <c r="BH160" i="4"/>
  <c r="H160" i="4"/>
  <c r="BI159" i="4"/>
  <c r="BH159" i="4"/>
  <c r="H159" i="4"/>
  <c r="BI158" i="4"/>
  <c r="BH158" i="4"/>
  <c r="V158" i="4"/>
  <c r="H158" i="4"/>
  <c r="BI157" i="4"/>
  <c r="BH157" i="4"/>
  <c r="H157" i="4"/>
  <c r="BI156" i="4"/>
  <c r="BH156" i="4"/>
  <c r="H156" i="4"/>
  <c r="BI155" i="4"/>
  <c r="BH155" i="4"/>
  <c r="H155" i="4"/>
  <c r="BI154" i="4"/>
  <c r="BH154" i="4"/>
  <c r="H154" i="4"/>
  <c r="BI153" i="4"/>
  <c r="BH153" i="4"/>
  <c r="H153" i="4"/>
  <c r="BH152" i="4"/>
  <c r="H152" i="4"/>
  <c r="BI151" i="4"/>
  <c r="BH151" i="4"/>
  <c r="H151" i="4"/>
  <c r="BI150" i="4"/>
  <c r="BH150" i="4"/>
  <c r="H150" i="4"/>
  <c r="BI149" i="4"/>
  <c r="BH149" i="4"/>
  <c r="H149" i="4"/>
  <c r="BI148" i="4"/>
  <c r="BH148" i="4"/>
  <c r="H148" i="4"/>
  <c r="BI147" i="4"/>
  <c r="BH147" i="4"/>
  <c r="H147" i="4"/>
  <c r="BW146" i="4"/>
  <c r="BI146" i="4"/>
  <c r="BH146" i="4"/>
  <c r="V146" i="4"/>
  <c r="T146" i="4"/>
  <c r="H146" i="4"/>
  <c r="BI145" i="4"/>
  <c r="BH145" i="4"/>
  <c r="V145" i="4"/>
  <c r="T145" i="4"/>
  <c r="H145" i="4"/>
  <c r="BW144" i="4"/>
  <c r="BI144" i="4"/>
  <c r="BH144" i="4"/>
  <c r="V144" i="4"/>
  <c r="T144" i="4"/>
  <c r="H144" i="4"/>
  <c r="BW143" i="4"/>
  <c r="BI143" i="4"/>
  <c r="BH143" i="4"/>
  <c r="V143" i="4"/>
  <c r="T143" i="4"/>
  <c r="H143" i="4"/>
  <c r="BW142" i="4"/>
  <c r="BI142" i="4"/>
  <c r="BH142" i="4"/>
  <c r="V142" i="4"/>
  <c r="T142" i="4"/>
  <c r="H142" i="4"/>
  <c r="BW141" i="4"/>
  <c r="BI141" i="4"/>
  <c r="BH141" i="4"/>
  <c r="V141" i="4"/>
  <c r="T141" i="4"/>
  <c r="H141" i="4"/>
  <c r="BW140" i="4"/>
  <c r="BI140" i="4"/>
  <c r="BH140" i="4"/>
  <c r="V140" i="4"/>
  <c r="T140" i="4"/>
  <c r="H140" i="4"/>
  <c r="BI139" i="4"/>
  <c r="BH139" i="4"/>
  <c r="H139" i="4"/>
  <c r="BI138" i="4"/>
  <c r="BH138" i="4"/>
  <c r="V138" i="4"/>
  <c r="T138" i="4"/>
  <c r="H138" i="4"/>
  <c r="BI137" i="4"/>
  <c r="BH137" i="4"/>
  <c r="V137" i="4"/>
  <c r="T137" i="4"/>
  <c r="H137" i="4"/>
  <c r="BI136" i="4"/>
  <c r="BH136" i="4"/>
  <c r="V136" i="4"/>
  <c r="T136" i="4"/>
  <c r="H136" i="4"/>
  <c r="BI135" i="4"/>
  <c r="BH135" i="4"/>
  <c r="V135" i="4"/>
  <c r="T135" i="4"/>
  <c r="H135" i="4"/>
  <c r="BI134" i="4"/>
  <c r="BH134" i="4"/>
  <c r="V134" i="4"/>
  <c r="T134" i="4"/>
  <c r="H134" i="4"/>
  <c r="BW133" i="4"/>
  <c r="BI133" i="4"/>
  <c r="BH133" i="4"/>
  <c r="V133" i="4"/>
  <c r="T133" i="4"/>
  <c r="H133" i="4"/>
  <c r="BW132" i="4"/>
  <c r="BI132" i="4"/>
  <c r="BH132" i="4"/>
  <c r="V132" i="4"/>
  <c r="T132" i="4"/>
  <c r="H132" i="4"/>
  <c r="BW131" i="4"/>
  <c r="BI131" i="4"/>
  <c r="BH131" i="4"/>
  <c r="V131" i="4"/>
  <c r="T131" i="4"/>
  <c r="H131" i="4"/>
  <c r="BI130" i="4"/>
  <c r="BH130" i="4"/>
  <c r="H130" i="4"/>
  <c r="BI129" i="4"/>
  <c r="BH129" i="4"/>
  <c r="H129" i="4"/>
  <c r="BH128" i="4"/>
  <c r="T128" i="4"/>
  <c r="BI128" i="4" s="1"/>
  <c r="H128" i="4"/>
  <c r="BH127" i="4"/>
  <c r="T127" i="4"/>
  <c r="BI127" i="4" s="1"/>
  <c r="H127" i="4"/>
  <c r="BH126" i="4"/>
  <c r="V126" i="4"/>
  <c r="BI126" i="4" s="1"/>
  <c r="H126" i="4"/>
  <c r="BH125" i="4"/>
  <c r="V125" i="4"/>
  <c r="BI125" i="4" s="1"/>
  <c r="H125" i="4"/>
  <c r="BH124" i="4"/>
  <c r="V124" i="4"/>
  <c r="BI124" i="4" s="1"/>
  <c r="H124" i="4"/>
  <c r="BH123" i="4"/>
  <c r="V123" i="4"/>
  <c r="BI123" i="4" s="1"/>
  <c r="H123" i="4"/>
  <c r="BH122" i="4"/>
  <c r="V122" i="4"/>
  <c r="BI122" i="4" s="1"/>
  <c r="H122" i="4"/>
  <c r="BH121" i="4"/>
  <c r="V121" i="4"/>
  <c r="BI121" i="4" s="1"/>
  <c r="H121" i="4"/>
  <c r="CA120" i="4"/>
  <c r="BP120" i="4"/>
  <c r="BH120" i="4"/>
  <c r="V120" i="4"/>
  <c r="H120" i="4"/>
  <c r="BW119" i="4"/>
  <c r="BI119" i="4"/>
  <c r="BH119" i="4"/>
  <c r="H119" i="4"/>
  <c r="BW118" i="4"/>
  <c r="BI118" i="4"/>
  <c r="BH118" i="4"/>
  <c r="H118" i="4"/>
  <c r="BW117" i="4"/>
  <c r="BI117" i="4"/>
  <c r="BH117" i="4"/>
  <c r="H117" i="4"/>
  <c r="BI116" i="4"/>
  <c r="BH116" i="4"/>
  <c r="H116" i="4"/>
  <c r="BI115" i="4"/>
  <c r="BH115" i="4"/>
  <c r="H115" i="4"/>
  <c r="BI114" i="4"/>
  <c r="BH114" i="4"/>
  <c r="H114" i="4"/>
  <c r="BI113" i="4"/>
  <c r="BH113" i="4"/>
  <c r="H113" i="4"/>
  <c r="BI112" i="4"/>
  <c r="BH112" i="4"/>
  <c r="H112" i="4"/>
  <c r="BI111" i="4"/>
  <c r="BH111" i="4"/>
  <c r="H111" i="4"/>
  <c r="BI110" i="4"/>
  <c r="BH110" i="4"/>
  <c r="H110" i="4"/>
  <c r="BW109" i="4"/>
  <c r="BI109" i="4"/>
  <c r="BH109" i="4"/>
  <c r="H109" i="4"/>
  <c r="BW108" i="4"/>
  <c r="BI108" i="4"/>
  <c r="BH108" i="4"/>
  <c r="H108" i="4"/>
  <c r="BW107" i="4"/>
  <c r="BI107" i="4"/>
  <c r="BH107" i="4"/>
  <c r="H107" i="4"/>
  <c r="BI106" i="4"/>
  <c r="BH106" i="4"/>
  <c r="H106" i="4"/>
  <c r="BH105" i="4"/>
  <c r="V105" i="4"/>
  <c r="T105" i="4"/>
  <c r="BI105" i="4" s="1"/>
  <c r="H105" i="4"/>
  <c r="BH104" i="4"/>
  <c r="V104" i="4"/>
  <c r="T104" i="4"/>
  <c r="BI104" i="4" s="1"/>
  <c r="H104" i="4"/>
  <c r="BH103" i="4"/>
  <c r="V103" i="4"/>
  <c r="T103" i="4"/>
  <c r="BI103" i="4" s="1"/>
  <c r="H103" i="4"/>
  <c r="BH102" i="4"/>
  <c r="V102" i="4"/>
  <c r="T102" i="4"/>
  <c r="BI102" i="4" s="1"/>
  <c r="H102" i="4"/>
  <c r="BH101" i="4"/>
  <c r="V101" i="4"/>
  <c r="T101" i="4"/>
  <c r="BI101" i="4" s="1"/>
  <c r="H101" i="4"/>
  <c r="BH100" i="4"/>
  <c r="V100" i="4"/>
  <c r="T100" i="4"/>
  <c r="BI100" i="4" s="1"/>
  <c r="H100" i="4"/>
  <c r="BH99" i="4"/>
  <c r="V99" i="4"/>
  <c r="T99" i="4"/>
  <c r="BI99" i="4" s="1"/>
  <c r="H99" i="4"/>
  <c r="BH98" i="4"/>
  <c r="V98" i="4"/>
  <c r="T98" i="4"/>
  <c r="BI98" i="4" s="1"/>
  <c r="H98" i="4"/>
  <c r="BH97" i="4"/>
  <c r="V97" i="4"/>
  <c r="T97" i="4"/>
  <c r="BI97" i="4" s="1"/>
  <c r="H97" i="4"/>
  <c r="BI96" i="4"/>
  <c r="BH96" i="4"/>
  <c r="P96" i="4"/>
  <c r="H96" i="4"/>
  <c r="BI95" i="4"/>
  <c r="BH95" i="4"/>
  <c r="V95" i="4"/>
  <c r="T95" i="4"/>
  <c r="H95" i="4"/>
  <c r="BI94" i="4"/>
  <c r="BH94" i="4"/>
  <c r="V94" i="4"/>
  <c r="T94" i="4"/>
  <c r="H94" i="4"/>
  <c r="BI93" i="4"/>
  <c r="BH93" i="4"/>
  <c r="V93" i="4"/>
  <c r="T93" i="4"/>
  <c r="H93" i="4"/>
  <c r="BI92" i="4"/>
  <c r="BH92" i="4"/>
  <c r="V92" i="4"/>
  <c r="T92" i="4"/>
  <c r="H92" i="4"/>
  <c r="BI91" i="4"/>
  <c r="BH91" i="4"/>
  <c r="V91" i="4"/>
  <c r="T91" i="4"/>
  <c r="H91" i="4"/>
  <c r="BI90" i="4"/>
  <c r="BH90" i="4"/>
  <c r="V90" i="4"/>
  <c r="T90" i="4"/>
  <c r="H90" i="4"/>
  <c r="BW89" i="4"/>
  <c r="BI89" i="4"/>
  <c r="BH89" i="4"/>
  <c r="V89" i="4"/>
  <c r="T89" i="4"/>
  <c r="H89" i="4"/>
  <c r="BW88" i="4"/>
  <c r="BI88" i="4"/>
  <c r="BH88" i="4"/>
  <c r="V88" i="4"/>
  <c r="T88" i="4"/>
  <c r="H88" i="4"/>
  <c r="BW87" i="4"/>
  <c r="BI87" i="4"/>
  <c r="BH87" i="4"/>
  <c r="V87" i="4"/>
  <c r="T87" i="4"/>
  <c r="H87" i="4"/>
  <c r="BW86" i="4"/>
  <c r="BI86" i="4"/>
  <c r="BH86" i="4"/>
  <c r="V86" i="4"/>
  <c r="T86" i="4"/>
  <c r="H86" i="4"/>
  <c r="BW85" i="4"/>
  <c r="BI85" i="4"/>
  <c r="BH85" i="4"/>
  <c r="V85" i="4"/>
  <c r="T85" i="4"/>
  <c r="H85" i="4"/>
  <c r="BW84" i="4"/>
  <c r="BI84" i="4"/>
  <c r="BH84" i="4"/>
  <c r="V84" i="4"/>
  <c r="T84" i="4"/>
  <c r="H84" i="4"/>
  <c r="BW83" i="4"/>
  <c r="BI83" i="4"/>
  <c r="BH83" i="4"/>
  <c r="V83" i="4"/>
  <c r="T83" i="4"/>
  <c r="H83" i="4"/>
  <c r="BH82" i="4"/>
  <c r="V82" i="4"/>
  <c r="T82" i="4"/>
  <c r="BI82" i="4" s="1"/>
  <c r="H82" i="4"/>
  <c r="BH81" i="4"/>
  <c r="V81" i="4"/>
  <c r="T81" i="4"/>
  <c r="BI81" i="4" s="1"/>
  <c r="H81" i="4"/>
  <c r="BW80" i="4"/>
  <c r="BI80" i="4"/>
  <c r="BH80" i="4"/>
  <c r="V80" i="4"/>
  <c r="T80" i="4"/>
  <c r="H80" i="4"/>
  <c r="BH79" i="4"/>
  <c r="V79" i="4"/>
  <c r="T79" i="4"/>
  <c r="BI79" i="4" s="1"/>
  <c r="H79" i="4"/>
  <c r="BH78" i="4"/>
  <c r="T78" i="4"/>
  <c r="BI78" i="4" s="1"/>
  <c r="H78" i="4"/>
  <c r="BH77" i="4"/>
  <c r="T77" i="4"/>
  <c r="P77" i="4" s="1"/>
  <c r="H77" i="4"/>
  <c r="BH76" i="4"/>
  <c r="T76" i="4"/>
  <c r="BI76" i="4" s="1"/>
  <c r="H76" i="4"/>
  <c r="BH75" i="4"/>
  <c r="T75" i="4"/>
  <c r="P75" i="4" s="1"/>
  <c r="H75" i="4"/>
  <c r="BH74" i="4"/>
  <c r="T74" i="4"/>
  <c r="P74" i="4" s="1"/>
  <c r="H74" i="4"/>
  <c r="BH73" i="4"/>
  <c r="T73" i="4"/>
  <c r="BI73" i="4" s="1"/>
  <c r="H73" i="4"/>
  <c r="BH72" i="4"/>
  <c r="T72" i="4"/>
  <c r="P72" i="4" s="1"/>
  <c r="H72" i="4"/>
  <c r="BH71" i="4"/>
  <c r="T71" i="4"/>
  <c r="BI71" i="4" s="1"/>
  <c r="H71" i="4"/>
  <c r="BH70" i="4"/>
  <c r="T70" i="4"/>
  <c r="P70" i="4" s="1"/>
  <c r="H70" i="4"/>
  <c r="BH69" i="4"/>
  <c r="T69" i="4"/>
  <c r="BI69" i="4" s="1"/>
  <c r="H69" i="4"/>
  <c r="BH68" i="4"/>
  <c r="T68" i="4"/>
  <c r="BI68" i="4" s="1"/>
  <c r="H68" i="4"/>
  <c r="BH67" i="4"/>
  <c r="T67" i="4"/>
  <c r="BI67" i="4" s="1"/>
  <c r="H67" i="4"/>
  <c r="BH66" i="4"/>
  <c r="T66" i="4"/>
  <c r="BI66" i="4" s="1"/>
  <c r="H66" i="4"/>
  <c r="BH65" i="4"/>
  <c r="T65" i="4"/>
  <c r="P65" i="4" s="1"/>
  <c r="H65" i="4"/>
  <c r="BH64" i="4"/>
  <c r="T64" i="4"/>
  <c r="BI64" i="4" s="1"/>
  <c r="H64" i="4"/>
  <c r="BH63" i="4"/>
  <c r="T63" i="4"/>
  <c r="BI63" i="4" s="1"/>
  <c r="H63" i="4"/>
  <c r="BH62" i="4"/>
  <c r="T62" i="4"/>
  <c r="BI62" i="4" s="1"/>
  <c r="H62" i="4"/>
  <c r="BH61" i="4"/>
  <c r="T61" i="4"/>
  <c r="BI61" i="4" s="1"/>
  <c r="H61" i="4"/>
  <c r="BH60" i="4"/>
  <c r="T60" i="4"/>
  <c r="BI60" i="4" s="1"/>
  <c r="H60" i="4"/>
  <c r="BH59" i="4"/>
  <c r="T59" i="4"/>
  <c r="P59" i="4" s="1"/>
  <c r="H59" i="4"/>
  <c r="BH58" i="4"/>
  <c r="T58" i="4"/>
  <c r="P58" i="4" s="1"/>
  <c r="H58" i="4"/>
  <c r="BH57" i="4"/>
  <c r="T57" i="4"/>
  <c r="P57" i="4" s="1"/>
  <c r="H57" i="4"/>
  <c r="BH56" i="4"/>
  <c r="T56" i="4"/>
  <c r="P56" i="4" s="1"/>
  <c r="H56" i="4"/>
  <c r="BI55" i="4"/>
  <c r="BH55" i="4"/>
  <c r="H55" i="4"/>
  <c r="BI54" i="4"/>
  <c r="BH54" i="4"/>
  <c r="H54" i="4"/>
  <c r="BW53" i="4"/>
  <c r="BH53" i="4"/>
  <c r="V53" i="4"/>
  <c r="BI53" i="4" s="1"/>
  <c r="H53" i="4"/>
  <c r="BH52" i="4"/>
  <c r="V52" i="4"/>
  <c r="BI52" i="4" s="1"/>
  <c r="H52" i="4"/>
  <c r="BI51" i="4"/>
  <c r="BH51" i="4"/>
  <c r="H51" i="4"/>
  <c r="BI50" i="4"/>
  <c r="BH50" i="4"/>
  <c r="H50" i="4"/>
  <c r="BH49" i="4"/>
  <c r="H49" i="4"/>
  <c r="BH48" i="4"/>
  <c r="V48" i="4"/>
  <c r="T48" i="4"/>
  <c r="BI48" i="4" s="1"/>
  <c r="H48" i="4"/>
  <c r="BW47" i="4"/>
  <c r="BI47" i="4"/>
  <c r="BH47" i="4"/>
  <c r="V47" i="4"/>
  <c r="T47" i="4"/>
  <c r="P47" i="4" s="1"/>
  <c r="H47" i="4"/>
  <c r="BW46" i="4"/>
  <c r="BI46" i="4"/>
  <c r="BH46" i="4"/>
  <c r="V46" i="4"/>
  <c r="T46" i="4"/>
  <c r="P46" i="4" s="1"/>
  <c r="H46" i="4"/>
  <c r="BW45" i="4"/>
  <c r="BI45" i="4"/>
  <c r="BH45" i="4"/>
  <c r="V45" i="4"/>
  <c r="T45" i="4"/>
  <c r="P45" i="4" s="1"/>
  <c r="H45" i="4"/>
  <c r="BW44" i="4"/>
  <c r="BI44" i="4"/>
  <c r="BH44" i="4"/>
  <c r="V44" i="4"/>
  <c r="T44" i="4"/>
  <c r="P44" i="4" s="1"/>
  <c r="H44" i="4"/>
  <c r="BW43" i="4"/>
  <c r="BI43" i="4"/>
  <c r="BH43" i="4"/>
  <c r="V43" i="4"/>
  <c r="T43" i="4"/>
  <c r="P43" i="4" s="1"/>
  <c r="H43" i="4"/>
  <c r="BW42" i="4"/>
  <c r="BI42" i="4"/>
  <c r="BH42" i="4"/>
  <c r="V42" i="4"/>
  <c r="T42" i="4"/>
  <c r="P42" i="4" s="1"/>
  <c r="H42" i="4"/>
  <c r="BI41" i="4"/>
  <c r="BH41" i="4"/>
  <c r="V41" i="4"/>
  <c r="T41" i="4"/>
  <c r="P41" i="4" s="1"/>
  <c r="H41" i="4"/>
  <c r="BI40" i="4"/>
  <c r="BH40" i="4"/>
  <c r="V40" i="4"/>
  <c r="T40" i="4"/>
  <c r="P40" i="4" s="1"/>
  <c r="H40" i="4"/>
  <c r="BI39" i="4"/>
  <c r="BH39" i="4"/>
  <c r="V39" i="4"/>
  <c r="T39" i="4"/>
  <c r="P39" i="4" s="1"/>
  <c r="H39" i="4"/>
  <c r="BI38" i="4"/>
  <c r="BH38" i="4"/>
  <c r="V38" i="4"/>
  <c r="T38" i="4"/>
  <c r="P38" i="4" s="1"/>
  <c r="H38" i="4"/>
  <c r="BI37" i="4"/>
  <c r="BH37" i="4"/>
  <c r="V37" i="4"/>
  <c r="T37" i="4"/>
  <c r="P37" i="4" s="1"/>
  <c r="H37" i="4"/>
  <c r="BI36" i="4"/>
  <c r="BH36" i="4"/>
  <c r="V36" i="4"/>
  <c r="T36" i="4"/>
  <c r="P36" i="4" s="1"/>
  <c r="H36" i="4"/>
  <c r="BW35" i="4"/>
  <c r="BI35" i="4"/>
  <c r="BH35" i="4"/>
  <c r="V35" i="4"/>
  <c r="T35" i="4"/>
  <c r="P35" i="4" s="1"/>
  <c r="H35" i="4"/>
  <c r="BW34" i="4"/>
  <c r="BI34" i="4"/>
  <c r="BH34" i="4"/>
  <c r="V34" i="4"/>
  <c r="T34" i="4"/>
  <c r="P34" i="4" s="1"/>
  <c r="H34" i="4"/>
  <c r="BW33" i="4"/>
  <c r="BI33" i="4"/>
  <c r="BH33" i="4"/>
  <c r="V33" i="4"/>
  <c r="T33" i="4"/>
  <c r="P33" i="4" s="1"/>
  <c r="H33" i="4"/>
  <c r="BW32" i="4"/>
  <c r="BI32" i="4"/>
  <c r="BH32" i="4"/>
  <c r="V32" i="4"/>
  <c r="T32" i="4"/>
  <c r="P32" i="4" s="1"/>
  <c r="H32" i="4"/>
  <c r="BI31" i="4"/>
  <c r="BH31" i="4"/>
  <c r="V31" i="4"/>
  <c r="T31" i="4"/>
  <c r="P31" i="4" s="1"/>
  <c r="H31" i="4"/>
  <c r="BH30" i="4"/>
  <c r="T30" i="4"/>
  <c r="BI30" i="4" s="1"/>
  <c r="H30" i="4"/>
  <c r="BH29" i="4"/>
  <c r="T29" i="4"/>
  <c r="P29" i="4" s="1"/>
  <c r="H29" i="4"/>
  <c r="BH28" i="4"/>
  <c r="T28" i="4"/>
  <c r="BI28" i="4" s="1"/>
  <c r="H28" i="4"/>
  <c r="BH27" i="4"/>
  <c r="T27" i="4"/>
  <c r="H27" i="4"/>
  <c r="BH26" i="4"/>
  <c r="V26" i="4"/>
  <c r="T26" i="4"/>
  <c r="BI26" i="4" s="1"/>
  <c r="H26" i="4"/>
  <c r="BH25" i="4"/>
  <c r="V25" i="4"/>
  <c r="T25" i="4"/>
  <c r="BI25" i="4" s="1"/>
  <c r="H25" i="4"/>
  <c r="BH24" i="4"/>
  <c r="V24" i="4"/>
  <c r="T24" i="4"/>
  <c r="BI24" i="4" s="1"/>
  <c r="H24" i="4"/>
  <c r="BI23" i="4"/>
  <c r="BH23" i="4"/>
  <c r="H23" i="4"/>
  <c r="BI22" i="4"/>
  <c r="BH22" i="4"/>
  <c r="H22" i="4"/>
  <c r="BI21" i="4"/>
  <c r="BH21" i="4"/>
  <c r="H21" i="4"/>
  <c r="BW20" i="4"/>
  <c r="BI20" i="4"/>
  <c r="BH20" i="4"/>
  <c r="P20" i="4"/>
  <c r="H20" i="4"/>
  <c r="BW19" i="4"/>
  <c r="BI19" i="4"/>
  <c r="BH19" i="4"/>
  <c r="P19" i="4"/>
  <c r="H19" i="4"/>
  <c r="BW18" i="4"/>
  <c r="BI18" i="4"/>
  <c r="BH18" i="4"/>
  <c r="P18" i="4"/>
  <c r="H18" i="4"/>
  <c r="BW17" i="4"/>
  <c r="BI17" i="4"/>
  <c r="BH17" i="4"/>
  <c r="P17" i="4"/>
  <c r="H17" i="4"/>
  <c r="BW16" i="4"/>
  <c r="BI16" i="4"/>
  <c r="BH16" i="4"/>
  <c r="P16" i="4"/>
  <c r="H16" i="4"/>
  <c r="BW15" i="4"/>
  <c r="BI15" i="4"/>
  <c r="BH15" i="4"/>
  <c r="P15" i="4"/>
  <c r="H15" i="4"/>
  <c r="BW14" i="4"/>
  <c r="BI14" i="4"/>
  <c r="BH14" i="4"/>
  <c r="P14" i="4"/>
  <c r="H14" i="4"/>
  <c r="BW13" i="4"/>
  <c r="BI13" i="4"/>
  <c r="BH13" i="4"/>
  <c r="P13" i="4"/>
  <c r="H13" i="4"/>
  <c r="BW12" i="4"/>
  <c r="BI12" i="4"/>
  <c r="BH12" i="4"/>
  <c r="P12" i="4"/>
  <c r="H12" i="4"/>
  <c r="BW11" i="4"/>
  <c r="BI11" i="4"/>
  <c r="BH11" i="4"/>
  <c r="P11" i="4"/>
  <c r="H11" i="4"/>
  <c r="BW10" i="4"/>
  <c r="BI10" i="4"/>
  <c r="BH10" i="4"/>
  <c r="P10" i="4"/>
  <c r="H10" i="4"/>
  <c r="BW9" i="4"/>
  <c r="BI9" i="4"/>
  <c r="BH9" i="4"/>
  <c r="P9" i="4"/>
  <c r="H9" i="4"/>
  <c r="BI8" i="4"/>
  <c r="BH8" i="4"/>
  <c r="H8" i="4"/>
  <c r="BI7" i="4"/>
  <c r="BH7" i="4"/>
  <c r="H7" i="4"/>
  <c r="BI6" i="4"/>
  <c r="BH6" i="4"/>
  <c r="H6" i="4"/>
  <c r="BI5" i="4"/>
  <c r="BH5" i="4"/>
  <c r="H5" i="4"/>
  <c r="BI4" i="4"/>
  <c r="BH4" i="4"/>
  <c r="H4" i="4"/>
  <c r="BI3" i="4"/>
  <c r="BH3" i="4"/>
  <c r="H3" i="4"/>
  <c r="Y59" i="7" l="1"/>
  <c r="Y195" i="7"/>
  <c r="Z59" i="7"/>
  <c r="Z241" i="7"/>
  <c r="Z232" i="7"/>
  <c r="Z167" i="7"/>
  <c r="Z56" i="7"/>
  <c r="S20" i="7"/>
  <c r="T68" i="7"/>
  <c r="BX67" i="8"/>
  <c r="T269" i="7"/>
  <c r="T182" i="7"/>
  <c r="Z40" i="7"/>
  <c r="Z249" i="7"/>
  <c r="Z148" i="7"/>
  <c r="T227" i="7"/>
  <c r="CN63" i="8"/>
  <c r="BY63" i="8"/>
  <c r="CB63" i="8"/>
  <c r="BM78" i="8"/>
  <c r="BY61" i="6"/>
  <c r="T42" i="7"/>
  <c r="Z257" i="7"/>
  <c r="Z104" i="7"/>
  <c r="Z12" i="7"/>
  <c r="BX216" i="8"/>
  <c r="Z60" i="7"/>
  <c r="BY216" i="8"/>
  <c r="Z281" i="7"/>
  <c r="T171" i="7"/>
  <c r="T212" i="7"/>
  <c r="Z30" i="7"/>
  <c r="CH177" i="8"/>
  <c r="Z19" i="7"/>
  <c r="CB281" i="8"/>
  <c r="BQ177" i="8"/>
  <c r="Z91" i="7"/>
  <c r="Z77" i="7"/>
  <c r="Z264" i="7"/>
  <c r="T215" i="7"/>
  <c r="T37" i="7"/>
  <c r="Z156" i="7"/>
  <c r="Z70" i="7"/>
  <c r="BM40" i="8"/>
  <c r="BY281" i="8"/>
  <c r="CN281" i="8"/>
  <c r="BX281" i="8"/>
  <c r="Z183" i="7"/>
  <c r="T223" i="7"/>
  <c r="T160" i="7"/>
  <c r="BX220" i="8"/>
  <c r="BX279" i="8"/>
  <c r="BY136" i="8"/>
  <c r="CB9" i="6"/>
  <c r="T10" i="7"/>
  <c r="T164" i="7"/>
  <c r="BM148" i="8"/>
  <c r="BY123" i="8"/>
  <c r="BO37" i="8"/>
  <c r="BY133" i="8"/>
  <c r="BZ154" i="8"/>
  <c r="BY8" i="8"/>
  <c r="BZ216" i="8"/>
  <c r="CB216" i="8"/>
  <c r="CN277" i="8"/>
  <c r="BQ87" i="8"/>
  <c r="BX8" i="8"/>
  <c r="BZ187" i="8"/>
  <c r="BO87" i="8"/>
  <c r="BQ37" i="8"/>
  <c r="BZ6" i="8"/>
  <c r="BN87" i="8"/>
  <c r="BZ137" i="8"/>
  <c r="BM87" i="8"/>
  <c r="CH37" i="8"/>
  <c r="BM37" i="8"/>
  <c r="BM67" i="8"/>
  <c r="CH67" i="8"/>
  <c r="BY6" i="8"/>
  <c r="T60" i="7"/>
  <c r="BN215" i="8"/>
  <c r="BO199" i="8"/>
  <c r="CH15" i="8"/>
  <c r="CB8" i="8"/>
  <c r="BN199" i="8"/>
  <c r="BZ8" i="8"/>
  <c r="CN6" i="8"/>
  <c r="BX6" i="8"/>
  <c r="BM90" i="5"/>
  <c r="T263" i="7"/>
  <c r="BX10" i="8"/>
  <c r="CB10" i="8"/>
  <c r="Z176" i="7"/>
  <c r="Z280" i="7"/>
  <c r="Z94" i="7"/>
  <c r="Z101" i="7"/>
  <c r="BY242" i="8"/>
  <c r="CB242" i="8"/>
  <c r="T230" i="7"/>
  <c r="BN90" i="5"/>
  <c r="BX221" i="8"/>
  <c r="T168" i="7"/>
  <c r="BM147" i="8"/>
  <c r="CB106" i="8"/>
  <c r="CB113" i="8"/>
  <c r="BN112" i="8"/>
  <c r="BQ168" i="8"/>
  <c r="BX11" i="8"/>
  <c r="T117" i="7"/>
  <c r="CH250" i="8"/>
  <c r="BM250" i="8"/>
  <c r="BM213" i="8"/>
  <c r="BX169" i="8"/>
  <c r="CB143" i="8"/>
  <c r="CN143" i="8"/>
  <c r="CB12" i="8"/>
  <c r="Z4" i="7"/>
  <c r="BZ143" i="8"/>
  <c r="BY143" i="8"/>
  <c r="CB107" i="8"/>
  <c r="BX12" i="8"/>
  <c r="Z223" i="7"/>
  <c r="BM127" i="8"/>
  <c r="CN107" i="8"/>
  <c r="CH127" i="8"/>
  <c r="BY107" i="8"/>
  <c r="CH150" i="8"/>
  <c r="BO127" i="8"/>
  <c r="BQ127" i="8"/>
  <c r="BM26" i="8"/>
  <c r="BX107" i="8"/>
  <c r="BY12" i="8"/>
  <c r="Z86" i="7"/>
  <c r="CN12" i="8"/>
  <c r="CB220" i="8"/>
  <c r="BM160" i="8"/>
  <c r="BM277" i="8"/>
  <c r="BZ136" i="8"/>
  <c r="BX208" i="8"/>
  <c r="Z132" i="7"/>
  <c r="T176" i="7"/>
  <c r="T94" i="7"/>
  <c r="BO277" i="8"/>
  <c r="CN136" i="8"/>
  <c r="BX38" i="8"/>
  <c r="Z202" i="7"/>
  <c r="BN277" i="8"/>
  <c r="BX136" i="8"/>
  <c r="BQ277" i="8"/>
  <c r="BZ279" i="8"/>
  <c r="CN198" i="8"/>
  <c r="CH264" i="8"/>
  <c r="BZ184" i="8"/>
  <c r="BX198" i="8"/>
  <c r="BY267" i="8"/>
  <c r="BX184" i="8"/>
  <c r="CB184" i="8"/>
  <c r="BY198" i="8"/>
  <c r="BY149" i="6"/>
  <c r="BY184" i="8"/>
  <c r="CB198" i="8"/>
  <c r="CH129" i="8"/>
  <c r="BX26" i="8"/>
  <c r="T36" i="7"/>
  <c r="T260" i="7"/>
  <c r="BQ264" i="8"/>
  <c r="BN172" i="8"/>
  <c r="T165" i="7"/>
  <c r="CH172" i="8"/>
  <c r="BZ188" i="8"/>
  <c r="BY25" i="8"/>
  <c r="BY266" i="8"/>
  <c r="BX9" i="8"/>
  <c r="CB162" i="8"/>
  <c r="CN162" i="8"/>
  <c r="CB38" i="8"/>
  <c r="BX130" i="8"/>
  <c r="BY162" i="8"/>
  <c r="BZ38" i="8"/>
  <c r="BN264" i="8"/>
  <c r="BY156" i="8"/>
  <c r="BZ162" i="8"/>
  <c r="T276" i="7"/>
  <c r="T84" i="7"/>
  <c r="BZ156" i="8"/>
  <c r="CN130" i="8"/>
  <c r="BZ130" i="8"/>
  <c r="CN173" i="8"/>
  <c r="CN38" i="8"/>
  <c r="BQ61" i="8"/>
  <c r="Z135" i="7"/>
  <c r="CB130" i="8"/>
  <c r="BX173" i="8"/>
  <c r="BX267" i="8"/>
  <c r="BZ26" i="8"/>
  <c r="T153" i="7"/>
  <c r="BN129" i="8"/>
  <c r="BN82" i="8"/>
  <c r="BO61" i="8"/>
  <c r="T59" i="7"/>
  <c r="BQ82" i="8"/>
  <c r="BM61" i="8"/>
  <c r="BY172" i="8"/>
  <c r="CB266" i="8"/>
  <c r="BX188" i="8"/>
  <c r="CN172" i="8"/>
  <c r="CN169" i="8"/>
  <c r="BN61" i="8"/>
  <c r="BY188" i="8"/>
  <c r="BZ169" i="8"/>
  <c r="BX167" i="8"/>
  <c r="BX172" i="8"/>
  <c r="BY191" i="8"/>
  <c r="BY167" i="8"/>
  <c r="BN105" i="8"/>
  <c r="BY11" i="8"/>
  <c r="BZ191" i="8"/>
  <c r="BZ167" i="8"/>
  <c r="BO105" i="8"/>
  <c r="CB191" i="8"/>
  <c r="CN167" i="8"/>
  <c r="CH153" i="8"/>
  <c r="BX191" i="8"/>
  <c r="BM105" i="8"/>
  <c r="BO153" i="8"/>
  <c r="CB188" i="8"/>
  <c r="BY247" i="8"/>
  <c r="Z228" i="7"/>
  <c r="BO167" i="8"/>
  <c r="CB247" i="8"/>
  <c r="BX197" i="6"/>
  <c r="BQ167" i="8"/>
  <c r="BZ11" i="8"/>
  <c r="T221" i="7"/>
  <c r="BQ100" i="8"/>
  <c r="CH82" i="8"/>
  <c r="Z218" i="7"/>
  <c r="CH105" i="8"/>
  <c r="BO100" i="8"/>
  <c r="BN8" i="8"/>
  <c r="BM82" i="8"/>
  <c r="BZ272" i="8"/>
  <c r="BX247" i="8"/>
  <c r="BM100" i="8"/>
  <c r="CH100" i="8"/>
  <c r="CB11" i="8"/>
  <c r="T185" i="7"/>
  <c r="BY207" i="8"/>
  <c r="BZ207" i="8"/>
  <c r="T284" i="7"/>
  <c r="T253" i="7"/>
  <c r="CM103" i="5"/>
  <c r="BN234" i="8"/>
  <c r="CN175" i="8"/>
  <c r="T129" i="7"/>
  <c r="T106" i="7"/>
  <c r="BQ234" i="8"/>
  <c r="BY110" i="8"/>
  <c r="BQ70" i="8"/>
  <c r="BQ40" i="8"/>
  <c r="Z33" i="7"/>
  <c r="CH234" i="8"/>
  <c r="BY122" i="8"/>
  <c r="BO40" i="8"/>
  <c r="BY88" i="6"/>
  <c r="CN4" i="6"/>
  <c r="BM234" i="8"/>
  <c r="BX225" i="8"/>
  <c r="CB122" i="8"/>
  <c r="BY51" i="8"/>
  <c r="BZ225" i="8"/>
  <c r="CN122" i="8"/>
  <c r="CB51" i="8"/>
  <c r="Z177" i="7"/>
  <c r="BY225" i="8"/>
  <c r="BX122" i="8"/>
  <c r="BM70" i="8"/>
  <c r="BX51" i="8"/>
  <c r="CN225" i="8"/>
  <c r="BX207" i="8"/>
  <c r="CH97" i="8"/>
  <c r="BX110" i="8"/>
  <c r="BO70" i="8"/>
  <c r="BN40" i="8"/>
  <c r="T259" i="7"/>
  <c r="Z34" i="7"/>
  <c r="CB265" i="8"/>
  <c r="CB207" i="8"/>
  <c r="BM97" i="8"/>
  <c r="CH92" i="8"/>
  <c r="CM69" i="5"/>
  <c r="BQ97" i="8"/>
  <c r="CN10" i="8"/>
  <c r="BY92" i="8"/>
  <c r="CB214" i="6"/>
  <c r="T141" i="7"/>
  <c r="T76" i="7"/>
  <c r="BQ233" i="8"/>
  <c r="BO54" i="8"/>
  <c r="BN93" i="8"/>
  <c r="BZ51" i="8"/>
  <c r="Z46" i="7"/>
  <c r="BO97" i="8"/>
  <c r="BZ202" i="8"/>
  <c r="BN51" i="8"/>
  <c r="CN91" i="6"/>
  <c r="BY197" i="6"/>
  <c r="CB187" i="8"/>
  <c r="BX137" i="8"/>
  <c r="CH51" i="8"/>
  <c r="CH93" i="8"/>
  <c r="BZ172" i="8"/>
  <c r="BM130" i="8"/>
  <c r="T194" i="7"/>
  <c r="T126" i="7"/>
  <c r="CN174" i="8"/>
  <c r="CB221" i="8"/>
  <c r="BZ120" i="8"/>
  <c r="BM93" i="8"/>
  <c r="T130" i="7"/>
  <c r="CN221" i="8"/>
  <c r="BM208" i="8"/>
  <c r="BX120" i="8"/>
  <c r="BQ93" i="8"/>
  <c r="BO116" i="8"/>
  <c r="BZ285" i="8"/>
  <c r="CH255" i="8"/>
  <c r="BY221" i="8"/>
  <c r="CH208" i="8"/>
  <c r="CB152" i="8"/>
  <c r="CN120" i="8"/>
  <c r="BN116" i="8"/>
  <c r="CN28" i="8"/>
  <c r="BQ116" i="8"/>
  <c r="BQ108" i="6"/>
  <c r="CB19" i="8"/>
  <c r="BN263" i="8"/>
  <c r="BO263" i="8"/>
  <c r="BZ4" i="8"/>
  <c r="CN4" i="8"/>
  <c r="T156" i="7"/>
  <c r="BQ263" i="8"/>
  <c r="BZ28" i="8"/>
  <c r="CM129" i="4"/>
  <c r="CM148" i="4"/>
  <c r="CM190" i="4"/>
  <c r="CM226" i="4"/>
  <c r="CM83" i="5"/>
  <c r="BX48" i="6"/>
  <c r="CH263" i="8"/>
  <c r="CB120" i="8"/>
  <c r="BQ147" i="8"/>
  <c r="BX28" i="8"/>
  <c r="CM21" i="5"/>
  <c r="BX213" i="6"/>
  <c r="BY187" i="8"/>
  <c r="CB197" i="6"/>
  <c r="BM266" i="8"/>
  <c r="CN187" i="8"/>
  <c r="CB137" i="8"/>
  <c r="BZ111" i="8"/>
  <c r="BY28" i="8"/>
  <c r="CH25" i="8"/>
  <c r="CN197" i="6"/>
  <c r="CN48" i="6"/>
  <c r="CN137" i="8"/>
  <c r="CN111" i="8"/>
  <c r="BM264" i="8"/>
  <c r="T6" i="7"/>
  <c r="CH242" i="8"/>
  <c r="BQ150" i="8"/>
  <c r="CB154" i="8"/>
  <c r="CN171" i="8"/>
  <c r="CH168" i="8"/>
  <c r="CN15" i="8"/>
  <c r="BQ8" i="8"/>
  <c r="CH20" i="8"/>
  <c r="BO8" i="8"/>
  <c r="BM7" i="8"/>
  <c r="BX255" i="8"/>
  <c r="BZ255" i="8"/>
  <c r="BO150" i="8"/>
  <c r="CN154" i="8"/>
  <c r="BN168" i="8"/>
  <c r="BZ41" i="8"/>
  <c r="CB55" i="8"/>
  <c r="BO3" i="8"/>
  <c r="BM29" i="8"/>
  <c r="CM129" i="5"/>
  <c r="CN237" i="6"/>
  <c r="T236" i="7"/>
  <c r="CB267" i="8"/>
  <c r="BX156" i="8"/>
  <c r="CN168" i="8"/>
  <c r="BX148" i="8"/>
  <c r="CN146" i="8"/>
  <c r="CH8" i="8"/>
  <c r="BQ67" i="8"/>
  <c r="BM25" i="8"/>
  <c r="T29" i="7"/>
  <c r="BX186" i="6"/>
  <c r="CN186" i="6"/>
  <c r="BY207" i="6"/>
  <c r="CB168" i="8"/>
  <c r="BY148" i="8"/>
  <c r="CB146" i="8"/>
  <c r="BM3" i="8"/>
  <c r="BY75" i="6"/>
  <c r="BZ267" i="8"/>
  <c r="CB192" i="8"/>
  <c r="CN156" i="8"/>
  <c r="BZ173" i="8"/>
  <c r="BZ168" i="8"/>
  <c r="CB173" i="8"/>
  <c r="CN148" i="8"/>
  <c r="BQ213" i="8"/>
  <c r="BX146" i="8"/>
  <c r="CH54" i="8"/>
  <c r="BX41" i="8"/>
  <c r="BN67" i="8"/>
  <c r="BM4" i="8"/>
  <c r="CH4" i="8"/>
  <c r="BO115" i="8"/>
  <c r="CM104" i="5"/>
  <c r="CN75" i="6"/>
  <c r="BX129" i="6"/>
  <c r="Z163" i="7"/>
  <c r="T55" i="7"/>
  <c r="BM280" i="8"/>
  <c r="BX168" i="8"/>
  <c r="CB148" i="8"/>
  <c r="BO213" i="8"/>
  <c r="BY146" i="8"/>
  <c r="BN54" i="8"/>
  <c r="CN41" i="8"/>
  <c r="BN4" i="8"/>
  <c r="BQ3" i="8"/>
  <c r="CH115" i="8"/>
  <c r="CB280" i="8"/>
  <c r="CM18" i="5"/>
  <c r="BX238" i="6"/>
  <c r="BX280" i="8"/>
  <c r="BM133" i="8"/>
  <c r="BM20" i="8"/>
  <c r="BZ55" i="8"/>
  <c r="BM115" i="8"/>
  <c r="BM98" i="8"/>
  <c r="BY238" i="6"/>
  <c r="BX75" i="6"/>
  <c r="Z23" i="7"/>
  <c r="CH213" i="8"/>
  <c r="CH191" i="8"/>
  <c r="BN133" i="8"/>
  <c r="BQ120" i="8"/>
  <c r="BX55" i="8"/>
  <c r="BY55" i="8"/>
  <c r="CN61" i="8"/>
  <c r="CB18" i="8"/>
  <c r="BZ92" i="8"/>
  <c r="T249" i="7"/>
  <c r="BN90" i="8"/>
  <c r="BM90" i="8"/>
  <c r="BQ90" i="8"/>
  <c r="BO90" i="8"/>
  <c r="CM48" i="4"/>
  <c r="T180" i="7"/>
  <c r="BN191" i="8"/>
  <c r="BQ143" i="8"/>
  <c r="BZ171" i="8"/>
  <c r="CH133" i="8"/>
  <c r="BZ113" i="8"/>
  <c r="CH120" i="8"/>
  <c r="BY61" i="8"/>
  <c r="BY18" i="8"/>
  <c r="BX91" i="8"/>
  <c r="CM178" i="4"/>
  <c r="CM187" i="4"/>
  <c r="T149" i="7"/>
  <c r="CB270" i="8"/>
  <c r="BO191" i="8"/>
  <c r="BQ133" i="8"/>
  <c r="CN113" i="8"/>
  <c r="BN120" i="8"/>
  <c r="BO29" i="8"/>
  <c r="CN65" i="8"/>
  <c r="CB61" i="8"/>
  <c r="BY91" i="8"/>
  <c r="BY17" i="8"/>
  <c r="CB91" i="8"/>
  <c r="T151" i="7"/>
  <c r="CN261" i="8"/>
  <c r="BY270" i="8"/>
  <c r="BQ191" i="8"/>
  <c r="BQ98" i="8"/>
  <c r="BX113" i="8"/>
  <c r="BM120" i="8"/>
  <c r="BO25" i="8"/>
  <c r="CH29" i="8"/>
  <c r="BY65" i="8"/>
  <c r="CN91" i="8"/>
  <c r="BX15" i="8"/>
  <c r="CM37" i="5"/>
  <c r="T31" i="7"/>
  <c r="BY255" i="8"/>
  <c r="BX261" i="8"/>
  <c r="BX270" i="8"/>
  <c r="BM157" i="8"/>
  <c r="BN151" i="8"/>
  <c r="BO151" i="8"/>
  <c r="CH98" i="8"/>
  <c r="BQ29" i="8"/>
  <c r="BO4" i="8"/>
  <c r="CH26" i="8"/>
  <c r="BX65" i="8"/>
  <c r="BN3" i="8"/>
  <c r="BX19" i="8"/>
  <c r="CM23" i="5"/>
  <c r="CM85" i="5"/>
  <c r="CM128" i="5"/>
  <c r="CB255" i="8"/>
  <c r="BZ270" i="8"/>
  <c r="BM151" i="8"/>
  <c r="BM168" i="8"/>
  <c r="BN98" i="8"/>
  <c r="BM54" i="8"/>
  <c r="BN26" i="8"/>
  <c r="BZ61" i="8"/>
  <c r="CB17" i="8"/>
  <c r="CB92" i="8"/>
  <c r="BZ19" i="8"/>
  <c r="BQ151" i="8"/>
  <c r="BO26" i="8"/>
  <c r="BX92" i="8"/>
  <c r="BY19" i="8"/>
  <c r="BX237" i="6"/>
  <c r="BN150" i="8"/>
  <c r="BY154" i="8"/>
  <c r="BN25" i="8"/>
  <c r="BY265" i="8"/>
  <c r="CN265" i="8"/>
  <c r="BO250" i="8"/>
  <c r="BQ129" i="8"/>
  <c r="CN110" i="8"/>
  <c r="BY132" i="8"/>
  <c r="BQ278" i="8"/>
  <c r="BZ247" i="8"/>
  <c r="BN250" i="8"/>
  <c r="CB175" i="8"/>
  <c r="BO175" i="8"/>
  <c r="BZ132" i="8"/>
  <c r="CN58" i="8"/>
  <c r="BM14" i="8"/>
  <c r="CH107" i="8"/>
  <c r="T135" i="7"/>
  <c r="T95" i="7"/>
  <c r="CH278" i="8"/>
  <c r="CN62" i="8"/>
  <c r="BQ14" i="8"/>
  <c r="CB224" i="8"/>
  <c r="CM18" i="4"/>
  <c r="CM219" i="4"/>
  <c r="CM223" i="4"/>
  <c r="CM5" i="5"/>
  <c r="CM17" i="5"/>
  <c r="CM49" i="5"/>
  <c r="CM108" i="5"/>
  <c r="T124" i="7"/>
  <c r="BM278" i="8"/>
  <c r="BQ221" i="8"/>
  <c r="CB100" i="8"/>
  <c r="BX62" i="8"/>
  <c r="CB158" i="8"/>
  <c r="T154" i="7"/>
  <c r="BX263" i="8"/>
  <c r="BN278" i="8"/>
  <c r="BM271" i="8"/>
  <c r="BO221" i="8"/>
  <c r="BY141" i="8"/>
  <c r="BY100" i="8"/>
  <c r="CM107" i="5"/>
  <c r="CM44" i="5"/>
  <c r="CM64" i="5"/>
  <c r="CM114" i="5"/>
  <c r="BN233" i="6"/>
  <c r="CH266" i="8"/>
  <c r="BZ263" i="8"/>
  <c r="BN271" i="8"/>
  <c r="CH221" i="8"/>
  <c r="CN141" i="8"/>
  <c r="CN100" i="8"/>
  <c r="BZ100" i="8"/>
  <c r="BO107" i="8"/>
  <c r="CM137" i="5"/>
  <c r="BY132" i="6"/>
  <c r="Z55" i="7"/>
  <c r="Z63" i="7"/>
  <c r="CN263" i="8"/>
  <c r="CH271" i="8"/>
  <c r="BN221" i="8"/>
  <c r="CB141" i="8"/>
  <c r="BQ152" i="8"/>
  <c r="BY224" i="8"/>
  <c r="CM89" i="5"/>
  <c r="CB153" i="6"/>
  <c r="CM93" i="5"/>
  <c r="BO271" i="8"/>
  <c r="CH152" i="8"/>
  <c r="BZ84" i="8"/>
  <c r="BX14" i="8"/>
  <c r="BY158" i="8"/>
  <c r="CM11" i="5"/>
  <c r="CN158" i="8"/>
  <c r="BX141" i="8"/>
  <c r="BN152" i="8"/>
  <c r="CB84" i="8"/>
  <c r="CN46" i="8"/>
  <c r="BY58" i="8"/>
  <c r="CN132" i="8"/>
  <c r="T26" i="7"/>
  <c r="BX285" i="8"/>
  <c r="BN246" i="8"/>
  <c r="BO152" i="8"/>
  <c r="BY70" i="8"/>
  <c r="CN84" i="8"/>
  <c r="BX58" i="8"/>
  <c r="BN107" i="8"/>
  <c r="CM42" i="5"/>
  <c r="CM132" i="5"/>
  <c r="BZ110" i="8"/>
  <c r="CM67" i="4"/>
  <c r="CM128" i="4"/>
  <c r="BY224" i="6"/>
  <c r="BZ224" i="8"/>
  <c r="CH246" i="8"/>
  <c r="BY175" i="8"/>
  <c r="CB70" i="8"/>
  <c r="BY84" i="8"/>
  <c r="BZ58" i="8"/>
  <c r="BY4" i="8"/>
  <c r="CN224" i="8"/>
  <c r="BM246" i="8"/>
  <c r="CH119" i="8"/>
  <c r="CN70" i="8"/>
  <c r="BO35" i="8"/>
  <c r="BN35" i="8"/>
  <c r="BZ62" i="8"/>
  <c r="BZ265" i="8"/>
  <c r="CM8" i="5"/>
  <c r="CM12" i="5"/>
  <c r="CM24" i="5"/>
  <c r="CM28" i="5"/>
  <c r="CM32" i="5"/>
  <c r="BO246" i="8"/>
  <c r="BO119" i="8"/>
  <c r="BQ35" i="8"/>
  <c r="CM20" i="5"/>
  <c r="BZ175" i="8"/>
  <c r="BM129" i="8"/>
  <c r="BZ63" i="8"/>
  <c r="BY263" i="8"/>
  <c r="T190" i="7"/>
  <c r="T7" i="7"/>
  <c r="T25" i="7"/>
  <c r="Z18" i="7"/>
  <c r="Z207" i="7"/>
  <c r="T47" i="7"/>
  <c r="Z133" i="7"/>
  <c r="T52" i="7"/>
  <c r="Z107" i="7"/>
  <c r="T14" i="7"/>
  <c r="Z151" i="7"/>
  <c r="T49" i="7"/>
  <c r="T17" i="7"/>
  <c r="T66" i="7"/>
  <c r="Z6" i="7"/>
  <c r="T247" i="7"/>
  <c r="T220" i="7"/>
  <c r="T35" i="7"/>
  <c r="T166" i="7"/>
  <c r="Z74" i="7"/>
  <c r="Z96" i="7"/>
  <c r="T90" i="7"/>
  <c r="Z271" i="7"/>
  <c r="T54" i="7"/>
  <c r="BM239" i="8"/>
  <c r="BQ239" i="8"/>
  <c r="BO239" i="8"/>
  <c r="CM38" i="5"/>
  <c r="CM63" i="5"/>
  <c r="CM79" i="5"/>
  <c r="CM84" i="5"/>
  <c r="CM22" i="5"/>
  <c r="CM95" i="5"/>
  <c r="CM98" i="5"/>
  <c r="CM133" i="5"/>
  <c r="CM45" i="5"/>
  <c r="CM75" i="5"/>
  <c r="CM34" i="5"/>
  <c r="CM39" i="5"/>
  <c r="CM55" i="5"/>
  <c r="CM99" i="5"/>
  <c r="CM115" i="5"/>
  <c r="CM140" i="5"/>
  <c r="CM51" i="5"/>
  <c r="CM110" i="5"/>
  <c r="CM120" i="5"/>
  <c r="CM56" i="5"/>
  <c r="CM71" i="5"/>
  <c r="CM87" i="5"/>
  <c r="CM94" i="5"/>
  <c r="CM121" i="5"/>
  <c r="CM131" i="5"/>
  <c r="CM4" i="5"/>
  <c r="CM9" i="5"/>
  <c r="CM13" i="5"/>
  <c r="CM25" i="5"/>
  <c r="CM29" i="5"/>
  <c r="CM33" i="5"/>
  <c r="CM112" i="5"/>
  <c r="BQ179" i="8"/>
  <c r="CH160" i="8"/>
  <c r="BQ137" i="8"/>
  <c r="BX46" i="8"/>
  <c r="BM255" i="8"/>
  <c r="BY282" i="8"/>
  <c r="BY238" i="8"/>
  <c r="CB199" i="8"/>
  <c r="BO160" i="8"/>
  <c r="BN147" i="8"/>
  <c r="BQ153" i="8"/>
  <c r="BY93" i="8"/>
  <c r="BQ39" i="8"/>
  <c r="BQ27" i="8"/>
  <c r="CH116" i="8"/>
  <c r="BO46" i="8"/>
  <c r="BZ280" i="8"/>
  <c r="CN280" i="8"/>
  <c r="CB46" i="8"/>
  <c r="BN39" i="8"/>
  <c r="CB282" i="8"/>
  <c r="CN238" i="8"/>
  <c r="CN199" i="8"/>
  <c r="BQ162" i="8"/>
  <c r="BO147" i="8"/>
  <c r="BM153" i="8"/>
  <c r="CB93" i="8"/>
  <c r="CH46" i="8"/>
  <c r="BN160" i="8"/>
  <c r="CN282" i="8"/>
  <c r="BY272" i="8"/>
  <c r="BX238" i="8"/>
  <c r="BM162" i="8"/>
  <c r="BQ141" i="8"/>
  <c r="CN93" i="8"/>
  <c r="BM46" i="8"/>
  <c r="BN255" i="8"/>
  <c r="CB268" i="8"/>
  <c r="BN179" i="8"/>
  <c r="BZ282" i="8"/>
  <c r="CN272" i="8"/>
  <c r="BZ238" i="8"/>
  <c r="BY185" i="8"/>
  <c r="CN204" i="8"/>
  <c r="BZ88" i="8"/>
  <c r="BY106" i="8"/>
  <c r="BM179" i="8"/>
  <c r="BQ255" i="8"/>
  <c r="BY258" i="8"/>
  <c r="BZ185" i="8"/>
  <c r="BX132" i="8"/>
  <c r="CH70" i="8"/>
  <c r="CB88" i="8"/>
  <c r="CB65" i="8"/>
  <c r="BZ106" i="8"/>
  <c r="CB62" i="8"/>
  <c r="BZ17" i="8"/>
  <c r="BX17" i="8"/>
  <c r="BX268" i="8"/>
  <c r="BZ258" i="8"/>
  <c r="CB185" i="8"/>
  <c r="BX218" i="8"/>
  <c r="CN88" i="8"/>
  <c r="BY69" i="8"/>
  <c r="BX258" i="8"/>
  <c r="BX272" i="8"/>
  <c r="BZ268" i="8"/>
  <c r="CN258" i="8"/>
  <c r="BX185" i="8"/>
  <c r="BM216" i="8"/>
  <c r="BX88" i="8"/>
  <c r="CB69" i="8"/>
  <c r="CN279" i="8"/>
  <c r="CB279" i="8"/>
  <c r="BY268" i="8"/>
  <c r="BQ216" i="8"/>
  <c r="BX69" i="8"/>
  <c r="BM177" i="8"/>
  <c r="BN177" i="8"/>
  <c r="BN216" i="8"/>
  <c r="CH132" i="8"/>
  <c r="BZ46" i="8"/>
  <c r="CN69" i="8"/>
  <c r="BY204" i="8"/>
  <c r="BX215" i="8"/>
  <c r="CH281" i="8"/>
  <c r="BY215" i="8"/>
  <c r="CH215" i="8"/>
  <c r="BO233" i="8"/>
  <c r="CH216" i="8"/>
  <c r="BY169" i="8"/>
  <c r="BO132" i="8"/>
  <c r="BX202" i="8"/>
  <c r="CN45" i="8"/>
  <c r="BO27" i="8"/>
  <c r="BM281" i="8"/>
  <c r="CB215" i="8"/>
  <c r="BO215" i="8"/>
  <c r="CH233" i="8"/>
  <c r="CN202" i="8"/>
  <c r="BQ46" i="8"/>
  <c r="BM27" i="8"/>
  <c r="BX204" i="8"/>
  <c r="BN281" i="8"/>
  <c r="BZ215" i="8"/>
  <c r="BM215" i="8"/>
  <c r="BM233" i="8"/>
  <c r="CH175" i="8"/>
  <c r="CB202" i="8"/>
  <c r="BZ93" i="8"/>
  <c r="BO281" i="8"/>
  <c r="BO179" i="8"/>
  <c r="CB41" i="8"/>
  <c r="BN115" i="8"/>
  <c r="CB204" i="8"/>
  <c r="BZ14" i="8"/>
  <c r="Z158" i="7"/>
  <c r="T122" i="7"/>
  <c r="Z141" i="7"/>
  <c r="T280" i="7"/>
  <c r="Z106" i="7"/>
  <c r="Z212" i="7"/>
  <c r="Z10" i="7"/>
  <c r="T131" i="7"/>
  <c r="Z247" i="7"/>
  <c r="T167" i="7"/>
  <c r="Z75" i="7"/>
  <c r="T134" i="7"/>
  <c r="T75" i="7"/>
  <c r="Z153" i="7"/>
  <c r="Z204" i="7"/>
  <c r="Z31" i="7"/>
  <c r="T148" i="7"/>
  <c r="Z136" i="7"/>
  <c r="CN250" i="8"/>
  <c r="BY250" i="8"/>
  <c r="BX250" i="8"/>
  <c r="BZ193" i="8"/>
  <c r="CH141" i="8"/>
  <c r="BX106" i="8"/>
  <c r="BY35" i="8"/>
  <c r="BZ45" i="8"/>
  <c r="CB170" i="8"/>
  <c r="BZ170" i="8"/>
  <c r="BY170" i="8"/>
  <c r="BX170" i="8"/>
  <c r="BO162" i="8"/>
  <c r="BN162" i="8"/>
  <c r="BQ45" i="8"/>
  <c r="BO45" i="8"/>
  <c r="BM45" i="8"/>
  <c r="BN45" i="8"/>
  <c r="BN81" i="8"/>
  <c r="CB97" i="8"/>
  <c r="BX97" i="8"/>
  <c r="BZ97" i="8"/>
  <c r="BY97" i="8"/>
  <c r="CH180" i="8"/>
  <c r="BO180" i="8"/>
  <c r="BQ180" i="8"/>
  <c r="BN180" i="8"/>
  <c r="CB40" i="8"/>
  <c r="BZ40" i="8"/>
  <c r="BY40" i="8"/>
  <c r="CH276" i="8"/>
  <c r="CB75" i="8"/>
  <c r="BZ75" i="8"/>
  <c r="CB271" i="8"/>
  <c r="BX271" i="8"/>
  <c r="BQ280" i="8"/>
  <c r="BN280" i="8"/>
  <c r="CH280" i="8"/>
  <c r="BY171" i="8"/>
  <c r="BX171" i="8"/>
  <c r="BY152" i="8"/>
  <c r="BX152" i="8"/>
  <c r="BZ152" i="8"/>
  <c r="BN167" i="8"/>
  <c r="CH167" i="8"/>
  <c r="CB57" i="8"/>
  <c r="BZ57" i="8"/>
  <c r="BX57" i="8"/>
  <c r="BY57" i="8"/>
  <c r="CN178" i="8"/>
  <c r="BZ178" i="8"/>
  <c r="BY178" i="8"/>
  <c r="BX178" i="8"/>
  <c r="CB178" i="8"/>
  <c r="CB219" i="8"/>
  <c r="CN219" i="8"/>
  <c r="BZ219" i="8"/>
  <c r="BY219" i="8"/>
  <c r="BQ276" i="8"/>
  <c r="BM218" i="8"/>
  <c r="CN108" i="8"/>
  <c r="BN141" i="8"/>
  <c r="CG288" i="8"/>
  <c r="BN285" i="8"/>
  <c r="BQ285" i="8"/>
  <c r="CB119" i="8"/>
  <c r="CN119" i="8"/>
  <c r="BZ119" i="8"/>
  <c r="BY119" i="8"/>
  <c r="BX119" i="8"/>
  <c r="BN157" i="8"/>
  <c r="BQ157" i="8"/>
  <c r="BO143" i="8"/>
  <c r="BN143" i="8"/>
  <c r="BM143" i="8"/>
  <c r="BY9" i="8"/>
  <c r="CB9" i="8"/>
  <c r="BO130" i="8"/>
  <c r="BQ130" i="8"/>
  <c r="BN130" i="8"/>
  <c r="BY10" i="8"/>
  <c r="CB111" i="8"/>
  <c r="BY111" i="8"/>
  <c r="BM276" i="8"/>
  <c r="BZ20" i="8"/>
  <c r="CH157" i="8"/>
  <c r="CH261" i="8"/>
  <c r="BO261" i="8"/>
  <c r="BM261" i="8"/>
  <c r="BO18" i="8"/>
  <c r="CH18" i="8"/>
  <c r="BN18" i="8"/>
  <c r="BQ51" i="8"/>
  <c r="BO51" i="8"/>
  <c r="CH78" i="8"/>
  <c r="BN78" i="8"/>
  <c r="CB250" i="8"/>
  <c r="BZ220" i="8"/>
  <c r="BY220" i="8"/>
  <c r="BN276" i="8"/>
  <c r="BM204" i="8"/>
  <c r="CN20" i="8"/>
  <c r="BY139" i="8"/>
  <c r="CB261" i="8"/>
  <c r="BY261" i="8"/>
  <c r="CB26" i="8"/>
  <c r="CN26" i="8"/>
  <c r="BX121" i="8"/>
  <c r="CB121" i="8"/>
  <c r="BZ121" i="8"/>
  <c r="BY121" i="8"/>
  <c r="BZ18" i="8"/>
  <c r="CN18" i="8"/>
  <c r="BZ231" i="8"/>
  <c r="CB251" i="8"/>
  <c r="BQ204" i="8"/>
  <c r="BY20" i="8"/>
  <c r="BN27" i="8"/>
  <c r="CN139" i="8"/>
  <c r="BZ158" i="8"/>
  <c r="CB67" i="8"/>
  <c r="BY67" i="8"/>
  <c r="CB208" i="8"/>
  <c r="CN208" i="8"/>
  <c r="BY208" i="8"/>
  <c r="CN9" i="8"/>
  <c r="BX4" i="8"/>
  <c r="CB231" i="8"/>
  <c r="BY251" i="8"/>
  <c r="CH204" i="8"/>
  <c r="BO114" i="8"/>
  <c r="CB108" i="8"/>
  <c r="CB20" i="8"/>
  <c r="CB139" i="8"/>
  <c r="BO266" i="8"/>
  <c r="BQ266" i="8"/>
  <c r="BX174" i="8"/>
  <c r="BZ174" i="8"/>
  <c r="BY174" i="8"/>
  <c r="BQ119" i="8"/>
  <c r="BM119" i="8"/>
  <c r="BQ112" i="8"/>
  <c r="BO112" i="8"/>
  <c r="BM112" i="8"/>
  <c r="BO208" i="8"/>
  <c r="BN208" i="8"/>
  <c r="BM172" i="8"/>
  <c r="BO172" i="8"/>
  <c r="BO121" i="8"/>
  <c r="BQ121" i="8"/>
  <c r="BN121" i="8"/>
  <c r="BM121" i="8"/>
  <c r="BM107" i="8"/>
  <c r="BO89" i="8"/>
  <c r="BN89" i="8"/>
  <c r="CH89" i="8"/>
  <c r="BQ89" i="8"/>
  <c r="BX40" i="8"/>
  <c r="BX29" i="8"/>
  <c r="BY29" i="8"/>
  <c r="CB29" i="8"/>
  <c r="BM231" i="8"/>
  <c r="BX251" i="8"/>
  <c r="BN204" i="8"/>
  <c r="CH114" i="8"/>
  <c r="BY112" i="8"/>
  <c r="BX75" i="8"/>
  <c r="BY285" i="8"/>
  <c r="CN285" i="8"/>
  <c r="BZ15" i="8"/>
  <c r="BY15" i="8"/>
  <c r="BN63" i="8"/>
  <c r="CH63" i="8"/>
  <c r="BQ63" i="8"/>
  <c r="BO63" i="8"/>
  <c r="BO141" i="8"/>
  <c r="BZ35" i="8"/>
  <c r="BO218" i="8"/>
  <c r="BZ251" i="8"/>
  <c r="BN114" i="8"/>
  <c r="BZ112" i="8"/>
  <c r="CN75" i="8"/>
  <c r="BO137" i="8"/>
  <c r="BM137" i="8"/>
  <c r="BN137" i="8"/>
  <c r="BM195" i="8"/>
  <c r="CH195" i="8"/>
  <c r="BO195" i="8"/>
  <c r="BQ195" i="8"/>
  <c r="CN14" i="8"/>
  <c r="BY14" i="8"/>
  <c r="CB277" i="8"/>
  <c r="BZ277" i="8"/>
  <c r="BY277" i="8"/>
  <c r="BQ15" i="8"/>
  <c r="BO15" i="8"/>
  <c r="BN15" i="8"/>
  <c r="CH199" i="8"/>
  <c r="BQ199" i="8"/>
  <c r="CN3" i="8"/>
  <c r="BZ3" i="8"/>
  <c r="BY3" i="8"/>
  <c r="CB3" i="8"/>
  <c r="BN218" i="8"/>
  <c r="BO231" i="8"/>
  <c r="BZ108" i="8"/>
  <c r="BX112" i="8"/>
  <c r="BM285" i="8"/>
  <c r="BO14" i="8"/>
  <c r="BN14" i="8"/>
  <c r="BO92" i="8"/>
  <c r="BM92" i="8"/>
  <c r="BQ92" i="8"/>
  <c r="BZ7" i="8"/>
  <c r="BY7" i="8"/>
  <c r="BY193" i="8"/>
  <c r="CB193" i="8"/>
  <c r="BM81" i="8"/>
  <c r="CH81" i="8"/>
  <c r="BQ81" i="8"/>
  <c r="BQ88" i="8"/>
  <c r="BN88" i="8"/>
  <c r="BM88" i="8"/>
  <c r="BO88" i="8"/>
  <c r="CH88" i="8"/>
  <c r="BQ218" i="8"/>
  <c r="CH231" i="8"/>
  <c r="BQ114" i="8"/>
  <c r="BX108" i="8"/>
  <c r="CB112" i="8"/>
  <c r="CN35" i="8"/>
  <c r="CN29" i="8"/>
  <c r="BQ132" i="8"/>
  <c r="BN132" i="8"/>
  <c r="BO39" i="8"/>
  <c r="CH39" i="8"/>
  <c r="BO7" i="8"/>
  <c r="BN7" i="8"/>
  <c r="CH7" i="8"/>
  <c r="CB37" i="8"/>
  <c r="CN37" i="8"/>
  <c r="BZ37" i="8"/>
  <c r="BY37" i="8"/>
  <c r="BX37" i="8"/>
  <c r="CB133" i="8"/>
  <c r="CN133" i="8"/>
  <c r="BZ133" i="8"/>
  <c r="BZ25" i="8"/>
  <c r="BX25" i="8"/>
  <c r="CN25" i="8"/>
  <c r="BX3" i="8"/>
  <c r="CN160" i="8"/>
  <c r="BY160" i="8"/>
  <c r="BZ160" i="8"/>
  <c r="BX160" i="8"/>
  <c r="BN19" i="8"/>
  <c r="BM19" i="8"/>
  <c r="BO19" i="8"/>
  <c r="BQ19" i="8"/>
  <c r="BN231" i="8"/>
  <c r="CB45" i="8"/>
  <c r="CH19" i="8"/>
  <c r="BX35" i="8"/>
  <c r="CN193" i="8"/>
  <c r="BM63" i="8"/>
  <c r="BX45" i="8"/>
  <c r="BX139" i="8"/>
  <c r="BY192" i="8"/>
  <c r="BX192" i="8"/>
  <c r="BZ192" i="8"/>
  <c r="CN266" i="8"/>
  <c r="BZ266" i="8"/>
  <c r="BZ56" i="8"/>
  <c r="CB56" i="8"/>
  <c r="BX56" i="8"/>
  <c r="BY56" i="8"/>
  <c r="BZ199" i="8"/>
  <c r="BY199" i="8"/>
  <c r="CB218" i="8"/>
  <c r="BY218" i="8"/>
  <c r="CN218" i="8"/>
  <c r="BZ218" i="8"/>
  <c r="BM175" i="8"/>
  <c r="BN175" i="8"/>
  <c r="BO20" i="8"/>
  <c r="BN20" i="8"/>
  <c r="Z14" i="7"/>
  <c r="Z215" i="7"/>
  <c r="T63" i="7"/>
  <c r="Z11" i="7"/>
  <c r="Z168" i="7"/>
  <c r="Z170" i="7"/>
  <c r="T96" i="7"/>
  <c r="T132" i="7"/>
  <c r="Z88" i="7"/>
  <c r="Z259" i="7"/>
  <c r="T262" i="7"/>
  <c r="T79" i="7"/>
  <c r="Z186" i="7"/>
  <c r="T80" i="7"/>
  <c r="Z209" i="7"/>
  <c r="BM264" i="5"/>
  <c r="BN264" i="5"/>
  <c r="BO264" i="5"/>
  <c r="BX264" i="5"/>
  <c r="CM105" i="5"/>
  <c r="CM10" i="5"/>
  <c r="CM14" i="5"/>
  <c r="CM74" i="5"/>
  <c r="CM113" i="5"/>
  <c r="CM118" i="5"/>
  <c r="CM138" i="5"/>
  <c r="BJ163" i="5"/>
  <c r="CH163" i="5" s="1"/>
  <c r="CM163" i="5"/>
  <c r="CG163" i="5"/>
  <c r="CG167" i="5"/>
  <c r="CM167" i="5"/>
  <c r="CM171" i="5"/>
  <c r="CG171" i="5"/>
  <c r="CG175" i="5"/>
  <c r="CM175" i="5"/>
  <c r="BJ191" i="5"/>
  <c r="BN191" i="5" s="1"/>
  <c r="CG191" i="5"/>
  <c r="CM191" i="5"/>
  <c r="CG207" i="5"/>
  <c r="CM207" i="5"/>
  <c r="BU253" i="5"/>
  <c r="CN253" i="5" s="1"/>
  <c r="CM253" i="5"/>
  <c r="CG253" i="5"/>
  <c r="BJ263" i="5"/>
  <c r="CH263" i="5" s="1"/>
  <c r="CM263" i="5"/>
  <c r="CG263" i="5"/>
  <c r="BP266" i="5"/>
  <c r="CM266" i="5"/>
  <c r="CG266" i="5"/>
  <c r="BJ282" i="5"/>
  <c r="CH282" i="5" s="1"/>
  <c r="CM282" i="5"/>
  <c r="CG282" i="5"/>
  <c r="CN90" i="5"/>
  <c r="CG77" i="5"/>
  <c r="CM77" i="5"/>
  <c r="CM82" i="5"/>
  <c r="CM54" i="5"/>
  <c r="CM6" i="5"/>
  <c r="CM80" i="5"/>
  <c r="CM158" i="5"/>
  <c r="CG158" i="5"/>
  <c r="BU186" i="5"/>
  <c r="CN186" i="5" s="1"/>
  <c r="CM186" i="5"/>
  <c r="CG186" i="5"/>
  <c r="CM202" i="5"/>
  <c r="CG202" i="5"/>
  <c r="CM210" i="5"/>
  <c r="CG210" i="5"/>
  <c r="CM222" i="5"/>
  <c r="CG222" i="5"/>
  <c r="BJ228" i="5"/>
  <c r="CH228" i="5" s="1"/>
  <c r="CG228" i="5"/>
  <c r="CM228" i="5"/>
  <c r="CA260" i="5"/>
  <c r="CM260" i="5"/>
  <c r="CG260" i="5"/>
  <c r="BJ277" i="5"/>
  <c r="CH277" i="5" s="1"/>
  <c r="CM277" i="5"/>
  <c r="CG277" i="5"/>
  <c r="CN264" i="5"/>
  <c r="BU254" i="5"/>
  <c r="CN254" i="5" s="1"/>
  <c r="CM254" i="5"/>
  <c r="CG254" i="5"/>
  <c r="CM41" i="5"/>
  <c r="CM66" i="5"/>
  <c r="CM50" i="5"/>
  <c r="CG60" i="5"/>
  <c r="CM60" i="5"/>
  <c r="CA144" i="5"/>
  <c r="CM144" i="5"/>
  <c r="BU149" i="5"/>
  <c r="CN149" i="5" s="1"/>
  <c r="CM149" i="5"/>
  <c r="CG149" i="5"/>
  <c r="CG153" i="5"/>
  <c r="CM153" i="5"/>
  <c r="CM181" i="5"/>
  <c r="CG181" i="5"/>
  <c r="BU197" i="5"/>
  <c r="CN197" i="5" s="1"/>
  <c r="CM197" i="5"/>
  <c r="CG197" i="5"/>
  <c r="CG218" i="5"/>
  <c r="CM218" i="5"/>
  <c r="BP251" i="5"/>
  <c r="CM251" i="5"/>
  <c r="CG251" i="5"/>
  <c r="CG264" i="5"/>
  <c r="CM264" i="5"/>
  <c r="BJ272" i="5"/>
  <c r="BQ272" i="5" s="1"/>
  <c r="CG272" i="5"/>
  <c r="CM272" i="5"/>
  <c r="BJ283" i="5"/>
  <c r="CH283" i="5" s="1"/>
  <c r="CM283" i="5"/>
  <c r="CG283" i="5"/>
  <c r="CG27" i="5"/>
  <c r="CM27" i="5"/>
  <c r="CG31" i="5"/>
  <c r="CM31" i="5"/>
  <c r="CG123" i="5"/>
  <c r="CM123" i="5"/>
  <c r="CA139" i="5"/>
  <c r="CM139" i="5"/>
  <c r="CG176" i="5"/>
  <c r="CM176" i="5"/>
  <c r="BJ192" i="5"/>
  <c r="CH192" i="5" s="1"/>
  <c r="CG192" i="5"/>
  <c r="CM192" i="5"/>
  <c r="BU215" i="5"/>
  <c r="CN215" i="5" s="1"/>
  <c r="CM215" i="5"/>
  <c r="CG215" i="5"/>
  <c r="BP234" i="5"/>
  <c r="CM234" i="5"/>
  <c r="CG234" i="5"/>
  <c r="BJ258" i="5"/>
  <c r="CH258" i="5" s="1"/>
  <c r="CM258" i="5"/>
  <c r="CG258" i="5"/>
  <c r="BU267" i="5"/>
  <c r="CN267" i="5" s="1"/>
  <c r="CM267" i="5"/>
  <c r="CG267" i="5"/>
  <c r="CM7" i="5"/>
  <c r="CM15" i="5"/>
  <c r="CA40" i="5"/>
  <c r="CM40" i="5"/>
  <c r="CM65" i="5"/>
  <c r="CM70" i="5"/>
  <c r="CM86" i="5"/>
  <c r="CM109" i="5"/>
  <c r="CM119" i="5"/>
  <c r="CM134" i="5"/>
  <c r="CA159" i="5"/>
  <c r="CG159" i="5"/>
  <c r="CM159" i="5"/>
  <c r="BJ164" i="5"/>
  <c r="CH164" i="5" s="1"/>
  <c r="CM164" i="5"/>
  <c r="CG164" i="5"/>
  <c r="CG168" i="5"/>
  <c r="CM168" i="5"/>
  <c r="BJ172" i="5"/>
  <c r="BM172" i="5" s="1"/>
  <c r="CM172" i="5"/>
  <c r="CG172" i="5"/>
  <c r="CM187" i="5"/>
  <c r="CG187" i="5"/>
  <c r="BJ203" i="5"/>
  <c r="CH203" i="5" s="1"/>
  <c r="CM203" i="5"/>
  <c r="CG203" i="5"/>
  <c r="BU249" i="5"/>
  <c r="CN249" i="5" s="1"/>
  <c r="CG249" i="5"/>
  <c r="CM249" i="5"/>
  <c r="BJ278" i="5"/>
  <c r="CH278" i="5" s="1"/>
  <c r="CM278" i="5"/>
  <c r="CG278" i="5"/>
  <c r="CG19" i="5"/>
  <c r="CM19" i="5"/>
  <c r="CM76" i="5"/>
  <c r="BP81" i="5"/>
  <c r="CM81" i="5"/>
  <c r="BP154" i="5"/>
  <c r="CM154" i="5"/>
  <c r="CG154" i="5"/>
  <c r="BU182" i="5"/>
  <c r="CN182" i="5" s="1"/>
  <c r="CM182" i="5"/>
  <c r="CG182" i="5"/>
  <c r="BP198" i="5"/>
  <c r="CM198" i="5"/>
  <c r="CG198" i="5"/>
  <c r="BP229" i="5"/>
  <c r="CM229" i="5"/>
  <c r="CG229" i="5"/>
  <c r="BP256" i="5"/>
  <c r="CM256" i="5"/>
  <c r="CG256" i="5"/>
  <c r="BJ273" i="5"/>
  <c r="CH273" i="5" s="1"/>
  <c r="CG273" i="5"/>
  <c r="CM273" i="5"/>
  <c r="CG46" i="5"/>
  <c r="CM46" i="5"/>
  <c r="CG61" i="5"/>
  <c r="CM61" i="5"/>
  <c r="BP96" i="5"/>
  <c r="CM96" i="5"/>
  <c r="CA124" i="5"/>
  <c r="CM124" i="5"/>
  <c r="BJ177" i="5"/>
  <c r="BM177" i="5" s="1"/>
  <c r="CG177" i="5"/>
  <c r="CM177" i="5"/>
  <c r="CG193" i="5"/>
  <c r="CM193" i="5"/>
  <c r="CG208" i="5"/>
  <c r="CM208" i="5"/>
  <c r="BJ211" i="5"/>
  <c r="CH211" i="5" s="1"/>
  <c r="CM211" i="5"/>
  <c r="CG211" i="5"/>
  <c r="BJ268" i="5"/>
  <c r="BM268" i="5" s="1"/>
  <c r="CM268" i="5"/>
  <c r="CG268" i="5"/>
  <c r="BU284" i="5"/>
  <c r="CN284" i="5" s="1"/>
  <c r="CM284" i="5"/>
  <c r="CG284" i="5"/>
  <c r="CM16" i="5"/>
  <c r="CG47" i="5"/>
  <c r="CM47" i="5"/>
  <c r="CM52" i="5"/>
  <c r="CM116" i="5"/>
  <c r="CM125" i="5"/>
  <c r="CM141" i="5"/>
  <c r="CM178" i="5"/>
  <c r="CG178" i="5"/>
  <c r="CM194" i="5"/>
  <c r="CG194" i="5"/>
  <c r="BU212" i="5"/>
  <c r="CN212" i="5" s="1"/>
  <c r="CM212" i="5"/>
  <c r="CG212" i="5"/>
  <c r="CM225" i="5"/>
  <c r="CG225" i="5"/>
  <c r="BJ252" i="5"/>
  <c r="CH252" i="5" s="1"/>
  <c r="CM252" i="5"/>
  <c r="CG252" i="5"/>
  <c r="BJ261" i="5"/>
  <c r="CH261" i="5" s="1"/>
  <c r="CM261" i="5"/>
  <c r="CG261" i="5"/>
  <c r="BU269" i="5"/>
  <c r="CN269" i="5" s="1"/>
  <c r="CM269" i="5"/>
  <c r="CG269" i="5"/>
  <c r="BJ285" i="5"/>
  <c r="CH285" i="5" s="1"/>
  <c r="CM285" i="5"/>
  <c r="CG285" i="5"/>
  <c r="BJ246" i="5"/>
  <c r="CH246" i="5" s="1"/>
  <c r="CM246" i="5"/>
  <c r="CG246" i="5"/>
  <c r="CA274" i="5"/>
  <c r="CG274" i="5"/>
  <c r="CM274" i="5"/>
  <c r="CM100" i="5"/>
  <c r="CM62" i="5"/>
  <c r="CM72" i="5"/>
  <c r="CM88" i="5"/>
  <c r="CM91" i="5"/>
  <c r="CM111" i="5"/>
  <c r="CM136" i="5"/>
  <c r="CM147" i="5"/>
  <c r="CG147" i="5"/>
  <c r="BJ161" i="5"/>
  <c r="CH161" i="5" s="1"/>
  <c r="CG161" i="5"/>
  <c r="CM161" i="5"/>
  <c r="BP189" i="5"/>
  <c r="CM189" i="5"/>
  <c r="CG189" i="5"/>
  <c r="BJ205" i="5"/>
  <c r="CH205" i="5" s="1"/>
  <c r="CM205" i="5"/>
  <c r="CG205" i="5"/>
  <c r="CA259" i="5"/>
  <c r="CM259" i="5"/>
  <c r="CG259" i="5"/>
  <c r="CA280" i="5"/>
  <c r="CG280" i="5"/>
  <c r="CM280" i="5"/>
  <c r="BJ150" i="5"/>
  <c r="CH150" i="5" s="1"/>
  <c r="CM150" i="5"/>
  <c r="CG150" i="5"/>
  <c r="BJ160" i="5"/>
  <c r="CH160" i="5" s="1"/>
  <c r="CG160" i="5"/>
  <c r="CM160" i="5"/>
  <c r="CM130" i="5"/>
  <c r="BU169" i="5"/>
  <c r="CN169" i="5" s="1"/>
  <c r="CM169" i="5"/>
  <c r="CG169" i="5"/>
  <c r="BJ173" i="5"/>
  <c r="CH173" i="5" s="1"/>
  <c r="CM173" i="5"/>
  <c r="CG173" i="5"/>
  <c r="BU183" i="5"/>
  <c r="CN183" i="5" s="1"/>
  <c r="CG183" i="5"/>
  <c r="CM183" i="5"/>
  <c r="CG199" i="5"/>
  <c r="CM199" i="5"/>
  <c r="BU151" i="5"/>
  <c r="CN151" i="5" s="1"/>
  <c r="CM151" i="5"/>
  <c r="CG151" i="5"/>
  <c r="CA156" i="5"/>
  <c r="CM156" i="5"/>
  <c r="CG156" i="5"/>
  <c r="CA184" i="5"/>
  <c r="CG184" i="5"/>
  <c r="CM184" i="5"/>
  <c r="CG200" i="5"/>
  <c r="CM200" i="5"/>
  <c r="CG209" i="5"/>
  <c r="CM209" i="5"/>
  <c r="BJ247" i="5"/>
  <c r="CH247" i="5" s="1"/>
  <c r="CM247" i="5"/>
  <c r="CG247" i="5"/>
  <c r="BP250" i="5"/>
  <c r="CG250" i="5"/>
  <c r="CM250" i="5"/>
  <c r="BU275" i="5"/>
  <c r="CN275" i="5" s="1"/>
  <c r="CM275" i="5"/>
  <c r="CG275" i="5"/>
  <c r="BJ286" i="5"/>
  <c r="CH286" i="5" s="1"/>
  <c r="CM286" i="5"/>
  <c r="CG286" i="5"/>
  <c r="CM204" i="5"/>
  <c r="CG204" i="5"/>
  <c r="BU219" i="5"/>
  <c r="CM219" i="5"/>
  <c r="CG219" i="5"/>
  <c r="BJ224" i="5"/>
  <c r="BN224" i="5" s="1"/>
  <c r="CM224" i="5"/>
  <c r="CG224" i="5"/>
  <c r="BJ279" i="5"/>
  <c r="CH279" i="5" s="1"/>
  <c r="CM279" i="5"/>
  <c r="CG279" i="5"/>
  <c r="CM3" i="5"/>
  <c r="CM35" i="5"/>
  <c r="CA57" i="5"/>
  <c r="CM57" i="5"/>
  <c r="CG78" i="5"/>
  <c r="CM78" i="5"/>
  <c r="CM48" i="5"/>
  <c r="CM53" i="5"/>
  <c r="CA58" i="5"/>
  <c r="CM58" i="5"/>
  <c r="CM97" i="5"/>
  <c r="CM101" i="5"/>
  <c r="CM117" i="5"/>
  <c r="CM126" i="5"/>
  <c r="CM142" i="5"/>
  <c r="BP166" i="5"/>
  <c r="CM166" i="5"/>
  <c r="CG166" i="5"/>
  <c r="CA170" i="5"/>
  <c r="CM170" i="5"/>
  <c r="CG170" i="5"/>
  <c r="CM174" i="5"/>
  <c r="CG174" i="5"/>
  <c r="BU179" i="5"/>
  <c r="CN179" i="5" s="1"/>
  <c r="CM179" i="5"/>
  <c r="CG179" i="5"/>
  <c r="CM195" i="5"/>
  <c r="CG195" i="5"/>
  <c r="CM213" i="5"/>
  <c r="CG213" i="5"/>
  <c r="BJ220" i="5"/>
  <c r="CH220" i="5" s="1"/>
  <c r="CM220" i="5"/>
  <c r="CG220" i="5"/>
  <c r="CG226" i="5"/>
  <c r="CM226" i="5"/>
  <c r="CA257" i="5"/>
  <c r="CG257" i="5"/>
  <c r="CM257" i="5"/>
  <c r="BP270" i="5"/>
  <c r="CM270" i="5"/>
  <c r="CG270" i="5"/>
  <c r="CM155" i="5"/>
  <c r="CG155" i="5"/>
  <c r="BP165" i="5"/>
  <c r="CM165" i="5"/>
  <c r="CG165" i="5"/>
  <c r="CA106" i="5"/>
  <c r="CM106" i="5"/>
  <c r="CG73" i="5"/>
  <c r="CM73" i="5"/>
  <c r="CM148" i="5"/>
  <c r="CG148" i="5"/>
  <c r="CA162" i="5"/>
  <c r="CM162" i="5"/>
  <c r="CG162" i="5"/>
  <c r="BJ190" i="5"/>
  <c r="CH190" i="5" s="1"/>
  <c r="CM190" i="5"/>
  <c r="CG190" i="5"/>
  <c r="CM206" i="5"/>
  <c r="CG206" i="5"/>
  <c r="CG217" i="5"/>
  <c r="CM217" i="5"/>
  <c r="BJ262" i="5"/>
  <c r="CH262" i="5" s="1"/>
  <c r="CM262" i="5"/>
  <c r="CG262" i="5"/>
  <c r="CA265" i="5"/>
  <c r="CG265" i="5"/>
  <c r="CM265" i="5"/>
  <c r="BU281" i="5"/>
  <c r="CN281" i="5" s="1"/>
  <c r="CG281" i="5"/>
  <c r="CM281" i="5"/>
  <c r="BU216" i="5"/>
  <c r="CN216" i="5" s="1"/>
  <c r="CG216" i="5"/>
  <c r="CM216" i="5"/>
  <c r="BP43" i="5"/>
  <c r="CM43" i="5"/>
  <c r="CA68" i="5"/>
  <c r="CM68" i="5"/>
  <c r="BJ157" i="5"/>
  <c r="CH157" i="5" s="1"/>
  <c r="CM157" i="5"/>
  <c r="CG157" i="5"/>
  <c r="CM185" i="5"/>
  <c r="CG185" i="5"/>
  <c r="CG201" i="5"/>
  <c r="CM201" i="5"/>
  <c r="CM221" i="5"/>
  <c r="CG221" i="5"/>
  <c r="BJ248" i="5"/>
  <c r="CH248" i="5" s="1"/>
  <c r="CG248" i="5"/>
  <c r="CM248" i="5"/>
  <c r="BU255" i="5"/>
  <c r="CN255" i="5" s="1"/>
  <c r="CM255" i="5"/>
  <c r="CG255" i="5"/>
  <c r="BU276" i="5"/>
  <c r="CN276" i="5" s="1"/>
  <c r="CM276" i="5"/>
  <c r="CG276" i="5"/>
  <c r="CG135" i="5"/>
  <c r="CM135" i="5"/>
  <c r="BU146" i="5"/>
  <c r="CN146" i="5" s="1"/>
  <c r="CM146" i="5"/>
  <c r="CG146" i="5"/>
  <c r="BJ188" i="5"/>
  <c r="CH188" i="5" s="1"/>
  <c r="CM188" i="5"/>
  <c r="CG188" i="5"/>
  <c r="BP230" i="5"/>
  <c r="CM230" i="5"/>
  <c r="CG230" i="5"/>
  <c r="CG67" i="5"/>
  <c r="CM67" i="5"/>
  <c r="CM26" i="5"/>
  <c r="CM30" i="5"/>
  <c r="CM36" i="5"/>
  <c r="CG59" i="5"/>
  <c r="CM59" i="5"/>
  <c r="CG90" i="5"/>
  <c r="CM90" i="5"/>
  <c r="CM92" i="5"/>
  <c r="CM102" i="5"/>
  <c r="CM122" i="5"/>
  <c r="CM127" i="5"/>
  <c r="CM143" i="5"/>
  <c r="BU152" i="5"/>
  <c r="CN152" i="5" s="1"/>
  <c r="CG152" i="5"/>
  <c r="CM152" i="5"/>
  <c r="BU180" i="5"/>
  <c r="CN180" i="5" s="1"/>
  <c r="CM180" i="5"/>
  <c r="CG180" i="5"/>
  <c r="CA196" i="5"/>
  <c r="CM196" i="5"/>
  <c r="CG196" i="5"/>
  <c r="BJ271" i="5"/>
  <c r="BM271" i="5" s="1"/>
  <c r="CM271" i="5"/>
  <c r="CG271" i="5"/>
  <c r="CH264" i="5"/>
  <c r="CB142" i="6"/>
  <c r="BY241" i="6"/>
  <c r="CN241" i="6"/>
  <c r="CN43" i="6"/>
  <c r="BX43" i="6"/>
  <c r="CM231" i="4"/>
  <c r="CM235" i="4"/>
  <c r="CM6" i="4"/>
  <c r="CM109" i="4"/>
  <c r="CM114" i="4"/>
  <c r="CM132" i="4"/>
  <c r="CM138" i="4"/>
  <c r="CM144" i="4"/>
  <c r="CM153" i="4"/>
  <c r="CM158" i="4"/>
  <c r="CM163" i="4"/>
  <c r="CM167" i="4"/>
  <c r="CM234" i="4"/>
  <c r="CM93" i="4"/>
  <c r="CM53" i="4"/>
  <c r="CM69" i="4"/>
  <c r="CM8" i="4"/>
  <c r="CM80" i="4"/>
  <c r="CM86" i="4"/>
  <c r="CM117" i="4"/>
  <c r="CM156" i="4"/>
  <c r="CM161" i="4"/>
  <c r="CM207" i="4"/>
  <c r="CM71" i="4"/>
  <c r="CM66" i="4"/>
  <c r="CM127" i="4"/>
  <c r="CM24" i="4"/>
  <c r="BJ239" i="5"/>
  <c r="BO239" i="5" s="1"/>
  <c r="CM239" i="5"/>
  <c r="CG239" i="5"/>
  <c r="BY231" i="8"/>
  <c r="CA1" i="8"/>
  <c r="BJ245" i="5"/>
  <c r="CH245" i="5" s="1"/>
  <c r="CM245" i="5"/>
  <c r="CG245" i="5"/>
  <c r="CG1" i="8"/>
  <c r="BJ240" i="5"/>
  <c r="CH240" i="5" s="1"/>
  <c r="CG240" i="5"/>
  <c r="CM240" i="5"/>
  <c r="BJ235" i="5"/>
  <c r="CH235" i="5" s="1"/>
  <c r="CM235" i="5"/>
  <c r="CG235" i="5"/>
  <c r="BP1" i="8"/>
  <c r="BX231" i="8"/>
  <c r="CG241" i="5"/>
  <c r="CM241" i="5"/>
  <c r="CM1" i="8"/>
  <c r="BU236" i="5"/>
  <c r="CB236" i="5" s="1"/>
  <c r="CM236" i="5"/>
  <c r="CG236" i="5"/>
  <c r="CM231" i="5"/>
  <c r="CG231" i="5"/>
  <c r="CM242" i="5"/>
  <c r="CG242" i="5"/>
  <c r="CN242" i="8"/>
  <c r="BZ242" i="8"/>
  <c r="BJ244" i="5"/>
  <c r="CH244" i="5" s="1"/>
  <c r="CM244" i="5"/>
  <c r="CG244" i="5"/>
  <c r="CA237" i="5"/>
  <c r="CM237" i="5"/>
  <c r="CG237" i="5"/>
  <c r="BO242" i="8"/>
  <c r="BM242" i="8"/>
  <c r="BQ242" i="8"/>
  <c r="CG232" i="5"/>
  <c r="CM232" i="5"/>
  <c r="CM288" i="8"/>
  <c r="CM243" i="5"/>
  <c r="CG243" i="5"/>
  <c r="BN239" i="8"/>
  <c r="BU238" i="5"/>
  <c r="CN238" i="5" s="1"/>
  <c r="CM238" i="5"/>
  <c r="CG238" i="5"/>
  <c r="BP288" i="8"/>
  <c r="CM233" i="5"/>
  <c r="CG233" i="5"/>
  <c r="CN98" i="8"/>
  <c r="BY98" i="8"/>
  <c r="BX98" i="8"/>
  <c r="CB98" i="8"/>
  <c r="BZ98" i="8"/>
  <c r="BX31" i="8"/>
  <c r="CB31" i="8"/>
  <c r="BZ31" i="8"/>
  <c r="BY31" i="8"/>
  <c r="CN31" i="8"/>
  <c r="CN246" i="8"/>
  <c r="BZ246" i="8"/>
  <c r="BY246" i="8"/>
  <c r="CB246" i="8"/>
  <c r="BX246" i="8"/>
  <c r="CB235" i="8"/>
  <c r="CN235" i="8"/>
  <c r="BX235" i="8"/>
  <c r="BZ235" i="8"/>
  <c r="BY235" i="8"/>
  <c r="BQ247" i="8"/>
  <c r="BN247" i="8"/>
  <c r="CH247" i="8"/>
  <c r="BM247" i="8"/>
  <c r="BO247" i="8"/>
  <c r="CN257" i="8"/>
  <c r="BY257" i="8"/>
  <c r="BX257" i="8"/>
  <c r="CB257" i="8"/>
  <c r="BZ257" i="8"/>
  <c r="BX157" i="8"/>
  <c r="BZ157" i="8"/>
  <c r="CB157" i="8"/>
  <c r="BY157" i="8"/>
  <c r="CN157" i="8"/>
  <c r="CH131" i="8"/>
  <c r="BQ131" i="8"/>
  <c r="BM131" i="8"/>
  <c r="BO131" i="8"/>
  <c r="BN131" i="8"/>
  <c r="BY164" i="8"/>
  <c r="CB164" i="8"/>
  <c r="BX164" i="8"/>
  <c r="CN164" i="8"/>
  <c r="BZ164" i="8"/>
  <c r="BO117" i="8"/>
  <c r="BN117" i="8"/>
  <c r="CH117" i="8"/>
  <c r="BM117" i="8"/>
  <c r="BQ117" i="8"/>
  <c r="BN99" i="8"/>
  <c r="BQ99" i="8"/>
  <c r="BM99" i="8"/>
  <c r="CH99" i="8"/>
  <c r="BO99" i="8"/>
  <c r="CN49" i="8"/>
  <c r="BZ49" i="8"/>
  <c r="BX49" i="8"/>
  <c r="CB49" i="8"/>
  <c r="BY49" i="8"/>
  <c r="BO11" i="8"/>
  <c r="BQ11" i="8"/>
  <c r="BN11" i="8"/>
  <c r="BM11" i="8"/>
  <c r="CH11" i="8"/>
  <c r="BX33" i="8"/>
  <c r="CB33" i="8"/>
  <c r="BZ33" i="8"/>
  <c r="BY33" i="8"/>
  <c r="CN33" i="8"/>
  <c r="BZ16" i="8"/>
  <c r="BX16" i="8"/>
  <c r="CN16" i="8"/>
  <c r="CB16" i="8"/>
  <c r="BY16" i="8"/>
  <c r="BM5" i="8"/>
  <c r="BQ5" i="8"/>
  <c r="BO5" i="8"/>
  <c r="BN5" i="8"/>
  <c r="CH5" i="8"/>
  <c r="BM52" i="8"/>
  <c r="CH52" i="8"/>
  <c r="BQ52" i="8"/>
  <c r="BO52" i="8"/>
  <c r="BN52" i="8"/>
  <c r="BM21" i="8"/>
  <c r="BO21" i="8"/>
  <c r="BN21" i="8"/>
  <c r="BQ21" i="8"/>
  <c r="CH21" i="8"/>
  <c r="BX60" i="8"/>
  <c r="CB60" i="8"/>
  <c r="CN60" i="8"/>
  <c r="BZ60" i="8"/>
  <c r="BY60" i="8"/>
  <c r="CN262" i="8"/>
  <c r="BZ262" i="8"/>
  <c r="BX262" i="8"/>
  <c r="CB262" i="8"/>
  <c r="BY262" i="8"/>
  <c r="CH235" i="8"/>
  <c r="BO235" i="8"/>
  <c r="BM235" i="8"/>
  <c r="BQ235" i="8"/>
  <c r="BN235" i="8"/>
  <c r="BQ236" i="8"/>
  <c r="BO236" i="8"/>
  <c r="BN236" i="8"/>
  <c r="BM236" i="8"/>
  <c r="CH236" i="8"/>
  <c r="BQ189" i="8"/>
  <c r="CH189" i="8"/>
  <c r="BN189" i="8"/>
  <c r="BO189" i="8"/>
  <c r="BM189" i="8"/>
  <c r="BO202" i="8"/>
  <c r="BN202" i="8"/>
  <c r="BQ202" i="8"/>
  <c r="CH202" i="8"/>
  <c r="BM202" i="8"/>
  <c r="CN131" i="8"/>
  <c r="BY131" i="8"/>
  <c r="BZ131" i="8"/>
  <c r="CB131" i="8"/>
  <c r="BX131" i="8"/>
  <c r="BX151" i="8"/>
  <c r="CB151" i="8"/>
  <c r="BY151" i="8"/>
  <c r="BZ151" i="8"/>
  <c r="CN151" i="8"/>
  <c r="BO196" i="8"/>
  <c r="CH196" i="8"/>
  <c r="BN196" i="8"/>
  <c r="BM196" i="8"/>
  <c r="BQ196" i="8"/>
  <c r="BX117" i="8"/>
  <c r="BY117" i="8"/>
  <c r="CN117" i="8"/>
  <c r="CB117" i="8"/>
  <c r="BZ117" i="8"/>
  <c r="CN165" i="8"/>
  <c r="BZ165" i="8"/>
  <c r="BY165" i="8"/>
  <c r="CB165" i="8"/>
  <c r="BX165" i="8"/>
  <c r="BO110" i="8"/>
  <c r="BN110" i="8"/>
  <c r="CH110" i="8"/>
  <c r="BQ110" i="8"/>
  <c r="BM110" i="8"/>
  <c r="CH66" i="8"/>
  <c r="BM66" i="8"/>
  <c r="BQ66" i="8"/>
  <c r="BO66" i="8"/>
  <c r="BN66" i="8"/>
  <c r="CA288" i="8"/>
  <c r="BO64" i="8"/>
  <c r="BQ64" i="8"/>
  <c r="BM64" i="8"/>
  <c r="CH64" i="8"/>
  <c r="BN64" i="8"/>
  <c r="BX32" i="8"/>
  <c r="CB32" i="8"/>
  <c r="BZ32" i="8"/>
  <c r="BY32" i="8"/>
  <c r="CN32" i="8"/>
  <c r="BY94" i="8"/>
  <c r="BZ94" i="8"/>
  <c r="CB94" i="8"/>
  <c r="BX94" i="8"/>
  <c r="CN94" i="8"/>
  <c r="CH47" i="8"/>
  <c r="BO47" i="8"/>
  <c r="BM47" i="8"/>
  <c r="BQ47" i="8"/>
  <c r="BN47" i="8"/>
  <c r="BO36" i="8"/>
  <c r="BQ36" i="8"/>
  <c r="BN36" i="8"/>
  <c r="BM36" i="8"/>
  <c r="CH36" i="8"/>
  <c r="BZ42" i="8"/>
  <c r="BX42" i="8"/>
  <c r="CN42" i="8"/>
  <c r="CB42" i="8"/>
  <c r="BY42" i="8"/>
  <c r="BN49" i="8"/>
  <c r="BO49" i="8"/>
  <c r="CH49" i="8"/>
  <c r="BQ49" i="8"/>
  <c r="BM49" i="8"/>
  <c r="CH243" i="8"/>
  <c r="BO243" i="8"/>
  <c r="BM243" i="8"/>
  <c r="BQ243" i="8"/>
  <c r="BN243" i="8"/>
  <c r="BX256" i="8"/>
  <c r="CN256" i="8"/>
  <c r="BZ256" i="8"/>
  <c r="CB256" i="8"/>
  <c r="BY256" i="8"/>
  <c r="BZ252" i="8"/>
  <c r="BY252" i="8"/>
  <c r="CB252" i="8"/>
  <c r="BX252" i="8"/>
  <c r="CN252" i="8"/>
  <c r="CN240" i="8"/>
  <c r="BZ240" i="8"/>
  <c r="BX240" i="8"/>
  <c r="BY240" i="8"/>
  <c r="CB240" i="8"/>
  <c r="BQ248" i="8"/>
  <c r="BO248" i="8"/>
  <c r="BN248" i="8"/>
  <c r="BM248" i="8"/>
  <c r="CH248" i="8"/>
  <c r="CN203" i="8"/>
  <c r="BY203" i="8"/>
  <c r="CB203" i="8"/>
  <c r="BZ203" i="8"/>
  <c r="BX203" i="8"/>
  <c r="CH197" i="8"/>
  <c r="BQ197" i="8"/>
  <c r="BO197" i="8"/>
  <c r="BN197" i="8"/>
  <c r="BM197" i="8"/>
  <c r="CB196" i="8"/>
  <c r="BZ196" i="8"/>
  <c r="BX196" i="8"/>
  <c r="CN196" i="8"/>
  <c r="BY196" i="8"/>
  <c r="BO65" i="8"/>
  <c r="CH65" i="8"/>
  <c r="BN65" i="8"/>
  <c r="BQ65" i="8"/>
  <c r="BM65" i="8"/>
  <c r="BN12" i="8"/>
  <c r="BM12" i="8"/>
  <c r="CH12" i="8"/>
  <c r="BQ12" i="8"/>
  <c r="BO12" i="8"/>
  <c r="BO6" i="8"/>
  <c r="BN6" i="8"/>
  <c r="BQ6" i="8"/>
  <c r="BM6" i="8"/>
  <c r="CH6" i="8"/>
  <c r="BQ94" i="8"/>
  <c r="BN94" i="8"/>
  <c r="CH94" i="8"/>
  <c r="BO94" i="8"/>
  <c r="BM94" i="8"/>
  <c r="BX47" i="8"/>
  <c r="CB47" i="8"/>
  <c r="BY47" i="8"/>
  <c r="BZ47" i="8"/>
  <c r="CN47" i="8"/>
  <c r="BQ282" i="8"/>
  <c r="BO282" i="8"/>
  <c r="BN282" i="8"/>
  <c r="BM282" i="8"/>
  <c r="CH282" i="8"/>
  <c r="BQ269" i="8"/>
  <c r="BO269" i="8"/>
  <c r="CH269" i="8"/>
  <c r="BN269" i="8"/>
  <c r="BM269" i="8"/>
  <c r="BM238" i="8"/>
  <c r="BO238" i="8"/>
  <c r="BN238" i="8"/>
  <c r="BQ238" i="8"/>
  <c r="CH238" i="8"/>
  <c r="BQ284" i="8"/>
  <c r="BO284" i="8"/>
  <c r="BN284" i="8"/>
  <c r="BM284" i="8"/>
  <c r="CH284" i="8"/>
  <c r="BY236" i="8"/>
  <c r="BX236" i="8"/>
  <c r="CN236" i="8"/>
  <c r="CB236" i="8"/>
  <c r="BZ236" i="8"/>
  <c r="CN195" i="8"/>
  <c r="BX195" i="8"/>
  <c r="CB195" i="8"/>
  <c r="BY195" i="8"/>
  <c r="BZ195" i="8"/>
  <c r="BX205" i="8"/>
  <c r="CB205" i="8"/>
  <c r="CN205" i="8"/>
  <c r="BZ205" i="8"/>
  <c r="BY205" i="8"/>
  <c r="BX197" i="8"/>
  <c r="CN197" i="8"/>
  <c r="CB197" i="8"/>
  <c r="BZ197" i="8"/>
  <c r="BY197" i="8"/>
  <c r="BN140" i="8"/>
  <c r="CH140" i="8"/>
  <c r="BQ140" i="8"/>
  <c r="BO140" i="8"/>
  <c r="BM140" i="8"/>
  <c r="BY134" i="8"/>
  <c r="CN134" i="8"/>
  <c r="BZ134" i="8"/>
  <c r="CB134" i="8"/>
  <c r="BX134" i="8"/>
  <c r="BX105" i="8"/>
  <c r="CN105" i="8"/>
  <c r="CB105" i="8"/>
  <c r="BZ105" i="8"/>
  <c r="BY105" i="8"/>
  <c r="BX36" i="8"/>
  <c r="CN36" i="8"/>
  <c r="BY36" i="8"/>
  <c r="BZ36" i="8"/>
  <c r="CB36" i="8"/>
  <c r="BM73" i="8"/>
  <c r="CH73" i="8"/>
  <c r="BQ73" i="8"/>
  <c r="BO73" i="8"/>
  <c r="BN73" i="8"/>
  <c r="BQ71" i="8"/>
  <c r="BN71" i="8"/>
  <c r="CH71" i="8"/>
  <c r="BO71" i="8"/>
  <c r="BM71" i="8"/>
  <c r="CH256" i="8"/>
  <c r="BQ256" i="8"/>
  <c r="BN256" i="8"/>
  <c r="BO256" i="8"/>
  <c r="BM256" i="8"/>
  <c r="CN248" i="8"/>
  <c r="BZ248" i="8"/>
  <c r="BX248" i="8"/>
  <c r="CB248" i="8"/>
  <c r="BY248" i="8"/>
  <c r="CB222" i="8"/>
  <c r="BZ222" i="8"/>
  <c r="CN222" i="8"/>
  <c r="BY222" i="8"/>
  <c r="BX222" i="8"/>
  <c r="BZ230" i="8"/>
  <c r="BX230" i="8"/>
  <c r="CB230" i="8"/>
  <c r="BY230" i="8"/>
  <c r="CN230" i="8"/>
  <c r="BZ114" i="8"/>
  <c r="CN114" i="8"/>
  <c r="BX114" i="8"/>
  <c r="BY114" i="8"/>
  <c r="CB114" i="8"/>
  <c r="BO228" i="8"/>
  <c r="BM228" i="8"/>
  <c r="BQ228" i="8"/>
  <c r="BN228" i="8"/>
  <c r="CH228" i="8"/>
  <c r="BM182" i="8"/>
  <c r="BO182" i="8"/>
  <c r="BN182" i="8"/>
  <c r="CH182" i="8"/>
  <c r="BQ182" i="8"/>
  <c r="BN83" i="8"/>
  <c r="BO83" i="8"/>
  <c r="BQ83" i="8"/>
  <c r="CH83" i="8"/>
  <c r="BM83" i="8"/>
  <c r="BO48" i="8"/>
  <c r="BN48" i="8"/>
  <c r="CH48" i="8"/>
  <c r="BQ48" i="8"/>
  <c r="BM48" i="8"/>
  <c r="CN23" i="8"/>
  <c r="BX23" i="8"/>
  <c r="BY23" i="8"/>
  <c r="BZ23" i="8"/>
  <c r="CB23" i="8"/>
  <c r="BN34" i="8"/>
  <c r="CH34" i="8"/>
  <c r="BQ34" i="8"/>
  <c r="BO34" i="8"/>
  <c r="BM34" i="8"/>
  <c r="CN77" i="8"/>
  <c r="BZ77" i="8"/>
  <c r="BX77" i="8"/>
  <c r="BY77" i="8"/>
  <c r="CB77" i="8"/>
  <c r="CH283" i="8"/>
  <c r="BN283" i="8"/>
  <c r="BO283" i="8"/>
  <c r="BM283" i="8"/>
  <c r="BQ283" i="8"/>
  <c r="CN269" i="8"/>
  <c r="BZ269" i="8"/>
  <c r="BX269" i="8"/>
  <c r="CB269" i="8"/>
  <c r="BY269" i="8"/>
  <c r="BM274" i="8"/>
  <c r="BQ274" i="8"/>
  <c r="BN274" i="8"/>
  <c r="CH274" i="8"/>
  <c r="BO274" i="8"/>
  <c r="CN253" i="8"/>
  <c r="CB253" i="8"/>
  <c r="BZ253" i="8"/>
  <c r="BY253" i="8"/>
  <c r="BX253" i="8"/>
  <c r="BZ226" i="8"/>
  <c r="BX226" i="8"/>
  <c r="CN226" i="8"/>
  <c r="CB226" i="8"/>
  <c r="BY226" i="8"/>
  <c r="BO183" i="8"/>
  <c r="CH183" i="8"/>
  <c r="BQ183" i="8"/>
  <c r="BN183" i="8"/>
  <c r="BM183" i="8"/>
  <c r="CH210" i="8"/>
  <c r="BN210" i="8"/>
  <c r="BQ210" i="8"/>
  <c r="BM210" i="8"/>
  <c r="BO210" i="8"/>
  <c r="CB228" i="8"/>
  <c r="BY228" i="8"/>
  <c r="CN228" i="8"/>
  <c r="BZ228" i="8"/>
  <c r="BX228" i="8"/>
  <c r="BM186" i="8"/>
  <c r="CH186" i="8"/>
  <c r="BQ186" i="8"/>
  <c r="BO186" i="8"/>
  <c r="BN186" i="8"/>
  <c r="BY176" i="8"/>
  <c r="CN176" i="8"/>
  <c r="CB176" i="8"/>
  <c r="BZ176" i="8"/>
  <c r="BX176" i="8"/>
  <c r="CN102" i="8"/>
  <c r="CB102" i="8"/>
  <c r="BY102" i="8"/>
  <c r="BZ102" i="8"/>
  <c r="BX102" i="8"/>
  <c r="BO123" i="8"/>
  <c r="CH123" i="8"/>
  <c r="BQ123" i="8"/>
  <c r="BN123" i="8"/>
  <c r="BM123" i="8"/>
  <c r="BQ128" i="8"/>
  <c r="BO128" i="8"/>
  <c r="CH128" i="8"/>
  <c r="BM128" i="8"/>
  <c r="BN128" i="8"/>
  <c r="BN101" i="8"/>
  <c r="CH101" i="8"/>
  <c r="BO101" i="8"/>
  <c r="BQ101" i="8"/>
  <c r="BM101" i="8"/>
  <c r="CB83" i="8"/>
  <c r="CN83" i="8"/>
  <c r="BZ83" i="8"/>
  <c r="BY83" i="8"/>
  <c r="BX83" i="8"/>
  <c r="BM86" i="8"/>
  <c r="BN86" i="8"/>
  <c r="BQ86" i="8"/>
  <c r="BO86" i="8"/>
  <c r="CH86" i="8"/>
  <c r="CB48" i="8"/>
  <c r="CN48" i="8"/>
  <c r="BY48" i="8"/>
  <c r="BZ48" i="8"/>
  <c r="BX48" i="8"/>
  <c r="BO31" i="8"/>
  <c r="CH31" i="8"/>
  <c r="BQ31" i="8"/>
  <c r="BN31" i="8"/>
  <c r="BM31" i="8"/>
  <c r="BN80" i="8"/>
  <c r="BM80" i="8"/>
  <c r="CH80" i="8"/>
  <c r="BQ80" i="8"/>
  <c r="BO80" i="8"/>
  <c r="BQ13" i="8"/>
  <c r="CH13" i="8"/>
  <c r="BO13" i="8"/>
  <c r="BN13" i="8"/>
  <c r="BM13" i="8"/>
  <c r="BN59" i="8"/>
  <c r="BQ59" i="8"/>
  <c r="BO59" i="8"/>
  <c r="BM59" i="8"/>
  <c r="CH59" i="8"/>
  <c r="CN72" i="8"/>
  <c r="BX72" i="8"/>
  <c r="BZ72" i="8"/>
  <c r="CB72" i="8"/>
  <c r="BY72" i="8"/>
  <c r="CN286" i="8"/>
  <c r="CB286" i="8"/>
  <c r="BZ286" i="8"/>
  <c r="BY286" i="8"/>
  <c r="BX286" i="8"/>
  <c r="CN239" i="8"/>
  <c r="BY239" i="8"/>
  <c r="BZ239" i="8"/>
  <c r="BX239" i="8"/>
  <c r="CB239" i="8"/>
  <c r="BZ284" i="8"/>
  <c r="BY284" i="8"/>
  <c r="BX284" i="8"/>
  <c r="CN284" i="8"/>
  <c r="CB284" i="8"/>
  <c r="BN220" i="8"/>
  <c r="BQ220" i="8"/>
  <c r="BM220" i="8"/>
  <c r="CH220" i="8"/>
  <c r="BO220" i="8"/>
  <c r="BN230" i="8"/>
  <c r="BO230" i="8"/>
  <c r="BQ230" i="8"/>
  <c r="CH230" i="8"/>
  <c r="BM230" i="8"/>
  <c r="CB183" i="8"/>
  <c r="BZ183" i="8"/>
  <c r="CN183" i="8"/>
  <c r="BY183" i="8"/>
  <c r="BX183" i="8"/>
  <c r="CH113" i="8"/>
  <c r="BN113" i="8"/>
  <c r="BO113" i="8"/>
  <c r="BM113" i="8"/>
  <c r="BQ113" i="8"/>
  <c r="CB182" i="8"/>
  <c r="BZ182" i="8"/>
  <c r="BY182" i="8"/>
  <c r="BX182" i="8"/>
  <c r="CN182" i="8"/>
  <c r="BQ201" i="8"/>
  <c r="BM201" i="8"/>
  <c r="BO201" i="8"/>
  <c r="CH201" i="8"/>
  <c r="BN201" i="8"/>
  <c r="BX127" i="8"/>
  <c r="BZ127" i="8"/>
  <c r="BY127" i="8"/>
  <c r="CB127" i="8"/>
  <c r="CN127" i="8"/>
  <c r="BN102" i="8"/>
  <c r="BO102" i="8"/>
  <c r="CH102" i="8"/>
  <c r="BQ102" i="8"/>
  <c r="BM102" i="8"/>
  <c r="BX39" i="8"/>
  <c r="BY39" i="8"/>
  <c r="CN39" i="8"/>
  <c r="BZ39" i="8"/>
  <c r="CB39" i="8"/>
  <c r="BO44" i="8"/>
  <c r="BQ44" i="8"/>
  <c r="BM44" i="8"/>
  <c r="CH44" i="8"/>
  <c r="BN44" i="8"/>
  <c r="BO79" i="8"/>
  <c r="CH79" i="8"/>
  <c r="BQ79" i="8"/>
  <c r="BN79" i="8"/>
  <c r="BM79" i="8"/>
  <c r="CH30" i="8"/>
  <c r="BQ30" i="8"/>
  <c r="BO30" i="8"/>
  <c r="BN30" i="8"/>
  <c r="BM30" i="8"/>
  <c r="CB85" i="8"/>
  <c r="BZ85" i="8"/>
  <c r="BY85" i="8"/>
  <c r="CN85" i="8"/>
  <c r="BX85" i="8"/>
  <c r="BO33" i="8"/>
  <c r="CH33" i="8"/>
  <c r="BQ33" i="8"/>
  <c r="BM33" i="8"/>
  <c r="BN33" i="8"/>
  <c r="BZ80" i="8"/>
  <c r="CN80" i="8"/>
  <c r="BY80" i="8"/>
  <c r="CB80" i="8"/>
  <c r="BX80" i="8"/>
  <c r="BN9" i="8"/>
  <c r="CH9" i="8"/>
  <c r="BQ9" i="8"/>
  <c r="BO9" i="8"/>
  <c r="BM9" i="8"/>
  <c r="BO244" i="8"/>
  <c r="BN244" i="8"/>
  <c r="BM244" i="8"/>
  <c r="BQ244" i="8"/>
  <c r="CH244" i="8"/>
  <c r="BO253" i="8"/>
  <c r="BN253" i="8"/>
  <c r="BQ253" i="8"/>
  <c r="BM253" i="8"/>
  <c r="CH253" i="8"/>
  <c r="BN267" i="8"/>
  <c r="BO267" i="8"/>
  <c r="BM267" i="8"/>
  <c r="CH267" i="8"/>
  <c r="BQ267" i="8"/>
  <c r="CH212" i="8"/>
  <c r="BQ212" i="8"/>
  <c r="BN212" i="8"/>
  <c r="BM212" i="8"/>
  <c r="BO212" i="8"/>
  <c r="BZ147" i="8"/>
  <c r="BX147" i="8"/>
  <c r="CB147" i="8"/>
  <c r="CN147" i="8"/>
  <c r="BY147" i="8"/>
  <c r="BO206" i="8"/>
  <c r="BM206" i="8"/>
  <c r="CH206" i="8"/>
  <c r="BQ206" i="8"/>
  <c r="BN206" i="8"/>
  <c r="BN136" i="8"/>
  <c r="CH136" i="8"/>
  <c r="BM136" i="8"/>
  <c r="BQ136" i="8"/>
  <c r="BO136" i="8"/>
  <c r="BZ109" i="8"/>
  <c r="CN109" i="8"/>
  <c r="BX109" i="8"/>
  <c r="BY109" i="8"/>
  <c r="CB109" i="8"/>
  <c r="BZ82" i="8"/>
  <c r="CB82" i="8"/>
  <c r="BX82" i="8"/>
  <c r="CN82" i="8"/>
  <c r="BY82" i="8"/>
  <c r="BX101" i="8"/>
  <c r="CN101" i="8"/>
  <c r="CB101" i="8"/>
  <c r="BZ101" i="8"/>
  <c r="BY101" i="8"/>
  <c r="BM43" i="8"/>
  <c r="CH43" i="8"/>
  <c r="BO43" i="8"/>
  <c r="BN43" i="8"/>
  <c r="BQ43" i="8"/>
  <c r="BX86" i="8"/>
  <c r="BZ86" i="8"/>
  <c r="CB86" i="8"/>
  <c r="CN86" i="8"/>
  <c r="BY86" i="8"/>
  <c r="BZ44" i="8"/>
  <c r="CN44" i="8"/>
  <c r="BY44" i="8"/>
  <c r="BX44" i="8"/>
  <c r="CB44" i="8"/>
  <c r="BY30" i="8"/>
  <c r="BZ30" i="8"/>
  <c r="BX30" i="8"/>
  <c r="CB30" i="8"/>
  <c r="CN30" i="8"/>
  <c r="CH85" i="8"/>
  <c r="BQ85" i="8"/>
  <c r="BM85" i="8"/>
  <c r="BO85" i="8"/>
  <c r="BN85" i="8"/>
  <c r="BY22" i="8"/>
  <c r="CN22" i="8"/>
  <c r="BZ22" i="8"/>
  <c r="BX22" i="8"/>
  <c r="CB22" i="8"/>
  <c r="BZ59" i="8"/>
  <c r="BY59" i="8"/>
  <c r="CB59" i="8"/>
  <c r="BX59" i="8"/>
  <c r="CN59" i="8"/>
  <c r="BO252" i="8"/>
  <c r="BM252" i="8"/>
  <c r="CH252" i="8"/>
  <c r="BN252" i="8"/>
  <c r="BQ252" i="8"/>
  <c r="BM203" i="8"/>
  <c r="CH203" i="8"/>
  <c r="BN203" i="8"/>
  <c r="BQ203" i="8"/>
  <c r="BO203" i="8"/>
  <c r="BQ200" i="8"/>
  <c r="BN200" i="8"/>
  <c r="BM200" i="8"/>
  <c r="BO200" i="8"/>
  <c r="CH200" i="8"/>
  <c r="BY140" i="8"/>
  <c r="CB140" i="8"/>
  <c r="BX140" i="8"/>
  <c r="CN140" i="8"/>
  <c r="BZ140" i="8"/>
  <c r="CB274" i="8"/>
  <c r="BZ274" i="8"/>
  <c r="CN274" i="8"/>
  <c r="BY274" i="8"/>
  <c r="BX274" i="8"/>
  <c r="CN273" i="8"/>
  <c r="CB273" i="8"/>
  <c r="BY273" i="8"/>
  <c r="BZ273" i="8"/>
  <c r="BX273" i="8"/>
  <c r="BN163" i="8"/>
  <c r="BM163" i="8"/>
  <c r="BO163" i="8"/>
  <c r="CH163" i="8"/>
  <c r="BQ163" i="8"/>
  <c r="BQ155" i="8"/>
  <c r="BM155" i="8"/>
  <c r="BO155" i="8"/>
  <c r="BN155" i="8"/>
  <c r="CH155" i="8"/>
  <c r="BQ205" i="8"/>
  <c r="BN205" i="8"/>
  <c r="CH205" i="8"/>
  <c r="BO205" i="8"/>
  <c r="BM205" i="8"/>
  <c r="CN96" i="8"/>
  <c r="BY96" i="8"/>
  <c r="BX96" i="8"/>
  <c r="BZ96" i="8"/>
  <c r="CB96" i="8"/>
  <c r="BX201" i="8"/>
  <c r="BZ201" i="8"/>
  <c r="CN201" i="8"/>
  <c r="CB201" i="8"/>
  <c r="BY201" i="8"/>
  <c r="CN103" i="8"/>
  <c r="BY103" i="8"/>
  <c r="BZ103" i="8"/>
  <c r="BX103" i="8"/>
  <c r="CB103" i="8"/>
  <c r="CH68" i="8"/>
  <c r="BQ68" i="8"/>
  <c r="BN68" i="8"/>
  <c r="BO68" i="8"/>
  <c r="BM68" i="8"/>
  <c r="BQ126" i="8"/>
  <c r="BM126" i="8"/>
  <c r="BN126" i="8"/>
  <c r="CH126" i="8"/>
  <c r="BO126" i="8"/>
  <c r="BZ64" i="8"/>
  <c r="CB64" i="8"/>
  <c r="BY64" i="8"/>
  <c r="BX64" i="8"/>
  <c r="CN64" i="8"/>
  <c r="BZ76" i="8"/>
  <c r="BY76" i="8"/>
  <c r="CB76" i="8"/>
  <c r="BX76" i="8"/>
  <c r="CN76" i="8"/>
  <c r="CH225" i="8"/>
  <c r="BQ225" i="8"/>
  <c r="BN225" i="8"/>
  <c r="BM225" i="8"/>
  <c r="BO225" i="8"/>
  <c r="BN229" i="8"/>
  <c r="BQ229" i="8"/>
  <c r="CH229" i="8"/>
  <c r="BM229" i="8"/>
  <c r="BO229" i="8"/>
  <c r="BQ268" i="8"/>
  <c r="BN268" i="8"/>
  <c r="BO268" i="8"/>
  <c r="CH268" i="8"/>
  <c r="BM268" i="8"/>
  <c r="BQ254" i="8"/>
  <c r="BO254" i="8"/>
  <c r="CH254" i="8"/>
  <c r="BN254" i="8"/>
  <c r="BM254" i="8"/>
  <c r="CB190" i="8"/>
  <c r="BZ190" i="8"/>
  <c r="BY190" i="8"/>
  <c r="BX190" i="8"/>
  <c r="CN190" i="8"/>
  <c r="CN210" i="8"/>
  <c r="BZ210" i="8"/>
  <c r="CB210" i="8"/>
  <c r="BX210" i="8"/>
  <c r="BY210" i="8"/>
  <c r="BQ111" i="8"/>
  <c r="CH111" i="8"/>
  <c r="BN111" i="8"/>
  <c r="BM111" i="8"/>
  <c r="BO111" i="8"/>
  <c r="CN166" i="8"/>
  <c r="BY166" i="8"/>
  <c r="CB166" i="8"/>
  <c r="BZ166" i="8"/>
  <c r="BX166" i="8"/>
  <c r="BY181" i="8"/>
  <c r="BZ181" i="8"/>
  <c r="BX181" i="8"/>
  <c r="CN181" i="8"/>
  <c r="CB181" i="8"/>
  <c r="BQ109" i="8"/>
  <c r="BM109" i="8"/>
  <c r="BN109" i="8"/>
  <c r="CH109" i="8"/>
  <c r="BO109" i="8"/>
  <c r="BM118" i="8"/>
  <c r="BO118" i="8"/>
  <c r="BQ118" i="8"/>
  <c r="CH118" i="8"/>
  <c r="BN118" i="8"/>
  <c r="CH62" i="8"/>
  <c r="BQ62" i="8"/>
  <c r="BN62" i="8"/>
  <c r="BM62" i="8"/>
  <c r="BO62" i="8"/>
  <c r="BQ75" i="8"/>
  <c r="BN75" i="8"/>
  <c r="BO75" i="8"/>
  <c r="CH75" i="8"/>
  <c r="BM75" i="8"/>
  <c r="BZ43" i="8"/>
  <c r="BY43" i="8"/>
  <c r="CN43" i="8"/>
  <c r="CB43" i="8"/>
  <c r="BX43" i="8"/>
  <c r="CN78" i="8"/>
  <c r="BX78" i="8"/>
  <c r="BZ78" i="8"/>
  <c r="CB78" i="8"/>
  <c r="BY78" i="8"/>
  <c r="BO194" i="8"/>
  <c r="BN194" i="8"/>
  <c r="CH194" i="8"/>
  <c r="BQ194" i="8"/>
  <c r="BM194" i="8"/>
  <c r="BZ79" i="8"/>
  <c r="BY79" i="8"/>
  <c r="CN79" i="8"/>
  <c r="CB79" i="8"/>
  <c r="BX79" i="8"/>
  <c r="BO74" i="8"/>
  <c r="BM74" i="8"/>
  <c r="CH74" i="8"/>
  <c r="BQ74" i="8"/>
  <c r="BN74" i="8"/>
  <c r="BM77" i="8"/>
  <c r="BQ77" i="8"/>
  <c r="BO77" i="8"/>
  <c r="CH77" i="8"/>
  <c r="BN77" i="8"/>
  <c r="BX104" i="8"/>
  <c r="CB104" i="8"/>
  <c r="BY104" i="8"/>
  <c r="CN104" i="8"/>
  <c r="BZ104" i="8"/>
  <c r="BM22" i="8"/>
  <c r="BQ22" i="8"/>
  <c r="BO22" i="8"/>
  <c r="BN22" i="8"/>
  <c r="CH22" i="8"/>
  <c r="BM50" i="8"/>
  <c r="BQ50" i="8"/>
  <c r="CH50" i="8"/>
  <c r="BO50" i="8"/>
  <c r="BN50" i="8"/>
  <c r="BM286" i="8"/>
  <c r="CH286" i="8"/>
  <c r="BQ286" i="8"/>
  <c r="BO286" i="8"/>
  <c r="BN286" i="8"/>
  <c r="BN135" i="8"/>
  <c r="BO135" i="8"/>
  <c r="CH135" i="8"/>
  <c r="BQ135" i="8"/>
  <c r="BM135" i="8"/>
  <c r="BQ275" i="8"/>
  <c r="BN275" i="8"/>
  <c r="BM275" i="8"/>
  <c r="CH275" i="8"/>
  <c r="BO275" i="8"/>
  <c r="BY244" i="8"/>
  <c r="BX244" i="8"/>
  <c r="CN244" i="8"/>
  <c r="BZ244" i="8"/>
  <c r="CB244" i="8"/>
  <c r="BN273" i="8"/>
  <c r="BM273" i="8"/>
  <c r="BQ273" i="8"/>
  <c r="CH273" i="8"/>
  <c r="BO273" i="8"/>
  <c r="CB254" i="8"/>
  <c r="BY254" i="8"/>
  <c r="CN254" i="8"/>
  <c r="BX254" i="8"/>
  <c r="BZ254" i="8"/>
  <c r="CB232" i="8"/>
  <c r="CN232" i="8"/>
  <c r="BZ232" i="8"/>
  <c r="BX232" i="8"/>
  <c r="BY232" i="8"/>
  <c r="BZ189" i="8"/>
  <c r="BX189" i="8"/>
  <c r="CN189" i="8"/>
  <c r="CB189" i="8"/>
  <c r="BY189" i="8"/>
  <c r="BO259" i="8"/>
  <c r="BN259" i="8"/>
  <c r="CH259" i="8"/>
  <c r="BM259" i="8"/>
  <c r="BQ259" i="8"/>
  <c r="BQ207" i="8"/>
  <c r="BM207" i="8"/>
  <c r="BN207" i="8"/>
  <c r="CH207" i="8"/>
  <c r="BO207" i="8"/>
  <c r="BM96" i="8"/>
  <c r="BO96" i="8"/>
  <c r="CH96" i="8"/>
  <c r="BQ96" i="8"/>
  <c r="BN96" i="8"/>
  <c r="BY206" i="8"/>
  <c r="BX206" i="8"/>
  <c r="CN206" i="8"/>
  <c r="CB206" i="8"/>
  <c r="BZ206" i="8"/>
  <c r="BM176" i="8"/>
  <c r="BQ176" i="8"/>
  <c r="BN176" i="8"/>
  <c r="CH176" i="8"/>
  <c r="BO176" i="8"/>
  <c r="BM103" i="8"/>
  <c r="BO103" i="8"/>
  <c r="BN103" i="8"/>
  <c r="BQ103" i="8"/>
  <c r="CH103" i="8"/>
  <c r="CN24" i="8"/>
  <c r="BZ24" i="8"/>
  <c r="BX24" i="8"/>
  <c r="BY24" i="8"/>
  <c r="CB24" i="8"/>
  <c r="CH149" i="8"/>
  <c r="BN149" i="8"/>
  <c r="BO149" i="8"/>
  <c r="BQ149" i="8"/>
  <c r="BM149" i="8"/>
  <c r="BM55" i="8"/>
  <c r="BQ55" i="8"/>
  <c r="CH55" i="8"/>
  <c r="BO55" i="8"/>
  <c r="BN55" i="8"/>
  <c r="BY13" i="8"/>
  <c r="CN13" i="8"/>
  <c r="CB13" i="8"/>
  <c r="BZ13" i="8"/>
  <c r="BX13" i="8"/>
  <c r="CB74" i="8"/>
  <c r="BY74" i="8"/>
  <c r="BZ74" i="8"/>
  <c r="CN74" i="8"/>
  <c r="BX74" i="8"/>
  <c r="BN42" i="8"/>
  <c r="CH42" i="8"/>
  <c r="BO42" i="8"/>
  <c r="BQ42" i="8"/>
  <c r="BM42" i="8"/>
  <c r="CB243" i="8"/>
  <c r="BY243" i="8"/>
  <c r="BX243" i="8"/>
  <c r="CN243" i="8"/>
  <c r="BZ243" i="8"/>
  <c r="BQ222" i="8"/>
  <c r="BM222" i="8"/>
  <c r="BN222" i="8"/>
  <c r="CH222" i="8"/>
  <c r="BO222" i="8"/>
  <c r="CB260" i="8"/>
  <c r="BY260" i="8"/>
  <c r="CN260" i="8"/>
  <c r="BZ260" i="8"/>
  <c r="BX260" i="8"/>
  <c r="CH232" i="8"/>
  <c r="BO232" i="8"/>
  <c r="BM232" i="8"/>
  <c r="BQ232" i="8"/>
  <c r="BN232" i="8"/>
  <c r="CB234" i="8"/>
  <c r="BY234" i="8"/>
  <c r="CN234" i="8"/>
  <c r="BX234" i="8"/>
  <c r="BZ234" i="8"/>
  <c r="BY259" i="8"/>
  <c r="BX259" i="8"/>
  <c r="CN259" i="8"/>
  <c r="BZ259" i="8"/>
  <c r="CB259" i="8"/>
  <c r="BN217" i="8"/>
  <c r="BQ217" i="8"/>
  <c r="BM217" i="8"/>
  <c r="CH217" i="8"/>
  <c r="BO217" i="8"/>
  <c r="CB209" i="8"/>
  <c r="CN209" i="8"/>
  <c r="BZ209" i="8"/>
  <c r="BY209" i="8"/>
  <c r="BX209" i="8"/>
  <c r="CN237" i="8"/>
  <c r="BZ237" i="8"/>
  <c r="BX237" i="8"/>
  <c r="CB237" i="8"/>
  <c r="BY237" i="8"/>
  <c r="BX89" i="8"/>
  <c r="BY89" i="8"/>
  <c r="CN89" i="8"/>
  <c r="BZ89" i="8"/>
  <c r="CB89" i="8"/>
  <c r="BZ124" i="8"/>
  <c r="BY124" i="8"/>
  <c r="BX124" i="8"/>
  <c r="CB124" i="8"/>
  <c r="CN124" i="8"/>
  <c r="BZ118" i="8"/>
  <c r="BY118" i="8"/>
  <c r="CN118" i="8"/>
  <c r="CB118" i="8"/>
  <c r="BX118" i="8"/>
  <c r="BZ126" i="8"/>
  <c r="CB126" i="8"/>
  <c r="CN126" i="8"/>
  <c r="BX126" i="8"/>
  <c r="BY126" i="8"/>
  <c r="CB34" i="8"/>
  <c r="BY34" i="8"/>
  <c r="BZ34" i="8"/>
  <c r="BX34" i="8"/>
  <c r="CN34" i="8"/>
  <c r="BQ53" i="8"/>
  <c r="BM53" i="8"/>
  <c r="CH53" i="8"/>
  <c r="BO53" i="8"/>
  <c r="BN53" i="8"/>
  <c r="BY278" i="8"/>
  <c r="BX278" i="8"/>
  <c r="CN278" i="8"/>
  <c r="CB278" i="8"/>
  <c r="BZ278" i="8"/>
  <c r="BX275" i="8"/>
  <c r="CN275" i="8"/>
  <c r="CB275" i="8"/>
  <c r="BZ275" i="8"/>
  <c r="BY275" i="8"/>
  <c r="BQ241" i="8"/>
  <c r="BN241" i="8"/>
  <c r="CH241" i="8"/>
  <c r="BO241" i="8"/>
  <c r="BM241" i="8"/>
  <c r="BO161" i="8"/>
  <c r="CH161" i="8"/>
  <c r="BQ161" i="8"/>
  <c r="BN161" i="8"/>
  <c r="BM161" i="8"/>
  <c r="BY211" i="8"/>
  <c r="CB211" i="8"/>
  <c r="BZ211" i="8"/>
  <c r="CN211" i="8"/>
  <c r="BX211" i="8"/>
  <c r="BO209" i="8"/>
  <c r="BN209" i="8"/>
  <c r="BM209" i="8"/>
  <c r="CH209" i="8"/>
  <c r="BQ209" i="8"/>
  <c r="BN190" i="8"/>
  <c r="CH190" i="8"/>
  <c r="BQ190" i="8"/>
  <c r="BM190" i="8"/>
  <c r="BO190" i="8"/>
  <c r="BO237" i="8"/>
  <c r="BN237" i="8"/>
  <c r="BQ237" i="8"/>
  <c r="BM237" i="8"/>
  <c r="CH237" i="8"/>
  <c r="CH144" i="8"/>
  <c r="BQ144" i="8"/>
  <c r="BN144" i="8"/>
  <c r="BO144" i="8"/>
  <c r="BM144" i="8"/>
  <c r="CH166" i="8"/>
  <c r="BO166" i="8"/>
  <c r="BQ166" i="8"/>
  <c r="BN166" i="8"/>
  <c r="BM166" i="8"/>
  <c r="BM95" i="8"/>
  <c r="CH95" i="8"/>
  <c r="BQ95" i="8"/>
  <c r="BO95" i="8"/>
  <c r="BN95" i="8"/>
  <c r="BQ181" i="8"/>
  <c r="BO181" i="8"/>
  <c r="BM181" i="8"/>
  <c r="CH181" i="8"/>
  <c r="BN181" i="8"/>
  <c r="BY73" i="8"/>
  <c r="CB73" i="8"/>
  <c r="CN73" i="8"/>
  <c r="BX73" i="8"/>
  <c r="BZ73" i="8"/>
  <c r="BN76" i="8"/>
  <c r="BQ76" i="8"/>
  <c r="BM76" i="8"/>
  <c r="CH76" i="8"/>
  <c r="BO76" i="8"/>
  <c r="BM32" i="8"/>
  <c r="CH32" i="8"/>
  <c r="BQ32" i="8"/>
  <c r="BO32" i="8"/>
  <c r="BN32" i="8"/>
  <c r="BM240" i="8"/>
  <c r="CH240" i="8"/>
  <c r="BQ240" i="8"/>
  <c r="BO240" i="8"/>
  <c r="BN240" i="8"/>
  <c r="BY233" i="8"/>
  <c r="BX233" i="8"/>
  <c r="CN233" i="8"/>
  <c r="CB233" i="8"/>
  <c r="BZ233" i="8"/>
  <c r="CB27" i="8"/>
  <c r="BZ27" i="8"/>
  <c r="BY27" i="8"/>
  <c r="BX27" i="8"/>
  <c r="CN27" i="8"/>
  <c r="BM251" i="8"/>
  <c r="CH251" i="8"/>
  <c r="BQ251" i="8"/>
  <c r="BO251" i="8"/>
  <c r="BN251" i="8"/>
  <c r="BM257" i="8"/>
  <c r="CH257" i="8"/>
  <c r="BQ257" i="8"/>
  <c r="BO257" i="8"/>
  <c r="BN257" i="8"/>
  <c r="CN245" i="8"/>
  <c r="CB245" i="8"/>
  <c r="BZ245" i="8"/>
  <c r="BX245" i="8"/>
  <c r="BY245" i="8"/>
  <c r="BQ159" i="8"/>
  <c r="BO159" i="8"/>
  <c r="BN159" i="8"/>
  <c r="CH159" i="8"/>
  <c r="BM159" i="8"/>
  <c r="CB217" i="8"/>
  <c r="BY217" i="8"/>
  <c r="BZ217" i="8"/>
  <c r="BX217" i="8"/>
  <c r="CN217" i="8"/>
  <c r="BQ211" i="8"/>
  <c r="BO211" i="8"/>
  <c r="BM211" i="8"/>
  <c r="CH211" i="8"/>
  <c r="BN211" i="8"/>
  <c r="BZ150" i="8"/>
  <c r="CB150" i="8"/>
  <c r="BY150" i="8"/>
  <c r="CN150" i="8"/>
  <c r="BX150" i="8"/>
  <c r="BX125" i="8"/>
  <c r="CB125" i="8"/>
  <c r="CN125" i="8"/>
  <c r="BZ125" i="8"/>
  <c r="BY125" i="8"/>
  <c r="BX153" i="8"/>
  <c r="CB153" i="8"/>
  <c r="BY153" i="8"/>
  <c r="BZ153" i="8"/>
  <c r="CN153" i="8"/>
  <c r="BO124" i="8"/>
  <c r="CH124" i="8"/>
  <c r="BM124" i="8"/>
  <c r="BQ124" i="8"/>
  <c r="BN124" i="8"/>
  <c r="CN95" i="8"/>
  <c r="BZ95" i="8"/>
  <c r="CB95" i="8"/>
  <c r="BX95" i="8"/>
  <c r="BY95" i="8"/>
  <c r="BN165" i="8"/>
  <c r="BQ165" i="8"/>
  <c r="CH165" i="8"/>
  <c r="BO165" i="8"/>
  <c r="BM165" i="8"/>
  <c r="BQ91" i="8"/>
  <c r="BO91" i="8"/>
  <c r="BM91" i="8"/>
  <c r="CH91" i="8"/>
  <c r="BN91" i="8"/>
  <c r="BX71" i="8"/>
  <c r="CN71" i="8"/>
  <c r="CB71" i="8"/>
  <c r="BZ71" i="8"/>
  <c r="BY71" i="8"/>
  <c r="BZ135" i="8"/>
  <c r="BY135" i="8"/>
  <c r="CN135" i="8"/>
  <c r="CB135" i="8"/>
  <c r="BX135" i="8"/>
  <c r="CN194" i="8"/>
  <c r="BZ194" i="8"/>
  <c r="CB194" i="8"/>
  <c r="BX194" i="8"/>
  <c r="BY194" i="8"/>
  <c r="BQ10" i="8"/>
  <c r="BN10" i="8"/>
  <c r="BO10" i="8"/>
  <c r="BM10" i="8"/>
  <c r="CH10" i="8"/>
  <c r="BQ104" i="8"/>
  <c r="BO104" i="8"/>
  <c r="BN104" i="8"/>
  <c r="BM104" i="8"/>
  <c r="CH104" i="8"/>
  <c r="BX50" i="8"/>
  <c r="CN50" i="8"/>
  <c r="CB50" i="8"/>
  <c r="BZ50" i="8"/>
  <c r="BY50" i="8"/>
  <c r="CN283" i="8"/>
  <c r="CB283" i="8"/>
  <c r="BZ283" i="8"/>
  <c r="BY283" i="8"/>
  <c r="BX283" i="8"/>
  <c r="BO138" i="8"/>
  <c r="CH138" i="8"/>
  <c r="BQ138" i="8"/>
  <c r="BN138" i="8"/>
  <c r="BM138" i="8"/>
  <c r="CB249" i="8"/>
  <c r="BY249" i="8"/>
  <c r="BX249" i="8"/>
  <c r="CN249" i="8"/>
  <c r="BZ249" i="8"/>
  <c r="BQ262" i="8"/>
  <c r="BO262" i="8"/>
  <c r="BM262" i="8"/>
  <c r="CH262" i="8"/>
  <c r="BN262" i="8"/>
  <c r="BZ241" i="8"/>
  <c r="BX241" i="8"/>
  <c r="CN241" i="8"/>
  <c r="BY241" i="8"/>
  <c r="CB241" i="8"/>
  <c r="CN276" i="8"/>
  <c r="CB276" i="8"/>
  <c r="BZ276" i="8"/>
  <c r="BX276" i="8"/>
  <c r="BY276" i="8"/>
  <c r="CB159" i="8"/>
  <c r="BY159" i="8"/>
  <c r="BX159" i="8"/>
  <c r="CN159" i="8"/>
  <c r="BZ159" i="8"/>
  <c r="BQ164" i="8"/>
  <c r="BO164" i="8"/>
  <c r="BN164" i="8"/>
  <c r="BM164" i="8"/>
  <c r="CH164" i="8"/>
  <c r="CB186" i="8"/>
  <c r="BX186" i="8"/>
  <c r="CN186" i="8"/>
  <c r="BZ186" i="8"/>
  <c r="BY186" i="8"/>
  <c r="CB200" i="8"/>
  <c r="CN200" i="8"/>
  <c r="BY200" i="8"/>
  <c r="BZ200" i="8"/>
  <c r="BX200" i="8"/>
  <c r="BZ144" i="8"/>
  <c r="BY144" i="8"/>
  <c r="BX144" i="8"/>
  <c r="CB144" i="8"/>
  <c r="CN144" i="8"/>
  <c r="BZ99" i="8"/>
  <c r="BX99" i="8"/>
  <c r="CB99" i="8"/>
  <c r="BY99" i="8"/>
  <c r="CN99" i="8"/>
  <c r="BN57" i="8"/>
  <c r="BO57" i="8"/>
  <c r="CH57" i="8"/>
  <c r="BM57" i="8"/>
  <c r="BQ57" i="8"/>
  <c r="CB138" i="8"/>
  <c r="BX138" i="8"/>
  <c r="CN138" i="8"/>
  <c r="BZ138" i="8"/>
  <c r="BY138" i="8"/>
  <c r="BO16" i="8"/>
  <c r="BN16" i="8"/>
  <c r="BM16" i="8"/>
  <c r="BQ16" i="8"/>
  <c r="CH16" i="8"/>
  <c r="CB149" i="8"/>
  <c r="BY149" i="8"/>
  <c r="BX149" i="8"/>
  <c r="CN149" i="8"/>
  <c r="BZ149" i="8"/>
  <c r="CB52" i="8"/>
  <c r="BY52" i="8"/>
  <c r="BX52" i="8"/>
  <c r="CN52" i="8"/>
  <c r="BZ52" i="8"/>
  <c r="BM23" i="8"/>
  <c r="BQ23" i="8"/>
  <c r="BO23" i="8"/>
  <c r="BN23" i="8"/>
  <c r="CH23" i="8"/>
  <c r="BO24" i="8"/>
  <c r="BQ24" i="8"/>
  <c r="BN24" i="8"/>
  <c r="BM24" i="8"/>
  <c r="CH24" i="8"/>
  <c r="BY53" i="8"/>
  <c r="BX53" i="8"/>
  <c r="CB53" i="8"/>
  <c r="BZ53" i="8"/>
  <c r="CN53" i="8"/>
  <c r="BM72" i="8"/>
  <c r="CH72" i="8"/>
  <c r="BQ72" i="8"/>
  <c r="BN72" i="8"/>
  <c r="BO72" i="8"/>
  <c r="BX21" i="8"/>
  <c r="CB21" i="8"/>
  <c r="CN21" i="8"/>
  <c r="BY21" i="8"/>
  <c r="BZ21" i="8"/>
  <c r="BQ60" i="8"/>
  <c r="BO60" i="8"/>
  <c r="BM60" i="8"/>
  <c r="CH60" i="8"/>
  <c r="BN60" i="8"/>
  <c r="T4" i="7"/>
  <c r="Z116" i="7"/>
  <c r="T16" i="7"/>
  <c r="T268" i="7"/>
  <c r="T128" i="7"/>
  <c r="T88" i="7"/>
  <c r="T261" i="7"/>
  <c r="T193" i="7"/>
  <c r="T81" i="7"/>
  <c r="Z37" i="7"/>
  <c r="T157" i="7"/>
  <c r="T23" i="7"/>
  <c r="T184" i="7"/>
  <c r="T150" i="7"/>
  <c r="Z42" i="7"/>
  <c r="T116" i="7"/>
  <c r="Z117" i="7"/>
  <c r="Z118" i="7"/>
  <c r="T74" i="7"/>
  <c r="Z16" i="7"/>
  <c r="T270" i="7"/>
  <c r="Z279" i="7"/>
  <c r="T245" i="7"/>
  <c r="Z284" i="7"/>
  <c r="Z22" i="7"/>
  <c r="Z256" i="7"/>
  <c r="T67" i="7"/>
  <c r="Z261" i="7"/>
  <c r="T41" i="7"/>
  <c r="Z154" i="7"/>
  <c r="T143" i="7"/>
  <c r="Z36" i="7"/>
  <c r="Z265" i="7"/>
  <c r="Z166" i="7"/>
  <c r="Y287" i="7"/>
  <c r="Z90" i="7"/>
  <c r="Z169" i="7"/>
  <c r="T56" i="7"/>
  <c r="T69" i="7"/>
  <c r="T279" i="7"/>
  <c r="Z210" i="7"/>
  <c r="T121" i="7"/>
  <c r="Z268" i="7"/>
  <c r="Z69" i="7"/>
  <c r="Z8" i="7"/>
  <c r="T158" i="7"/>
  <c r="Z26" i="7"/>
  <c r="T34" i="7"/>
  <c r="Z35" i="7"/>
  <c r="T275" i="7"/>
  <c r="T172" i="7"/>
  <c r="Z173" i="7"/>
  <c r="Z9" i="7"/>
  <c r="Z80" i="7"/>
  <c r="T32" i="7"/>
  <c r="Z134" i="7"/>
  <c r="Z111" i="7"/>
  <c r="T50" i="7"/>
  <c r="T272" i="7"/>
  <c r="Z147" i="7"/>
  <c r="Z150" i="7"/>
  <c r="T73" i="7"/>
  <c r="T120" i="7"/>
  <c r="T283" i="7"/>
  <c r="Z253" i="7"/>
  <c r="Z175" i="7"/>
  <c r="Z266" i="7"/>
  <c r="Z124" i="7"/>
  <c r="Z196" i="7"/>
  <c r="Z187" i="7"/>
  <c r="T161" i="7"/>
  <c r="T198" i="7"/>
  <c r="Z200" i="7"/>
  <c r="Z100" i="7"/>
  <c r="Z129" i="7"/>
  <c r="T108" i="7"/>
  <c r="Z73" i="7"/>
  <c r="T118" i="7"/>
  <c r="Z125" i="7"/>
  <c r="Z24" i="7"/>
  <c r="T46" i="7"/>
  <c r="T123" i="7"/>
  <c r="T183" i="7"/>
  <c r="Z214" i="7"/>
  <c r="T92" i="7"/>
  <c r="T125" i="7"/>
  <c r="T271" i="7"/>
  <c r="T237" i="7"/>
  <c r="Z180" i="7"/>
  <c r="Z172" i="7"/>
  <c r="Z189" i="7"/>
  <c r="Z178" i="7"/>
  <c r="T196" i="7"/>
  <c r="Z198" i="7"/>
  <c r="Z121" i="7"/>
  <c r="Z72" i="7"/>
  <c r="T72" i="7"/>
  <c r="Z81" i="7"/>
  <c r="Z64" i="7"/>
  <c r="T44" i="7"/>
  <c r="Z58" i="7"/>
  <c r="Z273" i="7"/>
  <c r="Z244" i="7"/>
  <c r="Z171" i="7"/>
  <c r="Z120" i="7"/>
  <c r="T38" i="7"/>
  <c r="T13" i="7"/>
  <c r="T64" i="7"/>
  <c r="Z15" i="7"/>
  <c r="T281" i="7"/>
  <c r="Z221" i="7"/>
  <c r="T285" i="7"/>
  <c r="T258" i="7"/>
  <c r="T243" i="7"/>
  <c r="Z234" i="7"/>
  <c r="T207" i="7"/>
  <c r="Z216" i="7"/>
  <c r="Z193" i="7"/>
  <c r="T178" i="7"/>
  <c r="Z71" i="7"/>
  <c r="Z93" i="7"/>
  <c r="T71" i="7"/>
  <c r="T102" i="7"/>
  <c r="T28" i="7"/>
  <c r="Z109" i="7"/>
  <c r="T5" i="7"/>
  <c r="Z255" i="7"/>
  <c r="Z258" i="7"/>
  <c r="Z237" i="7"/>
  <c r="T179" i="7"/>
  <c r="T199" i="7"/>
  <c r="Z192" i="7"/>
  <c r="Z201" i="7"/>
  <c r="T115" i="7"/>
  <c r="Z78" i="7"/>
  <c r="Z5" i="7"/>
  <c r="T86" i="7"/>
  <c r="Z62" i="7"/>
  <c r="T189" i="7"/>
  <c r="Z270" i="7"/>
  <c r="Z248" i="7"/>
  <c r="Z277" i="7"/>
  <c r="T232" i="7"/>
  <c r="T238" i="7"/>
  <c r="Z179" i="7"/>
  <c r="Z188" i="7"/>
  <c r="Z138" i="7"/>
  <c r="T206" i="7"/>
  <c r="T204" i="7"/>
  <c r="Z128" i="7"/>
  <c r="T101" i="7"/>
  <c r="Z13" i="7"/>
  <c r="Z45" i="7"/>
  <c r="T109" i="7"/>
  <c r="T267" i="7"/>
  <c r="T62" i="7"/>
  <c r="Z245" i="7"/>
  <c r="T252" i="7"/>
  <c r="T240" i="7"/>
  <c r="Z220" i="7"/>
  <c r="T233" i="7"/>
  <c r="T246" i="7"/>
  <c r="T229" i="7"/>
  <c r="T138" i="7"/>
  <c r="Z182" i="7"/>
  <c r="T203" i="7"/>
  <c r="T192" i="7"/>
  <c r="T201" i="7"/>
  <c r="T119" i="7"/>
  <c r="T77" i="7"/>
  <c r="T105" i="7"/>
  <c r="S287" i="7"/>
  <c r="S1" i="7"/>
  <c r="T24" i="7"/>
  <c r="T48" i="7"/>
  <c r="T58" i="7"/>
  <c r="Z21" i="7"/>
  <c r="T216" i="7"/>
  <c r="T265" i="7"/>
  <c r="Z238" i="7"/>
  <c r="Z242" i="7"/>
  <c r="Z191" i="7"/>
  <c r="Z137" i="7"/>
  <c r="Z119" i="7"/>
  <c r="T98" i="7"/>
  <c r="Z66" i="7"/>
  <c r="Z29" i="7"/>
  <c r="T87" i="7"/>
  <c r="T21" i="7"/>
  <c r="T234" i="7"/>
  <c r="T188" i="7"/>
  <c r="Z87" i="7"/>
  <c r="T274" i="7"/>
  <c r="Z260" i="7"/>
  <c r="Z233" i="7"/>
  <c r="T242" i="7"/>
  <c r="Z164" i="7"/>
  <c r="T127" i="7"/>
  <c r="T174" i="7"/>
  <c r="T155" i="7"/>
  <c r="T142" i="7"/>
  <c r="T191" i="7"/>
  <c r="T110" i="7"/>
  <c r="Z92" i="7"/>
  <c r="T93" i="7"/>
  <c r="T22" i="7"/>
  <c r="Z85" i="7"/>
  <c r="Z267" i="7"/>
  <c r="T57" i="7"/>
  <c r="Y1" i="7"/>
  <c r="Z283" i="7"/>
  <c r="T255" i="7"/>
  <c r="T177" i="7"/>
  <c r="Z161" i="7"/>
  <c r="Z102" i="7"/>
  <c r="T45" i="7"/>
  <c r="Z3" i="7"/>
  <c r="Z240" i="7"/>
  <c r="Z219" i="7"/>
  <c r="Z229" i="7"/>
  <c r="Z157" i="7"/>
  <c r="T170" i="7"/>
  <c r="Z199" i="7"/>
  <c r="Z174" i="7"/>
  <c r="Z155" i="7"/>
  <c r="T139" i="7"/>
  <c r="Z114" i="7"/>
  <c r="Z110" i="7"/>
  <c r="Z97" i="7"/>
  <c r="Z115" i="7"/>
  <c r="T43" i="7"/>
  <c r="Z44" i="7"/>
  <c r="Z84" i="7"/>
  <c r="Z243" i="7"/>
  <c r="T266" i="7"/>
  <c r="Z203" i="7"/>
  <c r="Z61" i="7"/>
  <c r="Z274" i="7"/>
  <c r="T228" i="7"/>
  <c r="Z246" i="7"/>
  <c r="T225" i="7"/>
  <c r="Z152" i="7"/>
  <c r="Z139" i="7"/>
  <c r="T114" i="7"/>
  <c r="T104" i="7"/>
  <c r="Z54" i="7"/>
  <c r="Z25" i="7"/>
  <c r="T112" i="7"/>
  <c r="T83" i="7"/>
  <c r="Z57" i="7"/>
  <c r="Z82" i="7"/>
  <c r="Z20" i="7"/>
  <c r="T219" i="7"/>
  <c r="T250" i="7"/>
  <c r="T264" i="7"/>
  <c r="Z231" i="7"/>
  <c r="T211" i="7"/>
  <c r="Z195" i="7"/>
  <c r="T146" i="7"/>
  <c r="T137" i="7"/>
  <c r="Z105" i="7"/>
  <c r="T136" i="7"/>
  <c r="T19" i="7"/>
  <c r="T85" i="7"/>
  <c r="T78" i="7"/>
  <c r="T218" i="7"/>
  <c r="T273" i="7"/>
  <c r="Z272" i="7"/>
  <c r="T231" i="7"/>
  <c r="T244" i="7"/>
  <c r="Z225" i="7"/>
  <c r="Z211" i="7"/>
  <c r="Z190" i="7"/>
  <c r="Z239" i="7"/>
  <c r="Z205" i="7"/>
  <c r="Z181" i="7"/>
  <c r="T162" i="7"/>
  <c r="T200" i="7"/>
  <c r="T97" i="7"/>
  <c r="Z17" i="7"/>
  <c r="T18" i="7"/>
  <c r="Z112" i="7"/>
  <c r="T61" i="7"/>
  <c r="T197" i="7"/>
  <c r="Z123" i="7"/>
  <c r="Z217" i="7"/>
  <c r="T224" i="7"/>
  <c r="Z227" i="7"/>
  <c r="T186" i="7"/>
  <c r="Z208" i="7"/>
  <c r="T239" i="7"/>
  <c r="Z103" i="7"/>
  <c r="T205" i="7"/>
  <c r="T181" i="7"/>
  <c r="Z146" i="7"/>
  <c r="T214" i="7"/>
  <c r="T70" i="7"/>
  <c r="Z28" i="7"/>
  <c r="Z38" i="7"/>
  <c r="Z76" i="7"/>
  <c r="Z197" i="7"/>
  <c r="T282" i="7"/>
  <c r="T254" i="7"/>
  <c r="Z276" i="7"/>
  <c r="Z224" i="7"/>
  <c r="T210" i="7"/>
  <c r="T208" i="7"/>
  <c r="T147" i="7"/>
  <c r="T187" i="7"/>
  <c r="Z142" i="7"/>
  <c r="Z67" i="7"/>
  <c r="Z79" i="7"/>
  <c r="T12" i="7"/>
  <c r="T20" i="7"/>
  <c r="CA276" i="5"/>
  <c r="CG69" i="5"/>
  <c r="BP215" i="5"/>
  <c r="BP273" i="5"/>
  <c r="CG7" i="5"/>
  <c r="BP235" i="5"/>
  <c r="CG70" i="5"/>
  <c r="CG20" i="5"/>
  <c r="CG140" i="5"/>
  <c r="CA271" i="5"/>
  <c r="CG6" i="5"/>
  <c r="CG74" i="5"/>
  <c r="CG9" i="5"/>
  <c r="CG21" i="5"/>
  <c r="CG97" i="5"/>
  <c r="CG121" i="5"/>
  <c r="CA164" i="5"/>
  <c r="CG22" i="5"/>
  <c r="CG79" i="5"/>
  <c r="CA219" i="5"/>
  <c r="CG52" i="5"/>
  <c r="CG93" i="5"/>
  <c r="CG109" i="5"/>
  <c r="CG119" i="5"/>
  <c r="CG53" i="5"/>
  <c r="CG120" i="5"/>
  <c r="BP252" i="5"/>
  <c r="CG88" i="5"/>
  <c r="CG91" i="5"/>
  <c r="BP169" i="5"/>
  <c r="BJ275" i="5"/>
  <c r="CH275" i="5" s="1"/>
  <c r="CG39" i="5"/>
  <c r="CG49" i="5"/>
  <c r="CG54" i="5"/>
  <c r="CA169" i="5"/>
  <c r="BJ276" i="5"/>
  <c r="BN276" i="5" s="1"/>
  <c r="CG45" i="5"/>
  <c r="CG50" i="5"/>
  <c r="BP172" i="5"/>
  <c r="CG92" i="5"/>
  <c r="CA253" i="5"/>
  <c r="CG35" i="5"/>
  <c r="CG113" i="5"/>
  <c r="BP186" i="5"/>
  <c r="CG89" i="5"/>
  <c r="CG51" i="5"/>
  <c r="CG138" i="5"/>
  <c r="CA108" i="5"/>
  <c r="CG108" i="5"/>
  <c r="CG25" i="5"/>
  <c r="CA63" i="5"/>
  <c r="CG63" i="5"/>
  <c r="CG72" i="5"/>
  <c r="CG87" i="5"/>
  <c r="CA244" i="5"/>
  <c r="BJ284" i="5"/>
  <c r="CH284" i="5" s="1"/>
  <c r="BP258" i="5"/>
  <c r="CG10" i="5"/>
  <c r="CG14" i="5"/>
  <c r="CG17" i="5"/>
  <c r="CG29" i="5"/>
  <c r="CA33" i="5"/>
  <c r="CG33" i="5"/>
  <c r="BP55" i="5"/>
  <c r="CG55" i="5"/>
  <c r="BP63" i="5"/>
  <c r="CA82" i="5"/>
  <c r="CG82" i="5"/>
  <c r="CG99" i="5"/>
  <c r="CG104" i="5"/>
  <c r="BU114" i="5"/>
  <c r="CN114" i="5" s="1"/>
  <c r="CG114" i="5"/>
  <c r="CA127" i="5"/>
  <c r="CG127" i="5"/>
  <c r="BP160" i="5"/>
  <c r="BP177" i="5"/>
  <c r="CA251" i="5"/>
  <c r="CA258" i="5"/>
  <c r="BP103" i="5"/>
  <c r="CG103" i="5"/>
  <c r="BJ126" i="5"/>
  <c r="CH126" i="5" s="1"/>
  <c r="CG126" i="5"/>
  <c r="CA118" i="5"/>
  <c r="CG118" i="5"/>
  <c r="BU122" i="5"/>
  <c r="BZ122" i="5" s="1"/>
  <c r="CG122" i="5"/>
  <c r="BU137" i="5"/>
  <c r="CN137" i="5" s="1"/>
  <c r="CG137" i="5"/>
  <c r="CG142" i="5"/>
  <c r="CA132" i="5"/>
  <c r="CG132" i="5"/>
  <c r="BP14" i="5"/>
  <c r="CA17" i="5"/>
  <c r="CG41" i="5"/>
  <c r="CG68" i="5"/>
  <c r="BP143" i="5"/>
  <c r="CG143" i="5"/>
  <c r="CA160" i="5"/>
  <c r="CA177" i="5"/>
  <c r="BU189" i="5"/>
  <c r="BX189" i="5" s="1"/>
  <c r="BU256" i="5"/>
  <c r="CN256" i="5" s="1"/>
  <c r="CG96" i="5"/>
  <c r="CG26" i="5"/>
  <c r="CG56" i="5"/>
  <c r="BP64" i="5"/>
  <c r="CG64" i="5"/>
  <c r="BP73" i="5"/>
  <c r="CG83" i="5"/>
  <c r="CG94" i="5"/>
  <c r="CG100" i="5"/>
  <c r="BP105" i="5"/>
  <c r="CG105" i="5"/>
  <c r="BU115" i="5"/>
  <c r="CG115" i="5"/>
  <c r="CA123" i="5"/>
  <c r="CA128" i="5"/>
  <c r="CG128" i="5"/>
  <c r="BP253" i="5"/>
  <c r="BU258" i="5"/>
  <c r="CN258" i="5" s="1"/>
  <c r="CA133" i="5"/>
  <c r="CG133" i="5"/>
  <c r="CG11" i="5"/>
  <c r="CA26" i="5"/>
  <c r="CG30" i="5"/>
  <c r="CG36" i="5"/>
  <c r="CG38" i="5"/>
  <c r="CG42" i="5"/>
  <c r="CA73" i="5"/>
  <c r="CG110" i="5"/>
  <c r="BP115" i="5"/>
  <c r="BJ139" i="5"/>
  <c r="CH139" i="5" s="1"/>
  <c r="CG139" i="5"/>
  <c r="CG144" i="5"/>
  <c r="BP164" i="5"/>
  <c r="BU134" i="5"/>
  <c r="CN134" i="5" s="1"/>
  <c r="CG134" i="5"/>
  <c r="BU277" i="5"/>
  <c r="CN277" i="5" s="1"/>
  <c r="CG15" i="5"/>
  <c r="BP18" i="5"/>
  <c r="CG18" i="5"/>
  <c r="CG34" i="5"/>
  <c r="BP57" i="5"/>
  <c r="CG57" i="5"/>
  <c r="CA65" i="5"/>
  <c r="CG65" i="5"/>
  <c r="CG84" i="5"/>
  <c r="CG101" i="5"/>
  <c r="BP106" i="5"/>
  <c r="CG106" i="5"/>
  <c r="BP124" i="5"/>
  <c r="CG124" i="5"/>
  <c r="CG129" i="5"/>
  <c r="CA172" i="5"/>
  <c r="CA239" i="5"/>
  <c r="BP248" i="5"/>
  <c r="CA255" i="5"/>
  <c r="BU278" i="5"/>
  <c r="CN278" i="5" s="1"/>
  <c r="CG23" i="5"/>
  <c r="CA43" i="5"/>
  <c r="CG43" i="5"/>
  <c r="CG48" i="5"/>
  <c r="CA111" i="5"/>
  <c r="CG111" i="5"/>
  <c r="CA116" i="5"/>
  <c r="CG116" i="5"/>
  <c r="BP108" i="5"/>
  <c r="CG80" i="5"/>
  <c r="CH90" i="5"/>
  <c r="CG5" i="5"/>
  <c r="BJ179" i="5"/>
  <c r="CH179" i="5" s="1"/>
  <c r="CA53" i="5"/>
  <c r="CA66" i="5"/>
  <c r="CG66" i="5"/>
  <c r="BJ75" i="5"/>
  <c r="CH75" i="5" s="1"/>
  <c r="CG75" i="5"/>
  <c r="CA152" i="5"/>
  <c r="BP179" i="5"/>
  <c r="CA284" i="5"/>
  <c r="BJ253" i="5"/>
  <c r="BM253" i="5" s="1"/>
  <c r="BP67" i="5"/>
  <c r="BP85" i="5"/>
  <c r="CG85" i="5"/>
  <c r="CA95" i="5"/>
  <c r="CG95" i="5"/>
  <c r="BP102" i="5"/>
  <c r="CG102" i="5"/>
  <c r="BJ130" i="5"/>
  <c r="CH130" i="5" s="1"/>
  <c r="CG130" i="5"/>
  <c r="CG98" i="5"/>
  <c r="CA102" i="5"/>
  <c r="BJ107" i="5"/>
  <c r="BQ107" i="5" s="1"/>
  <c r="CG107" i="5"/>
  <c r="CA112" i="5"/>
  <c r="CG112" i="5"/>
  <c r="CG117" i="5"/>
  <c r="CA121" i="5"/>
  <c r="CG125" i="5"/>
  <c r="CG4" i="5"/>
  <c r="BP16" i="5"/>
  <c r="CG16" i="5"/>
  <c r="CG24" i="5"/>
  <c r="BU37" i="5"/>
  <c r="CN37" i="5" s="1"/>
  <c r="CG37" i="5"/>
  <c r="CG44" i="5"/>
  <c r="BU58" i="5"/>
  <c r="CG58" i="5"/>
  <c r="CG62" i="5"/>
  <c r="CG71" i="5"/>
  <c r="CA98" i="5"/>
  <c r="CG136" i="5"/>
  <c r="CG141" i="5"/>
  <c r="BP159" i="5"/>
  <c r="CA165" i="5"/>
  <c r="CA252" i="5"/>
  <c r="BP3" i="5"/>
  <c r="CG3" i="5"/>
  <c r="CA3" i="5"/>
  <c r="CG8" i="5"/>
  <c r="CG12" i="5"/>
  <c r="BP39" i="5"/>
  <c r="BP53" i="5"/>
  <c r="CA13" i="5"/>
  <c r="CG13" i="5"/>
  <c r="CG28" i="5"/>
  <c r="CG32" i="5"/>
  <c r="CG40" i="5"/>
  <c r="CA71" i="5"/>
  <c r="CG76" i="5"/>
  <c r="CA81" i="5"/>
  <c r="CG81" i="5"/>
  <c r="CG86" i="5"/>
  <c r="CA131" i="5"/>
  <c r="CG131" i="5"/>
  <c r="BJ274" i="5"/>
  <c r="BJ243" i="5"/>
  <c r="CH243" i="5" s="1"/>
  <c r="BP243" i="5"/>
  <c r="CA222" i="5"/>
  <c r="BJ222" i="5"/>
  <c r="CH222" i="5" s="1"/>
  <c r="BU222" i="5"/>
  <c r="BX222" i="5" s="1"/>
  <c r="BJ226" i="5"/>
  <c r="CH226" i="5" s="1"/>
  <c r="CA226" i="5"/>
  <c r="CA279" i="5"/>
  <c r="BJ180" i="5"/>
  <c r="CH180" i="5" s="1"/>
  <c r="BJ254" i="5"/>
  <c r="BU190" i="5"/>
  <c r="CN190" i="5" s="1"/>
  <c r="BU257" i="5"/>
  <c r="BX257" i="5" s="1"/>
  <c r="BP180" i="5"/>
  <c r="CA189" i="5"/>
  <c r="BP268" i="5"/>
  <c r="BW270" i="5"/>
  <c r="BJ114" i="5"/>
  <c r="CH114" i="5" s="1"/>
  <c r="BJ189" i="5"/>
  <c r="CH189" i="5" s="1"/>
  <c r="BJ255" i="5"/>
  <c r="CH255" i="5" s="1"/>
  <c r="BU150" i="5"/>
  <c r="CN150" i="5" s="1"/>
  <c r="BU203" i="5"/>
  <c r="BU279" i="5"/>
  <c r="CN279" i="5" s="1"/>
  <c r="BP254" i="5"/>
  <c r="CA85" i="5"/>
  <c r="BP122" i="5"/>
  <c r="BP128" i="5"/>
  <c r="CA134" i="5"/>
  <c r="BP149" i="5"/>
  <c r="CA166" i="5"/>
  <c r="BP173" i="5"/>
  <c r="CA266" i="5"/>
  <c r="CA270" i="5"/>
  <c r="BJ146" i="5"/>
  <c r="CH146" i="5" s="1"/>
  <c r="BJ256" i="5"/>
  <c r="CH256" i="5" s="1"/>
  <c r="BU154" i="5"/>
  <c r="CN154" i="5" s="1"/>
  <c r="BU220" i="5"/>
  <c r="CN220" i="5" s="1"/>
  <c r="BU259" i="5"/>
  <c r="BU280" i="5"/>
  <c r="CN280" i="5" s="1"/>
  <c r="CA143" i="5"/>
  <c r="BP163" i="5"/>
  <c r="CA122" i="5"/>
  <c r="BJ149" i="5"/>
  <c r="CH149" i="5" s="1"/>
  <c r="BJ196" i="5"/>
  <c r="CH196" i="5" s="1"/>
  <c r="BJ257" i="5"/>
  <c r="CH257" i="5" s="1"/>
  <c r="BU156" i="5"/>
  <c r="CN156" i="5" s="1"/>
  <c r="BU260" i="5"/>
  <c r="CN260" i="5" s="1"/>
  <c r="BU282" i="5"/>
  <c r="CN282" i="5" s="1"/>
  <c r="BP107" i="5"/>
  <c r="BP175" i="5"/>
  <c r="CA161" i="5"/>
  <c r="CA175" i="5"/>
  <c r="CA254" i="5"/>
  <c r="BP257" i="5"/>
  <c r="CA268" i="5"/>
  <c r="BU157" i="5"/>
  <c r="CN157" i="5" s="1"/>
  <c r="BU224" i="5"/>
  <c r="CN224" i="5" s="1"/>
  <c r="BU262" i="5"/>
  <c r="CN262" i="5" s="1"/>
  <c r="BU283" i="5"/>
  <c r="CN283" i="5" s="1"/>
  <c r="CA163" i="5"/>
  <c r="CA228" i="5"/>
  <c r="BJ154" i="5"/>
  <c r="CH154" i="5" s="1"/>
  <c r="BJ259" i="5"/>
  <c r="CH259" i="5" s="1"/>
  <c r="BJ280" i="5"/>
  <c r="CH280" i="5" s="1"/>
  <c r="BU160" i="5"/>
  <c r="CN160" i="5" s="1"/>
  <c r="BU229" i="5"/>
  <c r="CN229" i="5" s="1"/>
  <c r="BU263" i="5"/>
  <c r="CN263" i="5" s="1"/>
  <c r="BJ260" i="5"/>
  <c r="BU161" i="5"/>
  <c r="CN161" i="5" s="1"/>
  <c r="BU235" i="5"/>
  <c r="CN235" i="5" s="1"/>
  <c r="BU285" i="5"/>
  <c r="CN285" i="5" s="1"/>
  <c r="BP114" i="5"/>
  <c r="BU163" i="5"/>
  <c r="BU239" i="5"/>
  <c r="CN239" i="5" s="1"/>
  <c r="BU266" i="5"/>
  <c r="CN266" i="5" s="1"/>
  <c r="BU286" i="5"/>
  <c r="CN286" i="5" s="1"/>
  <c r="BP132" i="5"/>
  <c r="CA197" i="5"/>
  <c r="BJ229" i="5"/>
  <c r="CH229" i="5" s="1"/>
  <c r="BU164" i="5"/>
  <c r="BU247" i="5"/>
  <c r="CN247" i="5" s="1"/>
  <c r="BU268" i="5"/>
  <c r="CN268" i="5" s="1"/>
  <c r="BU165" i="5"/>
  <c r="CN165" i="5" s="1"/>
  <c r="BU248" i="5"/>
  <c r="CN248" i="5" s="1"/>
  <c r="BU270" i="5"/>
  <c r="BJ266" i="5"/>
  <c r="CH266" i="5" s="1"/>
  <c r="BU172" i="5"/>
  <c r="CB172" i="5" s="1"/>
  <c r="BU251" i="5"/>
  <c r="BY251" i="5" s="1"/>
  <c r="BU271" i="5"/>
  <c r="CN271" i="5" s="1"/>
  <c r="BP82" i="5"/>
  <c r="BJ165" i="5"/>
  <c r="CH165" i="5" s="1"/>
  <c r="BU75" i="5"/>
  <c r="CN75" i="5" s="1"/>
  <c r="BU173" i="5"/>
  <c r="CN173" i="5" s="1"/>
  <c r="BU252" i="5"/>
  <c r="CN252" i="5" s="1"/>
  <c r="BU273" i="5"/>
  <c r="BX273" i="5" s="1"/>
  <c r="BP274" i="5"/>
  <c r="BJ270" i="5"/>
  <c r="BN270" i="5" s="1"/>
  <c r="BU175" i="5"/>
  <c r="CN175" i="5" s="1"/>
  <c r="BU274" i="5"/>
  <c r="CN274" i="5" s="1"/>
  <c r="BP58" i="5"/>
  <c r="BP130" i="5"/>
  <c r="BP133" i="5"/>
  <c r="BJ251" i="5"/>
  <c r="CH251" i="5" s="1"/>
  <c r="BJ175" i="5"/>
  <c r="BU139" i="5"/>
  <c r="CN139" i="5" s="1"/>
  <c r="BU188" i="5"/>
  <c r="CN188" i="5" s="1"/>
  <c r="CM242" i="4"/>
  <c r="CM52" i="4"/>
  <c r="BY22" i="6"/>
  <c r="CN22" i="6"/>
  <c r="BY198" i="6"/>
  <c r="BX241" i="6"/>
  <c r="BM223" i="6"/>
  <c r="CN198" i="6"/>
  <c r="BY12" i="6"/>
  <c r="BX22" i="6"/>
  <c r="CB198" i="6"/>
  <c r="CB241" i="6"/>
  <c r="CN224" i="6"/>
  <c r="CB151" i="6"/>
  <c r="CN175" i="6"/>
  <c r="CN5" i="6"/>
  <c r="BX198" i="6"/>
  <c r="BN223" i="6"/>
  <c r="CB22" i="6"/>
  <c r="CB202" i="6"/>
  <c r="BY168" i="6"/>
  <c r="CN77" i="6"/>
  <c r="BM161" i="6"/>
  <c r="CN138" i="6"/>
  <c r="BZ138" i="6"/>
  <c r="BN161" i="6"/>
  <c r="CN181" i="6"/>
  <c r="BZ181" i="6"/>
  <c r="CB13" i="6"/>
  <c r="BZ13" i="6"/>
  <c r="BQ161" i="6"/>
  <c r="CB134" i="6"/>
  <c r="BZ134" i="6"/>
  <c r="CN3" i="6"/>
  <c r="BZ3" i="6"/>
  <c r="BX178" i="6"/>
  <c r="CN220" i="6"/>
  <c r="CH161" i="6"/>
  <c r="CB43" i="6"/>
  <c r="BZ43" i="6"/>
  <c r="CB218" i="6"/>
  <c r="BZ218" i="6"/>
  <c r="CN95" i="6"/>
  <c r="BZ95" i="6"/>
  <c r="BX94" i="6"/>
  <c r="BZ94" i="6"/>
  <c r="BX92" i="6"/>
  <c r="BZ92" i="6"/>
  <c r="BY139" i="6"/>
  <c r="BZ139" i="6"/>
  <c r="BY178" i="6"/>
  <c r="CB238" i="6"/>
  <c r="BZ238" i="6"/>
  <c r="BY128" i="6"/>
  <c r="BZ128" i="6"/>
  <c r="CN46" i="6"/>
  <c r="BZ46" i="6"/>
  <c r="CN164" i="6"/>
  <c r="BZ164" i="6"/>
  <c r="BY41" i="6"/>
  <c r="BY170" i="6"/>
  <c r="BZ170" i="6"/>
  <c r="CN89" i="6"/>
  <c r="BZ89" i="6"/>
  <c r="CB188" i="6"/>
  <c r="BZ188" i="6"/>
  <c r="BX154" i="6"/>
  <c r="BZ154" i="6"/>
  <c r="CB116" i="6"/>
  <c r="BZ116" i="6"/>
  <c r="CB80" i="6"/>
  <c r="BZ80" i="6"/>
  <c r="CB196" i="6"/>
  <c r="BZ196" i="6"/>
  <c r="CN234" i="6"/>
  <c r="BZ234" i="6"/>
  <c r="CN86" i="6"/>
  <c r="BZ86" i="6"/>
  <c r="CB31" i="6"/>
  <c r="BZ31" i="6"/>
  <c r="CN157" i="6"/>
  <c r="BZ157" i="6"/>
  <c r="BX12" i="6"/>
  <c r="CN12" i="6"/>
  <c r="CN222" i="6"/>
  <c r="BZ222" i="6"/>
  <c r="CN135" i="6"/>
  <c r="BZ135" i="6"/>
  <c r="CB209" i="6"/>
  <c r="BZ209" i="6"/>
  <c r="BX150" i="6"/>
  <c r="BZ150" i="6"/>
  <c r="BX36" i="6"/>
  <c r="BZ36" i="6"/>
  <c r="CH169" i="6"/>
  <c r="CB118" i="6"/>
  <c r="BZ118" i="6"/>
  <c r="BX145" i="6"/>
  <c r="BZ145" i="6"/>
  <c r="BX103" i="6"/>
  <c r="BZ103" i="6"/>
  <c r="CB167" i="6"/>
  <c r="BZ167" i="6"/>
  <c r="BX13" i="6"/>
  <c r="CN13" i="6"/>
  <c r="BY13" i="6"/>
  <c r="CB164" i="6"/>
  <c r="CB41" i="6"/>
  <c r="BX224" i="6"/>
  <c r="BX41" i="6"/>
  <c r="CN41" i="6"/>
  <c r="CB178" i="6"/>
  <c r="BO59" i="6"/>
  <c r="CN178" i="6"/>
  <c r="CB224" i="6"/>
  <c r="CM177" i="4"/>
  <c r="CM61" i="4"/>
  <c r="CM81" i="4"/>
  <c r="CM100" i="4"/>
  <c r="CM104" i="4"/>
  <c r="CM122" i="4"/>
  <c r="CM189" i="4"/>
  <c r="CM193" i="4"/>
  <c r="CM229" i="4"/>
  <c r="CM40" i="4"/>
  <c r="CM43" i="4"/>
  <c r="CM101" i="4"/>
  <c r="CM194" i="4"/>
  <c r="CM202" i="4"/>
  <c r="CM212" i="4"/>
  <c r="CM85" i="4"/>
  <c r="CM209" i="4"/>
  <c r="CM222" i="4"/>
  <c r="CM12" i="4"/>
  <c r="CM34" i="4"/>
  <c r="CM14" i="4"/>
  <c r="CM42" i="4"/>
  <c r="CM7" i="4"/>
  <c r="CM33" i="4"/>
  <c r="CM196" i="4"/>
  <c r="CM183" i="4"/>
  <c r="CM37" i="4"/>
  <c r="CM236" i="4"/>
  <c r="CM19" i="4"/>
  <c r="CG166" i="4"/>
  <c r="CM166" i="4"/>
  <c r="CG113" i="4"/>
  <c r="CM113" i="4"/>
  <c r="CG118" i="4"/>
  <c r="CM118" i="4"/>
  <c r="CM13" i="4"/>
  <c r="CM41" i="4"/>
  <c r="CM51" i="4"/>
  <c r="CG96" i="4"/>
  <c r="CM96" i="4"/>
  <c r="CG141" i="4"/>
  <c r="CM141" i="4"/>
  <c r="CM208" i="4"/>
  <c r="CM216" i="4"/>
  <c r="CN120" i="4"/>
  <c r="CM9" i="4"/>
  <c r="CM95" i="4"/>
  <c r="CM112" i="4"/>
  <c r="CM131" i="4"/>
  <c r="CM143" i="4"/>
  <c r="CM192" i="4"/>
  <c r="CM197" i="4"/>
  <c r="CM204" i="4"/>
  <c r="CM239" i="4"/>
  <c r="CM10" i="4"/>
  <c r="CM35" i="4"/>
  <c r="CM38" i="4"/>
  <c r="CM44" i="4"/>
  <c r="CM62" i="4"/>
  <c r="CG78" i="4"/>
  <c r="CM78" i="4"/>
  <c r="CG87" i="4"/>
  <c r="CM87" i="4"/>
  <c r="CG123" i="4"/>
  <c r="CM123" i="4"/>
  <c r="CG147" i="4"/>
  <c r="CM147" i="4"/>
  <c r="CM176" i="4"/>
  <c r="CG185" i="4"/>
  <c r="CM185" i="4"/>
  <c r="CG205" i="4"/>
  <c r="CM205" i="4"/>
  <c r="CG221" i="4"/>
  <c r="CM221" i="4"/>
  <c r="CG225" i="4"/>
  <c r="CM225" i="4"/>
  <c r="CG240" i="4"/>
  <c r="CM240" i="4"/>
  <c r="CG76" i="4"/>
  <c r="CM76" i="4"/>
  <c r="CG73" i="4"/>
  <c r="CM73" i="4"/>
  <c r="CG82" i="4"/>
  <c r="CM82" i="4"/>
  <c r="CG97" i="4"/>
  <c r="CM97" i="4"/>
  <c r="CG105" i="4"/>
  <c r="CM105" i="4"/>
  <c r="CG181" i="4"/>
  <c r="CM181" i="4"/>
  <c r="CG230" i="4"/>
  <c r="CM230" i="4"/>
  <c r="CM237" i="4"/>
  <c r="CM134" i="4"/>
  <c r="CG157" i="4"/>
  <c r="CM157" i="4"/>
  <c r="CG175" i="4"/>
  <c r="CM175" i="4"/>
  <c r="CM5" i="4"/>
  <c r="CM16" i="4"/>
  <c r="CM32" i="4"/>
  <c r="CM20" i="4"/>
  <c r="CM25" i="4"/>
  <c r="CM47" i="4"/>
  <c r="CG68" i="4"/>
  <c r="CM68" i="4"/>
  <c r="CM90" i="4"/>
  <c r="CM119" i="4"/>
  <c r="CM135" i="4"/>
  <c r="CM172" i="4"/>
  <c r="CM199" i="4"/>
  <c r="CM217" i="4"/>
  <c r="CG84" i="4"/>
  <c r="CM84" i="4"/>
  <c r="CM17" i="4"/>
  <c r="CM30" i="4"/>
  <c r="CG63" i="4"/>
  <c r="CM63" i="4"/>
  <c r="CG79" i="4"/>
  <c r="CM79" i="4"/>
  <c r="CM124" i="4"/>
  <c r="CM186" i="4"/>
  <c r="CG180" i="4"/>
  <c r="CM180" i="4"/>
  <c r="CG233" i="4"/>
  <c r="CM233" i="4"/>
  <c r="CM198" i="4"/>
  <c r="CG115" i="4"/>
  <c r="CM115" i="4"/>
  <c r="CG139" i="4"/>
  <c r="CM139" i="4"/>
  <c r="CG154" i="4"/>
  <c r="CM154" i="4"/>
  <c r="CG159" i="4"/>
  <c r="CM159" i="4"/>
  <c r="CG195" i="4"/>
  <c r="CM195" i="4"/>
  <c r="CG28" i="4"/>
  <c r="CM28" i="4"/>
  <c r="CM39" i="4"/>
  <c r="CG98" i="4"/>
  <c r="CM98" i="4"/>
  <c r="CG102" i="4"/>
  <c r="CM102" i="4"/>
  <c r="CG110" i="4"/>
  <c r="CM110" i="4"/>
  <c r="CG142" i="4"/>
  <c r="CM142" i="4"/>
  <c r="CG164" i="4"/>
  <c r="CM164" i="4"/>
  <c r="CG168" i="4"/>
  <c r="CM168" i="4"/>
  <c r="CG182" i="4"/>
  <c r="CM182" i="4"/>
  <c r="CM206" i="4"/>
  <c r="CM213" i="4"/>
  <c r="CM218" i="4"/>
  <c r="CM241" i="4"/>
  <c r="CG108" i="4"/>
  <c r="CM108" i="4"/>
  <c r="CG170" i="4"/>
  <c r="CM170" i="4"/>
  <c r="CM11" i="4"/>
  <c r="CM21" i="4"/>
  <c r="CM26" i="4"/>
  <c r="CM36" i="4"/>
  <c r="CM45" i="4"/>
  <c r="CG64" i="4"/>
  <c r="CM64" i="4"/>
  <c r="CG88" i="4"/>
  <c r="CM88" i="4"/>
  <c r="CG94" i="4"/>
  <c r="CM94" i="4"/>
  <c r="CG106" i="4"/>
  <c r="CM106" i="4"/>
  <c r="CG120" i="4"/>
  <c r="CM120" i="4"/>
  <c r="CG125" i="4"/>
  <c r="CM125" i="4"/>
  <c r="CG130" i="4"/>
  <c r="CM130" i="4"/>
  <c r="CG149" i="4"/>
  <c r="CM149" i="4"/>
  <c r="CG173" i="4"/>
  <c r="CM173" i="4"/>
  <c r="CM203" i="4"/>
  <c r="CM227" i="4"/>
  <c r="CM238" i="4"/>
  <c r="CG60" i="4"/>
  <c r="CM60" i="4"/>
  <c r="CG121" i="4"/>
  <c r="CM121" i="4"/>
  <c r="CG174" i="4"/>
  <c r="CM174" i="4"/>
  <c r="CM4" i="4"/>
  <c r="CM211" i="4"/>
  <c r="CM162" i="4"/>
  <c r="CM91" i="4"/>
  <c r="CM116" i="4"/>
  <c r="CM133" i="4"/>
  <c r="CM136" i="4"/>
  <c r="CM145" i="4"/>
  <c r="CM155" i="4"/>
  <c r="CM160" i="4"/>
  <c r="CM191" i="4"/>
  <c r="CM200" i="4"/>
  <c r="CM55" i="4"/>
  <c r="CG151" i="4"/>
  <c r="CM151" i="4"/>
  <c r="CM201" i="4"/>
  <c r="CM220" i="4"/>
  <c r="CG111" i="4"/>
  <c r="CM111" i="4"/>
  <c r="CM23" i="4"/>
  <c r="CM46" i="4"/>
  <c r="CM50" i="4"/>
  <c r="CM89" i="4"/>
  <c r="CM92" i="4"/>
  <c r="CG137" i="4"/>
  <c r="CM137" i="4"/>
  <c r="CG146" i="4"/>
  <c r="CM146" i="4"/>
  <c r="CG184" i="4"/>
  <c r="CM184" i="4"/>
  <c r="CM215" i="4"/>
  <c r="CM224" i="4"/>
  <c r="CG83" i="4"/>
  <c r="CM83" i="4"/>
  <c r="CM15" i="4"/>
  <c r="CM22" i="4"/>
  <c r="CM31" i="4"/>
  <c r="CM54" i="4"/>
  <c r="CG99" i="4"/>
  <c r="CM99" i="4"/>
  <c r="CG103" i="4"/>
  <c r="CM103" i="4"/>
  <c r="CG107" i="4"/>
  <c r="CM107" i="4"/>
  <c r="CG126" i="4"/>
  <c r="CM126" i="4"/>
  <c r="CG140" i="4"/>
  <c r="CM140" i="4"/>
  <c r="CG150" i="4"/>
  <c r="CM150" i="4"/>
  <c r="CG165" i="4"/>
  <c r="CM165" i="4"/>
  <c r="CG169" i="4"/>
  <c r="CM169" i="4"/>
  <c r="CG179" i="4"/>
  <c r="CM179" i="4"/>
  <c r="CG188" i="4"/>
  <c r="CM188" i="4"/>
  <c r="CG210" i="4"/>
  <c r="CM210" i="4"/>
  <c r="CM214" i="4"/>
  <c r="CG228" i="4"/>
  <c r="CM228" i="4"/>
  <c r="CG232" i="4"/>
  <c r="CM232" i="4"/>
  <c r="CB149" i="6"/>
  <c r="BQ240" i="6"/>
  <c r="CH54" i="6"/>
  <c r="BM116" i="6"/>
  <c r="BX57" i="6"/>
  <c r="CN149" i="6"/>
  <c r="CH14" i="6"/>
  <c r="BX149" i="6"/>
  <c r="BJ30" i="6"/>
  <c r="BU30" i="6"/>
  <c r="BZ30" i="6" s="1"/>
  <c r="BQ135" i="6"/>
  <c r="BY57" i="6"/>
  <c r="BY134" i="6"/>
  <c r="BY234" i="6"/>
  <c r="CB57" i="6"/>
  <c r="BJ28" i="6"/>
  <c r="CH28" i="6" s="1"/>
  <c r="BU28" i="6"/>
  <c r="BZ28" i="6" s="1"/>
  <c r="CN134" i="6"/>
  <c r="BM135" i="6"/>
  <c r="BJ65" i="6"/>
  <c r="BM65" i="6" s="1"/>
  <c r="BU65" i="6"/>
  <c r="CN57" i="6"/>
  <c r="BM32" i="6"/>
  <c r="BX134" i="6"/>
  <c r="CB234" i="6"/>
  <c r="BM240" i="6"/>
  <c r="BO240" i="6"/>
  <c r="CN116" i="6"/>
  <c r="BX234" i="6"/>
  <c r="CH196" i="6"/>
  <c r="BJ68" i="6"/>
  <c r="BU68" i="6"/>
  <c r="BZ68" i="6" s="1"/>
  <c r="BJ67" i="6"/>
  <c r="BU67" i="6"/>
  <c r="BZ67" i="6" s="1"/>
  <c r="BM196" i="6"/>
  <c r="BJ73" i="6"/>
  <c r="BU73" i="6"/>
  <c r="BZ73" i="6" s="1"/>
  <c r="BJ62" i="6"/>
  <c r="BU62" i="6"/>
  <c r="BZ62" i="6" s="1"/>
  <c r="BJ29" i="6"/>
  <c r="BN29" i="6" s="1"/>
  <c r="BU29" i="6"/>
  <c r="BN196" i="6"/>
  <c r="BQ59" i="6"/>
  <c r="BO196" i="6"/>
  <c r="CG66" i="6"/>
  <c r="BU66" i="6"/>
  <c r="BZ66" i="6" s="1"/>
  <c r="CB95" i="6"/>
  <c r="BN240" i="6"/>
  <c r="BJ27" i="6"/>
  <c r="BU27" i="6"/>
  <c r="BZ27" i="6" s="1"/>
  <c r="BO50" i="6"/>
  <c r="BJ64" i="6"/>
  <c r="BU64" i="6"/>
  <c r="BZ64" i="6" s="1"/>
  <c r="CH50" i="6"/>
  <c r="BY104" i="6"/>
  <c r="BN135" i="6"/>
  <c r="CB129" i="6"/>
  <c r="BN50" i="6"/>
  <c r="CH150" i="6"/>
  <c r="BQ50" i="6"/>
  <c r="BP65" i="6"/>
  <c r="BO223" i="6"/>
  <c r="CG65" i="6"/>
  <c r="BY218" i="6"/>
  <c r="CB170" i="6"/>
  <c r="CB104" i="6"/>
  <c r="CM65" i="6"/>
  <c r="CB46" i="6"/>
  <c r="CN104" i="6"/>
  <c r="CA65" i="6"/>
  <c r="BX168" i="6"/>
  <c r="BY92" i="6"/>
  <c r="BY222" i="6"/>
  <c r="BX219" i="6"/>
  <c r="BY219" i="6"/>
  <c r="CB92" i="6"/>
  <c r="BY4" i="6"/>
  <c r="CN218" i="6"/>
  <c r="CB219" i="6"/>
  <c r="CN92" i="6"/>
  <c r="BX138" i="6"/>
  <c r="BX209" i="6"/>
  <c r="BN31" i="6"/>
  <c r="BY209" i="6"/>
  <c r="BY48" i="6"/>
  <c r="CH209" i="6"/>
  <c r="CN209" i="6"/>
  <c r="BO31" i="6"/>
  <c r="CB48" i="6"/>
  <c r="CB75" i="6"/>
  <c r="CN150" i="6"/>
  <c r="CH23" i="6"/>
  <c r="CH227" i="6"/>
  <c r="BX86" i="6"/>
  <c r="BQ31" i="6"/>
  <c r="BX226" i="6"/>
  <c r="BM47" i="6"/>
  <c r="BY86" i="6"/>
  <c r="CH31" i="6"/>
  <c r="CN36" i="6"/>
  <c r="BM23" i="6"/>
  <c r="CB139" i="6"/>
  <c r="BO47" i="6"/>
  <c r="BO227" i="6"/>
  <c r="BO83" i="6"/>
  <c r="CN139" i="6"/>
  <c r="BQ47" i="6"/>
  <c r="CB86" i="6"/>
  <c r="BM227" i="6"/>
  <c r="BX135" i="6"/>
  <c r="BY135" i="6"/>
  <c r="CH144" i="6"/>
  <c r="BY96" i="6"/>
  <c r="CA28" i="6"/>
  <c r="BY150" i="6"/>
  <c r="BQ227" i="6"/>
  <c r="BM144" i="6"/>
  <c r="CG28" i="6"/>
  <c r="CB135" i="6"/>
  <c r="BN144" i="6"/>
  <c r="BP28" i="6"/>
  <c r="CB150" i="6"/>
  <c r="BN23" i="6"/>
  <c r="BO144" i="6"/>
  <c r="CH47" i="6"/>
  <c r="BQ23" i="6"/>
  <c r="CN214" i="6"/>
  <c r="BX23" i="6"/>
  <c r="BO209" i="6"/>
  <c r="BX218" i="6"/>
  <c r="CB159" i="6"/>
  <c r="BQ215" i="6"/>
  <c r="BQ150" i="6"/>
  <c r="BY77" i="6"/>
  <c r="BX170" i="6"/>
  <c r="BM150" i="6"/>
  <c r="CB204" i="6"/>
  <c r="CH225" i="6"/>
  <c r="BO150" i="6"/>
  <c r="CB77" i="6"/>
  <c r="CA66" i="6"/>
  <c r="CN204" i="6"/>
  <c r="BM225" i="6"/>
  <c r="CM66" i="6"/>
  <c r="CB237" i="6"/>
  <c r="BX204" i="6"/>
  <c r="BQ225" i="6"/>
  <c r="CB23" i="6"/>
  <c r="BN209" i="6"/>
  <c r="BQ209" i="6"/>
  <c r="BN225" i="6"/>
  <c r="CN23" i="6"/>
  <c r="BY23" i="6"/>
  <c r="BY213" i="6"/>
  <c r="CB132" i="6"/>
  <c r="BX153" i="6"/>
  <c r="BY237" i="6"/>
  <c r="CB213" i="6"/>
  <c r="CN132" i="6"/>
  <c r="BY153" i="6"/>
  <c r="BY103" i="6"/>
  <c r="CH18" i="6"/>
  <c r="BX222" i="6"/>
  <c r="CH215" i="6"/>
  <c r="CB103" i="6"/>
  <c r="BY186" i="6"/>
  <c r="BM18" i="6"/>
  <c r="CB222" i="6"/>
  <c r="CN213" i="6"/>
  <c r="BM215" i="6"/>
  <c r="CN153" i="6"/>
  <c r="CN103" i="6"/>
  <c r="BM45" i="6"/>
  <c r="BO18" i="6"/>
  <c r="BN215" i="6"/>
  <c r="CB186" i="6"/>
  <c r="CH223" i="6"/>
  <c r="CH134" i="6"/>
  <c r="BN116" i="6"/>
  <c r="CH22" i="6"/>
  <c r="CN223" i="6"/>
  <c r="BM169" i="6"/>
  <c r="BQ116" i="6"/>
  <c r="BX223" i="6"/>
  <c r="CH105" i="6"/>
  <c r="BN105" i="6"/>
  <c r="CB119" i="6"/>
  <c r="CH116" i="6"/>
  <c r="BX3" i="6"/>
  <c r="BY46" i="6"/>
  <c r="BQ169" i="6"/>
  <c r="BX132" i="6"/>
  <c r="CN119" i="6"/>
  <c r="BM157" i="6"/>
  <c r="CB121" i="6"/>
  <c r="BX89" i="6"/>
  <c r="BX119" i="6"/>
  <c r="CB74" i="6"/>
  <c r="BO169" i="6"/>
  <c r="BO157" i="6"/>
  <c r="BM108" i="6"/>
  <c r="BY89" i="6"/>
  <c r="BX5" i="6"/>
  <c r="BY223" i="6"/>
  <c r="BQ18" i="6"/>
  <c r="BQ157" i="6"/>
  <c r="BQ105" i="6"/>
  <c r="CH157" i="6"/>
  <c r="BN24" i="6"/>
  <c r="BM24" i="6"/>
  <c r="BQ233" i="6"/>
  <c r="BM233" i="6"/>
  <c r="CH233" i="6"/>
  <c r="BX142" i="6"/>
  <c r="BQ24" i="6"/>
  <c r="BM105" i="6"/>
  <c r="BY142" i="6"/>
  <c r="BO108" i="6"/>
  <c r="CH24" i="6"/>
  <c r="CB223" i="6"/>
  <c r="BX46" i="6"/>
  <c r="CB36" i="6"/>
  <c r="CN142" i="6"/>
  <c r="CH108" i="6"/>
  <c r="BY119" i="6"/>
  <c r="BY36" i="6"/>
  <c r="BQ46" i="6"/>
  <c r="CB226" i="6"/>
  <c r="CN188" i="6"/>
  <c r="CN94" i="6"/>
  <c r="CB89" i="6"/>
  <c r="CG27" i="6"/>
  <c r="BX77" i="6"/>
  <c r="BX4" i="6"/>
  <c r="BY31" i="6"/>
  <c r="BX175" i="6"/>
  <c r="CN226" i="6"/>
  <c r="BX96" i="6"/>
  <c r="BM77" i="6"/>
  <c r="CN31" i="6"/>
  <c r="BP29" i="6"/>
  <c r="BM134" i="6"/>
  <c r="BY175" i="6"/>
  <c r="CA67" i="6"/>
  <c r="CG29" i="6"/>
  <c r="CA29" i="6"/>
  <c r="BN134" i="6"/>
  <c r="BM154" i="6"/>
  <c r="BX83" i="6"/>
  <c r="BY226" i="6"/>
  <c r="CG67" i="6"/>
  <c r="CB175" i="6"/>
  <c r="CN83" i="6"/>
  <c r="BX188" i="6"/>
  <c r="BX139" i="6"/>
  <c r="CN88" i="6"/>
  <c r="CM27" i="6"/>
  <c r="BP67" i="6"/>
  <c r="BY188" i="6"/>
  <c r="CH83" i="6"/>
  <c r="BQ159" i="6"/>
  <c r="CB3" i="6"/>
  <c r="BX32" i="6"/>
  <c r="BN154" i="6"/>
  <c r="BQ54" i="6"/>
  <c r="BN54" i="6"/>
  <c r="BM54" i="6"/>
  <c r="CH46" i="6"/>
  <c r="BM46" i="6"/>
  <c r="BO159" i="6"/>
  <c r="CM29" i="6"/>
  <c r="BP66" i="6"/>
  <c r="BJ66" i="6"/>
  <c r="BN66" i="6" s="1"/>
  <c r="BM83" i="6"/>
  <c r="BY83" i="6"/>
  <c r="CN9" i="6"/>
  <c r="BX207" i="6"/>
  <c r="BQ154" i="6"/>
  <c r="CH77" i="6"/>
  <c r="CN32" i="6"/>
  <c r="CH135" i="6"/>
  <c r="BQ22" i="6"/>
  <c r="BO22" i="6"/>
  <c r="BN22" i="6"/>
  <c r="BX9" i="6"/>
  <c r="CB4" i="6"/>
  <c r="BM159" i="6"/>
  <c r="CH154" i="6"/>
  <c r="BQ77" i="6"/>
  <c r="BY74" i="6"/>
  <c r="BY32" i="6"/>
  <c r="BQ134" i="6"/>
  <c r="CB83" i="6"/>
  <c r="BX31" i="6"/>
  <c r="BY3" i="6"/>
  <c r="CB207" i="6"/>
  <c r="BY9" i="6"/>
  <c r="BN83" i="6"/>
  <c r="BY157" i="6"/>
  <c r="BX157" i="6"/>
  <c r="CB157" i="6"/>
  <c r="BN46" i="6"/>
  <c r="BY159" i="6"/>
  <c r="BN159" i="6"/>
  <c r="BO77" i="6"/>
  <c r="CN207" i="6"/>
  <c r="BO107" i="6"/>
  <c r="BN107" i="6"/>
  <c r="BM107" i="6"/>
  <c r="CN159" i="6"/>
  <c r="CH142" i="6"/>
  <c r="CN219" i="6"/>
  <c r="CB187" i="6"/>
  <c r="BX151" i="6"/>
  <c r="BY145" i="6"/>
  <c r="BY138" i="6"/>
  <c r="BX91" i="6"/>
  <c r="CB91" i="6"/>
  <c r="BY91" i="6"/>
  <c r="BQ103" i="6"/>
  <c r="BO103" i="6"/>
  <c r="BQ179" i="6"/>
  <c r="BX220" i="6"/>
  <c r="CN187" i="6"/>
  <c r="BN172" i="6"/>
  <c r="CB145" i="6"/>
  <c r="CB138" i="6"/>
  <c r="CH213" i="6"/>
  <c r="BY220" i="6"/>
  <c r="BQ172" i="6"/>
  <c r="CN145" i="6"/>
  <c r="CN118" i="6"/>
  <c r="BY116" i="6"/>
  <c r="CM67" i="6"/>
  <c r="CN168" i="6"/>
  <c r="CB168" i="6"/>
  <c r="BN213" i="6"/>
  <c r="BX235" i="6"/>
  <c r="CH172" i="6"/>
  <c r="BX128" i="6"/>
  <c r="BO172" i="6"/>
  <c r="BX118" i="6"/>
  <c r="BY235" i="6"/>
  <c r="BX217" i="6"/>
  <c r="BX159" i="6"/>
  <c r="CB220" i="6"/>
  <c r="BM179" i="6"/>
  <c r="CN151" i="6"/>
  <c r="BY118" i="6"/>
  <c r="BX116" i="6"/>
  <c r="BN179" i="6"/>
  <c r="BN103" i="6"/>
  <c r="BM103" i="6"/>
  <c r="CH107" i="6"/>
  <c r="BM59" i="6"/>
  <c r="CH59" i="6"/>
  <c r="BO179" i="6"/>
  <c r="BY151" i="6"/>
  <c r="BQ234" i="6"/>
  <c r="CB88" i="6"/>
  <c r="BY94" i="6"/>
  <c r="CB94" i="6"/>
  <c r="CH234" i="6"/>
  <c r="BX105" i="6"/>
  <c r="BQ118" i="6"/>
  <c r="BO118" i="6"/>
  <c r="BN118" i="6"/>
  <c r="BM118" i="6"/>
  <c r="BQ213" i="6"/>
  <c r="BX164" i="6"/>
  <c r="BY105" i="6"/>
  <c r="BX88" i="6"/>
  <c r="CB12" i="6"/>
  <c r="CH103" i="6"/>
  <c r="BQ107" i="6"/>
  <c r="CB217" i="6"/>
  <c r="BY164" i="6"/>
  <c r="CB105" i="6"/>
  <c r="BM213" i="6"/>
  <c r="BY217" i="6"/>
  <c r="CN217" i="6"/>
  <c r="CH226" i="6"/>
  <c r="BN226" i="6"/>
  <c r="BM226" i="6"/>
  <c r="BO226" i="6"/>
  <c r="BQ226" i="6"/>
  <c r="BO139" i="6"/>
  <c r="CH139" i="6"/>
  <c r="BQ139" i="6"/>
  <c r="BN139" i="6"/>
  <c r="BM139" i="6"/>
  <c r="BY180" i="6"/>
  <c r="BN160" i="6"/>
  <c r="CN115" i="6"/>
  <c r="BY115" i="6"/>
  <c r="CB115" i="6"/>
  <c r="BX115" i="6"/>
  <c r="BM220" i="6"/>
  <c r="CB180" i="6"/>
  <c r="BO197" i="6"/>
  <c r="BX121" i="6"/>
  <c r="BX58" i="6"/>
  <c r="CN121" i="6"/>
  <c r="BM197" i="6"/>
  <c r="BY121" i="6"/>
  <c r="BM43" i="6"/>
  <c r="BN43" i="6"/>
  <c r="BN25" i="6"/>
  <c r="BM14" i="6"/>
  <c r="BO14" i="6"/>
  <c r="BN14" i="6"/>
  <c r="CN129" i="6"/>
  <c r="BY129" i="6"/>
  <c r="BX196" i="6"/>
  <c r="BN45" i="6"/>
  <c r="CH45" i="6"/>
  <c r="BO45" i="6"/>
  <c r="CB154" i="6"/>
  <c r="BM25" i="6"/>
  <c r="BO129" i="6"/>
  <c r="BQ41" i="6"/>
  <c r="BQ43" i="6"/>
  <c r="CB61" i="6"/>
  <c r="BQ25" i="6"/>
  <c r="CN235" i="6"/>
  <c r="CB235" i="6"/>
  <c r="BN142" i="6"/>
  <c r="BQ142" i="6"/>
  <c r="BO142" i="6"/>
  <c r="BO13" i="6"/>
  <c r="BM13" i="6"/>
  <c r="BQ13" i="6"/>
  <c r="BN13" i="6"/>
  <c r="CH13" i="6"/>
  <c r="CN74" i="6"/>
  <c r="BX74" i="6"/>
  <c r="BQ197" i="6"/>
  <c r="CN58" i="6"/>
  <c r="BY58" i="6"/>
  <c r="CN196" i="6"/>
  <c r="CH138" i="6"/>
  <c r="BM41" i="6"/>
  <c r="CN61" i="6"/>
  <c r="BO25" i="6"/>
  <c r="BQ10" i="6"/>
  <c r="CN128" i="6"/>
  <c r="CB128" i="6"/>
  <c r="BN234" i="6"/>
  <c r="BM234" i="6"/>
  <c r="BN220" i="6"/>
  <c r="CN154" i="6"/>
  <c r="BM138" i="6"/>
  <c r="CB58" i="6"/>
  <c r="BN10" i="6"/>
  <c r="BY214" i="6"/>
  <c r="BX214" i="6"/>
  <c r="BO132" i="6"/>
  <c r="BN132" i="6"/>
  <c r="BQ132" i="6"/>
  <c r="BM132" i="6"/>
  <c r="BY154" i="6"/>
  <c r="BO41" i="6"/>
  <c r="CH41" i="6"/>
  <c r="BN138" i="6"/>
  <c r="BO10" i="6"/>
  <c r="CH219" i="6"/>
  <c r="BQ219" i="6"/>
  <c r="BO219" i="6"/>
  <c r="BN219" i="6"/>
  <c r="BM219" i="6"/>
  <c r="CN202" i="6"/>
  <c r="BY202" i="6"/>
  <c r="BX202" i="6"/>
  <c r="CN21" i="6"/>
  <c r="BY21" i="6"/>
  <c r="BX21" i="6"/>
  <c r="CB21" i="6"/>
  <c r="BY196" i="6"/>
  <c r="BQ80" i="6"/>
  <c r="BO80" i="6"/>
  <c r="BN80" i="6"/>
  <c r="BM80" i="6"/>
  <c r="BX180" i="6"/>
  <c r="CH74" i="6"/>
  <c r="BO74" i="6"/>
  <c r="BN74" i="6"/>
  <c r="BM74" i="6"/>
  <c r="BQ220" i="6"/>
  <c r="BQ138" i="6"/>
  <c r="BN129" i="6"/>
  <c r="BO43" i="6"/>
  <c r="CH220" i="6"/>
  <c r="BO115" i="6"/>
  <c r="CH238" i="6"/>
  <c r="BQ238" i="6"/>
  <c r="BO238" i="6"/>
  <c r="BN238" i="6"/>
  <c r="BM238" i="6"/>
  <c r="BX181" i="6"/>
  <c r="CN96" i="6"/>
  <c r="CB96" i="6"/>
  <c r="BM217" i="6"/>
  <c r="BO217" i="6"/>
  <c r="BQ217" i="6"/>
  <c r="CB181" i="6"/>
  <c r="BQ115" i="6"/>
  <c r="BY95" i="6"/>
  <c r="BX95" i="6"/>
  <c r="BQ198" i="6"/>
  <c r="BO198" i="6"/>
  <c r="BM198" i="6"/>
  <c r="BN198" i="6"/>
  <c r="CH204" i="6"/>
  <c r="BQ204" i="6"/>
  <c r="BO204" i="6"/>
  <c r="BX167" i="6"/>
  <c r="CN167" i="6"/>
  <c r="BY167" i="6"/>
  <c r="CH186" i="6"/>
  <c r="BQ186" i="6"/>
  <c r="BP27" i="6"/>
  <c r="CA27" i="6"/>
  <c r="BY204" i="6"/>
  <c r="BY181" i="6"/>
  <c r="CH115" i="6"/>
  <c r="CB5" i="6"/>
  <c r="CH32" i="6"/>
  <c r="BQ32" i="6"/>
  <c r="BO32" i="6"/>
  <c r="CN180" i="6"/>
  <c r="BQ160" i="6"/>
  <c r="CH160" i="6"/>
  <c r="BO160" i="6"/>
  <c r="BX61" i="6"/>
  <c r="CH237" i="6"/>
  <c r="BQ237" i="6"/>
  <c r="BO237" i="6"/>
  <c r="BN237" i="6"/>
  <c r="BM237" i="6"/>
  <c r="CH129" i="6"/>
  <c r="BN115" i="6"/>
  <c r="BY5" i="6"/>
  <c r="BM10" i="6"/>
  <c r="CN195" i="6"/>
  <c r="BY195" i="6"/>
  <c r="BX195" i="6"/>
  <c r="CB195" i="6"/>
  <c r="BQ195" i="6"/>
  <c r="BN195" i="6"/>
  <c r="BO195" i="6"/>
  <c r="BM195" i="6"/>
  <c r="CH195" i="6"/>
  <c r="CN80" i="6"/>
  <c r="BY80" i="6"/>
  <c r="BX80" i="6"/>
  <c r="CH80" i="6"/>
  <c r="BY232" i="6"/>
  <c r="BX232" i="6"/>
  <c r="CN232" i="6"/>
  <c r="CB232" i="6"/>
  <c r="BQ127" i="6"/>
  <c r="BM127" i="6"/>
  <c r="BN127" i="6"/>
  <c r="CH127" i="6"/>
  <c r="BO127" i="6"/>
  <c r="BQ122" i="6"/>
  <c r="BN122" i="6"/>
  <c r="BM122" i="6"/>
  <c r="CH122" i="6"/>
  <c r="BO122" i="6"/>
  <c r="BX8" i="6"/>
  <c r="CN8" i="6"/>
  <c r="CB8" i="6"/>
  <c r="BY8" i="6"/>
  <c r="BO166" i="6"/>
  <c r="BQ166" i="6"/>
  <c r="BM166" i="6"/>
  <c r="CH166" i="6"/>
  <c r="BN166" i="6"/>
  <c r="BQ113" i="6"/>
  <c r="CH113" i="6"/>
  <c r="BO113" i="6"/>
  <c r="BN113" i="6"/>
  <c r="BM113" i="6"/>
  <c r="CA62" i="6"/>
  <c r="CM62" i="6"/>
  <c r="CG62" i="6"/>
  <c r="BP62" i="6"/>
  <c r="CB82" i="6"/>
  <c r="BY82" i="6"/>
  <c r="CN82" i="6"/>
  <c r="BX82" i="6"/>
  <c r="CA30" i="6"/>
  <c r="BP30" i="6"/>
  <c r="CM30" i="6"/>
  <c r="CG30" i="6"/>
  <c r="CH206" i="6"/>
  <c r="BO206" i="6"/>
  <c r="BN206" i="6"/>
  <c r="BM206" i="6"/>
  <c r="BQ206" i="6"/>
  <c r="BY160" i="6"/>
  <c r="CB160" i="6"/>
  <c r="BX160" i="6"/>
  <c r="CN160" i="6"/>
  <c r="CH165" i="6"/>
  <c r="BQ165" i="6"/>
  <c r="BO165" i="6"/>
  <c r="BM165" i="6"/>
  <c r="BN165" i="6"/>
  <c r="CB221" i="6"/>
  <c r="BX221" i="6"/>
  <c r="CN221" i="6"/>
  <c r="BY221" i="6"/>
  <c r="BM181" i="6"/>
  <c r="CH181" i="6"/>
  <c r="BQ181" i="6"/>
  <c r="BO181" i="6"/>
  <c r="BN181" i="6"/>
  <c r="CH146" i="6"/>
  <c r="BQ146" i="6"/>
  <c r="BM146" i="6"/>
  <c r="BO146" i="6"/>
  <c r="BN146" i="6"/>
  <c r="BY201" i="6"/>
  <c r="BX201" i="6"/>
  <c r="CN201" i="6"/>
  <c r="CB201" i="6"/>
  <c r="CB140" i="6"/>
  <c r="CN140" i="6"/>
  <c r="BY140" i="6"/>
  <c r="BX140" i="6"/>
  <c r="CH58" i="6"/>
  <c r="BN58" i="6"/>
  <c r="BM58" i="6"/>
  <c r="BO58" i="6"/>
  <c r="BQ58" i="6"/>
  <c r="BQ75" i="6"/>
  <c r="BO75" i="6"/>
  <c r="BN75" i="6"/>
  <c r="BM75" i="6"/>
  <c r="CH75" i="6"/>
  <c r="CN18" i="6"/>
  <c r="CB18" i="6"/>
  <c r="BX18" i="6"/>
  <c r="BY18" i="6"/>
  <c r="BO71" i="6"/>
  <c r="CH71" i="6"/>
  <c r="BQ71" i="6"/>
  <c r="BN71" i="6"/>
  <c r="BM71" i="6"/>
  <c r="BQ6" i="6"/>
  <c r="BM6" i="6"/>
  <c r="BO6" i="6"/>
  <c r="BN6" i="6"/>
  <c r="CH6" i="6"/>
  <c r="BO20" i="6"/>
  <c r="BQ20" i="6"/>
  <c r="BN20" i="6"/>
  <c r="CH20" i="6"/>
  <c r="BM20" i="6"/>
  <c r="CH37" i="6"/>
  <c r="BQ37" i="6"/>
  <c r="BM37" i="6"/>
  <c r="BO37" i="6"/>
  <c r="BN37" i="6"/>
  <c r="BQ53" i="6"/>
  <c r="BO53" i="6"/>
  <c r="BN53" i="6"/>
  <c r="BM53" i="6"/>
  <c r="CH53" i="6"/>
  <c r="BY133" i="6"/>
  <c r="CB133" i="6"/>
  <c r="BX133" i="6"/>
  <c r="CN133" i="6"/>
  <c r="BY162" i="6"/>
  <c r="BX162" i="6"/>
  <c r="CN162" i="6"/>
  <c r="CB162" i="6"/>
  <c r="CB200" i="6"/>
  <c r="BX200" i="6"/>
  <c r="CN200" i="6"/>
  <c r="BY200" i="6"/>
  <c r="CG68" i="6"/>
  <c r="CA68" i="6"/>
  <c r="BP68" i="6"/>
  <c r="CM68" i="6"/>
  <c r="CB93" i="6"/>
  <c r="BX93" i="6"/>
  <c r="CN93" i="6"/>
  <c r="BY93" i="6"/>
  <c r="CH231" i="6"/>
  <c r="BQ231" i="6"/>
  <c r="BO231" i="6"/>
  <c r="BN231" i="6"/>
  <c r="BM231" i="6"/>
  <c r="CH140" i="6"/>
  <c r="BQ140" i="6"/>
  <c r="BO140" i="6"/>
  <c r="BN140" i="6"/>
  <c r="BM140" i="6"/>
  <c r="CH87" i="6"/>
  <c r="BQ87" i="6"/>
  <c r="BO87" i="6"/>
  <c r="BN87" i="6"/>
  <c r="BM87" i="6"/>
  <c r="BO85" i="6"/>
  <c r="BN85" i="6"/>
  <c r="BM85" i="6"/>
  <c r="CH85" i="6"/>
  <c r="BQ85" i="6"/>
  <c r="BY239" i="6"/>
  <c r="BX239" i="6"/>
  <c r="CN239" i="6"/>
  <c r="CB239" i="6"/>
  <c r="CB158" i="6"/>
  <c r="BY158" i="6"/>
  <c r="BX158" i="6"/>
  <c r="CN158" i="6"/>
  <c r="CB211" i="6"/>
  <c r="BY211" i="6"/>
  <c r="BX211" i="6"/>
  <c r="CN211" i="6"/>
  <c r="CN208" i="6"/>
  <c r="CB208" i="6"/>
  <c r="BY208" i="6"/>
  <c r="BX208" i="6"/>
  <c r="BN163" i="6"/>
  <c r="BQ163" i="6"/>
  <c r="BM163" i="6"/>
  <c r="CH163" i="6"/>
  <c r="BO163" i="6"/>
  <c r="CB143" i="6"/>
  <c r="BY143" i="6"/>
  <c r="BX143" i="6"/>
  <c r="CN143" i="6"/>
  <c r="BM174" i="6"/>
  <c r="BQ174" i="6"/>
  <c r="BO174" i="6"/>
  <c r="BN174" i="6"/>
  <c r="CH174" i="6"/>
  <c r="BY155" i="6"/>
  <c r="CN155" i="6"/>
  <c r="CB155" i="6"/>
  <c r="BX155" i="6"/>
  <c r="BY190" i="6"/>
  <c r="BX190" i="6"/>
  <c r="CN190" i="6"/>
  <c r="CB190" i="6"/>
  <c r="CN76" i="6"/>
  <c r="CB76" i="6"/>
  <c r="BY76" i="6"/>
  <c r="BX76" i="6"/>
  <c r="BQ90" i="6"/>
  <c r="BO90" i="6"/>
  <c r="BN90" i="6"/>
  <c r="BM90" i="6"/>
  <c r="CH90" i="6"/>
  <c r="BY52" i="6"/>
  <c r="BX52" i="6"/>
  <c r="CN52" i="6"/>
  <c r="CB52" i="6"/>
  <c r="BY85" i="6"/>
  <c r="CN85" i="6"/>
  <c r="CB85" i="6"/>
  <c r="BX85" i="6"/>
  <c r="BY40" i="6"/>
  <c r="BX40" i="6"/>
  <c r="CB40" i="6"/>
  <c r="CN40" i="6"/>
  <c r="CB6" i="6"/>
  <c r="BY6" i="6"/>
  <c r="BX6" i="6"/>
  <c r="CN6" i="6"/>
  <c r="BX37" i="6"/>
  <c r="CN37" i="6"/>
  <c r="CB37" i="6"/>
  <c r="BY37" i="6"/>
  <c r="BY7" i="6"/>
  <c r="BX7" i="6"/>
  <c r="CB7" i="6"/>
  <c r="CN7" i="6"/>
  <c r="CH34" i="6"/>
  <c r="BQ34" i="6"/>
  <c r="BN34" i="6"/>
  <c r="BO34" i="6"/>
  <c r="BM34" i="6"/>
  <c r="BQ224" i="6"/>
  <c r="BO224" i="6"/>
  <c r="BN224" i="6"/>
  <c r="CH224" i="6"/>
  <c r="BM224" i="6"/>
  <c r="BX206" i="6"/>
  <c r="CN206" i="6"/>
  <c r="CB206" i="6"/>
  <c r="BY206" i="6"/>
  <c r="BY191" i="6"/>
  <c r="BX191" i="6"/>
  <c r="CN191" i="6"/>
  <c r="CB191" i="6"/>
  <c r="BM199" i="6"/>
  <c r="CH199" i="6"/>
  <c r="BQ199" i="6"/>
  <c r="BO199" i="6"/>
  <c r="BN199" i="6"/>
  <c r="BQ162" i="6"/>
  <c r="BM162" i="6"/>
  <c r="BN162" i="6"/>
  <c r="CH162" i="6"/>
  <c r="BO162" i="6"/>
  <c r="BO185" i="6"/>
  <c r="BN185" i="6"/>
  <c r="BM185" i="6"/>
  <c r="CH185" i="6"/>
  <c r="BQ185" i="6"/>
  <c r="CN182" i="6"/>
  <c r="CB182" i="6"/>
  <c r="BY182" i="6"/>
  <c r="BX182" i="6"/>
  <c r="BY72" i="6"/>
  <c r="BX72" i="6"/>
  <c r="CN72" i="6"/>
  <c r="CB72" i="6"/>
  <c r="CN50" i="6"/>
  <c r="CB50" i="6"/>
  <c r="BY50" i="6"/>
  <c r="BX50" i="6"/>
  <c r="BO76" i="6"/>
  <c r="BQ76" i="6"/>
  <c r="BN76" i="6"/>
  <c r="BM76" i="6"/>
  <c r="CH76" i="6"/>
  <c r="CB130" i="6"/>
  <c r="BX130" i="6"/>
  <c r="CN130" i="6"/>
  <c r="BY130" i="6"/>
  <c r="BX71" i="6"/>
  <c r="CB71" i="6"/>
  <c r="CN71" i="6"/>
  <c r="BY71" i="6"/>
  <c r="CB39" i="6"/>
  <c r="BY39" i="6"/>
  <c r="BX39" i="6"/>
  <c r="CN39" i="6"/>
  <c r="BM178" i="6"/>
  <c r="CH178" i="6"/>
  <c r="BQ178" i="6"/>
  <c r="BO178" i="6"/>
  <c r="BN178" i="6"/>
  <c r="BX185" i="6"/>
  <c r="BY185" i="6"/>
  <c r="CN185" i="6"/>
  <c r="CB185" i="6"/>
  <c r="CN183" i="6"/>
  <c r="BY183" i="6"/>
  <c r="BX183" i="6"/>
  <c r="CB183" i="6"/>
  <c r="BX174" i="6"/>
  <c r="CB174" i="6"/>
  <c r="CN174" i="6"/>
  <c r="BY174" i="6"/>
  <c r="BY172" i="6"/>
  <c r="BX172" i="6"/>
  <c r="CN172" i="6"/>
  <c r="CB172" i="6"/>
  <c r="BO136" i="6"/>
  <c r="CH136" i="6"/>
  <c r="BQ136" i="6"/>
  <c r="BN136" i="6"/>
  <c r="BM136" i="6"/>
  <c r="BM110" i="6"/>
  <c r="CH110" i="6"/>
  <c r="BQ110" i="6"/>
  <c r="BO110" i="6"/>
  <c r="BN110" i="6"/>
  <c r="BQ72" i="6"/>
  <c r="BO72" i="6"/>
  <c r="BN72" i="6"/>
  <c r="BM72" i="6"/>
  <c r="CH72" i="6"/>
  <c r="BY35" i="6"/>
  <c r="CN35" i="6"/>
  <c r="CB35" i="6"/>
  <c r="BX35" i="6"/>
  <c r="CN60" i="6"/>
  <c r="BX60" i="6"/>
  <c r="CB60" i="6"/>
  <c r="BY60" i="6"/>
  <c r="BQ40" i="6"/>
  <c r="CH40" i="6"/>
  <c r="BO40" i="6"/>
  <c r="BN40" i="6"/>
  <c r="BM40" i="6"/>
  <c r="BY24" i="6"/>
  <c r="CB24" i="6"/>
  <c r="BX24" i="6"/>
  <c r="CN24" i="6"/>
  <c r="BQ143" i="6"/>
  <c r="BO143" i="6"/>
  <c r="BN143" i="6"/>
  <c r="BM143" i="6"/>
  <c r="CH143" i="6"/>
  <c r="CN98" i="6"/>
  <c r="CB98" i="6"/>
  <c r="BY98" i="6"/>
  <c r="BX98" i="6"/>
  <c r="CH130" i="6"/>
  <c r="BQ130" i="6"/>
  <c r="BO130" i="6"/>
  <c r="BN130" i="6"/>
  <c r="BM130" i="6"/>
  <c r="BY233" i="6"/>
  <c r="BX233" i="6"/>
  <c r="CN233" i="6"/>
  <c r="CB233" i="6"/>
  <c r="CN230" i="6"/>
  <c r="BY230" i="6"/>
  <c r="BX230" i="6"/>
  <c r="CB230" i="6"/>
  <c r="CN189" i="6"/>
  <c r="CB189" i="6"/>
  <c r="BY189" i="6"/>
  <c r="BX189" i="6"/>
  <c r="CB147" i="6"/>
  <c r="BY147" i="6"/>
  <c r="BX147" i="6"/>
  <c r="CN147" i="6"/>
  <c r="BO216" i="6"/>
  <c r="BQ216" i="6"/>
  <c r="BN216" i="6"/>
  <c r="BM216" i="6"/>
  <c r="CH216" i="6"/>
  <c r="CN106" i="6"/>
  <c r="BY106" i="6"/>
  <c r="BX106" i="6"/>
  <c r="CB106" i="6"/>
  <c r="BX102" i="6"/>
  <c r="CN102" i="6"/>
  <c r="CB102" i="6"/>
  <c r="BY102" i="6"/>
  <c r="CN117" i="6"/>
  <c r="CB117" i="6"/>
  <c r="BY117" i="6"/>
  <c r="BX117" i="6"/>
  <c r="BQ104" i="6"/>
  <c r="BM104" i="6"/>
  <c r="CH104" i="6"/>
  <c r="BN104" i="6"/>
  <c r="BO104" i="6"/>
  <c r="BQ109" i="6"/>
  <c r="BN109" i="6"/>
  <c r="BM109" i="6"/>
  <c r="CH109" i="6"/>
  <c r="BO109" i="6"/>
  <c r="BY56" i="6"/>
  <c r="BX56" i="6"/>
  <c r="CN56" i="6"/>
  <c r="CB56" i="6"/>
  <c r="BQ52" i="6"/>
  <c r="BO52" i="6"/>
  <c r="BM52" i="6"/>
  <c r="CH52" i="6"/>
  <c r="BN52" i="6"/>
  <c r="CH42" i="6"/>
  <c r="BQ42" i="6"/>
  <c r="BO42" i="6"/>
  <c r="BN42" i="6"/>
  <c r="BM42" i="6"/>
  <c r="BQ35" i="6"/>
  <c r="BO35" i="6"/>
  <c r="BN35" i="6"/>
  <c r="BM35" i="6"/>
  <c r="CH35" i="6"/>
  <c r="BQ114" i="6"/>
  <c r="BN114" i="6"/>
  <c r="BM114" i="6"/>
  <c r="CH114" i="6"/>
  <c r="BO114" i="6"/>
  <c r="BQ63" i="6"/>
  <c r="BM63" i="6"/>
  <c r="CH63" i="6"/>
  <c r="BO63" i="6"/>
  <c r="BN63" i="6"/>
  <c r="CH39" i="6"/>
  <c r="BQ39" i="6"/>
  <c r="BO39" i="6"/>
  <c r="BN39" i="6"/>
  <c r="BM39" i="6"/>
  <c r="CN199" i="6"/>
  <c r="CB199" i="6"/>
  <c r="BY199" i="6"/>
  <c r="BX199" i="6"/>
  <c r="BY229" i="6"/>
  <c r="CN229" i="6"/>
  <c r="CB229" i="6"/>
  <c r="BX229" i="6"/>
  <c r="BN203" i="6"/>
  <c r="BM203" i="6"/>
  <c r="CH203" i="6"/>
  <c r="BQ203" i="6"/>
  <c r="BO203" i="6"/>
  <c r="BQ207" i="6"/>
  <c r="BO207" i="6"/>
  <c r="BM207" i="6"/>
  <c r="BN207" i="6"/>
  <c r="CH207" i="6"/>
  <c r="BN188" i="6"/>
  <c r="BM188" i="6"/>
  <c r="CH188" i="6"/>
  <c r="BQ188" i="6"/>
  <c r="BO188" i="6"/>
  <c r="CB148" i="6"/>
  <c r="BY148" i="6"/>
  <c r="BX148" i="6"/>
  <c r="CN148" i="6"/>
  <c r="CN176" i="6"/>
  <c r="CB176" i="6"/>
  <c r="BY176" i="6"/>
  <c r="BX176" i="6"/>
  <c r="BM183" i="6"/>
  <c r="CH183" i="6"/>
  <c r="BN183" i="6"/>
  <c r="BO183" i="6"/>
  <c r="BQ183" i="6"/>
  <c r="BQ98" i="6"/>
  <c r="BO98" i="6"/>
  <c r="BN98" i="6"/>
  <c r="BM98" i="6"/>
  <c r="CH98" i="6"/>
  <c r="BQ173" i="6"/>
  <c r="BM173" i="6"/>
  <c r="CH173" i="6"/>
  <c r="BO173" i="6"/>
  <c r="BN173" i="6"/>
  <c r="BM190" i="6"/>
  <c r="CH190" i="6"/>
  <c r="BQ190" i="6"/>
  <c r="BO190" i="6"/>
  <c r="BN190" i="6"/>
  <c r="CN44" i="6"/>
  <c r="CB44" i="6"/>
  <c r="BX44" i="6"/>
  <c r="BY44" i="6"/>
  <c r="CB90" i="6"/>
  <c r="BY90" i="6"/>
  <c r="BX90" i="6"/>
  <c r="CN90" i="6"/>
  <c r="CB55" i="6"/>
  <c r="BY55" i="6"/>
  <c r="BX55" i="6"/>
  <c r="CN55" i="6"/>
  <c r="BO97" i="6"/>
  <c r="BN97" i="6"/>
  <c r="BM97" i="6"/>
  <c r="CH97" i="6"/>
  <c r="BQ97" i="6"/>
  <c r="BQ33" i="6"/>
  <c r="BN33" i="6"/>
  <c r="CH33" i="6"/>
  <c r="BO33" i="6"/>
  <c r="BM33" i="6"/>
  <c r="CH69" i="6"/>
  <c r="BO69" i="6"/>
  <c r="BQ69" i="6"/>
  <c r="BN69" i="6"/>
  <c r="BM69" i="6"/>
  <c r="BO86" i="6"/>
  <c r="BM86" i="6"/>
  <c r="CH86" i="6"/>
  <c r="BQ86" i="6"/>
  <c r="BN86" i="6"/>
  <c r="CH78" i="6"/>
  <c r="BO78" i="6"/>
  <c r="BN78" i="6"/>
  <c r="BM78" i="6"/>
  <c r="BQ78" i="6"/>
  <c r="CB177" i="6"/>
  <c r="CN177" i="6"/>
  <c r="BY177" i="6"/>
  <c r="BX177" i="6"/>
  <c r="BN8" i="6"/>
  <c r="BQ8" i="6"/>
  <c r="BO8" i="6"/>
  <c r="BM8" i="6"/>
  <c r="CH8" i="6"/>
  <c r="BQ239" i="6"/>
  <c r="BO239" i="6"/>
  <c r="CH239" i="6"/>
  <c r="BM239" i="6"/>
  <c r="BN239" i="6"/>
  <c r="BQ201" i="6"/>
  <c r="BO201" i="6"/>
  <c r="BN201" i="6"/>
  <c r="BM201" i="6"/>
  <c r="CH201" i="6"/>
  <c r="BQ56" i="6"/>
  <c r="BO56" i="6"/>
  <c r="BM56" i="6"/>
  <c r="CH56" i="6"/>
  <c r="BN56" i="6"/>
  <c r="CH51" i="6"/>
  <c r="BQ51" i="6"/>
  <c r="BO51" i="6"/>
  <c r="BM51" i="6"/>
  <c r="BN51" i="6"/>
  <c r="CH81" i="6"/>
  <c r="BQ81" i="6"/>
  <c r="BO81" i="6"/>
  <c r="BN81" i="6"/>
  <c r="BM81" i="6"/>
  <c r="BO208" i="6"/>
  <c r="BQ208" i="6"/>
  <c r="BN208" i="6"/>
  <c r="BM208" i="6"/>
  <c r="CH208" i="6"/>
  <c r="BQ214" i="6"/>
  <c r="BO214" i="6"/>
  <c r="BN214" i="6"/>
  <c r="BM214" i="6"/>
  <c r="CH214" i="6"/>
  <c r="CH180" i="6"/>
  <c r="BO180" i="6"/>
  <c r="BQ180" i="6"/>
  <c r="BN180" i="6"/>
  <c r="BM180" i="6"/>
  <c r="BO221" i="6"/>
  <c r="BN221" i="6"/>
  <c r="CH221" i="6"/>
  <c r="BQ221" i="6"/>
  <c r="BM221" i="6"/>
  <c r="BY100" i="6"/>
  <c r="CB100" i="6"/>
  <c r="CN100" i="6"/>
  <c r="BX100" i="6"/>
  <c r="CN156" i="6"/>
  <c r="CB156" i="6"/>
  <c r="BY156" i="6"/>
  <c r="BX156" i="6"/>
  <c r="CB42" i="6"/>
  <c r="BY42" i="6"/>
  <c r="BX42" i="6"/>
  <c r="CN42" i="6"/>
  <c r="BQ82" i="6"/>
  <c r="BO82" i="6"/>
  <c r="BN82" i="6"/>
  <c r="BM82" i="6"/>
  <c r="CH82" i="6"/>
  <c r="BO26" i="6"/>
  <c r="CH26" i="6"/>
  <c r="BN26" i="6"/>
  <c r="BM26" i="6"/>
  <c r="BQ26" i="6"/>
  <c r="CB33" i="6"/>
  <c r="BY33" i="6"/>
  <c r="BX33" i="6"/>
  <c r="CN33" i="6"/>
  <c r="BX20" i="6"/>
  <c r="CB20" i="6"/>
  <c r="BY20" i="6"/>
  <c r="CN20" i="6"/>
  <c r="BX16" i="6"/>
  <c r="CN16" i="6"/>
  <c r="CB16" i="6"/>
  <c r="BY16" i="6"/>
  <c r="CB163" i="6"/>
  <c r="BY163" i="6"/>
  <c r="BX163" i="6"/>
  <c r="CN163" i="6"/>
  <c r="BQ7" i="6"/>
  <c r="BN7" i="6"/>
  <c r="BO7" i="6"/>
  <c r="CH7" i="6"/>
  <c r="BM7" i="6"/>
  <c r="BO167" i="6"/>
  <c r="BN167" i="6"/>
  <c r="BM167" i="6"/>
  <c r="BQ167" i="6"/>
  <c r="CH167" i="6"/>
  <c r="BN202" i="6"/>
  <c r="BM202" i="6"/>
  <c r="BQ202" i="6"/>
  <c r="BO202" i="6"/>
  <c r="CH202" i="6"/>
  <c r="CN227" i="6"/>
  <c r="BY227" i="6"/>
  <c r="BX227" i="6"/>
  <c r="CB227" i="6"/>
  <c r="BQ193" i="6"/>
  <c r="BN193" i="6"/>
  <c r="BM193" i="6"/>
  <c r="CH193" i="6"/>
  <c r="BO193" i="6"/>
  <c r="BQ184" i="6"/>
  <c r="BO184" i="6"/>
  <c r="BN184" i="6"/>
  <c r="BM184" i="6"/>
  <c r="CH184" i="6"/>
  <c r="CH200" i="6"/>
  <c r="BQ200" i="6"/>
  <c r="BO200" i="6"/>
  <c r="BN200" i="6"/>
  <c r="BM200" i="6"/>
  <c r="BX166" i="6"/>
  <c r="CB166" i="6"/>
  <c r="BY166" i="6"/>
  <c r="CN166" i="6"/>
  <c r="CH176" i="6"/>
  <c r="BQ176" i="6"/>
  <c r="BO176" i="6"/>
  <c r="BN176" i="6"/>
  <c r="BM176" i="6"/>
  <c r="BX124" i="6"/>
  <c r="CN124" i="6"/>
  <c r="BY124" i="6"/>
  <c r="CB124" i="6"/>
  <c r="CH121" i="6"/>
  <c r="BN121" i="6"/>
  <c r="BM121" i="6"/>
  <c r="BQ121" i="6"/>
  <c r="BO121" i="6"/>
  <c r="CN136" i="6"/>
  <c r="CB136" i="6"/>
  <c r="BX136" i="6"/>
  <c r="BY136" i="6"/>
  <c r="CN84" i="6"/>
  <c r="CB84" i="6"/>
  <c r="BY84" i="6"/>
  <c r="BX84" i="6"/>
  <c r="CB173" i="6"/>
  <c r="CN173" i="6"/>
  <c r="BY173" i="6"/>
  <c r="BX173" i="6"/>
  <c r="BO57" i="6"/>
  <c r="BQ57" i="6"/>
  <c r="BN57" i="6"/>
  <c r="BM57" i="6"/>
  <c r="CH57" i="6"/>
  <c r="CH117" i="6"/>
  <c r="BQ117" i="6"/>
  <c r="BO117" i="6"/>
  <c r="BM117" i="6"/>
  <c r="BN117" i="6"/>
  <c r="CG64" i="6"/>
  <c r="CM64" i="6"/>
  <c r="CA64" i="6"/>
  <c r="BP64" i="6"/>
  <c r="CN109" i="6"/>
  <c r="CB109" i="6"/>
  <c r="BY109" i="6"/>
  <c r="BX109" i="6"/>
  <c r="BQ79" i="6"/>
  <c r="BO79" i="6"/>
  <c r="BM79" i="6"/>
  <c r="BN79" i="6"/>
  <c r="CH79" i="6"/>
  <c r="CB97" i="6"/>
  <c r="BY97" i="6"/>
  <c r="BX97" i="6"/>
  <c r="CN97" i="6"/>
  <c r="CN114" i="6"/>
  <c r="CB114" i="6"/>
  <c r="BY114" i="6"/>
  <c r="BX114" i="6"/>
  <c r="BN11" i="6"/>
  <c r="BM11" i="6"/>
  <c r="BO11" i="6"/>
  <c r="CH11" i="6"/>
  <c r="BQ11" i="6"/>
  <c r="BM19" i="6"/>
  <c r="BQ19" i="6"/>
  <c r="CH19" i="6"/>
  <c r="BO19" i="6"/>
  <c r="BN19" i="6"/>
  <c r="CB19" i="6"/>
  <c r="BY19" i="6"/>
  <c r="BX19" i="6"/>
  <c r="CN19" i="6"/>
  <c r="CN15" i="6"/>
  <c r="CB15" i="6"/>
  <c r="BY15" i="6"/>
  <c r="BX15" i="6"/>
  <c r="CN53" i="6"/>
  <c r="BY53" i="6"/>
  <c r="BX53" i="6"/>
  <c r="CB53" i="6"/>
  <c r="CH242" i="6"/>
  <c r="BQ242" i="6"/>
  <c r="BO242" i="6"/>
  <c r="BN242" i="6"/>
  <c r="BM242" i="6"/>
  <c r="BM124" i="6"/>
  <c r="CH124" i="6"/>
  <c r="BQ124" i="6"/>
  <c r="BO124" i="6"/>
  <c r="BN124" i="6"/>
  <c r="BY113" i="6"/>
  <c r="CN113" i="6"/>
  <c r="CB113" i="6"/>
  <c r="BX113" i="6"/>
  <c r="CN210" i="6"/>
  <c r="BY210" i="6"/>
  <c r="BX210" i="6"/>
  <c r="CB210" i="6"/>
  <c r="CH153" i="6"/>
  <c r="BQ153" i="6"/>
  <c r="BO153" i="6"/>
  <c r="BN153" i="6"/>
  <c r="BM153" i="6"/>
  <c r="BY193" i="6"/>
  <c r="BX193" i="6"/>
  <c r="CN193" i="6"/>
  <c r="CB193" i="6"/>
  <c r="BX137" i="6"/>
  <c r="CN137" i="6"/>
  <c r="CB137" i="6"/>
  <c r="BY137" i="6"/>
  <c r="CB184" i="6"/>
  <c r="BY184" i="6"/>
  <c r="BX184" i="6"/>
  <c r="CN184" i="6"/>
  <c r="BO192" i="6"/>
  <c r="BN192" i="6"/>
  <c r="BM192" i="6"/>
  <c r="CH192" i="6"/>
  <c r="BQ192" i="6"/>
  <c r="BQ158" i="6"/>
  <c r="BO158" i="6"/>
  <c r="BN158" i="6"/>
  <c r="BM158" i="6"/>
  <c r="CH158" i="6"/>
  <c r="BQ119" i="6"/>
  <c r="BM119" i="6"/>
  <c r="BO119" i="6"/>
  <c r="BN119" i="6"/>
  <c r="CH119" i="6"/>
  <c r="BM128" i="6"/>
  <c r="CH128" i="6"/>
  <c r="BO128" i="6"/>
  <c r="BN128" i="6"/>
  <c r="BQ128" i="6"/>
  <c r="BY70" i="6"/>
  <c r="BX70" i="6"/>
  <c r="CN70" i="6"/>
  <c r="CB70" i="6"/>
  <c r="BY47" i="6"/>
  <c r="BX47" i="6"/>
  <c r="CN47" i="6"/>
  <c r="CB47" i="6"/>
  <c r="CH111" i="6"/>
  <c r="BQ111" i="6"/>
  <c r="BO111" i="6"/>
  <c r="BN111" i="6"/>
  <c r="BM111" i="6"/>
  <c r="BQ48" i="6"/>
  <c r="BO48" i="6"/>
  <c r="BN48" i="6"/>
  <c r="BM48" i="6"/>
  <c r="CH48" i="6"/>
  <c r="BO17" i="6"/>
  <c r="BN17" i="6"/>
  <c r="BM17" i="6"/>
  <c r="BQ17" i="6"/>
  <c r="CH17" i="6"/>
  <c r="BY125" i="6"/>
  <c r="CN125" i="6"/>
  <c r="CB125" i="6"/>
  <c r="BX125" i="6"/>
  <c r="CB79" i="6"/>
  <c r="BY79" i="6"/>
  <c r="BX79" i="6"/>
  <c r="CN79" i="6"/>
  <c r="CB11" i="6"/>
  <c r="BY11" i="6"/>
  <c r="BX11" i="6"/>
  <c r="CN11" i="6"/>
  <c r="BX69" i="6"/>
  <c r="CB69" i="6"/>
  <c r="BY69" i="6"/>
  <c r="CN69" i="6"/>
  <c r="CN146" i="6"/>
  <c r="CB146" i="6"/>
  <c r="BX146" i="6"/>
  <c r="BY146" i="6"/>
  <c r="BY107" i="6"/>
  <c r="CN107" i="6"/>
  <c r="BX107" i="6"/>
  <c r="CB107" i="6"/>
  <c r="CN110" i="6"/>
  <c r="CB110" i="6"/>
  <c r="BX110" i="6"/>
  <c r="BY110" i="6"/>
  <c r="BY123" i="6"/>
  <c r="BX123" i="6"/>
  <c r="CN123" i="6"/>
  <c r="CB123" i="6"/>
  <c r="BP73" i="6"/>
  <c r="CM73" i="6"/>
  <c r="CG73" i="6"/>
  <c r="CA73" i="6"/>
  <c r="BQ123" i="6"/>
  <c r="BM123" i="6"/>
  <c r="BO123" i="6"/>
  <c r="BN123" i="6"/>
  <c r="CH123" i="6"/>
  <c r="CN34" i="6"/>
  <c r="BY34" i="6"/>
  <c r="BX34" i="6"/>
  <c r="CB34" i="6"/>
  <c r="CH147" i="6"/>
  <c r="BQ147" i="6"/>
  <c r="BO147" i="6"/>
  <c r="BN147" i="6"/>
  <c r="BM147" i="6"/>
  <c r="BO187" i="6"/>
  <c r="CH187" i="6"/>
  <c r="BM187" i="6"/>
  <c r="BQ187" i="6"/>
  <c r="BN187" i="6"/>
  <c r="CB242" i="6"/>
  <c r="BY242" i="6"/>
  <c r="BX242" i="6"/>
  <c r="CN242" i="6"/>
  <c r="BQ236" i="6"/>
  <c r="BO236" i="6"/>
  <c r="CH236" i="6"/>
  <c r="BN236" i="6"/>
  <c r="BM236" i="6"/>
  <c r="BQ149" i="6"/>
  <c r="BO149" i="6"/>
  <c r="BM149" i="6"/>
  <c r="CH149" i="6"/>
  <c r="BN149" i="6"/>
  <c r="BN212" i="6"/>
  <c r="BM212" i="6"/>
  <c r="BQ212" i="6"/>
  <c r="BO212" i="6"/>
  <c r="CH212" i="6"/>
  <c r="CB205" i="6"/>
  <c r="BY205" i="6"/>
  <c r="BX205" i="6"/>
  <c r="CN205" i="6"/>
  <c r="CN99" i="6"/>
  <c r="BY99" i="6"/>
  <c r="BX99" i="6"/>
  <c r="CB99" i="6"/>
  <c r="CB111" i="6"/>
  <c r="CN111" i="6"/>
  <c r="BY111" i="6"/>
  <c r="BX111" i="6"/>
  <c r="CH112" i="6"/>
  <c r="BQ112" i="6"/>
  <c r="BO112" i="6"/>
  <c r="BN112" i="6"/>
  <c r="BM112" i="6"/>
  <c r="BO177" i="6"/>
  <c r="BN177" i="6"/>
  <c r="BQ177" i="6"/>
  <c r="BM177" i="6"/>
  <c r="CH177" i="6"/>
  <c r="CB51" i="6"/>
  <c r="BY51" i="6"/>
  <c r="BX51" i="6"/>
  <c r="CN51" i="6"/>
  <c r="CB38" i="6"/>
  <c r="BX38" i="6"/>
  <c r="BY38" i="6"/>
  <c r="CN38" i="6"/>
  <c r="BM15" i="6"/>
  <c r="CH15" i="6"/>
  <c r="BQ15" i="6"/>
  <c r="BO15" i="6"/>
  <c r="BN15" i="6"/>
  <c r="CH99" i="6"/>
  <c r="BM99" i="6"/>
  <c r="BQ99" i="6"/>
  <c r="BO99" i="6"/>
  <c r="BN99" i="6"/>
  <c r="CN231" i="6"/>
  <c r="CB231" i="6"/>
  <c r="BY231" i="6"/>
  <c r="BX231" i="6"/>
  <c r="BN194" i="6"/>
  <c r="BM194" i="6"/>
  <c r="BQ194" i="6"/>
  <c r="BO194" i="6"/>
  <c r="CH194" i="6"/>
  <c r="BY228" i="6"/>
  <c r="BX228" i="6"/>
  <c r="CN228" i="6"/>
  <c r="CB228" i="6"/>
  <c r="BY192" i="6"/>
  <c r="BX192" i="6"/>
  <c r="CN192" i="6"/>
  <c r="CB192" i="6"/>
  <c r="BQ148" i="6"/>
  <c r="BO148" i="6"/>
  <c r="BN148" i="6"/>
  <c r="BM148" i="6"/>
  <c r="CH148" i="6"/>
  <c r="CH106" i="6"/>
  <c r="BM106" i="6"/>
  <c r="BQ106" i="6"/>
  <c r="BO106" i="6"/>
  <c r="BN106" i="6"/>
  <c r="BY126" i="6"/>
  <c r="BX126" i="6"/>
  <c r="CN126" i="6"/>
  <c r="CB126" i="6"/>
  <c r="CB87" i="6"/>
  <c r="BX87" i="6"/>
  <c r="BY87" i="6"/>
  <c r="CN87" i="6"/>
  <c r="BY131" i="6"/>
  <c r="CN131" i="6"/>
  <c r="CB131" i="6"/>
  <c r="BX131" i="6"/>
  <c r="BO101" i="6"/>
  <c r="BQ101" i="6"/>
  <c r="BN101" i="6"/>
  <c r="BM101" i="6"/>
  <c r="CH101" i="6"/>
  <c r="CN78" i="6"/>
  <c r="BY78" i="6"/>
  <c r="CB78" i="6"/>
  <c r="BX78" i="6"/>
  <c r="BO3" i="6"/>
  <c r="BN3" i="6"/>
  <c r="BM3" i="6"/>
  <c r="BQ3" i="6"/>
  <c r="CH125" i="6"/>
  <c r="BQ125" i="6"/>
  <c r="BO125" i="6"/>
  <c r="BN125" i="6"/>
  <c r="BM125" i="6"/>
  <c r="CN26" i="6"/>
  <c r="CB26" i="6"/>
  <c r="BY26" i="6"/>
  <c r="BX26" i="6"/>
  <c r="BX179" i="6"/>
  <c r="CN179" i="6"/>
  <c r="CB179" i="6"/>
  <c r="BY179" i="6"/>
  <c r="BM145" i="6"/>
  <c r="CH145" i="6"/>
  <c r="BQ145" i="6"/>
  <c r="BO145" i="6"/>
  <c r="BN145" i="6"/>
  <c r="CB169" i="6"/>
  <c r="BY169" i="6"/>
  <c r="BX169" i="6"/>
  <c r="CN169" i="6"/>
  <c r="BY236" i="6"/>
  <c r="BX236" i="6"/>
  <c r="CN236" i="6"/>
  <c r="CB236" i="6"/>
  <c r="BQ189" i="6"/>
  <c r="CH189" i="6"/>
  <c r="BO189" i="6"/>
  <c r="BN189" i="6"/>
  <c r="BM189" i="6"/>
  <c r="BQ141" i="6"/>
  <c r="BM141" i="6"/>
  <c r="CH141" i="6"/>
  <c r="BO141" i="6"/>
  <c r="BN141" i="6"/>
  <c r="BO137" i="6"/>
  <c r="BN137" i="6"/>
  <c r="CH137" i="6"/>
  <c r="BQ137" i="6"/>
  <c r="BM137" i="6"/>
  <c r="CB212" i="6"/>
  <c r="BY212" i="6"/>
  <c r="CN212" i="6"/>
  <c r="BX212" i="6"/>
  <c r="BQ155" i="6"/>
  <c r="CH155" i="6"/>
  <c r="BO155" i="6"/>
  <c r="BN155" i="6"/>
  <c r="BM155" i="6"/>
  <c r="CN216" i="6"/>
  <c r="CB216" i="6"/>
  <c r="BY216" i="6"/>
  <c r="BX216" i="6"/>
  <c r="BX101" i="6"/>
  <c r="CB101" i="6"/>
  <c r="BY101" i="6"/>
  <c r="CN101" i="6"/>
  <c r="BY127" i="6"/>
  <c r="CB127" i="6"/>
  <c r="BX127" i="6"/>
  <c r="CN127" i="6"/>
  <c r="CH93" i="6"/>
  <c r="BQ93" i="6"/>
  <c r="BO93" i="6"/>
  <c r="BN93" i="6"/>
  <c r="BM93" i="6"/>
  <c r="CB112" i="6"/>
  <c r="BY112" i="6"/>
  <c r="BX112" i="6"/>
  <c r="CN112" i="6"/>
  <c r="BY122" i="6"/>
  <c r="CN122" i="6"/>
  <c r="CB122" i="6"/>
  <c r="BX122" i="6"/>
  <c r="CN81" i="6"/>
  <c r="BY81" i="6"/>
  <c r="BX81" i="6"/>
  <c r="CB81" i="6"/>
  <c r="BY25" i="6"/>
  <c r="BX25" i="6"/>
  <c r="CN25" i="6"/>
  <c r="CB25" i="6"/>
  <c r="Z120" i="1"/>
  <c r="Y240" i="1"/>
  <c r="Y243" i="1"/>
  <c r="Y227" i="1"/>
  <c r="Y228" i="1"/>
  <c r="Y193" i="1"/>
  <c r="Y233" i="1"/>
  <c r="Y234" i="1"/>
  <c r="T235" i="1"/>
  <c r="Y235" i="1"/>
  <c r="Y236" i="1"/>
  <c r="Y237" i="1"/>
  <c r="T242" i="1"/>
  <c r="Y242" i="1"/>
  <c r="T238" i="1"/>
  <c r="Y238" i="1"/>
  <c r="Y241" i="1"/>
  <c r="Y239" i="1"/>
  <c r="S120" i="1"/>
  <c r="Y120" i="1"/>
  <c r="CG93" i="4"/>
  <c r="CG114" i="4"/>
  <c r="BJ132" i="4"/>
  <c r="CH132" i="4" s="1"/>
  <c r="CG132" i="4"/>
  <c r="BJ138" i="4"/>
  <c r="CH138" i="4" s="1"/>
  <c r="CG138" i="4"/>
  <c r="CG194" i="4"/>
  <c r="CG202" i="4"/>
  <c r="CG212" i="4"/>
  <c r="CG90" i="4"/>
  <c r="CG124" i="4"/>
  <c r="CG129" i="4"/>
  <c r="BU148" i="4"/>
  <c r="CN148" i="4" s="1"/>
  <c r="CG148" i="4"/>
  <c r="CG177" i="4"/>
  <c r="CG186" i="4"/>
  <c r="CG190" i="4"/>
  <c r="CG226" i="4"/>
  <c r="CG85" i="4"/>
  <c r="BP209" i="4"/>
  <c r="CG209" i="4"/>
  <c r="BU222" i="4"/>
  <c r="CN222" i="4" s="1"/>
  <c r="CG222" i="4"/>
  <c r="CG176" i="4"/>
  <c r="CG14" i="4"/>
  <c r="CG42" i="4"/>
  <c r="CG48" i="4"/>
  <c r="CG69" i="4"/>
  <c r="BJ206" i="4"/>
  <c r="CH206" i="4" s="1"/>
  <c r="CG206" i="4"/>
  <c r="CG213" i="4"/>
  <c r="CG218" i="4"/>
  <c r="BJ231" i="4"/>
  <c r="CH231" i="4" s="1"/>
  <c r="CG231" i="4"/>
  <c r="CG241" i="4"/>
  <c r="CG178" i="4"/>
  <c r="CG187" i="4"/>
  <c r="CG203" i="4"/>
  <c r="CG227" i="4"/>
  <c r="BP238" i="4"/>
  <c r="CG238" i="4"/>
  <c r="CG119" i="4"/>
  <c r="CG135" i="4"/>
  <c r="BJ91" i="4"/>
  <c r="CH91" i="4" s="1"/>
  <c r="CG91" i="4"/>
  <c r="CA116" i="4"/>
  <c r="CG116" i="4"/>
  <c r="CG133" i="4"/>
  <c r="BP136" i="4"/>
  <c r="CG136" i="4"/>
  <c r="CG145" i="4"/>
  <c r="BU155" i="4"/>
  <c r="CN155" i="4" s="1"/>
  <c r="CG155" i="4"/>
  <c r="BJ160" i="4"/>
  <c r="CH160" i="4" s="1"/>
  <c r="CG160" i="4"/>
  <c r="BU191" i="4"/>
  <c r="CN191" i="4" s="1"/>
  <c r="CG191" i="4"/>
  <c r="BJ196" i="4"/>
  <c r="CH196" i="4" s="1"/>
  <c r="CG196" i="4"/>
  <c r="BU200" i="4"/>
  <c r="CN200" i="4" s="1"/>
  <c r="CG200" i="4"/>
  <c r="BU235" i="4"/>
  <c r="CG235" i="4"/>
  <c r="BJ183" i="4"/>
  <c r="CH183" i="4" s="1"/>
  <c r="CG183" i="4"/>
  <c r="BU219" i="4"/>
  <c r="CN219" i="4" s="1"/>
  <c r="CG219" i="4"/>
  <c r="BU223" i="4"/>
  <c r="CN223" i="4" s="1"/>
  <c r="CG223" i="4"/>
  <c r="BP214" i="4"/>
  <c r="CG214" i="4"/>
  <c r="CG80" i="4"/>
  <c r="CG86" i="4"/>
  <c r="BU117" i="4"/>
  <c r="CN117" i="4" s="1"/>
  <c r="CG117" i="4"/>
  <c r="CG156" i="4"/>
  <c r="CG161" i="4"/>
  <c r="CG207" i="4"/>
  <c r="CG242" i="4"/>
  <c r="BJ101" i="4"/>
  <c r="CH101" i="4" s="1"/>
  <c r="CG101" i="4"/>
  <c r="CG109" i="4"/>
  <c r="CG144" i="4"/>
  <c r="CG153" i="4"/>
  <c r="CG158" i="4"/>
  <c r="CG163" i="4"/>
  <c r="CG167" i="4"/>
  <c r="CG237" i="4"/>
  <c r="CG71" i="4"/>
  <c r="BJ95" i="4"/>
  <c r="CH95" i="4" s="1"/>
  <c r="CG95" i="4"/>
  <c r="BU112" i="4"/>
  <c r="CN112" i="4" s="1"/>
  <c r="CG112" i="4"/>
  <c r="CG131" i="4"/>
  <c r="CG143" i="4"/>
  <c r="CG192" i="4"/>
  <c r="CG197" i="4"/>
  <c r="BP204" i="4"/>
  <c r="CG204" i="4"/>
  <c r="CG239" i="4"/>
  <c r="BU172" i="4"/>
  <c r="CN172" i="4" s="1"/>
  <c r="CG172" i="4"/>
  <c r="CG199" i="4"/>
  <c r="CG217" i="4"/>
  <c r="CG234" i="4"/>
  <c r="BJ66" i="4"/>
  <c r="CH66" i="4" s="1"/>
  <c r="CG66" i="4"/>
  <c r="BU89" i="4"/>
  <c r="CN89" i="4" s="1"/>
  <c r="CG89" i="4"/>
  <c r="BJ92" i="4"/>
  <c r="CH92" i="4" s="1"/>
  <c r="CG92" i="4"/>
  <c r="CG127" i="4"/>
  <c r="CG201" i="4"/>
  <c r="BJ215" i="4"/>
  <c r="CH215" i="4" s="1"/>
  <c r="CG215" i="4"/>
  <c r="BP220" i="4"/>
  <c r="CG220" i="4"/>
  <c r="CG224" i="4"/>
  <c r="BU236" i="4"/>
  <c r="CN236" i="4" s="1"/>
  <c r="CG236" i="4"/>
  <c r="BJ62" i="4"/>
  <c r="CH62" i="4" s="1"/>
  <c r="CG62" i="4"/>
  <c r="CG61" i="4"/>
  <c r="CG81" i="4"/>
  <c r="BU100" i="4"/>
  <c r="CN100" i="4" s="1"/>
  <c r="CG100" i="4"/>
  <c r="CG104" i="4"/>
  <c r="BU122" i="4"/>
  <c r="CN122" i="4" s="1"/>
  <c r="CG122" i="4"/>
  <c r="BU134" i="4"/>
  <c r="BY134" i="4" s="1"/>
  <c r="CG134" i="4"/>
  <c r="CG189" i="4"/>
  <c r="CG193" i="4"/>
  <c r="BU211" i="4"/>
  <c r="CN211" i="4" s="1"/>
  <c r="CG211" i="4"/>
  <c r="CG229" i="4"/>
  <c r="CG162" i="4"/>
  <c r="CA198" i="4"/>
  <c r="CG198" i="4"/>
  <c r="BN120" i="4"/>
  <c r="CH120" i="4"/>
  <c r="CG67" i="4"/>
  <c r="CG128" i="4"/>
  <c r="CG208" i="4"/>
  <c r="CG216" i="4"/>
  <c r="CG51" i="4"/>
  <c r="CG52" i="4"/>
  <c r="BU50" i="4"/>
  <c r="CN50" i="4" s="1"/>
  <c r="CG50" i="4"/>
  <c r="BU55" i="4"/>
  <c r="CN55" i="4" s="1"/>
  <c r="CG55" i="4"/>
  <c r="CG53" i="4"/>
  <c r="CG54" i="4"/>
  <c r="CG10" i="4"/>
  <c r="BU35" i="4"/>
  <c r="CN35" i="4" s="1"/>
  <c r="CG35" i="4"/>
  <c r="CG38" i="4"/>
  <c r="CG44" i="4"/>
  <c r="CG5" i="4"/>
  <c r="CG24" i="4"/>
  <c r="CG32" i="4"/>
  <c r="CA13" i="4"/>
  <c r="CG13" i="4"/>
  <c r="CG6" i="4"/>
  <c r="CG20" i="4"/>
  <c r="BJ25" i="4"/>
  <c r="CH25" i="4" s="1"/>
  <c r="CG25" i="4"/>
  <c r="CG47" i="4"/>
  <c r="CG17" i="4"/>
  <c r="CG30" i="4"/>
  <c r="CG11" i="4"/>
  <c r="CG39" i="4"/>
  <c r="BU23" i="4"/>
  <c r="CG23" i="4"/>
  <c r="BP19" i="4"/>
  <c r="CG19" i="4"/>
  <c r="CG21" i="4"/>
  <c r="CG26" i="4"/>
  <c r="CG36" i="4"/>
  <c r="CG45" i="4"/>
  <c r="CG8" i="4"/>
  <c r="CG16" i="4"/>
  <c r="BU41" i="4"/>
  <c r="CN41" i="4" s="1"/>
  <c r="CG41" i="4"/>
  <c r="BJ46" i="4"/>
  <c r="CH46" i="4" s="1"/>
  <c r="CG46" i="4"/>
  <c r="CA22" i="4"/>
  <c r="CG22" i="4"/>
  <c r="CG7" i="4"/>
  <c r="CG33" i="4"/>
  <c r="CG3" i="4"/>
  <c r="CG18" i="4"/>
  <c r="CG15" i="4"/>
  <c r="CG31" i="4"/>
  <c r="CG12" i="4"/>
  <c r="BU34" i="4"/>
  <c r="CG34" i="4"/>
  <c r="CG40" i="4"/>
  <c r="CG43" i="4"/>
  <c r="BU4" i="4"/>
  <c r="CG4" i="4"/>
  <c r="BU9" i="4"/>
  <c r="CG9" i="4"/>
  <c r="BU37" i="4"/>
  <c r="CG37" i="4"/>
  <c r="CA29" i="5"/>
  <c r="BJ29" i="5"/>
  <c r="CH29" i="5" s="1"/>
  <c r="BU29" i="5"/>
  <c r="CN29" i="5" s="1"/>
  <c r="BJ194" i="5"/>
  <c r="CH194" i="5" s="1"/>
  <c r="BU194" i="5"/>
  <c r="CN194" i="5" s="1"/>
  <c r="BP194" i="5"/>
  <c r="BJ48" i="5"/>
  <c r="CH48" i="5" s="1"/>
  <c r="BU48" i="5"/>
  <c r="BZ48" i="5" s="1"/>
  <c r="BP48" i="5"/>
  <c r="CA23" i="5"/>
  <c r="BU23" i="5"/>
  <c r="BJ23" i="5"/>
  <c r="CH23" i="5" s="1"/>
  <c r="BP23" i="5"/>
  <c r="BJ45" i="5"/>
  <c r="CH45" i="5" s="1"/>
  <c r="BU45" i="5"/>
  <c r="CN45" i="5" s="1"/>
  <c r="BU233" i="5"/>
  <c r="CN233" i="5" s="1"/>
  <c r="BJ233" i="5"/>
  <c r="CH233" i="5" s="1"/>
  <c r="BU4" i="5"/>
  <c r="CN4" i="5" s="1"/>
  <c r="BJ4" i="5"/>
  <c r="CH4" i="5" s="1"/>
  <c r="BU25" i="5"/>
  <c r="BJ25" i="5"/>
  <c r="CH25" i="5" s="1"/>
  <c r="BJ47" i="5"/>
  <c r="BU47" i="5"/>
  <c r="CN47" i="5" s="1"/>
  <c r="CA47" i="5"/>
  <c r="BJ30" i="5"/>
  <c r="BQ30" i="5" s="1"/>
  <c r="BU30" i="5"/>
  <c r="CN30" i="5" s="1"/>
  <c r="BU200" i="5"/>
  <c r="CA200" i="5"/>
  <c r="BJ200" i="5"/>
  <c r="CH200" i="5" s="1"/>
  <c r="BP200" i="5"/>
  <c r="BJ11" i="5"/>
  <c r="CH11" i="5" s="1"/>
  <c r="BU11" i="5"/>
  <c r="CA11" i="5"/>
  <c r="BP11" i="5"/>
  <c r="BU22" i="5"/>
  <c r="CN22" i="5" s="1"/>
  <c r="BJ22" i="5"/>
  <c r="CH22" i="5" s="1"/>
  <c r="CA51" i="5"/>
  <c r="BU51" i="5"/>
  <c r="CN51" i="5" s="1"/>
  <c r="BJ51" i="5"/>
  <c r="CH51" i="5" s="1"/>
  <c r="BJ60" i="5"/>
  <c r="CH60" i="5" s="1"/>
  <c r="BU60" i="5"/>
  <c r="BY60" i="5" s="1"/>
  <c r="BP60" i="5"/>
  <c r="CA60" i="5"/>
  <c r="BU70" i="5"/>
  <c r="CN70" i="5" s="1"/>
  <c r="BJ70" i="5"/>
  <c r="CH70" i="5" s="1"/>
  <c r="BU24" i="5"/>
  <c r="BJ24" i="5"/>
  <c r="CH24" i="5" s="1"/>
  <c r="CA24" i="5"/>
  <c r="BJ79" i="5"/>
  <c r="CH79" i="5" s="1"/>
  <c r="BU79" i="5"/>
  <c r="CN79" i="5" s="1"/>
  <c r="BJ59" i="5"/>
  <c r="BN59" i="5" s="1"/>
  <c r="BU59" i="5"/>
  <c r="BP59" i="5"/>
  <c r="BU6" i="5"/>
  <c r="CN6" i="5" s="1"/>
  <c r="BJ6" i="5"/>
  <c r="BO6" i="5" s="1"/>
  <c r="BU167" i="5"/>
  <c r="CN167" i="5" s="1"/>
  <c r="BJ167" i="5"/>
  <c r="CH167" i="5" s="1"/>
  <c r="BU199" i="5"/>
  <c r="CN199" i="5" s="1"/>
  <c r="BJ199" i="5"/>
  <c r="CH199" i="5" s="1"/>
  <c r="BJ209" i="5"/>
  <c r="BU209" i="5"/>
  <c r="CN209" i="5" s="1"/>
  <c r="BJ13" i="5"/>
  <c r="CH13" i="5" s="1"/>
  <c r="BU13" i="5"/>
  <c r="CN13" i="5" s="1"/>
  <c r="CA14" i="5"/>
  <c r="BJ14" i="5"/>
  <c r="CH14" i="5" s="1"/>
  <c r="BU14" i="5"/>
  <c r="CN14" i="5" s="1"/>
  <c r="BU20" i="5"/>
  <c r="CN20" i="5" s="1"/>
  <c r="BJ20" i="5"/>
  <c r="CH20" i="5" s="1"/>
  <c r="CA32" i="5"/>
  <c r="BJ32" i="5"/>
  <c r="CH32" i="5" s="1"/>
  <c r="BU32" i="5"/>
  <c r="CN32" i="5" s="1"/>
  <c r="BU36" i="5"/>
  <c r="CN36" i="5" s="1"/>
  <c r="BJ36" i="5"/>
  <c r="CH36" i="5" s="1"/>
  <c r="BU40" i="5"/>
  <c r="CN40" i="5" s="1"/>
  <c r="BJ40" i="5"/>
  <c r="CH40" i="5" s="1"/>
  <c r="BP50" i="5"/>
  <c r="BJ50" i="5"/>
  <c r="CH50" i="5" s="1"/>
  <c r="BU50" i="5"/>
  <c r="BJ110" i="5"/>
  <c r="CH110" i="5" s="1"/>
  <c r="BU110" i="5"/>
  <c r="CA16" i="5"/>
  <c r="BJ16" i="5"/>
  <c r="BU16" i="5"/>
  <c r="BJ27" i="5"/>
  <c r="CH27" i="5" s="1"/>
  <c r="BU27" i="5"/>
  <c r="CN27" i="5" s="1"/>
  <c r="CA31" i="5"/>
  <c r="BJ31" i="5"/>
  <c r="BO31" i="5" s="1"/>
  <c r="BU31" i="5"/>
  <c r="BP32" i="5"/>
  <c r="BJ34" i="5"/>
  <c r="BU34" i="5"/>
  <c r="CN34" i="5" s="1"/>
  <c r="CA55" i="5"/>
  <c r="BU55" i="5"/>
  <c r="CN55" i="5" s="1"/>
  <c r="BJ55" i="5"/>
  <c r="CH55" i="5" s="1"/>
  <c r="BJ78" i="5"/>
  <c r="CH78" i="5" s="1"/>
  <c r="BU78" i="5"/>
  <c r="CN78" i="5" s="1"/>
  <c r="BJ82" i="5"/>
  <c r="CH82" i="5" s="1"/>
  <c r="BU82" i="5"/>
  <c r="BU84" i="5"/>
  <c r="CN84" i="5" s="1"/>
  <c r="BJ84" i="5"/>
  <c r="CH84" i="5" s="1"/>
  <c r="CA87" i="5"/>
  <c r="BU87" i="5"/>
  <c r="CN87" i="5" s="1"/>
  <c r="BJ87" i="5"/>
  <c r="CH87" i="5" s="1"/>
  <c r="CA92" i="5"/>
  <c r="BJ92" i="5"/>
  <c r="CH92" i="5" s="1"/>
  <c r="BU92" i="5"/>
  <c r="CN92" i="5" s="1"/>
  <c r="BJ95" i="5"/>
  <c r="CH95" i="5" s="1"/>
  <c r="BU95" i="5"/>
  <c r="CA96" i="5"/>
  <c r="BJ96" i="5"/>
  <c r="BU96" i="5"/>
  <c r="CN96" i="5" s="1"/>
  <c r="CA100" i="5"/>
  <c r="BU100" i="5"/>
  <c r="CN100" i="5" s="1"/>
  <c r="BJ100" i="5"/>
  <c r="CH100" i="5" s="1"/>
  <c r="BP110" i="5"/>
  <c r="BU171" i="5"/>
  <c r="CN171" i="5" s="1"/>
  <c r="BJ171" i="5"/>
  <c r="CH171" i="5" s="1"/>
  <c r="BJ193" i="5"/>
  <c r="CH193" i="5" s="1"/>
  <c r="BU193" i="5"/>
  <c r="CN193" i="5" s="1"/>
  <c r="BP217" i="5"/>
  <c r="BU217" i="5"/>
  <c r="BZ217" i="5" s="1"/>
  <c r="BJ217" i="5"/>
  <c r="BM217" i="5" s="1"/>
  <c r="CA217" i="5"/>
  <c r="BU5" i="5"/>
  <c r="BJ5" i="5"/>
  <c r="CH5" i="5" s="1"/>
  <c r="BU19" i="5"/>
  <c r="CN19" i="5" s="1"/>
  <c r="BJ19" i="5"/>
  <c r="BU39" i="5"/>
  <c r="BJ39" i="5"/>
  <c r="CH39" i="5" s="1"/>
  <c r="BU67" i="5"/>
  <c r="BJ67" i="5"/>
  <c r="BJ81" i="5"/>
  <c r="BN81" i="5" s="1"/>
  <c r="BU81" i="5"/>
  <c r="CN81" i="5" s="1"/>
  <c r="BU86" i="5"/>
  <c r="CN86" i="5" s="1"/>
  <c r="BJ86" i="5"/>
  <c r="CH86" i="5" s="1"/>
  <c r="BP95" i="5"/>
  <c r="BJ12" i="5"/>
  <c r="CH12" i="5" s="1"/>
  <c r="BU12" i="5"/>
  <c r="CN12" i="5" s="1"/>
  <c r="BJ15" i="5"/>
  <c r="CH15" i="5" s="1"/>
  <c r="BU15" i="5"/>
  <c r="CN15" i="5" s="1"/>
  <c r="BJ17" i="5"/>
  <c r="BU17" i="5"/>
  <c r="CA91" i="5"/>
  <c r="BJ91" i="5"/>
  <c r="CH91" i="5" s="1"/>
  <c r="BU91" i="5"/>
  <c r="CN91" i="5" s="1"/>
  <c r="CA110" i="5"/>
  <c r="BU120" i="5"/>
  <c r="CN120" i="5" s="1"/>
  <c r="BJ120" i="5"/>
  <c r="CH120" i="5" s="1"/>
  <c r="BJ140" i="5"/>
  <c r="CH140" i="5" s="1"/>
  <c r="BU140" i="5"/>
  <c r="CN140" i="5" s="1"/>
  <c r="BU170" i="5"/>
  <c r="BX170" i="5" s="1"/>
  <c r="BP170" i="5"/>
  <c r="BJ170" i="5"/>
  <c r="CH170" i="5" s="1"/>
  <c r="CA176" i="5"/>
  <c r="BJ176" i="5"/>
  <c r="BM176" i="5" s="1"/>
  <c r="BU176" i="5"/>
  <c r="CN176" i="5" s="1"/>
  <c r="BU83" i="5"/>
  <c r="BJ83" i="5"/>
  <c r="BP5" i="5"/>
  <c r="BU10" i="5"/>
  <c r="BJ10" i="5"/>
  <c r="CH10" i="5" s="1"/>
  <c r="BU26" i="5"/>
  <c r="BZ26" i="5" s="1"/>
  <c r="BJ26" i="5"/>
  <c r="BU38" i="5"/>
  <c r="CN38" i="5" s="1"/>
  <c r="BJ38" i="5"/>
  <c r="CH38" i="5" s="1"/>
  <c r="BP40" i="5"/>
  <c r="BU52" i="5"/>
  <c r="CN52" i="5" s="1"/>
  <c r="BJ52" i="5"/>
  <c r="CH52" i="5" s="1"/>
  <c r="BJ66" i="5"/>
  <c r="BU66" i="5"/>
  <c r="CN66" i="5" s="1"/>
  <c r="BP71" i="5"/>
  <c r="BU71" i="5"/>
  <c r="CN71" i="5" s="1"/>
  <c r="BJ71" i="5"/>
  <c r="CH71" i="5" s="1"/>
  <c r="BU74" i="5"/>
  <c r="CN74" i="5" s="1"/>
  <c r="BJ74" i="5"/>
  <c r="CH74" i="5" s="1"/>
  <c r="BJ80" i="5"/>
  <c r="CH80" i="5" s="1"/>
  <c r="BU80" i="5"/>
  <c r="BP83" i="5"/>
  <c r="BP86" i="5"/>
  <c r="BP100" i="5"/>
  <c r="BJ123" i="5"/>
  <c r="CH123" i="5" s="1"/>
  <c r="BP123" i="5"/>
  <c r="BU123" i="5"/>
  <c r="CN123" i="5" s="1"/>
  <c r="BJ144" i="5"/>
  <c r="CH144" i="5" s="1"/>
  <c r="BU144" i="5"/>
  <c r="CN144" i="5" s="1"/>
  <c r="BU166" i="5"/>
  <c r="BJ166" i="5"/>
  <c r="CH166" i="5" s="1"/>
  <c r="BJ178" i="5"/>
  <c r="CH178" i="5" s="1"/>
  <c r="BU178" i="5"/>
  <c r="CN178" i="5" s="1"/>
  <c r="BU185" i="5"/>
  <c r="CN185" i="5" s="1"/>
  <c r="BJ185" i="5"/>
  <c r="CH185" i="5" s="1"/>
  <c r="BU202" i="5"/>
  <c r="CN202" i="5" s="1"/>
  <c r="BJ202" i="5"/>
  <c r="BQ202" i="5" s="1"/>
  <c r="BJ225" i="5"/>
  <c r="CH225" i="5" s="1"/>
  <c r="BU225" i="5"/>
  <c r="BY225" i="5" s="1"/>
  <c r="BU234" i="5"/>
  <c r="CN234" i="5" s="1"/>
  <c r="BJ234" i="5"/>
  <c r="CH234" i="5" s="1"/>
  <c r="CA41" i="5"/>
  <c r="BU41" i="5"/>
  <c r="CN41" i="5" s="1"/>
  <c r="BJ41" i="5"/>
  <c r="CH41" i="5" s="1"/>
  <c r="BU42" i="5"/>
  <c r="CN42" i="5" s="1"/>
  <c r="BJ42" i="5"/>
  <c r="BJ49" i="5"/>
  <c r="CH49" i="5" s="1"/>
  <c r="BU49" i="5"/>
  <c r="BJ61" i="5"/>
  <c r="CH61" i="5" s="1"/>
  <c r="BU61" i="5"/>
  <c r="CN61" i="5" s="1"/>
  <c r="CA72" i="5"/>
  <c r="BU72" i="5"/>
  <c r="CN72" i="5" s="1"/>
  <c r="BJ72" i="5"/>
  <c r="BN72" i="5" s="1"/>
  <c r="BU73" i="5"/>
  <c r="CN73" i="5" s="1"/>
  <c r="BJ73" i="5"/>
  <c r="CA89" i="5"/>
  <c r="BU89" i="5"/>
  <c r="CN89" i="5" s="1"/>
  <c r="BJ89" i="5"/>
  <c r="CH89" i="5" s="1"/>
  <c r="BU117" i="5"/>
  <c r="CN117" i="5" s="1"/>
  <c r="BJ117" i="5"/>
  <c r="CH117" i="5" s="1"/>
  <c r="BU148" i="5"/>
  <c r="CN148" i="5" s="1"/>
  <c r="BJ148" i="5"/>
  <c r="CH148" i="5" s="1"/>
  <c r="BJ208" i="5"/>
  <c r="CH208" i="5" s="1"/>
  <c r="BU208" i="5"/>
  <c r="CN208" i="5" s="1"/>
  <c r="BP208" i="5"/>
  <c r="BJ241" i="5"/>
  <c r="CH241" i="5" s="1"/>
  <c r="BU241" i="5"/>
  <c r="CN241" i="5" s="1"/>
  <c r="CA109" i="5"/>
  <c r="BP109" i="5"/>
  <c r="BJ109" i="5"/>
  <c r="CH109" i="5" s="1"/>
  <c r="BU109" i="5"/>
  <c r="BY109" i="5" s="1"/>
  <c r="BU9" i="5"/>
  <c r="CN9" i="5" s="1"/>
  <c r="BJ9" i="5"/>
  <c r="CH9" i="5" s="1"/>
  <c r="BP10" i="5"/>
  <c r="BP17" i="5"/>
  <c r="BJ18" i="5"/>
  <c r="CH18" i="5" s="1"/>
  <c r="BU18" i="5"/>
  <c r="CN18" i="5" s="1"/>
  <c r="BP74" i="5"/>
  <c r="CA86" i="5"/>
  <c r="BJ97" i="5"/>
  <c r="CH97" i="5" s="1"/>
  <c r="BU97" i="5"/>
  <c r="CN97" i="5" s="1"/>
  <c r="BJ98" i="5"/>
  <c r="CH98" i="5" s="1"/>
  <c r="BU98" i="5"/>
  <c r="CN98" i="5" s="1"/>
  <c r="BJ113" i="5"/>
  <c r="CH113" i="5" s="1"/>
  <c r="BU113" i="5"/>
  <c r="CN113" i="5" s="1"/>
  <c r="BU155" i="5"/>
  <c r="CN155" i="5" s="1"/>
  <c r="CA155" i="5"/>
  <c r="BJ155" i="5"/>
  <c r="CH155" i="5" s="1"/>
  <c r="BJ221" i="5"/>
  <c r="CH221" i="5" s="1"/>
  <c r="BU221" i="5"/>
  <c r="CN221" i="5" s="1"/>
  <c r="BU57" i="5"/>
  <c r="BJ57" i="5"/>
  <c r="CH57" i="5" s="1"/>
  <c r="BJ65" i="5"/>
  <c r="BU65" i="5"/>
  <c r="BY65" i="5" s="1"/>
  <c r="BJ77" i="5"/>
  <c r="CH77" i="5" s="1"/>
  <c r="BU77" i="5"/>
  <c r="CN77" i="5" s="1"/>
  <c r="CA83" i="5"/>
  <c r="CA99" i="5"/>
  <c r="BP99" i="5"/>
  <c r="BU99" i="5"/>
  <c r="CN99" i="5" s="1"/>
  <c r="BJ99" i="5"/>
  <c r="CH99" i="5" s="1"/>
  <c r="BJ129" i="5"/>
  <c r="CH129" i="5" s="1"/>
  <c r="BU129" i="5"/>
  <c r="CN129" i="5" s="1"/>
  <c r="BU198" i="5"/>
  <c r="CN198" i="5" s="1"/>
  <c r="BJ198" i="5"/>
  <c r="CH198" i="5" s="1"/>
  <c r="BU69" i="5"/>
  <c r="CN69" i="5" s="1"/>
  <c r="BJ69" i="5"/>
  <c r="BN69" i="5" s="1"/>
  <c r="BU136" i="5"/>
  <c r="CN136" i="5" s="1"/>
  <c r="BJ136" i="5"/>
  <c r="CH136" i="5" s="1"/>
  <c r="CA136" i="5"/>
  <c r="BJ174" i="5"/>
  <c r="CH174" i="5" s="1"/>
  <c r="BU174" i="5"/>
  <c r="CN174" i="5" s="1"/>
  <c r="BP174" i="5"/>
  <c r="CA181" i="5"/>
  <c r="BU181" i="5"/>
  <c r="CN181" i="5" s="1"/>
  <c r="BJ181" i="5"/>
  <c r="CH181" i="5" s="1"/>
  <c r="BP184" i="5"/>
  <c r="BU184" i="5"/>
  <c r="BJ184" i="5"/>
  <c r="CH184" i="5" s="1"/>
  <c r="BU187" i="5"/>
  <c r="CN187" i="5" s="1"/>
  <c r="CA187" i="5"/>
  <c r="BJ187" i="5"/>
  <c r="CH187" i="5" s="1"/>
  <c r="BJ195" i="5"/>
  <c r="CH195" i="5" s="1"/>
  <c r="BU195" i="5"/>
  <c r="CN195" i="5" s="1"/>
  <c r="BJ142" i="5"/>
  <c r="CH142" i="5" s="1"/>
  <c r="BU142" i="5"/>
  <c r="CN142" i="5" s="1"/>
  <c r="CA204" i="5"/>
  <c r="BP204" i="5"/>
  <c r="BJ204" i="5"/>
  <c r="BM204" i="5" s="1"/>
  <c r="BU204" i="5"/>
  <c r="CN204" i="5" s="1"/>
  <c r="BJ207" i="5"/>
  <c r="CH207" i="5" s="1"/>
  <c r="BU207" i="5"/>
  <c r="CN207" i="5" s="1"/>
  <c r="BU232" i="5"/>
  <c r="CN232" i="5" s="1"/>
  <c r="CA232" i="5"/>
  <c r="BJ232" i="5"/>
  <c r="CH232" i="5" s="1"/>
  <c r="BJ76" i="5"/>
  <c r="CH76" i="5" s="1"/>
  <c r="BU76" i="5"/>
  <c r="CN76" i="5" s="1"/>
  <c r="BU88" i="5"/>
  <c r="CN88" i="5" s="1"/>
  <c r="BJ88" i="5"/>
  <c r="BJ112" i="5"/>
  <c r="CH112" i="5" s="1"/>
  <c r="BU112" i="5"/>
  <c r="CA125" i="5"/>
  <c r="BJ125" i="5"/>
  <c r="BO125" i="5" s="1"/>
  <c r="BU125" i="5"/>
  <c r="BJ162" i="5"/>
  <c r="CH162" i="5" s="1"/>
  <c r="BP162" i="5"/>
  <c r="BU162" i="5"/>
  <c r="CA174" i="5"/>
  <c r="BP181" i="5"/>
  <c r="BU201" i="5"/>
  <c r="CN201" i="5" s="1"/>
  <c r="BJ201" i="5"/>
  <c r="CH201" i="5" s="1"/>
  <c r="CA94" i="5"/>
  <c r="BJ94" i="5"/>
  <c r="CH94" i="5" s="1"/>
  <c r="BU94" i="5"/>
  <c r="BZ94" i="5" s="1"/>
  <c r="BU104" i="5"/>
  <c r="CN104" i="5" s="1"/>
  <c r="BJ104" i="5"/>
  <c r="CH104" i="5" s="1"/>
  <c r="BU119" i="5"/>
  <c r="CA119" i="5"/>
  <c r="BP119" i="5"/>
  <c r="BJ119" i="5"/>
  <c r="CH119" i="5" s="1"/>
  <c r="BU168" i="5"/>
  <c r="CN168" i="5" s="1"/>
  <c r="CA168" i="5"/>
  <c r="BJ168" i="5"/>
  <c r="BP213" i="5"/>
  <c r="BU213" i="5"/>
  <c r="CA213" i="5"/>
  <c r="BJ213" i="5"/>
  <c r="CH213" i="5" s="1"/>
  <c r="BU231" i="5"/>
  <c r="CN231" i="5" s="1"/>
  <c r="CA231" i="5"/>
  <c r="BJ231" i="5"/>
  <c r="CH231" i="5" s="1"/>
  <c r="BU8" i="5"/>
  <c r="CN8" i="5" s="1"/>
  <c r="BJ8" i="5"/>
  <c r="CH8" i="5" s="1"/>
  <c r="BU21" i="5"/>
  <c r="CN21" i="5" s="1"/>
  <c r="BJ21" i="5"/>
  <c r="CH21" i="5" s="1"/>
  <c r="BU85" i="5"/>
  <c r="CN85" i="5" s="1"/>
  <c r="BJ85" i="5"/>
  <c r="CH85" i="5" s="1"/>
  <c r="BU135" i="5"/>
  <c r="CN135" i="5" s="1"/>
  <c r="BJ135" i="5"/>
  <c r="CH135" i="5" s="1"/>
  <c r="BJ141" i="5"/>
  <c r="CH141" i="5" s="1"/>
  <c r="BU141" i="5"/>
  <c r="CN141" i="5" s="1"/>
  <c r="BJ147" i="5"/>
  <c r="CH147" i="5" s="1"/>
  <c r="BP147" i="5"/>
  <c r="BU147" i="5"/>
  <c r="BX147" i="5" s="1"/>
  <c r="BP168" i="5"/>
  <c r="BJ210" i="5"/>
  <c r="CH210" i="5" s="1"/>
  <c r="BU210" i="5"/>
  <c r="CN210" i="5" s="1"/>
  <c r="BU218" i="5"/>
  <c r="BX218" i="5" s="1"/>
  <c r="BJ218" i="5"/>
  <c r="CH218" i="5" s="1"/>
  <c r="BJ44" i="5"/>
  <c r="CH44" i="5" s="1"/>
  <c r="BU44" i="5"/>
  <c r="CN44" i="5" s="1"/>
  <c r="BP69" i="5"/>
  <c r="BU7" i="5"/>
  <c r="CN7" i="5" s="1"/>
  <c r="BJ7" i="5"/>
  <c r="BJ28" i="5"/>
  <c r="BU28" i="5"/>
  <c r="BJ33" i="5"/>
  <c r="CH33" i="5" s="1"/>
  <c r="BU33" i="5"/>
  <c r="BP33" i="5"/>
  <c r="BJ46" i="5"/>
  <c r="CH46" i="5" s="1"/>
  <c r="BU46" i="5"/>
  <c r="CN46" i="5" s="1"/>
  <c r="BU56" i="5"/>
  <c r="CN56" i="5" s="1"/>
  <c r="BJ56" i="5"/>
  <c r="CH56" i="5" s="1"/>
  <c r="BU3" i="5"/>
  <c r="CN3" i="5" s="1"/>
  <c r="BJ3" i="5"/>
  <c r="CH3" i="5" s="1"/>
  <c r="CA28" i="5"/>
  <c r="BU53" i="5"/>
  <c r="BJ53" i="5"/>
  <c r="CH53" i="5" s="1"/>
  <c r="BJ62" i="5"/>
  <c r="CH62" i="5" s="1"/>
  <c r="BU62" i="5"/>
  <c r="BJ63" i="5"/>
  <c r="CH63" i="5" s="1"/>
  <c r="BU63" i="5"/>
  <c r="BJ64" i="5"/>
  <c r="CH64" i="5" s="1"/>
  <c r="BU64" i="5"/>
  <c r="BP68" i="5"/>
  <c r="BU68" i="5"/>
  <c r="CN68" i="5" s="1"/>
  <c r="BJ68" i="5"/>
  <c r="BQ68" i="5" s="1"/>
  <c r="BU118" i="5"/>
  <c r="BP118" i="5"/>
  <c r="BJ118" i="5"/>
  <c r="BO118" i="5" s="1"/>
  <c r="BU121" i="5"/>
  <c r="BJ121" i="5"/>
  <c r="BP121" i="5"/>
  <c r="BJ127" i="5"/>
  <c r="CH127" i="5" s="1"/>
  <c r="BU127" i="5"/>
  <c r="CN127" i="5" s="1"/>
  <c r="BP127" i="5"/>
  <c r="BP131" i="5"/>
  <c r="BU131" i="5"/>
  <c r="CN131" i="5" s="1"/>
  <c r="BJ131" i="5"/>
  <c r="BO131" i="5" s="1"/>
  <c r="BU138" i="5"/>
  <c r="CN138" i="5" s="1"/>
  <c r="BJ138" i="5"/>
  <c r="CH138" i="5" s="1"/>
  <c r="BU35" i="5"/>
  <c r="CN35" i="5" s="1"/>
  <c r="BJ35" i="5"/>
  <c r="CH35" i="5" s="1"/>
  <c r="BJ43" i="5"/>
  <c r="BU43" i="5"/>
  <c r="BU54" i="5"/>
  <c r="CN54" i="5" s="1"/>
  <c r="BJ54" i="5"/>
  <c r="CH54" i="5" s="1"/>
  <c r="CA69" i="5"/>
  <c r="BJ93" i="5"/>
  <c r="CH93" i="5" s="1"/>
  <c r="BU93" i="5"/>
  <c r="CN93" i="5" s="1"/>
  <c r="CA101" i="5"/>
  <c r="BP101" i="5"/>
  <c r="BU101" i="5"/>
  <c r="BJ101" i="5"/>
  <c r="CH101" i="5" s="1"/>
  <c r="BJ111" i="5"/>
  <c r="CH111" i="5" s="1"/>
  <c r="BU111" i="5"/>
  <c r="CN111" i="5" s="1"/>
  <c r="BU153" i="5"/>
  <c r="CN153" i="5" s="1"/>
  <c r="BJ153" i="5"/>
  <c r="CH153" i="5" s="1"/>
  <c r="BP153" i="5"/>
  <c r="BJ158" i="5"/>
  <c r="CH158" i="5" s="1"/>
  <c r="BU158" i="5"/>
  <c r="CN158" i="5" s="1"/>
  <c r="BJ206" i="5"/>
  <c r="CH206" i="5" s="1"/>
  <c r="BU206" i="5"/>
  <c r="BJ242" i="5"/>
  <c r="BQ242" i="5" s="1"/>
  <c r="BU242" i="5"/>
  <c r="CN242" i="5" s="1"/>
  <c r="BJ115" i="5"/>
  <c r="BJ212" i="5"/>
  <c r="CH212" i="5" s="1"/>
  <c r="BU107" i="5"/>
  <c r="CN107" i="5" s="1"/>
  <c r="CA250" i="5"/>
  <c r="CA281" i="5"/>
  <c r="BJ116" i="5"/>
  <c r="CH116" i="5" s="1"/>
  <c r="BJ132" i="5"/>
  <c r="CH132" i="5" s="1"/>
  <c r="BJ197" i="5"/>
  <c r="BU108" i="5"/>
  <c r="CN108" i="5" s="1"/>
  <c r="BU124" i="5"/>
  <c r="CB124" i="5" s="1"/>
  <c r="BU205" i="5"/>
  <c r="CN205" i="5" s="1"/>
  <c r="BU240" i="5"/>
  <c r="CN240" i="5" s="1"/>
  <c r="BU272" i="5"/>
  <c r="CN272" i="5" s="1"/>
  <c r="BJ37" i="5"/>
  <c r="CH37" i="5" s="1"/>
  <c r="BJ133" i="5"/>
  <c r="CH133" i="5" s="1"/>
  <c r="BJ182" i="5"/>
  <c r="BJ215" i="5"/>
  <c r="CH215" i="5" s="1"/>
  <c r="BJ249" i="5"/>
  <c r="CH249" i="5" s="1"/>
  <c r="BJ265" i="5"/>
  <c r="BO265" i="5" s="1"/>
  <c r="BJ281" i="5"/>
  <c r="CH281" i="5" s="1"/>
  <c r="BJ102" i="5"/>
  <c r="CH102" i="5" s="1"/>
  <c r="BJ134" i="5"/>
  <c r="CH134" i="5" s="1"/>
  <c r="BJ151" i="5"/>
  <c r="CH151" i="5" s="1"/>
  <c r="BJ183" i="5"/>
  <c r="CH183" i="5" s="1"/>
  <c r="BJ216" i="5"/>
  <c r="CH216" i="5" s="1"/>
  <c r="BJ250" i="5"/>
  <c r="CH250" i="5" s="1"/>
  <c r="BU126" i="5"/>
  <c r="CN126" i="5" s="1"/>
  <c r="BU159" i="5"/>
  <c r="CN159" i="5" s="1"/>
  <c r="BU191" i="5"/>
  <c r="CN191" i="5" s="1"/>
  <c r="CA115" i="5"/>
  <c r="BP261" i="5"/>
  <c r="BJ103" i="5"/>
  <c r="CH103" i="5" s="1"/>
  <c r="BJ152" i="5"/>
  <c r="CH152" i="5" s="1"/>
  <c r="BJ267" i="5"/>
  <c r="BU143" i="5"/>
  <c r="BU192" i="5"/>
  <c r="CN192" i="5" s="1"/>
  <c r="BU226" i="5"/>
  <c r="CN226" i="5" s="1"/>
  <c r="BU243" i="5"/>
  <c r="CN243" i="5" s="1"/>
  <c r="BJ169" i="5"/>
  <c r="BJ236" i="5"/>
  <c r="CH236" i="5" s="1"/>
  <c r="BU128" i="5"/>
  <c r="BU177" i="5"/>
  <c r="BX177" i="5" s="1"/>
  <c r="BU228" i="5"/>
  <c r="CN228" i="5" s="1"/>
  <c r="BU244" i="5"/>
  <c r="BY244" i="5" s="1"/>
  <c r="CA261" i="5"/>
  <c r="CA267" i="5"/>
  <c r="BJ105" i="5"/>
  <c r="CH105" i="5" s="1"/>
  <c r="BJ137" i="5"/>
  <c r="CH137" i="5" s="1"/>
  <c r="BJ186" i="5"/>
  <c r="CH186" i="5" s="1"/>
  <c r="BJ219" i="5"/>
  <c r="BJ237" i="5"/>
  <c r="CH237" i="5" s="1"/>
  <c r="BJ269" i="5"/>
  <c r="CH269" i="5" s="1"/>
  <c r="BU245" i="5"/>
  <c r="CN245" i="5" s="1"/>
  <c r="BU261" i="5"/>
  <c r="CA215" i="5"/>
  <c r="BP219" i="5"/>
  <c r="BJ58" i="5"/>
  <c r="CH58" i="5" s="1"/>
  <c r="BJ106" i="5"/>
  <c r="BJ122" i="5"/>
  <c r="CH122" i="5" s="1"/>
  <c r="BJ238" i="5"/>
  <c r="CH238" i="5" s="1"/>
  <c r="BU130" i="5"/>
  <c r="CN130" i="5" s="1"/>
  <c r="BU211" i="5"/>
  <c r="CN211" i="5" s="1"/>
  <c r="BU230" i="5"/>
  <c r="BY230" i="5" s="1"/>
  <c r="BU246" i="5"/>
  <c r="BJ156" i="5"/>
  <c r="BU196" i="5"/>
  <c r="BJ108" i="5"/>
  <c r="CH108" i="5" s="1"/>
  <c r="BJ124" i="5"/>
  <c r="BN124" i="5" s="1"/>
  <c r="BU116" i="5"/>
  <c r="BU132" i="5"/>
  <c r="CN132" i="5" s="1"/>
  <c r="BU133" i="5"/>
  <c r="BU265" i="5"/>
  <c r="BX265" i="5" s="1"/>
  <c r="BP265" i="5"/>
  <c r="BJ159" i="5"/>
  <c r="CH159" i="5" s="1"/>
  <c r="BU102" i="5"/>
  <c r="CN102" i="5" s="1"/>
  <c r="BU250" i="5"/>
  <c r="CN250" i="5" s="1"/>
  <c r="BP244" i="5"/>
  <c r="BJ143" i="5"/>
  <c r="CH143" i="5" s="1"/>
  <c r="BU103" i="5"/>
  <c r="CN103" i="5" s="1"/>
  <c r="BJ128" i="5"/>
  <c r="BU105" i="5"/>
  <c r="BU237" i="5"/>
  <c r="CN237" i="5" s="1"/>
  <c r="BJ230" i="5"/>
  <c r="BM230" i="5" s="1"/>
  <c r="BU106" i="5"/>
  <c r="S235" i="1"/>
  <c r="S233" i="1"/>
  <c r="S236" i="1"/>
  <c r="S228" i="1"/>
  <c r="S227" i="1"/>
  <c r="S243" i="1"/>
  <c r="S242" i="1"/>
  <c r="S234" i="1"/>
  <c r="S193" i="1"/>
  <c r="T120" i="1"/>
  <c r="S240" i="1"/>
  <c r="S239" i="1"/>
  <c r="S238" i="1"/>
  <c r="S241" i="1"/>
  <c r="S237" i="1"/>
  <c r="CA79" i="5"/>
  <c r="BP79" i="5"/>
  <c r="BP12" i="5"/>
  <c r="CA6" i="5"/>
  <c r="CA46" i="5"/>
  <c r="BP46" i="5"/>
  <c r="CA8" i="5"/>
  <c r="BP8" i="5"/>
  <c r="CA4" i="5"/>
  <c r="CA9" i="5"/>
  <c r="BW63" i="5"/>
  <c r="BP21" i="5"/>
  <c r="CA21" i="5"/>
  <c r="BP38" i="5"/>
  <c r="CA38" i="5"/>
  <c r="CA12" i="5"/>
  <c r="CA30" i="5"/>
  <c r="BP30" i="5"/>
  <c r="CA52" i="5"/>
  <c r="BP52" i="5"/>
  <c r="CA19" i="5"/>
  <c r="BP19" i="5"/>
  <c r="CA76" i="5"/>
  <c r="BP76" i="5"/>
  <c r="BP49" i="5"/>
  <c r="CA49" i="5"/>
  <c r="BP9" i="5"/>
  <c r="CA20" i="5"/>
  <c r="BP20" i="5"/>
  <c r="CA27" i="5"/>
  <c r="BP27" i="5"/>
  <c r="BP45" i="5"/>
  <c r="BP7" i="5"/>
  <c r="CA7" i="5"/>
  <c r="BW71" i="5"/>
  <c r="CA22" i="5"/>
  <c r="CA61" i="5"/>
  <c r="BP61" i="5"/>
  <c r="BP22" i="5"/>
  <c r="CA45" i="5"/>
  <c r="BH290" i="5"/>
  <c r="BP4" i="5"/>
  <c r="BP44" i="5"/>
  <c r="CA44" i="5"/>
  <c r="CA84" i="5"/>
  <c r="BP84" i="5"/>
  <c r="BP25" i="5"/>
  <c r="CA15" i="5"/>
  <c r="BP15" i="5"/>
  <c r="BP6" i="5"/>
  <c r="CA25" i="5"/>
  <c r="BP36" i="5"/>
  <c r="CA36" i="5"/>
  <c r="BW40" i="5"/>
  <c r="CA103" i="5"/>
  <c r="CA10" i="5"/>
  <c r="BP13" i="5"/>
  <c r="BP28" i="5"/>
  <c r="BP37" i="5"/>
  <c r="CA37" i="5"/>
  <c r="BP47" i="5"/>
  <c r="BP54" i="5"/>
  <c r="CA62" i="5"/>
  <c r="CA64" i="5"/>
  <c r="CA67" i="5"/>
  <c r="BP78" i="5"/>
  <c r="CA5" i="5"/>
  <c r="CA74" i="5"/>
  <c r="BP77" i="5"/>
  <c r="CA93" i="5"/>
  <c r="BP89" i="5"/>
  <c r="CA18" i="5"/>
  <c r="BP35" i="5"/>
  <c r="CA35" i="5"/>
  <c r="BP41" i="5"/>
  <c r="CA54" i="5"/>
  <c r="BP66" i="5"/>
  <c r="CA80" i="5"/>
  <c r="BP80" i="5"/>
  <c r="BP93" i="5"/>
  <c r="CA39" i="5"/>
  <c r="CA48" i="5"/>
  <c r="CA70" i="5"/>
  <c r="CA75" i="5"/>
  <c r="BP75" i="5"/>
  <c r="BP34" i="5"/>
  <c r="CA34" i="5"/>
  <c r="BP72" i="5"/>
  <c r="CA78" i="5"/>
  <c r="BP29" i="5"/>
  <c r="CA42" i="5"/>
  <c r="BP70" i="5"/>
  <c r="BY72" i="5"/>
  <c r="BY90" i="5"/>
  <c r="CA56" i="5"/>
  <c r="BZ90" i="5"/>
  <c r="BP24" i="5"/>
  <c r="BX48" i="5"/>
  <c r="CA59" i="5"/>
  <c r="BP62" i="5"/>
  <c r="BZ72" i="5"/>
  <c r="BP87" i="5"/>
  <c r="BP91" i="5"/>
  <c r="CA97" i="5"/>
  <c r="BP97" i="5"/>
  <c r="CB90" i="5"/>
  <c r="BP31" i="5"/>
  <c r="BP42" i="5"/>
  <c r="CA50" i="5"/>
  <c r="BP51" i="5"/>
  <c r="BP56" i="5"/>
  <c r="BP98" i="5"/>
  <c r="BP26" i="5"/>
  <c r="CA77" i="5"/>
  <c r="BP92" i="5"/>
  <c r="CA126" i="5"/>
  <c r="BP126" i="5"/>
  <c r="BQ90" i="5"/>
  <c r="BP117" i="5"/>
  <c r="CA117" i="5"/>
  <c r="CA88" i="5"/>
  <c r="BP104" i="5"/>
  <c r="CA104" i="5"/>
  <c r="BP111" i="5"/>
  <c r="CA105" i="5"/>
  <c r="CA107" i="5"/>
  <c r="BP88" i="5"/>
  <c r="BP113" i="5"/>
  <c r="CA113" i="5"/>
  <c r="BP94" i="5"/>
  <c r="CA120" i="5"/>
  <c r="BP120" i="5"/>
  <c r="BP140" i="5"/>
  <c r="CA140" i="5"/>
  <c r="CA167" i="5"/>
  <c r="BP167" i="5"/>
  <c r="BP135" i="5"/>
  <c r="CA135" i="5"/>
  <c r="CA138" i="5"/>
  <c r="BP138" i="5"/>
  <c r="BP150" i="5"/>
  <c r="CA150" i="5"/>
  <c r="BP136" i="5"/>
  <c r="BP134" i="5"/>
  <c r="BP158" i="5"/>
  <c r="CA158" i="5"/>
  <c r="CA114" i="5"/>
  <c r="BP141" i="5"/>
  <c r="CA141" i="5"/>
  <c r="CA157" i="5"/>
  <c r="BP157" i="5"/>
  <c r="CA151" i="5"/>
  <c r="BP151" i="5"/>
  <c r="CA142" i="5"/>
  <c r="CA148" i="5"/>
  <c r="BP148" i="5"/>
  <c r="CA137" i="5"/>
  <c r="BP142" i="5"/>
  <c r="BP137" i="5"/>
  <c r="CA129" i="5"/>
  <c r="BP129" i="5"/>
  <c r="BP139" i="5"/>
  <c r="CA171" i="5"/>
  <c r="BP171" i="5"/>
  <c r="BP112" i="5"/>
  <c r="BP116" i="5"/>
  <c r="BP125" i="5"/>
  <c r="CA146" i="5"/>
  <c r="BP146" i="5"/>
  <c r="BQ154" i="5"/>
  <c r="BO154" i="5"/>
  <c r="BN154" i="5"/>
  <c r="BM154" i="5"/>
  <c r="BP155" i="5"/>
  <c r="BZ156" i="5"/>
  <c r="BX156" i="5"/>
  <c r="BY156" i="5"/>
  <c r="CB156" i="5"/>
  <c r="BP152" i="5"/>
  <c r="CA153" i="5"/>
  <c r="BP176" i="5"/>
  <c r="BP199" i="5"/>
  <c r="CA199" i="5"/>
  <c r="CA178" i="5"/>
  <c r="CA201" i="5"/>
  <c r="BP201" i="5"/>
  <c r="CA210" i="5"/>
  <c r="BP210" i="5"/>
  <c r="CA147" i="5"/>
  <c r="CA154" i="5"/>
  <c r="BP161" i="5"/>
  <c r="CA194" i="5"/>
  <c r="BP203" i="5"/>
  <c r="CA203" i="5"/>
  <c r="BP195" i="5"/>
  <c r="CA195" i="5"/>
  <c r="BP178" i="5"/>
  <c r="CA179" i="5"/>
  <c r="CA180" i="5"/>
  <c r="CA192" i="5"/>
  <c r="BP192" i="5"/>
  <c r="CA193" i="5"/>
  <c r="BP193" i="5"/>
  <c r="BZ169" i="5"/>
  <c r="BO172" i="5"/>
  <c r="BP190" i="5"/>
  <c r="CA190" i="5"/>
  <c r="BW217" i="5"/>
  <c r="CA130" i="5"/>
  <c r="BP183" i="5"/>
  <c r="CA183" i="5"/>
  <c r="BP187" i="5"/>
  <c r="BP188" i="5"/>
  <c r="CA188" i="5"/>
  <c r="CA173" i="5"/>
  <c r="BP185" i="5"/>
  <c r="CA185" i="5"/>
  <c r="CA212" i="5"/>
  <c r="BP212" i="5"/>
  <c r="CA221" i="5"/>
  <c r="BP221" i="5"/>
  <c r="BP156" i="5"/>
  <c r="BP182" i="5"/>
  <c r="CA198" i="5"/>
  <c r="CA206" i="5"/>
  <c r="CA209" i="5"/>
  <c r="BP209" i="5"/>
  <c r="BP231" i="5"/>
  <c r="CA233" i="5"/>
  <c r="BP233" i="5"/>
  <c r="CA238" i="5"/>
  <c r="BP238" i="5"/>
  <c r="CA149" i="5"/>
  <c r="BP206" i="5"/>
  <c r="BP207" i="5"/>
  <c r="CA207" i="5"/>
  <c r="BP202" i="5"/>
  <c r="CA186" i="5"/>
  <c r="BP216" i="5"/>
  <c r="CA216" i="5"/>
  <c r="BP144" i="5"/>
  <c r="CA182" i="5"/>
  <c r="BP196" i="5"/>
  <c r="BP197" i="5"/>
  <c r="CA202" i="5"/>
  <c r="CA211" i="5"/>
  <c r="BP211" i="5"/>
  <c r="BW219" i="5"/>
  <c r="CA191" i="5"/>
  <c r="BP191" i="5"/>
  <c r="BP226" i="5"/>
  <c r="BP205" i="5"/>
  <c r="CA205" i="5"/>
  <c r="BP228" i="5"/>
  <c r="CA229" i="5"/>
  <c r="BP218" i="5"/>
  <c r="CA218" i="5"/>
  <c r="CA224" i="5"/>
  <c r="BP224" i="5"/>
  <c r="CA208" i="5"/>
  <c r="BP225" i="5"/>
  <c r="CA225" i="5"/>
  <c r="CA235" i="5"/>
  <c r="BP241" i="5"/>
  <c r="BP236" i="5"/>
  <c r="CA236" i="5"/>
  <c r="CA240" i="5"/>
  <c r="BP240" i="5"/>
  <c r="CA241" i="5"/>
  <c r="BP222" i="5"/>
  <c r="CA234" i="5"/>
  <c r="CA243" i="5"/>
  <c r="CA249" i="5"/>
  <c r="BP249" i="5"/>
  <c r="CA220" i="5"/>
  <c r="BP220" i="5"/>
  <c r="BP246" i="5"/>
  <c r="CA246" i="5"/>
  <c r="CA248" i="5"/>
  <c r="CA245" i="5"/>
  <c r="BP245" i="5"/>
  <c r="BP237" i="5"/>
  <c r="BP232" i="5"/>
  <c r="BP239" i="5"/>
  <c r="CA263" i="5"/>
  <c r="BP263" i="5"/>
  <c r="CA242" i="5"/>
  <c r="BP242" i="5"/>
  <c r="CA256" i="5"/>
  <c r="CA230" i="5"/>
  <c r="BZ258" i="5"/>
  <c r="BP259" i="5"/>
  <c r="CA262" i="5"/>
  <c r="BP262" i="5"/>
  <c r="CB264" i="5"/>
  <c r="BZ264" i="5"/>
  <c r="CA275" i="5"/>
  <c r="CA247" i="5"/>
  <c r="BP247" i="5"/>
  <c r="BP283" i="5"/>
  <c r="CA283" i="5"/>
  <c r="BP275" i="5"/>
  <c r="CA269" i="5"/>
  <c r="BP278" i="5"/>
  <c r="CA278" i="5"/>
  <c r="BP255" i="5"/>
  <c r="CA272" i="5"/>
  <c r="BP272" i="5"/>
  <c r="BZ252" i="5"/>
  <c r="BP277" i="5"/>
  <c r="CA277" i="5"/>
  <c r="BP269" i="5"/>
  <c r="CB252" i="5"/>
  <c r="BP267" i="5"/>
  <c r="BW274" i="5"/>
  <c r="BP279" i="5"/>
  <c r="BP282" i="5"/>
  <c r="CA286" i="5"/>
  <c r="BP286" i="5"/>
  <c r="BP280" i="5"/>
  <c r="BP281" i="5"/>
  <c r="CA282" i="5"/>
  <c r="BP271" i="5"/>
  <c r="BP285" i="5"/>
  <c r="CA285" i="5"/>
  <c r="CA273" i="5"/>
  <c r="BP284" i="5"/>
  <c r="BP276" i="5"/>
  <c r="BJ17" i="4"/>
  <c r="CH17" i="4" s="1"/>
  <c r="BJ151" i="4"/>
  <c r="CH151" i="4" s="1"/>
  <c r="BJ167" i="4"/>
  <c r="CH167" i="4" s="1"/>
  <c r="BU92" i="4"/>
  <c r="BU107" i="4"/>
  <c r="CN107" i="4" s="1"/>
  <c r="BJ18" i="4"/>
  <c r="CH18" i="4" s="1"/>
  <c r="BJ168" i="4"/>
  <c r="CH168" i="4" s="1"/>
  <c r="BU108" i="4"/>
  <c r="CN108" i="4" s="1"/>
  <c r="BJ33" i="4"/>
  <c r="CH33" i="4" s="1"/>
  <c r="BJ184" i="4"/>
  <c r="CH184" i="4" s="1"/>
  <c r="BJ50" i="4"/>
  <c r="BJ185" i="4"/>
  <c r="BU123" i="4"/>
  <c r="BJ51" i="4"/>
  <c r="BJ200" i="4"/>
  <c r="CH200" i="4" s="1"/>
  <c r="BU124" i="4"/>
  <c r="BJ67" i="4"/>
  <c r="BJ201" i="4"/>
  <c r="BU142" i="4"/>
  <c r="CN142" i="4" s="1"/>
  <c r="BJ82" i="4"/>
  <c r="CH82" i="4" s="1"/>
  <c r="BJ216" i="4"/>
  <c r="CH216" i="4" s="1"/>
  <c r="BU143" i="4"/>
  <c r="CN143" i="4" s="1"/>
  <c r="BJ83" i="4"/>
  <c r="BJ217" i="4"/>
  <c r="BU160" i="4"/>
  <c r="BJ98" i="4"/>
  <c r="CH98" i="4" s="1"/>
  <c r="BJ234" i="4"/>
  <c r="CH234" i="4" s="1"/>
  <c r="BU177" i="4"/>
  <c r="CN177" i="4" s="1"/>
  <c r="BJ99" i="4"/>
  <c r="CH99" i="4" s="1"/>
  <c r="BJ235" i="4"/>
  <c r="BU178" i="4"/>
  <c r="CN178" i="4" s="1"/>
  <c r="BJ114" i="4"/>
  <c r="BU10" i="4"/>
  <c r="CN10" i="4" s="1"/>
  <c r="BU193" i="4"/>
  <c r="BJ115" i="4"/>
  <c r="BU11" i="4"/>
  <c r="BU194" i="4"/>
  <c r="BU26" i="4"/>
  <c r="CN26" i="4" s="1"/>
  <c r="BU209" i="4"/>
  <c r="BJ130" i="4"/>
  <c r="CH130" i="4" s="1"/>
  <c r="BU42" i="4"/>
  <c r="CN42" i="4" s="1"/>
  <c r="BU225" i="4"/>
  <c r="BJ131" i="4"/>
  <c r="CH131" i="4" s="1"/>
  <c r="BU91" i="4"/>
  <c r="CN91" i="4" s="1"/>
  <c r="BU226" i="4"/>
  <c r="CN226" i="4" s="1"/>
  <c r="BJ3" i="4"/>
  <c r="CH3" i="4" s="1"/>
  <c r="BJ19" i="4"/>
  <c r="BJ35" i="4"/>
  <c r="BM35" i="4" s="1"/>
  <c r="BJ52" i="4"/>
  <c r="CH52" i="4" s="1"/>
  <c r="BJ68" i="4"/>
  <c r="CH68" i="4" s="1"/>
  <c r="BJ84" i="4"/>
  <c r="CH84" i="4" s="1"/>
  <c r="BJ100" i="4"/>
  <c r="BJ116" i="4"/>
  <c r="CH116" i="4" s="1"/>
  <c r="BJ153" i="4"/>
  <c r="BJ169" i="4"/>
  <c r="CH169" i="4" s="1"/>
  <c r="BJ186" i="4"/>
  <c r="BJ202" i="4"/>
  <c r="CH202" i="4" s="1"/>
  <c r="BJ218" i="4"/>
  <c r="BJ236" i="4"/>
  <c r="BU12" i="4"/>
  <c r="CN12" i="4" s="1"/>
  <c r="BU28" i="4"/>
  <c r="CN28" i="4" s="1"/>
  <c r="BU44" i="4"/>
  <c r="BU61" i="4"/>
  <c r="CN61" i="4" s="1"/>
  <c r="BU93" i="4"/>
  <c r="BU109" i="4"/>
  <c r="CN109" i="4" s="1"/>
  <c r="BU125" i="4"/>
  <c r="CN125" i="4" s="1"/>
  <c r="BU144" i="4"/>
  <c r="CN144" i="4" s="1"/>
  <c r="BU162" i="4"/>
  <c r="CN162" i="4" s="1"/>
  <c r="BU179" i="4"/>
  <c r="CN179" i="4" s="1"/>
  <c r="BU195" i="4"/>
  <c r="BU227" i="4"/>
  <c r="BJ4" i="4"/>
  <c r="BJ20" i="4"/>
  <c r="CH20" i="4" s="1"/>
  <c r="BJ36" i="4"/>
  <c r="BJ53" i="4"/>
  <c r="CH53" i="4" s="1"/>
  <c r="BJ69" i="4"/>
  <c r="BJ85" i="4"/>
  <c r="CH85" i="4" s="1"/>
  <c r="BJ117" i="4"/>
  <c r="BJ133" i="4"/>
  <c r="CH133" i="4" s="1"/>
  <c r="BJ154" i="4"/>
  <c r="CH154" i="4" s="1"/>
  <c r="BJ170" i="4"/>
  <c r="CH170" i="4" s="1"/>
  <c r="BJ187" i="4"/>
  <c r="BJ203" i="4"/>
  <c r="CH203" i="4" s="1"/>
  <c r="BJ219" i="4"/>
  <c r="CH219" i="4" s="1"/>
  <c r="BJ237" i="4"/>
  <c r="BU13" i="4"/>
  <c r="BU45" i="4"/>
  <c r="BU62" i="4"/>
  <c r="CN62" i="4" s="1"/>
  <c r="BU78" i="4"/>
  <c r="CN78" i="4" s="1"/>
  <c r="BU94" i="4"/>
  <c r="BU110" i="4"/>
  <c r="CN110" i="4" s="1"/>
  <c r="BU126" i="4"/>
  <c r="BU146" i="4"/>
  <c r="BU163" i="4"/>
  <c r="CN163" i="4" s="1"/>
  <c r="BU180" i="4"/>
  <c r="CN180" i="4" s="1"/>
  <c r="BU196" i="4"/>
  <c r="CN196" i="4" s="1"/>
  <c r="BU212" i="4"/>
  <c r="CN212" i="4" s="1"/>
  <c r="BU229" i="4"/>
  <c r="CN229" i="4" s="1"/>
  <c r="BJ5" i="4"/>
  <c r="CH5" i="4" s="1"/>
  <c r="BJ21" i="4"/>
  <c r="CH21" i="4" s="1"/>
  <c r="BJ37" i="4"/>
  <c r="BJ54" i="4"/>
  <c r="BJ86" i="4"/>
  <c r="CH86" i="4" s="1"/>
  <c r="BJ102" i="4"/>
  <c r="BJ118" i="4"/>
  <c r="BJ135" i="4"/>
  <c r="CH135" i="4" s="1"/>
  <c r="BJ155" i="4"/>
  <c r="BJ172" i="4"/>
  <c r="BJ188" i="4"/>
  <c r="BJ204" i="4"/>
  <c r="BJ220" i="4"/>
  <c r="CH220" i="4" s="1"/>
  <c r="BJ238" i="4"/>
  <c r="CH238" i="4" s="1"/>
  <c r="BU14" i="4"/>
  <c r="BU30" i="4"/>
  <c r="CN30" i="4" s="1"/>
  <c r="BU46" i="4"/>
  <c r="BU63" i="4"/>
  <c r="BU79" i="4"/>
  <c r="CN79" i="4" s="1"/>
  <c r="BU95" i="4"/>
  <c r="BU111" i="4"/>
  <c r="CN111" i="4" s="1"/>
  <c r="BU127" i="4"/>
  <c r="CN127" i="4" s="1"/>
  <c r="BU147" i="4"/>
  <c r="CN147" i="4" s="1"/>
  <c r="BU164" i="4"/>
  <c r="BU181" i="4"/>
  <c r="CN181" i="4" s="1"/>
  <c r="BU197" i="4"/>
  <c r="CN197" i="4" s="1"/>
  <c r="BU213" i="4"/>
  <c r="CN213" i="4" s="1"/>
  <c r="BU231" i="4"/>
  <c r="BJ6" i="4"/>
  <c r="BJ22" i="4"/>
  <c r="BJ38" i="4"/>
  <c r="CH38" i="4" s="1"/>
  <c r="BJ55" i="4"/>
  <c r="BJ71" i="4"/>
  <c r="BJ87" i="4"/>
  <c r="CH87" i="4" s="1"/>
  <c r="BJ103" i="4"/>
  <c r="BJ119" i="4"/>
  <c r="CH119" i="4" s="1"/>
  <c r="BJ137" i="4"/>
  <c r="BJ156" i="4"/>
  <c r="CH156" i="4" s="1"/>
  <c r="BJ173" i="4"/>
  <c r="CH173" i="4" s="1"/>
  <c r="BJ189" i="4"/>
  <c r="CH189" i="4" s="1"/>
  <c r="BJ205" i="4"/>
  <c r="BJ221" i="4"/>
  <c r="CH221" i="4" s="1"/>
  <c r="BJ239" i="4"/>
  <c r="BU15" i="4"/>
  <c r="CN15" i="4" s="1"/>
  <c r="BU31" i="4"/>
  <c r="BU47" i="4"/>
  <c r="CN47" i="4" s="1"/>
  <c r="BU64" i="4"/>
  <c r="CN64" i="4" s="1"/>
  <c r="BU80" i="4"/>
  <c r="CN80" i="4" s="1"/>
  <c r="BU96" i="4"/>
  <c r="BU128" i="4"/>
  <c r="CN128" i="4" s="1"/>
  <c r="BU165" i="4"/>
  <c r="CN165" i="4" s="1"/>
  <c r="BU182" i="4"/>
  <c r="CN182" i="4" s="1"/>
  <c r="BU198" i="4"/>
  <c r="BU214" i="4"/>
  <c r="CN214" i="4" s="1"/>
  <c r="BU232" i="4"/>
  <c r="CN232" i="4" s="1"/>
  <c r="BJ7" i="4"/>
  <c r="BJ23" i="4"/>
  <c r="CH23" i="4" s="1"/>
  <c r="BJ39" i="4"/>
  <c r="CH39" i="4" s="1"/>
  <c r="BJ88" i="4"/>
  <c r="CH88" i="4" s="1"/>
  <c r="BJ104" i="4"/>
  <c r="CH104" i="4" s="1"/>
  <c r="BJ139" i="4"/>
  <c r="BJ157" i="4"/>
  <c r="BJ174" i="4"/>
  <c r="BJ190" i="4"/>
  <c r="CH190" i="4" s="1"/>
  <c r="BJ222" i="4"/>
  <c r="CH222" i="4" s="1"/>
  <c r="BJ240" i="4"/>
  <c r="BU16" i="4"/>
  <c r="BU32" i="4"/>
  <c r="BU48" i="4"/>
  <c r="CN48" i="4" s="1"/>
  <c r="BU81" i="4"/>
  <c r="CN81" i="4" s="1"/>
  <c r="BU97" i="4"/>
  <c r="BU113" i="4"/>
  <c r="BU129" i="4"/>
  <c r="BU149" i="4"/>
  <c r="BU166" i="4"/>
  <c r="BU183" i="4"/>
  <c r="CN183" i="4" s="1"/>
  <c r="BU199" i="4"/>
  <c r="BU215" i="4"/>
  <c r="BU233" i="4"/>
  <c r="BJ8" i="4"/>
  <c r="CH8" i="4" s="1"/>
  <c r="BJ24" i="4"/>
  <c r="CH24" i="4" s="1"/>
  <c r="BJ40" i="4"/>
  <c r="BJ73" i="4"/>
  <c r="BJ89" i="4"/>
  <c r="CH89" i="4" s="1"/>
  <c r="BJ105" i="4"/>
  <c r="CH105" i="4" s="1"/>
  <c r="BJ121" i="4"/>
  <c r="CH121" i="4" s="1"/>
  <c r="BJ140" i="4"/>
  <c r="BJ158" i="4"/>
  <c r="BJ175" i="4"/>
  <c r="BJ191" i="4"/>
  <c r="CH191" i="4" s="1"/>
  <c r="BJ207" i="4"/>
  <c r="BJ223" i="4"/>
  <c r="CH223" i="4" s="1"/>
  <c r="BJ241" i="4"/>
  <c r="CH241" i="4" s="1"/>
  <c r="BU17" i="4"/>
  <c r="CN17" i="4" s="1"/>
  <c r="BU33" i="4"/>
  <c r="BU66" i="4"/>
  <c r="CN66" i="4" s="1"/>
  <c r="BU82" i="4"/>
  <c r="CN82" i="4" s="1"/>
  <c r="BU98" i="4"/>
  <c r="CN98" i="4" s="1"/>
  <c r="BU114" i="4"/>
  <c r="BU130" i="4"/>
  <c r="CN130" i="4" s="1"/>
  <c r="BU150" i="4"/>
  <c r="CN150" i="4" s="1"/>
  <c r="BU167" i="4"/>
  <c r="CN167" i="4" s="1"/>
  <c r="BU184" i="4"/>
  <c r="CN184" i="4" s="1"/>
  <c r="BU216" i="4"/>
  <c r="BU234" i="4"/>
  <c r="BJ34" i="4"/>
  <c r="BU60" i="4"/>
  <c r="CN60" i="4" s="1"/>
  <c r="BU210" i="4"/>
  <c r="BJ9" i="4"/>
  <c r="CH9" i="4" s="1"/>
  <c r="BJ41" i="4"/>
  <c r="CH41" i="4" s="1"/>
  <c r="BJ90" i="4"/>
  <c r="CH90" i="4" s="1"/>
  <c r="BJ106" i="4"/>
  <c r="CH106" i="4" s="1"/>
  <c r="BJ122" i="4"/>
  <c r="CH122" i="4" s="1"/>
  <c r="BJ141" i="4"/>
  <c r="BJ159" i="4"/>
  <c r="BJ176" i="4"/>
  <c r="BJ192" i="4"/>
  <c r="CH192" i="4" s="1"/>
  <c r="BJ208" i="4"/>
  <c r="CH208" i="4" s="1"/>
  <c r="BJ224" i="4"/>
  <c r="CH224" i="4" s="1"/>
  <c r="BJ242" i="4"/>
  <c r="BU18" i="4"/>
  <c r="BU51" i="4"/>
  <c r="CN51" i="4" s="1"/>
  <c r="BU67" i="4"/>
  <c r="BU83" i="4"/>
  <c r="BU99" i="4"/>
  <c r="CN99" i="4" s="1"/>
  <c r="BU115" i="4"/>
  <c r="BU131" i="4"/>
  <c r="CN131" i="4" s="1"/>
  <c r="BU151" i="4"/>
  <c r="CN151" i="4" s="1"/>
  <c r="BU168" i="4"/>
  <c r="CN168" i="4" s="1"/>
  <c r="BU185" i="4"/>
  <c r="BU201" i="4"/>
  <c r="BU217" i="4"/>
  <c r="BJ10" i="4"/>
  <c r="BJ26" i="4"/>
  <c r="CH26" i="4" s="1"/>
  <c r="BJ42" i="4"/>
  <c r="BJ107" i="4"/>
  <c r="CH107" i="4" s="1"/>
  <c r="BJ123" i="4"/>
  <c r="CH123" i="4" s="1"/>
  <c r="BJ142" i="4"/>
  <c r="CH142" i="4" s="1"/>
  <c r="BJ177" i="4"/>
  <c r="CH177" i="4" s="1"/>
  <c r="BJ193" i="4"/>
  <c r="CH193" i="4" s="1"/>
  <c r="BJ209" i="4"/>
  <c r="BJ225" i="4"/>
  <c r="CH225" i="4" s="1"/>
  <c r="BU3" i="4"/>
  <c r="CN3" i="4" s="1"/>
  <c r="BU19" i="4"/>
  <c r="BU52" i="4"/>
  <c r="CN52" i="4" s="1"/>
  <c r="BU68" i="4"/>
  <c r="CN68" i="4" s="1"/>
  <c r="BU84" i="4"/>
  <c r="CN84" i="4" s="1"/>
  <c r="BU116" i="4"/>
  <c r="BU132" i="4"/>
  <c r="CN132" i="4" s="1"/>
  <c r="BU153" i="4"/>
  <c r="BU169" i="4"/>
  <c r="CN169" i="4" s="1"/>
  <c r="BU186" i="4"/>
  <c r="BU202" i="4"/>
  <c r="BU218" i="4"/>
  <c r="BJ150" i="4"/>
  <c r="BJ11" i="4"/>
  <c r="CH11" i="4" s="1"/>
  <c r="BJ43" i="4"/>
  <c r="BJ60" i="4"/>
  <c r="CH60" i="4" s="1"/>
  <c r="BJ76" i="4"/>
  <c r="BJ108" i="4"/>
  <c r="CH108" i="4" s="1"/>
  <c r="BJ124" i="4"/>
  <c r="CH124" i="4" s="1"/>
  <c r="BJ143" i="4"/>
  <c r="CH143" i="4" s="1"/>
  <c r="BJ161" i="4"/>
  <c r="BJ178" i="4"/>
  <c r="CH178" i="4" s="1"/>
  <c r="BJ194" i="4"/>
  <c r="CH194" i="4" s="1"/>
  <c r="BJ210" i="4"/>
  <c r="CH210" i="4" s="1"/>
  <c r="BJ226" i="4"/>
  <c r="CH226" i="4" s="1"/>
  <c r="BU20" i="4"/>
  <c r="CN20" i="4" s="1"/>
  <c r="BU36" i="4"/>
  <c r="CN36" i="4" s="1"/>
  <c r="BU53" i="4"/>
  <c r="CN53" i="4" s="1"/>
  <c r="BU69" i="4"/>
  <c r="BU85" i="4"/>
  <c r="BU101" i="4"/>
  <c r="CN101" i="4" s="1"/>
  <c r="BU133" i="4"/>
  <c r="CN133" i="4" s="1"/>
  <c r="BU154" i="4"/>
  <c r="CN154" i="4" s="1"/>
  <c r="BU170" i="4"/>
  <c r="BU187" i="4"/>
  <c r="BU203" i="4"/>
  <c r="BU237" i="4"/>
  <c r="CN237" i="4" s="1"/>
  <c r="BU43" i="4"/>
  <c r="BU76" i="4"/>
  <c r="CN76" i="4" s="1"/>
  <c r="BJ12" i="4"/>
  <c r="CH12" i="4" s="1"/>
  <c r="BJ28" i="4"/>
  <c r="CH28" i="4" s="1"/>
  <c r="BJ44" i="4"/>
  <c r="CH44" i="4" s="1"/>
  <c r="BJ61" i="4"/>
  <c r="CH61" i="4" s="1"/>
  <c r="BJ93" i="4"/>
  <c r="BJ109" i="4"/>
  <c r="CH109" i="4" s="1"/>
  <c r="BJ125" i="4"/>
  <c r="CH125" i="4" s="1"/>
  <c r="BJ144" i="4"/>
  <c r="CH144" i="4" s="1"/>
  <c r="BJ162" i="4"/>
  <c r="CH162" i="4" s="1"/>
  <c r="BJ179" i="4"/>
  <c r="CH179" i="4" s="1"/>
  <c r="BJ195" i="4"/>
  <c r="BJ211" i="4"/>
  <c r="CH211" i="4" s="1"/>
  <c r="BJ227" i="4"/>
  <c r="CH227" i="4" s="1"/>
  <c r="BU5" i="4"/>
  <c r="CN5" i="4" s="1"/>
  <c r="BU21" i="4"/>
  <c r="CN21" i="4" s="1"/>
  <c r="BU54" i="4"/>
  <c r="CN54" i="4" s="1"/>
  <c r="BU86" i="4"/>
  <c r="BU102" i="4"/>
  <c r="CN102" i="4" s="1"/>
  <c r="BU118" i="4"/>
  <c r="BU135" i="4"/>
  <c r="BU188" i="4"/>
  <c r="BU204" i="4"/>
  <c r="BZ204" i="4" s="1"/>
  <c r="BU220" i="4"/>
  <c r="BU238" i="4"/>
  <c r="BJ13" i="4"/>
  <c r="BJ45" i="4"/>
  <c r="BJ78" i="4"/>
  <c r="CH78" i="4" s="1"/>
  <c r="BJ94" i="4"/>
  <c r="BJ110" i="4"/>
  <c r="BJ126" i="4"/>
  <c r="CH126" i="4" s="1"/>
  <c r="BJ146" i="4"/>
  <c r="BJ163" i="4"/>
  <c r="CH163" i="4" s="1"/>
  <c r="BJ180" i="4"/>
  <c r="BJ212" i="4"/>
  <c r="CH212" i="4" s="1"/>
  <c r="BJ229" i="4"/>
  <c r="CH229" i="4" s="1"/>
  <c r="BU6" i="4"/>
  <c r="BU22" i="4"/>
  <c r="BU38" i="4"/>
  <c r="BU71" i="4"/>
  <c r="CN71" i="4" s="1"/>
  <c r="BU87" i="4"/>
  <c r="CN87" i="4" s="1"/>
  <c r="BU103" i="4"/>
  <c r="CN103" i="4" s="1"/>
  <c r="BU119" i="4"/>
  <c r="BU137" i="4"/>
  <c r="CN137" i="4" s="1"/>
  <c r="BU156" i="4"/>
  <c r="CN156" i="4" s="1"/>
  <c r="BU173" i="4"/>
  <c r="BU189" i="4"/>
  <c r="CN189" i="4" s="1"/>
  <c r="BU205" i="4"/>
  <c r="BU221" i="4"/>
  <c r="BU239" i="4"/>
  <c r="CN239" i="4" s="1"/>
  <c r="BJ14" i="4"/>
  <c r="CH14" i="4" s="1"/>
  <c r="BJ30" i="4"/>
  <c r="CH30" i="4" s="1"/>
  <c r="BJ63" i="4"/>
  <c r="CH63" i="4" s="1"/>
  <c r="BJ79" i="4"/>
  <c r="CH79" i="4" s="1"/>
  <c r="BJ111" i="4"/>
  <c r="CH111" i="4" s="1"/>
  <c r="BJ127" i="4"/>
  <c r="CH127" i="4" s="1"/>
  <c r="BJ147" i="4"/>
  <c r="CH147" i="4" s="1"/>
  <c r="BJ164" i="4"/>
  <c r="CH164" i="4" s="1"/>
  <c r="BJ181" i="4"/>
  <c r="CH181" i="4" s="1"/>
  <c r="BJ197" i="4"/>
  <c r="CH197" i="4" s="1"/>
  <c r="BJ213" i="4"/>
  <c r="CH213" i="4" s="1"/>
  <c r="BU7" i="4"/>
  <c r="BU39" i="4"/>
  <c r="CN39" i="4" s="1"/>
  <c r="BU88" i="4"/>
  <c r="CN88" i="4" s="1"/>
  <c r="BU104" i="4"/>
  <c r="CN104" i="4" s="1"/>
  <c r="BU139" i="4"/>
  <c r="BU157" i="4"/>
  <c r="BU174" i="4"/>
  <c r="CN174" i="4" s="1"/>
  <c r="BU190" i="4"/>
  <c r="BU206" i="4"/>
  <c r="BU240" i="4"/>
  <c r="CN240" i="4" s="1"/>
  <c r="BU161" i="4"/>
  <c r="BJ15" i="4"/>
  <c r="BJ31" i="4"/>
  <c r="CH31" i="4" s="1"/>
  <c r="BJ47" i="4"/>
  <c r="CH47" i="4" s="1"/>
  <c r="BJ64" i="4"/>
  <c r="CH64" i="4" s="1"/>
  <c r="BJ80" i="4"/>
  <c r="CH80" i="4" s="1"/>
  <c r="BJ96" i="4"/>
  <c r="CH96" i="4" s="1"/>
  <c r="BJ112" i="4"/>
  <c r="BJ128" i="4"/>
  <c r="CH128" i="4" s="1"/>
  <c r="BJ148" i="4"/>
  <c r="BJ165" i="4"/>
  <c r="CH165" i="4" s="1"/>
  <c r="BJ182" i="4"/>
  <c r="CH182" i="4" s="1"/>
  <c r="BJ198" i="4"/>
  <c r="BJ214" i="4"/>
  <c r="CH214" i="4" s="1"/>
  <c r="BJ232" i="4"/>
  <c r="BU8" i="4"/>
  <c r="BU24" i="4"/>
  <c r="CN24" i="4" s="1"/>
  <c r="BU40" i="4"/>
  <c r="BU73" i="4"/>
  <c r="CN73" i="4" s="1"/>
  <c r="BU105" i="4"/>
  <c r="CN105" i="4" s="1"/>
  <c r="BU121" i="4"/>
  <c r="BU140" i="4"/>
  <c r="BU158" i="4"/>
  <c r="BU175" i="4"/>
  <c r="CN175" i="4" s="1"/>
  <c r="BU207" i="4"/>
  <c r="BU241" i="4"/>
  <c r="CN241" i="4" s="1"/>
  <c r="BJ16" i="4"/>
  <c r="BJ32" i="4"/>
  <c r="BJ48" i="4"/>
  <c r="CH48" i="4" s="1"/>
  <c r="BJ81" i="4"/>
  <c r="CH81" i="4" s="1"/>
  <c r="BJ97" i="4"/>
  <c r="CH97" i="4" s="1"/>
  <c r="BJ113" i="4"/>
  <c r="BJ129" i="4"/>
  <c r="CH129" i="4" s="1"/>
  <c r="BJ149" i="4"/>
  <c r="CH149" i="4" s="1"/>
  <c r="BJ166" i="4"/>
  <c r="CH166" i="4" s="1"/>
  <c r="BJ199" i="4"/>
  <c r="BJ233" i="4"/>
  <c r="BU25" i="4"/>
  <c r="BU90" i="4"/>
  <c r="CN90" i="4" s="1"/>
  <c r="BU106" i="4"/>
  <c r="CN106" i="4" s="1"/>
  <c r="BU141" i="4"/>
  <c r="CN141" i="4" s="1"/>
  <c r="BU159" i="4"/>
  <c r="CN159" i="4" s="1"/>
  <c r="BU176" i="4"/>
  <c r="CN176" i="4" s="1"/>
  <c r="BU192" i="4"/>
  <c r="BU208" i="4"/>
  <c r="BU224" i="4"/>
  <c r="BU242" i="4"/>
  <c r="CN242" i="4" s="1"/>
  <c r="CA118" i="4"/>
  <c r="CM3" i="4"/>
  <c r="BP153" i="4"/>
  <c r="BP91" i="4"/>
  <c r="CA83" i="4"/>
  <c r="CA4" i="4"/>
  <c r="CA217" i="4"/>
  <c r="CA204" i="4"/>
  <c r="CA148" i="4"/>
  <c r="BP134" i="4"/>
  <c r="CA33" i="4"/>
  <c r="BP92" i="4"/>
  <c r="CA196" i="4"/>
  <c r="BP217" i="4"/>
  <c r="BP235" i="4"/>
  <c r="BP115" i="4"/>
  <c r="BI65" i="4"/>
  <c r="BP93" i="4"/>
  <c r="CA96" i="4"/>
  <c r="BP113" i="4"/>
  <c r="CA158" i="4"/>
  <c r="BP225" i="4"/>
  <c r="CA37" i="4"/>
  <c r="BP166" i="4"/>
  <c r="BP211" i="4"/>
  <c r="CA218" i="4"/>
  <c r="CA10" i="4"/>
  <c r="CA64" i="4"/>
  <c r="CA89" i="4"/>
  <c r="CA150" i="4"/>
  <c r="CA211" i="4"/>
  <c r="BP215" i="4"/>
  <c r="BP219" i="4"/>
  <c r="CA234" i="4"/>
  <c r="CA239" i="4"/>
  <c r="BP6" i="4"/>
  <c r="BP13" i="4"/>
  <c r="BP22" i="4"/>
  <c r="P73" i="4"/>
  <c r="CA78" i="4"/>
  <c r="CA130" i="4"/>
  <c r="BP206" i="4"/>
  <c r="CA226" i="4"/>
  <c r="BP60" i="4"/>
  <c r="BP118" i="4"/>
  <c r="CA242" i="4"/>
  <c r="BP41" i="4"/>
  <c r="CA92" i="4"/>
  <c r="CA133" i="4"/>
  <c r="CA144" i="4"/>
  <c r="CA151" i="4"/>
  <c r="CA160" i="4"/>
  <c r="CA206" i="4"/>
  <c r="BP223" i="4"/>
  <c r="CA227" i="4"/>
  <c r="BP5" i="4"/>
  <c r="BP124" i="4"/>
  <c r="CA137" i="4"/>
  <c r="BP170" i="4"/>
  <c r="BP222" i="4"/>
  <c r="BP126" i="4"/>
  <c r="BP212" i="4"/>
  <c r="CA44" i="4"/>
  <c r="CA18" i="4"/>
  <c r="CA86" i="4"/>
  <c r="CA132" i="4"/>
  <c r="CA85" i="4"/>
  <c r="CA131" i="4"/>
  <c r="CA139" i="4"/>
  <c r="CA157" i="4"/>
  <c r="BP168" i="4"/>
  <c r="CA232" i="4"/>
  <c r="CA235" i="4"/>
  <c r="CA81" i="4"/>
  <c r="BP3" i="4"/>
  <c r="BI56" i="4"/>
  <c r="BP61" i="4"/>
  <c r="BP85" i="4"/>
  <c r="BP148" i="4"/>
  <c r="BP14" i="4"/>
  <c r="BP28" i="4"/>
  <c r="CA34" i="4"/>
  <c r="CA39" i="4"/>
  <c r="BI70" i="4"/>
  <c r="BP95" i="4"/>
  <c r="CA136" i="4"/>
  <c r="BP161" i="4"/>
  <c r="CA199" i="4"/>
  <c r="BP210" i="4"/>
  <c r="BP213" i="4"/>
  <c r="BP224" i="4"/>
  <c r="CA240" i="4"/>
  <c r="CA17" i="4"/>
  <c r="CA119" i="4"/>
  <c r="CA134" i="4"/>
  <c r="BJ145" i="4"/>
  <c r="BP205" i="4"/>
  <c r="BP43" i="4"/>
  <c r="CA24" i="4"/>
  <c r="CA12" i="4"/>
  <c r="CA32" i="4"/>
  <c r="BP34" i="4"/>
  <c r="CA42" i="4"/>
  <c r="CA117" i="4"/>
  <c r="CA128" i="4"/>
  <c r="BJ134" i="4"/>
  <c r="CA153" i="4"/>
  <c r="CA161" i="4"/>
  <c r="BP221" i="4"/>
  <c r="CA91" i="4"/>
  <c r="CA140" i="4"/>
  <c r="CA233" i="4"/>
  <c r="CA73" i="4"/>
  <c r="BP73" i="4"/>
  <c r="BP231" i="4"/>
  <c r="CA231" i="4"/>
  <c r="CA100" i="4"/>
  <c r="BP100" i="4"/>
  <c r="CA175" i="4"/>
  <c r="BP237" i="4"/>
  <c r="CA14" i="4"/>
  <c r="BP33" i="4"/>
  <c r="CA71" i="4"/>
  <c r="CA93" i="4"/>
  <c r="BP114" i="4"/>
  <c r="BP158" i="4"/>
  <c r="CA192" i="4"/>
  <c r="CA67" i="4"/>
  <c r="P28" i="4"/>
  <c r="BJ136" i="4"/>
  <c r="BP139" i="4"/>
  <c r="CA3" i="4"/>
  <c r="CA114" i="4"/>
  <c r="CA212" i="4"/>
  <c r="CA214" i="4"/>
  <c r="BI77" i="4"/>
  <c r="CA129" i="4"/>
  <c r="BP4" i="4"/>
  <c r="BI29" i="4"/>
  <c r="CA41" i="4"/>
  <c r="BP32" i="4"/>
  <c r="P63" i="4"/>
  <c r="CA113" i="4"/>
  <c r="BP157" i="4"/>
  <c r="CA208" i="4"/>
  <c r="BP218" i="4"/>
  <c r="P30" i="4"/>
  <c r="P67" i="4"/>
  <c r="CA187" i="4"/>
  <c r="BP201" i="4"/>
  <c r="BP16" i="4"/>
  <c r="CA191" i="4"/>
  <c r="CA54" i="4"/>
  <c r="BI59" i="4"/>
  <c r="BP67" i="4"/>
  <c r="BP195" i="4"/>
  <c r="CA19" i="4"/>
  <c r="CA50" i="4"/>
  <c r="CA195" i="4"/>
  <c r="CA225" i="4"/>
  <c r="CA69" i="4"/>
  <c r="BP69" i="4"/>
  <c r="CA99" i="4"/>
  <c r="BP99" i="4"/>
  <c r="CA188" i="4"/>
  <c r="CA177" i="4"/>
  <c r="BP76" i="4"/>
  <c r="CA97" i="4"/>
  <c r="BP97" i="4"/>
  <c r="CA186" i="4"/>
  <c r="BP207" i="4"/>
  <c r="BP50" i="4"/>
  <c r="BP117" i="4"/>
  <c r="BO120" i="4"/>
  <c r="BP123" i="4"/>
  <c r="CA126" i="4"/>
  <c r="BU145" i="4"/>
  <c r="CN145" i="4" s="1"/>
  <c r="CA173" i="4"/>
  <c r="CA190" i="4"/>
  <c r="BP199" i="4"/>
  <c r="BP240" i="4"/>
  <c r="BM120" i="4"/>
  <c r="BP236" i="4"/>
  <c r="BP38" i="4"/>
  <c r="BI57" i="4"/>
  <c r="P76" i="4"/>
  <c r="CA95" i="4"/>
  <c r="CA185" i="4"/>
  <c r="CA193" i="4"/>
  <c r="CA201" i="4"/>
  <c r="CA210" i="4"/>
  <c r="BQ120" i="4"/>
  <c r="BP160" i="4"/>
  <c r="BP226" i="4"/>
  <c r="BP233" i="4"/>
  <c r="BP8" i="4"/>
  <c r="CA38" i="4"/>
  <c r="BP94" i="4"/>
  <c r="CA145" i="4"/>
  <c r="BP145" i="4"/>
  <c r="CA45" i="4"/>
  <c r="BP42" i="4"/>
  <c r="P60" i="4"/>
  <c r="P66" i="4"/>
  <c r="P69" i="4"/>
  <c r="CA209" i="4"/>
  <c r="BP150" i="4"/>
  <c r="BP232" i="4"/>
  <c r="BP119" i="4"/>
  <c r="CA135" i="4"/>
  <c r="BX148" i="4"/>
  <c r="BP216" i="4"/>
  <c r="BP116" i="4"/>
  <c r="BY148" i="4"/>
  <c r="BP162" i="4"/>
  <c r="BP198" i="4"/>
  <c r="CA202" i="4"/>
  <c r="P78" i="4"/>
  <c r="BP35" i="4"/>
  <c r="BP121" i="4"/>
  <c r="BZ148" i="4"/>
  <c r="CA216" i="4"/>
  <c r="BI58" i="4"/>
  <c r="CA16" i="4"/>
  <c r="CA35" i="4"/>
  <c r="BP39" i="4"/>
  <c r="BP55" i="4"/>
  <c r="BP83" i="4"/>
  <c r="BP208" i="4"/>
  <c r="CA48" i="4"/>
  <c r="CA51" i="4"/>
  <c r="BP96" i="4"/>
  <c r="P61" i="4"/>
  <c r="BI72" i="4"/>
  <c r="BI74" i="4"/>
  <c r="BP86" i="4"/>
  <c r="CA7" i="4"/>
  <c r="BP140" i="4"/>
  <c r="CA162" i="4"/>
  <c r="CA213" i="4"/>
  <c r="BP234" i="4"/>
  <c r="BZ23" i="4"/>
  <c r="BP62" i="4"/>
  <c r="CA62" i="4"/>
  <c r="BP25" i="4"/>
  <c r="CA30" i="4"/>
  <c r="CA88" i="4"/>
  <c r="BP88" i="4"/>
  <c r="CA47" i="4"/>
  <c r="CA98" i="4"/>
  <c r="BP98" i="4"/>
  <c r="CA179" i="4"/>
  <c r="BP179" i="4"/>
  <c r="BP40" i="4"/>
  <c r="CA40" i="4"/>
  <c r="CA168" i="4"/>
  <c r="CA79" i="4"/>
  <c r="BP79" i="4"/>
  <c r="BP17" i="4"/>
  <c r="BP21" i="4"/>
  <c r="BP24" i="4"/>
  <c r="BP47" i="4"/>
  <c r="CA6" i="4"/>
  <c r="BP9" i="4"/>
  <c r="BP63" i="4"/>
  <c r="CA63" i="4"/>
  <c r="CA5" i="4"/>
  <c r="BP10" i="4"/>
  <c r="BI27" i="4"/>
  <c r="P27" i="4"/>
  <c r="BP15" i="4"/>
  <c r="CA25" i="4"/>
  <c r="CA31" i="4"/>
  <c r="BP31" i="4"/>
  <c r="CA52" i="4"/>
  <c r="BP52" i="4"/>
  <c r="CA106" i="4"/>
  <c r="BP106" i="4"/>
  <c r="CA20" i="4"/>
  <c r="CA26" i="4"/>
  <c r="CA61" i="4"/>
  <c r="BP78" i="4"/>
  <c r="BP20" i="4"/>
  <c r="CA21" i="4"/>
  <c r="CA28" i="4"/>
  <c r="BP46" i="4"/>
  <c r="CA46" i="4"/>
  <c r="P68" i="4"/>
  <c r="BP81" i="4"/>
  <c r="CA68" i="4"/>
  <c r="BP68" i="4"/>
  <c r="CA84" i="4"/>
  <c r="BP36" i="4"/>
  <c r="BP23" i="4"/>
  <c r="CA23" i="4"/>
  <c r="BP64" i="4"/>
  <c r="BP80" i="4"/>
  <c r="CA80" i="4"/>
  <c r="BP7" i="4"/>
  <c r="CA8" i="4"/>
  <c r="CA11" i="4"/>
  <c r="BP11" i="4"/>
  <c r="CA36" i="4"/>
  <c r="CA43" i="4"/>
  <c r="CA53" i="4"/>
  <c r="BP53" i="4"/>
  <c r="BP84" i="4"/>
  <c r="CB120" i="4"/>
  <c r="BZ120" i="4"/>
  <c r="BY120" i="4"/>
  <c r="BX120" i="4"/>
  <c r="CA147" i="4"/>
  <c r="BP147" i="4"/>
  <c r="CA9" i="4"/>
  <c r="BP12" i="4"/>
  <c r="CA15" i="4"/>
  <c r="BP18" i="4"/>
  <c r="BP26" i="4"/>
  <c r="BP30" i="4"/>
  <c r="BP48" i="4"/>
  <c r="BP51" i="4"/>
  <c r="BP54" i="4"/>
  <c r="BP71" i="4"/>
  <c r="CA76" i="4"/>
  <c r="CA103" i="4"/>
  <c r="BP103" i="4"/>
  <c r="CA110" i="4"/>
  <c r="BP110" i="4"/>
  <c r="CA121" i="4"/>
  <c r="BP229" i="4"/>
  <c r="CA229" i="4"/>
  <c r="BP90" i="4"/>
  <c r="CA101" i="4"/>
  <c r="BP101" i="4"/>
  <c r="CA107" i="4"/>
  <c r="BP107" i="4"/>
  <c r="BP82" i="4"/>
  <c r="CA124" i="4"/>
  <c r="BP154" i="4"/>
  <c r="CA154" i="4"/>
  <c r="P64" i="4"/>
  <c r="BI75" i="4"/>
  <c r="CA90" i="4"/>
  <c r="CA241" i="4"/>
  <c r="BP241" i="4"/>
  <c r="BP66" i="4"/>
  <c r="CA87" i="4"/>
  <c r="BP87" i="4"/>
  <c r="CA111" i="4"/>
  <c r="BP111" i="4"/>
  <c r="BP37" i="4"/>
  <c r="BP44" i="4"/>
  <c r="CA55" i="4"/>
  <c r="P62" i="4"/>
  <c r="BP189" i="4"/>
  <c r="CA189" i="4"/>
  <c r="CA104" i="4"/>
  <c r="BP104" i="4"/>
  <c r="CA108" i="4"/>
  <c r="BP108" i="4"/>
  <c r="CA122" i="4"/>
  <c r="BP127" i="4"/>
  <c r="CA127" i="4"/>
  <c r="BP184" i="4"/>
  <c r="CA184" i="4"/>
  <c r="CA138" i="4"/>
  <c r="BU138" i="4"/>
  <c r="CN138" i="4" s="1"/>
  <c r="BP138" i="4"/>
  <c r="BP45" i="4"/>
  <c r="BP89" i="4"/>
  <c r="CA105" i="4"/>
  <c r="BP105" i="4"/>
  <c r="BP122" i="4"/>
  <c r="BP125" i="4"/>
  <c r="CA125" i="4"/>
  <c r="CA102" i="4"/>
  <c r="BP102" i="4"/>
  <c r="CA112" i="4"/>
  <c r="BP112" i="4"/>
  <c r="CA60" i="4"/>
  <c r="CA82" i="4"/>
  <c r="BP156" i="4"/>
  <c r="CA156" i="4"/>
  <c r="CA181" i="4"/>
  <c r="BP181" i="4"/>
  <c r="CA109" i="4"/>
  <c r="BP109" i="4"/>
  <c r="CA66" i="4"/>
  <c r="CA123" i="4"/>
  <c r="BP128" i="4"/>
  <c r="BP143" i="4"/>
  <c r="CA170" i="4"/>
  <c r="BP174" i="4"/>
  <c r="CA163" i="4"/>
  <c r="CA197" i="4"/>
  <c r="BP197" i="4"/>
  <c r="CA94" i="4"/>
  <c r="BP163" i="4"/>
  <c r="BP176" i="4"/>
  <c r="CA142" i="4"/>
  <c r="BP142" i="4"/>
  <c r="CA165" i="4"/>
  <c r="CA182" i="4"/>
  <c r="BP182" i="4"/>
  <c r="CA149" i="4"/>
  <c r="BP149" i="4"/>
  <c r="BP165" i="4"/>
  <c r="BP178" i="4"/>
  <c r="P71" i="4"/>
  <c r="CA115" i="4"/>
  <c r="BP130" i="4"/>
  <c r="BP131" i="4"/>
  <c r="BP137" i="4"/>
  <c r="BP146" i="4"/>
  <c r="CA167" i="4"/>
  <c r="CA174" i="4"/>
  <c r="BP132" i="4"/>
  <c r="CA141" i="4"/>
  <c r="CA143" i="4"/>
  <c r="CA155" i="4"/>
  <c r="BP167" i="4"/>
  <c r="CA180" i="4"/>
  <c r="BP230" i="4"/>
  <c r="BJ230" i="4"/>
  <c r="CH230" i="4" s="1"/>
  <c r="CA230" i="4"/>
  <c r="BP129" i="4"/>
  <c r="CA169" i="4"/>
  <c r="CA176" i="4"/>
  <c r="BP133" i="4"/>
  <c r="BP135" i="4"/>
  <c r="BP151" i="4"/>
  <c r="BP169" i="4"/>
  <c r="CA183" i="4"/>
  <c r="BP183" i="4"/>
  <c r="BP200" i="4"/>
  <c r="BU230" i="4"/>
  <c r="CN230" i="4" s="1"/>
  <c r="BU136" i="4"/>
  <c r="CN136" i="4" s="1"/>
  <c r="BP155" i="4"/>
  <c r="BP173" i="4"/>
  <c r="BP175" i="4"/>
  <c r="CA178" i="4"/>
  <c r="BP180" i="4"/>
  <c r="BU228" i="4"/>
  <c r="CN228" i="4" s="1"/>
  <c r="BP228" i="4"/>
  <c r="BJ228" i="4"/>
  <c r="CH228" i="4" s="1"/>
  <c r="CA164" i="4"/>
  <c r="CA200" i="4"/>
  <c r="BP141" i="4"/>
  <c r="CA146" i="4"/>
  <c r="BP164" i="4"/>
  <c r="BP177" i="4"/>
  <c r="BP144" i="4"/>
  <c r="CA166" i="4"/>
  <c r="BP196" i="4"/>
  <c r="CA228" i="4"/>
  <c r="CA194" i="4"/>
  <c r="BP159" i="4"/>
  <c r="BP172" i="4"/>
  <c r="CA203" i="4"/>
  <c r="BP239" i="4"/>
  <c r="CA205" i="4"/>
  <c r="CA219" i="4"/>
  <c r="CA220" i="4"/>
  <c r="CA221" i="4"/>
  <c r="CA222" i="4"/>
  <c r="CA223" i="4"/>
  <c r="CA224" i="4"/>
  <c r="BP242" i="4"/>
  <c r="CA207" i="4"/>
  <c r="CA236" i="4"/>
  <c r="CA215" i="4"/>
  <c r="CA237" i="4"/>
  <c r="CA159" i="4"/>
  <c r="CA238" i="4"/>
  <c r="CA172" i="4"/>
  <c r="BP185" i="4"/>
  <c r="BP186" i="4"/>
  <c r="BP187" i="4"/>
  <c r="BP188" i="4"/>
  <c r="BP194" i="4"/>
  <c r="BP202" i="4"/>
  <c r="BP190" i="4"/>
  <c r="BP191" i="4"/>
  <c r="BP192" i="4"/>
  <c r="BP193" i="4"/>
  <c r="BP203" i="4"/>
  <c r="BP227" i="4"/>
  <c r="CB67" i="6" l="1"/>
  <c r="BQ244" i="5"/>
  <c r="BN244" i="5"/>
  <c r="BN261" i="5"/>
  <c r="BO261" i="5"/>
  <c r="BM261" i="5"/>
  <c r="BQ261" i="5"/>
  <c r="BN172" i="5"/>
  <c r="CB72" i="5"/>
  <c r="BX72" i="5"/>
  <c r="BM32" i="5"/>
  <c r="CB6" i="5"/>
  <c r="BX6" i="5"/>
  <c r="BX86" i="5"/>
  <c r="BO32" i="5"/>
  <c r="BX124" i="5"/>
  <c r="BQ191" i="5"/>
  <c r="BN189" i="5"/>
  <c r="BM138" i="4"/>
  <c r="BN138" i="4"/>
  <c r="BO138" i="4"/>
  <c r="BQ138" i="4"/>
  <c r="BM191" i="5"/>
  <c r="BQ224" i="5"/>
  <c r="BZ222" i="5"/>
  <c r="BY222" i="5"/>
  <c r="CN67" i="6"/>
  <c r="BY67" i="6"/>
  <c r="BM62" i="5"/>
  <c r="BN205" i="5"/>
  <c r="BM205" i="5"/>
  <c r="BN163" i="5"/>
  <c r="BO163" i="5"/>
  <c r="BM163" i="5"/>
  <c r="CB169" i="5"/>
  <c r="BQ163" i="5"/>
  <c r="BO205" i="5"/>
  <c r="BQ205" i="5"/>
  <c r="BX169" i="5"/>
  <c r="BY169" i="5"/>
  <c r="BM239" i="5"/>
  <c r="BQ239" i="5"/>
  <c r="BO276" i="5"/>
  <c r="BY260" i="5"/>
  <c r="CB254" i="5"/>
  <c r="BZ254" i="5"/>
  <c r="BX260" i="5"/>
  <c r="BZ260" i="5"/>
  <c r="CB260" i="5"/>
  <c r="BN251" i="5"/>
  <c r="BM252" i="5"/>
  <c r="BY217" i="5"/>
  <c r="BQ177" i="5"/>
  <c r="BO177" i="5"/>
  <c r="BN252" i="5"/>
  <c r="BQ252" i="5"/>
  <c r="BO252" i="5"/>
  <c r="BQ217" i="5"/>
  <c r="BX172" i="5"/>
  <c r="BY172" i="5"/>
  <c r="BQ251" i="5"/>
  <c r="BQ119" i="5"/>
  <c r="BN204" i="5"/>
  <c r="BM196" i="5"/>
  <c r="BZ174" i="5"/>
  <c r="BY77" i="5"/>
  <c r="BZ77" i="5"/>
  <c r="BX77" i="5"/>
  <c r="BO119" i="5"/>
  <c r="CB77" i="5"/>
  <c r="BY174" i="5"/>
  <c r="BX168" i="5"/>
  <c r="BZ127" i="5"/>
  <c r="BN62" i="5"/>
  <c r="BX174" i="5"/>
  <c r="BN119" i="5"/>
  <c r="BO62" i="5"/>
  <c r="CB174" i="5"/>
  <c r="BM119" i="5"/>
  <c r="BQ62" i="5"/>
  <c r="BO204" i="5"/>
  <c r="BQ162" i="5"/>
  <c r="BY122" i="5"/>
  <c r="BZ189" i="5"/>
  <c r="CB122" i="5"/>
  <c r="BY189" i="5"/>
  <c r="BN110" i="5"/>
  <c r="BX92" i="5"/>
  <c r="BY92" i="5"/>
  <c r="BN162" i="5"/>
  <c r="BZ92" i="5"/>
  <c r="BN24" i="5"/>
  <c r="CB92" i="5"/>
  <c r="BY168" i="5"/>
  <c r="BZ168" i="5"/>
  <c r="BM91" i="4"/>
  <c r="CB168" i="5"/>
  <c r="BO217" i="5"/>
  <c r="CB173" i="5"/>
  <c r="BX40" i="5"/>
  <c r="BX223" i="4"/>
  <c r="BQ122" i="5"/>
  <c r="BO86" i="5"/>
  <c r="BY41" i="5"/>
  <c r="BM276" i="5"/>
  <c r="BZ253" i="5"/>
  <c r="BM122" i="5"/>
  <c r="BO253" i="5"/>
  <c r="CB253" i="5"/>
  <c r="BN122" i="5"/>
  <c r="BX32" i="5"/>
  <c r="BY253" i="5"/>
  <c r="BO122" i="5"/>
  <c r="BZ32" i="5"/>
  <c r="BX253" i="5"/>
  <c r="BQ253" i="5"/>
  <c r="BM224" i="5"/>
  <c r="BO268" i="5"/>
  <c r="BZ212" i="5"/>
  <c r="CB255" i="5"/>
  <c r="BY212" i="5"/>
  <c r="BN268" i="5"/>
  <c r="BX255" i="5"/>
  <c r="BX212" i="5"/>
  <c r="BQ258" i="5"/>
  <c r="BZ255" i="5"/>
  <c r="BM258" i="5"/>
  <c r="BY255" i="5"/>
  <c r="BX236" i="5"/>
  <c r="BN258" i="5"/>
  <c r="BZ236" i="5"/>
  <c r="BO258" i="5"/>
  <c r="CB212" i="5"/>
  <c r="BZ162" i="4"/>
  <c r="BO271" i="5"/>
  <c r="BN271" i="5"/>
  <c r="BM272" i="5"/>
  <c r="BO272" i="5"/>
  <c r="BM30" i="5"/>
  <c r="BQ69" i="5"/>
  <c r="BN30" i="5"/>
  <c r="BX217" i="5"/>
  <c r="BZ60" i="5"/>
  <c r="BX60" i="5"/>
  <c r="CB251" i="5"/>
  <c r="BX262" i="5"/>
  <c r="BZ262" i="5"/>
  <c r="BQ92" i="4"/>
  <c r="CB262" i="5"/>
  <c r="BY262" i="5"/>
  <c r="BZ100" i="5"/>
  <c r="CB100" i="4"/>
  <c r="BO206" i="4"/>
  <c r="BM242" i="5"/>
  <c r="BN242" i="5"/>
  <c r="BZ276" i="5"/>
  <c r="BO133" i="5"/>
  <c r="BQ133" i="5"/>
  <c r="BY276" i="5"/>
  <c r="BX276" i="5"/>
  <c r="CB148" i="4"/>
  <c r="BQ220" i="5"/>
  <c r="CB276" i="5"/>
  <c r="CB257" i="5"/>
  <c r="BO196" i="5"/>
  <c r="BY257" i="5"/>
  <c r="BQ196" i="5"/>
  <c r="BN196" i="5"/>
  <c r="BN127" i="5"/>
  <c r="BO127" i="5"/>
  <c r="BQ127" i="5"/>
  <c r="BX130" i="5"/>
  <c r="BM127" i="5"/>
  <c r="BX85" i="5"/>
  <c r="BO53" i="5"/>
  <c r="BN165" i="5"/>
  <c r="BN220" i="5"/>
  <c r="BY173" i="5"/>
  <c r="BM165" i="5"/>
  <c r="BM94" i="5"/>
  <c r="BY32" i="5"/>
  <c r="BN32" i="5"/>
  <c r="CB50" i="4"/>
  <c r="BZ250" i="5"/>
  <c r="BQ165" i="5"/>
  <c r="CB32" i="5"/>
  <c r="BQ32" i="5"/>
  <c r="BO164" i="5"/>
  <c r="BZ170" i="5"/>
  <c r="BO165" i="5"/>
  <c r="BM86" i="5"/>
  <c r="BN31" i="5"/>
  <c r="BY51" i="5"/>
  <c r="BQ164" i="5"/>
  <c r="BM262" i="5"/>
  <c r="BZ51" i="5"/>
  <c r="BM164" i="5"/>
  <c r="BN164" i="5"/>
  <c r="BN262" i="5"/>
  <c r="BO262" i="5"/>
  <c r="BM125" i="5"/>
  <c r="BZ99" i="4"/>
  <c r="BQ262" i="5"/>
  <c r="BM218" i="5"/>
  <c r="CB86" i="5"/>
  <c r="BZ6" i="5"/>
  <c r="BZ124" i="5"/>
  <c r="BN218" i="5"/>
  <c r="BQ31" i="5"/>
  <c r="BZ86" i="5"/>
  <c r="BY86" i="5"/>
  <c r="BN174" i="5"/>
  <c r="CB147" i="5"/>
  <c r="BM95" i="5"/>
  <c r="BY147" i="5"/>
  <c r="BN125" i="5"/>
  <c r="BO95" i="5"/>
  <c r="BM69" i="5"/>
  <c r="BM6" i="5"/>
  <c r="BX67" i="6"/>
  <c r="BY6" i="5"/>
  <c r="BX173" i="5"/>
  <c r="BO143" i="5"/>
  <c r="BN6" i="5"/>
  <c r="BM220" i="5"/>
  <c r="BO220" i="5"/>
  <c r="BZ173" i="5"/>
  <c r="BN143" i="5"/>
  <c r="BO244" i="5"/>
  <c r="BM244" i="5"/>
  <c r="BM118" i="5"/>
  <c r="BX258" i="5"/>
  <c r="BN118" i="5"/>
  <c r="CB258" i="5"/>
  <c r="BY258" i="5"/>
  <c r="CB244" i="5"/>
  <c r="CB175" i="5"/>
  <c r="BY250" i="5"/>
  <c r="BX229" i="5"/>
  <c r="BZ130" i="5"/>
  <c r="BZ184" i="5"/>
  <c r="CN184" i="5"/>
  <c r="BX25" i="5"/>
  <c r="CN25" i="5"/>
  <c r="BN260" i="5"/>
  <c r="CH260" i="5"/>
  <c r="BZ203" i="5"/>
  <c r="CN203" i="5"/>
  <c r="BX133" i="5"/>
  <c r="CN133" i="5"/>
  <c r="BO270" i="5"/>
  <c r="BM255" i="5"/>
  <c r="BZ175" i="5"/>
  <c r="BZ181" i="5"/>
  <c r="BX100" i="5"/>
  <c r="BN230" i="5"/>
  <c r="CH230" i="5"/>
  <c r="CB143" i="5"/>
  <c r="CN143" i="5"/>
  <c r="BQ265" i="5"/>
  <c r="CH265" i="5"/>
  <c r="BX62" i="5"/>
  <c r="CN62" i="5"/>
  <c r="BZ10" i="5"/>
  <c r="CN10" i="5"/>
  <c r="CB39" i="5"/>
  <c r="CN39" i="5"/>
  <c r="BY110" i="5"/>
  <c r="CN110" i="5"/>
  <c r="BZ11" i="5"/>
  <c r="CN11" i="5"/>
  <c r="BX164" i="5"/>
  <c r="CN164" i="5"/>
  <c r="BY28" i="5"/>
  <c r="CN28" i="5"/>
  <c r="CB106" i="5"/>
  <c r="CN106" i="5"/>
  <c r="BX101" i="5"/>
  <c r="CN101" i="5"/>
  <c r="CB162" i="5"/>
  <c r="CN162" i="5"/>
  <c r="BN248" i="5"/>
  <c r="BQ270" i="5"/>
  <c r="BN255" i="5"/>
  <c r="BN109" i="5"/>
  <c r="BX196" i="5"/>
  <c r="CN196" i="5"/>
  <c r="BN219" i="5"/>
  <c r="CH219" i="5"/>
  <c r="BM267" i="5"/>
  <c r="CH267" i="5"/>
  <c r="BQ204" i="5"/>
  <c r="CH204" i="5"/>
  <c r="CB273" i="5"/>
  <c r="CN273" i="5"/>
  <c r="BM248" i="5"/>
  <c r="BX269" i="5"/>
  <c r="BM247" i="5"/>
  <c r="BO255" i="5"/>
  <c r="BM202" i="5"/>
  <c r="BQ143" i="5"/>
  <c r="BM99" i="5"/>
  <c r="BX105" i="5"/>
  <c r="CN105" i="5"/>
  <c r="BQ156" i="5"/>
  <c r="CH156" i="5"/>
  <c r="BY125" i="5"/>
  <c r="CN125" i="5"/>
  <c r="BX17" i="5"/>
  <c r="CN17" i="5"/>
  <c r="BY50" i="5"/>
  <c r="CN50" i="5"/>
  <c r="BZ24" i="5"/>
  <c r="CN24" i="5"/>
  <c r="BQ172" i="5"/>
  <c r="CH172" i="5"/>
  <c r="BZ261" i="5"/>
  <c r="CN261" i="5"/>
  <c r="BQ274" i="5"/>
  <c r="CH274" i="5"/>
  <c r="BZ274" i="5"/>
  <c r="BY269" i="5"/>
  <c r="BN247" i="5"/>
  <c r="BY181" i="5"/>
  <c r="BQ99" i="5"/>
  <c r="CB246" i="5"/>
  <c r="CN246" i="5"/>
  <c r="BO182" i="5"/>
  <c r="CH182" i="5"/>
  <c r="BZ53" i="5"/>
  <c r="CN53" i="5"/>
  <c r="BZ83" i="5"/>
  <c r="CN83" i="5"/>
  <c r="BQ271" i="5"/>
  <c r="CH271" i="5"/>
  <c r="BN272" i="5"/>
  <c r="CH272" i="5"/>
  <c r="BZ269" i="5"/>
  <c r="BQ247" i="5"/>
  <c r="BM143" i="5"/>
  <c r="BN120" i="5"/>
  <c r="BN99" i="5"/>
  <c r="BM72" i="5"/>
  <c r="BZ230" i="5"/>
  <c r="CN230" i="5"/>
  <c r="BZ65" i="5"/>
  <c r="CN65" i="5"/>
  <c r="BZ49" i="5"/>
  <c r="CN49" i="5"/>
  <c r="BZ5" i="5"/>
  <c r="CN5" i="5"/>
  <c r="BY95" i="5"/>
  <c r="CN95" i="5"/>
  <c r="BQ209" i="5"/>
  <c r="CH209" i="5"/>
  <c r="CB222" i="5"/>
  <c r="CN222" i="5"/>
  <c r="BN253" i="5"/>
  <c r="CH253" i="5"/>
  <c r="CB189" i="5"/>
  <c r="CN189" i="5"/>
  <c r="BX122" i="5"/>
  <c r="CN122" i="5"/>
  <c r="BX64" i="5"/>
  <c r="CN64" i="5"/>
  <c r="BX16" i="5"/>
  <c r="CN16" i="5"/>
  <c r="BZ63" i="5"/>
  <c r="CN63" i="5"/>
  <c r="CB67" i="5"/>
  <c r="CN67" i="5"/>
  <c r="CB269" i="5"/>
  <c r="BX181" i="5"/>
  <c r="BQ120" i="5"/>
  <c r="BO72" i="5"/>
  <c r="CB206" i="5"/>
  <c r="CN206" i="5"/>
  <c r="BY121" i="5"/>
  <c r="CN121" i="5"/>
  <c r="BX119" i="5"/>
  <c r="CN119" i="5"/>
  <c r="BX112" i="5"/>
  <c r="CN112" i="5"/>
  <c r="BQ176" i="5"/>
  <c r="CH176" i="5"/>
  <c r="BY200" i="5"/>
  <c r="CN200" i="5"/>
  <c r="CB23" i="5"/>
  <c r="CN23" i="5"/>
  <c r="BZ257" i="5"/>
  <c r="CN257" i="5"/>
  <c r="BQ276" i="5"/>
  <c r="CH276" i="5"/>
  <c r="BN177" i="5"/>
  <c r="CH177" i="5"/>
  <c r="BZ33" i="5"/>
  <c r="CN33" i="5"/>
  <c r="BY59" i="5"/>
  <c r="CN59" i="5"/>
  <c r="BO168" i="5"/>
  <c r="CH168" i="5"/>
  <c r="BX26" i="5"/>
  <c r="CN26" i="5"/>
  <c r="BY219" i="5"/>
  <c r="CN219" i="5"/>
  <c r="BQ255" i="5"/>
  <c r="BM274" i="5"/>
  <c r="BY165" i="5"/>
  <c r="CB181" i="5"/>
  <c r="BZ37" i="5"/>
  <c r="BX37" i="5"/>
  <c r="BO120" i="5"/>
  <c r="BZ218" i="5"/>
  <c r="CN218" i="5"/>
  <c r="BX166" i="5"/>
  <c r="CN166" i="5"/>
  <c r="BN217" i="5"/>
  <c r="CH217" i="5"/>
  <c r="BY213" i="5"/>
  <c r="CN213" i="5"/>
  <c r="BY259" i="5"/>
  <c r="CN259" i="5"/>
  <c r="CB109" i="5"/>
  <c r="CN109" i="5"/>
  <c r="CB225" i="5"/>
  <c r="CN225" i="5"/>
  <c r="BX274" i="5"/>
  <c r="BO248" i="5"/>
  <c r="BX219" i="5"/>
  <c r="BM211" i="5"/>
  <c r="BO218" i="5"/>
  <c r="BM120" i="5"/>
  <c r="BM82" i="5"/>
  <c r="BZ43" i="5"/>
  <c r="CN43" i="5"/>
  <c r="BZ57" i="5"/>
  <c r="CN57" i="5"/>
  <c r="CB217" i="5"/>
  <c r="CN217" i="5"/>
  <c r="CB60" i="5"/>
  <c r="CN60" i="5"/>
  <c r="BQ175" i="5"/>
  <c r="CH175" i="5"/>
  <c r="BZ163" i="5"/>
  <c r="CN163" i="5"/>
  <c r="BM254" i="5"/>
  <c r="CH254" i="5"/>
  <c r="BY115" i="5"/>
  <c r="CN115" i="5"/>
  <c r="BX116" i="5"/>
  <c r="CN116" i="5"/>
  <c r="BX175" i="5"/>
  <c r="BY274" i="5"/>
  <c r="BQ248" i="5"/>
  <c r="CB219" i="5"/>
  <c r="BY229" i="5"/>
  <c r="BN211" i="5"/>
  <c r="BQ218" i="5"/>
  <c r="BO129" i="5"/>
  <c r="BO99" i="5"/>
  <c r="BY118" i="5"/>
  <c r="CN118" i="5"/>
  <c r="BX94" i="5"/>
  <c r="CN94" i="5"/>
  <c r="BZ31" i="5"/>
  <c r="CN31" i="5"/>
  <c r="CB48" i="5"/>
  <c r="CN48" i="5"/>
  <c r="BZ251" i="5"/>
  <c r="CN251" i="5"/>
  <c r="BO247" i="5"/>
  <c r="CB274" i="5"/>
  <c r="BZ219" i="5"/>
  <c r="BQ189" i="5"/>
  <c r="BQ211" i="5"/>
  <c r="BM124" i="5"/>
  <c r="BQ129" i="5"/>
  <c r="BO14" i="5"/>
  <c r="BZ177" i="5"/>
  <c r="CN177" i="5"/>
  <c r="BY124" i="5"/>
  <c r="CN124" i="5"/>
  <c r="CB170" i="5"/>
  <c r="CN170" i="5"/>
  <c r="BZ172" i="5"/>
  <c r="CN172" i="5"/>
  <c r="BQ169" i="5"/>
  <c r="CH169" i="5"/>
  <c r="BZ80" i="5"/>
  <c r="CN80" i="5"/>
  <c r="BM270" i="5"/>
  <c r="CH270" i="5"/>
  <c r="BZ229" i="5"/>
  <c r="BM189" i="5"/>
  <c r="BY175" i="5"/>
  <c r="BO211" i="5"/>
  <c r="BN129" i="5"/>
  <c r="BX128" i="5"/>
  <c r="CN128" i="5"/>
  <c r="BZ147" i="5"/>
  <c r="CN147" i="5"/>
  <c r="BY254" i="5"/>
  <c r="BY58" i="5"/>
  <c r="CN58" i="5"/>
  <c r="BX82" i="5"/>
  <c r="CN82" i="5"/>
  <c r="BO202" i="5"/>
  <c r="CH202" i="5"/>
  <c r="BX268" i="5"/>
  <c r="CB229" i="5"/>
  <c r="BO189" i="5"/>
  <c r="BM129" i="5"/>
  <c r="CB265" i="5"/>
  <c r="CN265" i="5"/>
  <c r="BO197" i="5"/>
  <c r="CH197" i="5"/>
  <c r="BZ270" i="5"/>
  <c r="CN270" i="5"/>
  <c r="BX254" i="5"/>
  <c r="BO224" i="5"/>
  <c r="CH224" i="5"/>
  <c r="BQ268" i="5"/>
  <c r="CH268" i="5"/>
  <c r="BO191" i="5"/>
  <c r="CH191" i="5"/>
  <c r="BO242" i="5"/>
  <c r="CH242" i="5"/>
  <c r="BZ244" i="5"/>
  <c r="CN244" i="5"/>
  <c r="CM288" i="5"/>
  <c r="CM1" i="5"/>
  <c r="BY236" i="5"/>
  <c r="CN236" i="5"/>
  <c r="BN239" i="5"/>
  <c r="CH239" i="5"/>
  <c r="CB1" i="8"/>
  <c r="BZ1" i="8" s="1"/>
  <c r="CN1" i="8"/>
  <c r="CO1" i="8" s="1"/>
  <c r="BQ288" i="8"/>
  <c r="BP290" i="8" s="1"/>
  <c r="CN288" i="8"/>
  <c r="BQ1" i="8"/>
  <c r="BO1" i="8" s="1"/>
  <c r="CH288" i="8"/>
  <c r="CH1" i="8"/>
  <c r="CI1" i="8" s="1"/>
  <c r="CB288" i="8"/>
  <c r="T1" i="7"/>
  <c r="U1" i="7" s="1"/>
  <c r="T287" i="7"/>
  <c r="S289" i="7" s="1"/>
  <c r="Z287" i="7"/>
  <c r="Z1" i="7"/>
  <c r="AA1" i="7" s="1"/>
  <c r="BN176" i="5"/>
  <c r="BQ100" i="5"/>
  <c r="BO176" i="5"/>
  <c r="BO124" i="5"/>
  <c r="BN116" i="5"/>
  <c r="BN95" i="5"/>
  <c r="CB5" i="5"/>
  <c r="BQ116" i="5"/>
  <c r="BQ95" i="5"/>
  <c r="BO59" i="5"/>
  <c r="BY5" i="5"/>
  <c r="BQ18" i="5"/>
  <c r="BX259" i="5"/>
  <c r="BN68" i="5"/>
  <c r="CB49" i="5"/>
  <c r="BX261" i="5"/>
  <c r="BZ259" i="5"/>
  <c r="BN102" i="5"/>
  <c r="BX49" i="5"/>
  <c r="BM100" i="5"/>
  <c r="CB259" i="5"/>
  <c r="BX23" i="5"/>
  <c r="BX5" i="5"/>
  <c r="CG1" i="5"/>
  <c r="CG288" i="5"/>
  <c r="BM169" i="5"/>
  <c r="CB65" i="5"/>
  <c r="BY112" i="5"/>
  <c r="CB112" i="5"/>
  <c r="CB10" i="5"/>
  <c r="BZ112" i="5"/>
  <c r="BQ254" i="5"/>
  <c r="BM182" i="5"/>
  <c r="BX80" i="5"/>
  <c r="BM89" i="5"/>
  <c r="BN169" i="5"/>
  <c r="BN182" i="5"/>
  <c r="BO89" i="5"/>
  <c r="BO169" i="5"/>
  <c r="BQ182" i="5"/>
  <c r="BN105" i="5"/>
  <c r="BN89" i="5"/>
  <c r="BM63" i="5"/>
  <c r="BN107" i="5"/>
  <c r="BQ89" i="5"/>
  <c r="CB261" i="5"/>
  <c r="CB118" i="5"/>
  <c r="BY25" i="5"/>
  <c r="BM59" i="5"/>
  <c r="BY261" i="5"/>
  <c r="BM107" i="5"/>
  <c r="BZ115" i="5"/>
  <c r="BY80" i="5"/>
  <c r="CB25" i="5"/>
  <c r="BO274" i="5"/>
  <c r="BN254" i="5"/>
  <c r="CB230" i="5"/>
  <c r="BZ133" i="5"/>
  <c r="CB80" i="5"/>
  <c r="BZ25" i="5"/>
  <c r="BO254" i="5"/>
  <c r="BX95" i="5"/>
  <c r="BY10" i="5"/>
  <c r="BX230" i="5"/>
  <c r="CB115" i="5"/>
  <c r="BQ105" i="5"/>
  <c r="BX10" i="5"/>
  <c r="BZ95" i="5"/>
  <c r="BX115" i="5"/>
  <c r="BM105" i="5"/>
  <c r="BX65" i="5"/>
  <c r="CB95" i="5"/>
  <c r="BO105" i="5"/>
  <c r="BM265" i="5"/>
  <c r="CB196" i="5"/>
  <c r="BM102" i="5"/>
  <c r="BZ110" i="5"/>
  <c r="BY64" i="5"/>
  <c r="BO64" i="5"/>
  <c r="BZ58" i="5"/>
  <c r="BX11" i="5"/>
  <c r="BQ28" i="5"/>
  <c r="CH28" i="5"/>
  <c r="CB37" i="5"/>
  <c r="BY37" i="5"/>
  <c r="BZ196" i="5"/>
  <c r="BN96" i="5"/>
  <c r="CH96" i="5"/>
  <c r="BY270" i="5"/>
  <c r="BY196" i="5"/>
  <c r="BX110" i="5"/>
  <c r="BO110" i="5"/>
  <c r="BZ64" i="5"/>
  <c r="BQ64" i="5"/>
  <c r="CB58" i="5"/>
  <c r="BQ7" i="5"/>
  <c r="CH7" i="5"/>
  <c r="BQ66" i="5"/>
  <c r="CH66" i="5"/>
  <c r="BN64" i="5"/>
  <c r="BQ115" i="5"/>
  <c r="CH115" i="5"/>
  <c r="BQ19" i="5"/>
  <c r="CH19" i="5"/>
  <c r="BX58" i="5"/>
  <c r="BN265" i="5"/>
  <c r="BM260" i="5"/>
  <c r="CB62" i="5"/>
  <c r="BX83" i="5"/>
  <c r="BQ34" i="5"/>
  <c r="CH34" i="5"/>
  <c r="BY246" i="5"/>
  <c r="BQ260" i="5"/>
  <c r="BM73" i="5"/>
  <c r="CH73" i="5"/>
  <c r="BX270" i="5"/>
  <c r="BO260" i="5"/>
  <c r="BN168" i="5"/>
  <c r="BY105" i="5"/>
  <c r="BN41" i="5"/>
  <c r="BQ106" i="5"/>
  <c r="CH106" i="5"/>
  <c r="BQ121" i="5"/>
  <c r="CH121" i="5"/>
  <c r="BO30" i="5"/>
  <c r="CH30" i="5"/>
  <c r="BN274" i="5"/>
  <c r="BZ166" i="5"/>
  <c r="BQ41" i="5"/>
  <c r="BM19" i="5"/>
  <c r="BQ125" i="5"/>
  <c r="CH125" i="5"/>
  <c r="BQ72" i="5"/>
  <c r="CH72" i="5"/>
  <c r="BM31" i="5"/>
  <c r="CH31" i="5"/>
  <c r="BQ6" i="5"/>
  <c r="CH6" i="5"/>
  <c r="BN42" i="5"/>
  <c r="CH42" i="5"/>
  <c r="BN131" i="5"/>
  <c r="CH131" i="5"/>
  <c r="BZ105" i="5"/>
  <c r="BX203" i="5"/>
  <c r="BY63" i="5"/>
  <c r="BO41" i="5"/>
  <c r="BM71" i="5"/>
  <c r="BM18" i="5"/>
  <c r="CB11" i="5"/>
  <c r="BQ118" i="5"/>
  <c r="CH118" i="5"/>
  <c r="BM26" i="5"/>
  <c r="CH26" i="5"/>
  <c r="BQ83" i="5"/>
  <c r="CH83" i="5"/>
  <c r="BM64" i="5"/>
  <c r="BQ219" i="5"/>
  <c r="BY203" i="5"/>
  <c r="CB63" i="5"/>
  <c r="BO42" i="5"/>
  <c r="BM41" i="5"/>
  <c r="BX71" i="5"/>
  <c r="BN18" i="5"/>
  <c r="BX63" i="5"/>
  <c r="BZ28" i="5"/>
  <c r="BO43" i="5"/>
  <c r="CH43" i="5"/>
  <c r="BQ81" i="5"/>
  <c r="CH81" i="5"/>
  <c r="BN47" i="5"/>
  <c r="CH47" i="5"/>
  <c r="BO219" i="5"/>
  <c r="CB203" i="5"/>
  <c r="CB110" i="5"/>
  <c r="BQ42" i="5"/>
  <c r="BM11" i="5"/>
  <c r="BO18" i="5"/>
  <c r="BY33" i="5"/>
  <c r="BO156" i="5"/>
  <c r="BQ67" i="5"/>
  <c r="CH67" i="5"/>
  <c r="CB64" i="5"/>
  <c r="BM17" i="5"/>
  <c r="CH17" i="5"/>
  <c r="CB270" i="5"/>
  <c r="BZ213" i="5"/>
  <c r="BY11" i="5"/>
  <c r="BM42" i="5"/>
  <c r="CB24" i="5"/>
  <c r="BN11" i="5"/>
  <c r="BM68" i="5"/>
  <c r="CH68" i="5"/>
  <c r="BQ88" i="5"/>
  <c r="CH88" i="5"/>
  <c r="BN65" i="5"/>
  <c r="CH65" i="5"/>
  <c r="BQ59" i="5"/>
  <c r="CH59" i="5"/>
  <c r="BQ128" i="5"/>
  <c r="CH128" i="5"/>
  <c r="CB213" i="5"/>
  <c r="BQ168" i="5"/>
  <c r="BM33" i="5"/>
  <c r="BQ110" i="5"/>
  <c r="BX24" i="5"/>
  <c r="BO11" i="5"/>
  <c r="BN156" i="5"/>
  <c r="BQ124" i="5"/>
  <c r="CH124" i="5"/>
  <c r="BO69" i="5"/>
  <c r="CH69" i="5"/>
  <c r="BN16" i="5"/>
  <c r="CH16" i="5"/>
  <c r="BO107" i="5"/>
  <c r="CH107" i="5"/>
  <c r="BX213" i="5"/>
  <c r="BM168" i="5"/>
  <c r="BM96" i="5"/>
  <c r="BM110" i="5"/>
  <c r="BY24" i="5"/>
  <c r="BQ11" i="5"/>
  <c r="BM156" i="5"/>
  <c r="CB184" i="5"/>
  <c r="BY273" i="5"/>
  <c r="BX184" i="5"/>
  <c r="BP288" i="5"/>
  <c r="BY252" i="5"/>
  <c r="BX252" i="5"/>
  <c r="BZ273" i="5"/>
  <c r="BY184" i="5"/>
  <c r="BZ121" i="5"/>
  <c r="BN67" i="5"/>
  <c r="BQ65" i="5"/>
  <c r="BZ265" i="5"/>
  <c r="BO121" i="5"/>
  <c r="BM47" i="5"/>
  <c r="BO257" i="5"/>
  <c r="BN257" i="5"/>
  <c r="BM257" i="5"/>
  <c r="BQ257" i="5"/>
  <c r="BZ225" i="5"/>
  <c r="BY164" i="5"/>
  <c r="BN115" i="5"/>
  <c r="BZ119" i="5"/>
  <c r="CB83" i="5"/>
  <c r="BQ47" i="5"/>
  <c r="BX225" i="5"/>
  <c r="CB164" i="5"/>
  <c r="BM115" i="5"/>
  <c r="BZ50" i="5"/>
  <c r="BO81" i="5"/>
  <c r="BY83" i="5"/>
  <c r="BN175" i="5"/>
  <c r="BM175" i="5"/>
  <c r="BO175" i="5"/>
  <c r="BQ149" i="5"/>
  <c r="BO149" i="5"/>
  <c r="BM149" i="5"/>
  <c r="BN149" i="5"/>
  <c r="BO115" i="5"/>
  <c r="CB50" i="5"/>
  <c r="BY48" i="5"/>
  <c r="BM81" i="5"/>
  <c r="BO47" i="5"/>
  <c r="BX244" i="5"/>
  <c r="BY163" i="5"/>
  <c r="BX163" i="5"/>
  <c r="CB163" i="5"/>
  <c r="BY265" i="5"/>
  <c r="BM83" i="5"/>
  <c r="BO65" i="5"/>
  <c r="BN28" i="5"/>
  <c r="BO251" i="5"/>
  <c r="BM251" i="5"/>
  <c r="BZ164" i="5"/>
  <c r="BM121" i="5"/>
  <c r="BN83" i="5"/>
  <c r="BX251" i="5"/>
  <c r="BN121" i="5"/>
  <c r="BX57" i="5"/>
  <c r="BO83" i="5"/>
  <c r="BM34" i="5"/>
  <c r="BO67" i="5"/>
  <c r="BM67" i="5"/>
  <c r="BY57" i="5"/>
  <c r="BN34" i="5"/>
  <c r="CB133" i="5"/>
  <c r="BY119" i="5"/>
  <c r="CB57" i="5"/>
  <c r="BO34" i="5"/>
  <c r="BY177" i="5"/>
  <c r="BY31" i="5"/>
  <c r="BZ165" i="5"/>
  <c r="BX165" i="5"/>
  <c r="CB165" i="5"/>
  <c r="CB177" i="5"/>
  <c r="BY106" i="5"/>
  <c r="CB268" i="5"/>
  <c r="BZ268" i="5"/>
  <c r="BY268" i="5"/>
  <c r="BY133" i="5"/>
  <c r="BZ106" i="5"/>
  <c r="BX50" i="5"/>
  <c r="BY218" i="5"/>
  <c r="BN267" i="5"/>
  <c r="BM209" i="5"/>
  <c r="CB218" i="5"/>
  <c r="BY23" i="5"/>
  <c r="BY49" i="5"/>
  <c r="CB26" i="5"/>
  <c r="BO267" i="5"/>
  <c r="BN209" i="5"/>
  <c r="BN26" i="5"/>
  <c r="BY101" i="5"/>
  <c r="BZ23" i="5"/>
  <c r="BQ267" i="5"/>
  <c r="BO209" i="5"/>
  <c r="CB101" i="5"/>
  <c r="BM106" i="5"/>
  <c r="BO88" i="5"/>
  <c r="BX59" i="5"/>
  <c r="BO28" i="5"/>
  <c r="BO68" i="5"/>
  <c r="BN106" i="5"/>
  <c r="BZ59" i="5"/>
  <c r="BM16" i="5"/>
  <c r="BZ109" i="5"/>
  <c r="BO106" i="5"/>
  <c r="CB59" i="5"/>
  <c r="BO16" i="5"/>
  <c r="BX43" i="5"/>
  <c r="BQ16" i="5"/>
  <c r="BQ197" i="5"/>
  <c r="BY43" i="5"/>
  <c r="BY26" i="5"/>
  <c r="BX143" i="5"/>
  <c r="CB43" i="5"/>
  <c r="BM28" i="5"/>
  <c r="BZ101" i="5"/>
  <c r="BN88" i="5"/>
  <c r="BX206" i="5"/>
  <c r="BN128" i="5"/>
  <c r="BZ39" i="5"/>
  <c r="BY206" i="5"/>
  <c r="BO128" i="5"/>
  <c r="BY39" i="5"/>
  <c r="BM88" i="5"/>
  <c r="BZ206" i="5"/>
  <c r="BM131" i="5"/>
  <c r="BM128" i="5"/>
  <c r="BN19" i="5"/>
  <c r="BM197" i="5"/>
  <c r="BQ131" i="5"/>
  <c r="BO19" i="5"/>
  <c r="BN197" i="5"/>
  <c r="BX109" i="5"/>
  <c r="CB41" i="4"/>
  <c r="CB236" i="4"/>
  <c r="BY211" i="4"/>
  <c r="BX28" i="6"/>
  <c r="CN28" i="6"/>
  <c r="BN28" i="6"/>
  <c r="CN29" i="6"/>
  <c r="BZ29" i="6"/>
  <c r="CB28" i="6"/>
  <c r="BO28" i="6"/>
  <c r="BQ28" i="6"/>
  <c r="BM28" i="6"/>
  <c r="CB65" i="6"/>
  <c r="BZ65" i="6"/>
  <c r="BY28" i="6"/>
  <c r="BZ219" i="4"/>
  <c r="BN212" i="4"/>
  <c r="BX134" i="4"/>
  <c r="BY30" i="4"/>
  <c r="BN215" i="4"/>
  <c r="BQ132" i="4"/>
  <c r="BO132" i="4"/>
  <c r="BQ160" i="4"/>
  <c r="BX222" i="4"/>
  <c r="BZ222" i="4"/>
  <c r="BY222" i="4"/>
  <c r="CB222" i="4"/>
  <c r="BX211" i="4"/>
  <c r="CB211" i="4"/>
  <c r="BZ211" i="4"/>
  <c r="BN132" i="4"/>
  <c r="BM132" i="4"/>
  <c r="BZ185" i="4"/>
  <c r="CN185" i="4"/>
  <c r="CG74" i="4"/>
  <c r="CM74" i="4"/>
  <c r="BY119" i="4"/>
  <c r="CN119" i="4"/>
  <c r="BX19" i="4"/>
  <c r="CN19" i="4"/>
  <c r="BZ96" i="4"/>
  <c r="CN96" i="4"/>
  <c r="CG65" i="4"/>
  <c r="CM65" i="4"/>
  <c r="CG57" i="4"/>
  <c r="CM57" i="4"/>
  <c r="BY193" i="4"/>
  <c r="CN193" i="4"/>
  <c r="BZ4" i="4"/>
  <c r="CN4" i="4"/>
  <c r="BM41" i="4"/>
  <c r="CB161" i="4"/>
  <c r="CN161" i="4"/>
  <c r="CB220" i="4"/>
  <c r="CN220" i="4"/>
  <c r="CB215" i="4"/>
  <c r="CN215" i="4"/>
  <c r="CB195" i="4"/>
  <c r="CN195" i="4"/>
  <c r="BZ92" i="4"/>
  <c r="CN92" i="4"/>
  <c r="CG70" i="4"/>
  <c r="CM70" i="4"/>
  <c r="BZ40" i="4"/>
  <c r="CN40" i="4"/>
  <c r="BX233" i="4"/>
  <c r="CN233" i="4"/>
  <c r="BX14" i="4"/>
  <c r="CN14" i="4"/>
  <c r="BY191" i="4"/>
  <c r="BX125" i="4"/>
  <c r="BO91" i="4"/>
  <c r="BZ8" i="4"/>
  <c r="CN8" i="4"/>
  <c r="BX38" i="4"/>
  <c r="CN38" i="4"/>
  <c r="CB204" i="4"/>
  <c r="CN204" i="4"/>
  <c r="BY85" i="4"/>
  <c r="CN85" i="4"/>
  <c r="BX83" i="4"/>
  <c r="CN83" i="4"/>
  <c r="BX199" i="4"/>
  <c r="CN199" i="4"/>
  <c r="BZ31" i="4"/>
  <c r="CN31" i="4"/>
  <c r="CB93" i="4"/>
  <c r="CN93" i="4"/>
  <c r="BY124" i="4"/>
  <c r="CN124" i="4"/>
  <c r="BZ25" i="4"/>
  <c r="CN25" i="4"/>
  <c r="BZ63" i="4"/>
  <c r="CN63" i="4"/>
  <c r="CG75" i="4"/>
  <c r="CM75" i="4"/>
  <c r="CB34" i="4"/>
  <c r="CN34" i="4"/>
  <c r="BY117" i="4"/>
  <c r="BZ26" i="4"/>
  <c r="BZ208" i="4"/>
  <c r="CN208" i="4"/>
  <c r="CB118" i="4"/>
  <c r="CN118" i="4"/>
  <c r="BX202" i="4"/>
  <c r="CN202" i="4"/>
  <c r="BZ18" i="4"/>
  <c r="CN18" i="4"/>
  <c r="BX149" i="4"/>
  <c r="CN149" i="4"/>
  <c r="CB146" i="4"/>
  <c r="CN146" i="4"/>
  <c r="BZ123" i="4"/>
  <c r="CN123" i="4"/>
  <c r="CB16" i="4"/>
  <c r="CN16" i="4"/>
  <c r="CG72" i="4"/>
  <c r="CM72" i="4"/>
  <c r="CB11" i="4"/>
  <c r="CN11" i="4"/>
  <c r="BY144" i="4"/>
  <c r="BY188" i="4"/>
  <c r="CN188" i="4"/>
  <c r="CB67" i="4"/>
  <c r="CN67" i="4"/>
  <c r="BX218" i="4"/>
  <c r="CN218" i="4"/>
  <c r="BZ117" i="4"/>
  <c r="BN95" i="4"/>
  <c r="BX192" i="4"/>
  <c r="CN192" i="4"/>
  <c r="CB157" i="4"/>
  <c r="CN157" i="4"/>
  <c r="BZ186" i="4"/>
  <c r="CN186" i="4"/>
  <c r="CB234" i="4"/>
  <c r="CN234" i="4"/>
  <c r="CB129" i="4"/>
  <c r="CN129" i="4"/>
  <c r="CB126" i="4"/>
  <c r="CN126" i="4"/>
  <c r="CB134" i="4"/>
  <c r="CN134" i="4"/>
  <c r="CB140" i="4"/>
  <c r="CN140" i="4"/>
  <c r="CB46" i="4"/>
  <c r="CN46" i="4"/>
  <c r="CB238" i="4"/>
  <c r="CN238" i="4"/>
  <c r="BZ22" i="4"/>
  <c r="CN22" i="4"/>
  <c r="BZ210" i="4"/>
  <c r="CN210" i="4"/>
  <c r="BX117" i="4"/>
  <c r="BY190" i="4"/>
  <c r="CN190" i="4"/>
  <c r="BY44" i="4"/>
  <c r="CN44" i="4"/>
  <c r="CB117" i="4"/>
  <c r="BX139" i="4"/>
  <c r="CN139" i="4"/>
  <c r="CB86" i="4"/>
  <c r="CN86" i="4"/>
  <c r="CB216" i="4"/>
  <c r="CN216" i="4"/>
  <c r="CB113" i="4"/>
  <c r="CN113" i="4"/>
  <c r="BX164" i="4"/>
  <c r="CN164" i="4"/>
  <c r="CB121" i="4"/>
  <c r="CN121" i="4"/>
  <c r="CB170" i="4"/>
  <c r="CN170" i="4"/>
  <c r="CB115" i="4"/>
  <c r="CN115" i="4"/>
  <c r="CB231" i="4"/>
  <c r="CN231" i="4"/>
  <c r="CB224" i="4"/>
  <c r="CN224" i="4"/>
  <c r="BY6" i="4"/>
  <c r="CN6" i="4"/>
  <c r="CG27" i="4"/>
  <c r="CM27" i="4"/>
  <c r="CG77" i="4"/>
  <c r="CM77" i="4"/>
  <c r="BN91" i="4"/>
  <c r="BX221" i="4"/>
  <c r="CN221" i="4"/>
  <c r="BY153" i="4"/>
  <c r="CN153" i="4"/>
  <c r="CB97" i="4"/>
  <c r="CN97" i="4"/>
  <c r="CB94" i="4"/>
  <c r="CN94" i="4"/>
  <c r="CB225" i="4"/>
  <c r="CN225" i="4"/>
  <c r="BY114" i="4"/>
  <c r="CN114" i="4"/>
  <c r="BY13" i="4"/>
  <c r="CN13" i="4"/>
  <c r="BZ187" i="4"/>
  <c r="CN187" i="4"/>
  <c r="BX194" i="4"/>
  <c r="CN194" i="4"/>
  <c r="BX33" i="4"/>
  <c r="CN33" i="4"/>
  <c r="CB125" i="4"/>
  <c r="CG58" i="4"/>
  <c r="CM58" i="4"/>
  <c r="CG56" i="4"/>
  <c r="CM56" i="4"/>
  <c r="CB207" i="4"/>
  <c r="CN207" i="4"/>
  <c r="BZ205" i="4"/>
  <c r="CN205" i="4"/>
  <c r="BY160" i="4"/>
  <c r="CN160" i="4"/>
  <c r="BY9" i="4"/>
  <c r="CN9" i="4"/>
  <c r="CB206" i="4"/>
  <c r="CN206" i="4"/>
  <c r="CG29" i="4"/>
  <c r="CM29" i="4"/>
  <c r="BY166" i="4"/>
  <c r="CN166" i="4"/>
  <c r="BX43" i="4"/>
  <c r="CN43" i="4"/>
  <c r="CB116" i="4"/>
  <c r="CN116" i="4"/>
  <c r="BY217" i="4"/>
  <c r="CN217" i="4"/>
  <c r="CB198" i="4"/>
  <c r="CN198" i="4"/>
  <c r="CB235" i="4"/>
  <c r="CN235" i="4"/>
  <c r="BY203" i="4"/>
  <c r="CN203" i="4"/>
  <c r="BY37" i="4"/>
  <c r="CN37" i="4"/>
  <c r="BQ91" i="4"/>
  <c r="CB69" i="4"/>
  <c r="CN69" i="4"/>
  <c r="CG59" i="4"/>
  <c r="CM59" i="4"/>
  <c r="CB135" i="4"/>
  <c r="CN135" i="4"/>
  <c r="CB158" i="4"/>
  <c r="CN158" i="4"/>
  <c r="BY7" i="4"/>
  <c r="CN7" i="4"/>
  <c r="CB173" i="4"/>
  <c r="CN173" i="4"/>
  <c r="BY201" i="4"/>
  <c r="CN201" i="4"/>
  <c r="CB32" i="4"/>
  <c r="CN32" i="4"/>
  <c r="BX95" i="4"/>
  <c r="CN95" i="4"/>
  <c r="BZ45" i="4"/>
  <c r="CN45" i="4"/>
  <c r="BY227" i="4"/>
  <c r="CN227" i="4"/>
  <c r="CB209" i="4"/>
  <c r="CN209" i="4"/>
  <c r="BY23" i="4"/>
  <c r="CN23" i="4"/>
  <c r="BM29" i="6"/>
  <c r="BO29" i="6"/>
  <c r="BQ29" i="6"/>
  <c r="CH29" i="6"/>
  <c r="BN65" i="6"/>
  <c r="BO65" i="6"/>
  <c r="BQ65" i="6"/>
  <c r="CH65" i="6"/>
  <c r="BY66" i="6"/>
  <c r="CB66" i="6"/>
  <c r="CN65" i="6"/>
  <c r="BY65" i="6"/>
  <c r="BX65" i="6"/>
  <c r="CN66" i="6"/>
  <c r="BX66" i="6"/>
  <c r="BQ66" i="6"/>
  <c r="BY29" i="6"/>
  <c r="BM66" i="6"/>
  <c r="BX29" i="6"/>
  <c r="CB29" i="6"/>
  <c r="BO66" i="6"/>
  <c r="CH66" i="6"/>
  <c r="BO67" i="6"/>
  <c r="BQ67" i="6"/>
  <c r="CH67" i="6"/>
  <c r="BM67" i="6"/>
  <c r="BN67" i="6"/>
  <c r="BP1" i="6"/>
  <c r="BY27" i="6"/>
  <c r="CB27" i="6"/>
  <c r="CN27" i="6"/>
  <c r="BX27" i="6"/>
  <c r="CA244" i="6"/>
  <c r="BO27" i="6"/>
  <c r="BM27" i="6"/>
  <c r="CH27" i="6"/>
  <c r="BQ27" i="6"/>
  <c r="BN27" i="6"/>
  <c r="CM244" i="6"/>
  <c r="BY30" i="6"/>
  <c r="BX30" i="6"/>
  <c r="CB30" i="6"/>
  <c r="CN30" i="6"/>
  <c r="CB68" i="6"/>
  <c r="BY68" i="6"/>
  <c r="BX68" i="6"/>
  <c r="CN68" i="6"/>
  <c r="CA1" i="6"/>
  <c r="BN68" i="6"/>
  <c r="CH68" i="6"/>
  <c r="BQ68" i="6"/>
  <c r="BM68" i="6"/>
  <c r="BO68" i="6"/>
  <c r="BO73" i="6"/>
  <c r="BN73" i="6"/>
  <c r="BQ73" i="6"/>
  <c r="BM73" i="6"/>
  <c r="CH73" i="6"/>
  <c r="CN62" i="6"/>
  <c r="CB62" i="6"/>
  <c r="BY62" i="6"/>
  <c r="BX62" i="6"/>
  <c r="CN73" i="6"/>
  <c r="BX73" i="6"/>
  <c r="CB73" i="6"/>
  <c r="BY73" i="6"/>
  <c r="CH64" i="6"/>
  <c r="BN64" i="6"/>
  <c r="BQ64" i="6"/>
  <c r="BM64" i="6"/>
  <c r="BO64" i="6"/>
  <c r="CM1" i="6"/>
  <c r="CN64" i="6"/>
  <c r="CB64" i="6"/>
  <c r="BY64" i="6"/>
  <c r="BX64" i="6"/>
  <c r="BP244" i="6"/>
  <c r="CG244" i="6"/>
  <c r="CH62" i="6"/>
  <c r="BQ62" i="6"/>
  <c r="BO62" i="6"/>
  <c r="BM62" i="6"/>
  <c r="BN62" i="6"/>
  <c r="CG1" i="6"/>
  <c r="BQ30" i="6"/>
  <c r="BN30" i="6"/>
  <c r="BM30" i="6"/>
  <c r="BO30" i="6"/>
  <c r="CH30" i="6"/>
  <c r="Z193" i="1"/>
  <c r="Z243" i="1"/>
  <c r="Z242" i="1"/>
  <c r="Z228" i="1"/>
  <c r="Z241" i="1"/>
  <c r="Z239" i="1"/>
  <c r="Z240" i="1"/>
  <c r="Z238" i="1"/>
  <c r="Z233" i="1"/>
  <c r="Z227" i="1"/>
  <c r="Z237" i="1"/>
  <c r="Z236" i="1"/>
  <c r="Z235" i="1"/>
  <c r="Z234" i="1"/>
  <c r="T241" i="1"/>
  <c r="T227" i="1"/>
  <c r="T239" i="1"/>
  <c r="T237" i="1"/>
  <c r="T234" i="1"/>
  <c r="T236" i="1"/>
  <c r="T243" i="1"/>
  <c r="T233" i="1"/>
  <c r="T228" i="1"/>
  <c r="T240" i="1"/>
  <c r="BQ157" i="4"/>
  <c r="CH157" i="4"/>
  <c r="BN115" i="4"/>
  <c r="CH115" i="4"/>
  <c r="BM207" i="4"/>
  <c r="CH207" i="4"/>
  <c r="BQ204" i="4"/>
  <c r="CH204" i="4"/>
  <c r="BO67" i="4"/>
  <c r="CH67" i="4"/>
  <c r="BN14" i="4"/>
  <c r="BO180" i="4"/>
  <c r="CH180" i="4"/>
  <c r="BN239" i="4"/>
  <c r="CH239" i="4"/>
  <c r="BQ188" i="4"/>
  <c r="CH188" i="4"/>
  <c r="BN117" i="4"/>
  <c r="CH117" i="4"/>
  <c r="BM114" i="4"/>
  <c r="CH114" i="4"/>
  <c r="BQ201" i="4"/>
  <c r="CH201" i="4"/>
  <c r="BQ112" i="4"/>
  <c r="CH112" i="4"/>
  <c r="BN242" i="4"/>
  <c r="CH242" i="4"/>
  <c r="BM175" i="4"/>
  <c r="CH175" i="4"/>
  <c r="BQ172" i="4"/>
  <c r="CH172" i="4"/>
  <c r="BQ148" i="4"/>
  <c r="CH148" i="4"/>
  <c r="BN92" i="4"/>
  <c r="BM238" i="4"/>
  <c r="BN145" i="4"/>
  <c r="CH145" i="4"/>
  <c r="BQ146" i="4"/>
  <c r="CH146" i="4"/>
  <c r="BM158" i="4"/>
  <c r="CH158" i="4"/>
  <c r="BN205" i="4"/>
  <c r="CH205" i="4"/>
  <c r="BN155" i="4"/>
  <c r="CH155" i="4"/>
  <c r="BM69" i="4"/>
  <c r="CH69" i="4"/>
  <c r="BM235" i="4"/>
  <c r="CH235" i="4"/>
  <c r="BN140" i="4"/>
  <c r="CH140" i="4"/>
  <c r="BO236" i="4"/>
  <c r="CH236" i="4"/>
  <c r="BQ199" i="4"/>
  <c r="CH199" i="4"/>
  <c r="BO94" i="4"/>
  <c r="CH94" i="4"/>
  <c r="BN176" i="4"/>
  <c r="CH176" i="4"/>
  <c r="BQ102" i="4"/>
  <c r="CH102" i="4"/>
  <c r="BN110" i="4"/>
  <c r="CH110" i="4"/>
  <c r="BN118" i="4"/>
  <c r="CH118" i="4"/>
  <c r="BQ195" i="4"/>
  <c r="CH195" i="4"/>
  <c r="BN159" i="4"/>
  <c r="CH159" i="4"/>
  <c r="BM137" i="4"/>
  <c r="CH137" i="4"/>
  <c r="BQ186" i="4"/>
  <c r="CH186" i="4"/>
  <c r="BQ185" i="4"/>
  <c r="CH185" i="4"/>
  <c r="BO134" i="4"/>
  <c r="CH134" i="4"/>
  <c r="BQ141" i="4"/>
  <c r="CH141" i="4"/>
  <c r="BM73" i="4"/>
  <c r="CH73" i="4"/>
  <c r="BM139" i="4"/>
  <c r="CH139" i="4"/>
  <c r="BM76" i="4"/>
  <c r="CH76" i="4"/>
  <c r="BQ103" i="4"/>
  <c r="CH103" i="4"/>
  <c r="BQ153" i="4"/>
  <c r="CH153" i="4"/>
  <c r="BQ217" i="4"/>
  <c r="CH217" i="4"/>
  <c r="BQ113" i="4"/>
  <c r="CH113" i="4"/>
  <c r="BO240" i="4"/>
  <c r="CH240" i="4"/>
  <c r="BM237" i="4"/>
  <c r="CH237" i="4"/>
  <c r="BM83" i="4"/>
  <c r="CH83" i="4"/>
  <c r="BN161" i="4"/>
  <c r="CH161" i="4"/>
  <c r="BQ232" i="4"/>
  <c r="CH232" i="4"/>
  <c r="BM209" i="4"/>
  <c r="CH209" i="4"/>
  <c r="BO71" i="4"/>
  <c r="CH71" i="4"/>
  <c r="BM100" i="4"/>
  <c r="CH100" i="4"/>
  <c r="BO233" i="4"/>
  <c r="CH233" i="4"/>
  <c r="BO218" i="4"/>
  <c r="CH218" i="4"/>
  <c r="BQ136" i="4"/>
  <c r="CH136" i="4"/>
  <c r="BQ198" i="4"/>
  <c r="CH198" i="4"/>
  <c r="BQ93" i="4"/>
  <c r="CH93" i="4"/>
  <c r="BN150" i="4"/>
  <c r="CH150" i="4"/>
  <c r="BN174" i="4"/>
  <c r="CH174" i="4"/>
  <c r="BO187" i="4"/>
  <c r="CH187" i="4"/>
  <c r="BQ51" i="4"/>
  <c r="CH51" i="4"/>
  <c r="BQ54" i="4"/>
  <c r="CH54" i="4"/>
  <c r="BN50" i="4"/>
  <c r="CH50" i="4"/>
  <c r="BM55" i="4"/>
  <c r="CH55" i="4"/>
  <c r="BO25" i="4"/>
  <c r="BX34" i="4"/>
  <c r="BY34" i="4"/>
  <c r="BZ34" i="4"/>
  <c r="BN41" i="4"/>
  <c r="BO41" i="4"/>
  <c r="BN32" i="4"/>
  <c r="CH32" i="4"/>
  <c r="BQ22" i="4"/>
  <c r="CH22" i="4"/>
  <c r="BO21" i="4"/>
  <c r="BM16" i="4"/>
  <c r="CH16" i="4"/>
  <c r="BM6" i="4"/>
  <c r="CH6" i="4"/>
  <c r="BM33" i="4"/>
  <c r="BN35" i="4"/>
  <c r="CH35" i="4"/>
  <c r="BO42" i="4"/>
  <c r="CH42" i="4"/>
  <c r="BQ34" i="4"/>
  <c r="CH34" i="4"/>
  <c r="BQ19" i="4"/>
  <c r="CH19" i="4"/>
  <c r="BQ38" i="4"/>
  <c r="BM10" i="4"/>
  <c r="CH10" i="4"/>
  <c r="BM7" i="4"/>
  <c r="CH7" i="4"/>
  <c r="BQ100" i="4"/>
  <c r="BM43" i="4"/>
  <c r="CH43" i="4"/>
  <c r="BO36" i="4"/>
  <c r="CH36" i="4"/>
  <c r="BQ48" i="4"/>
  <c r="BQ41" i="4"/>
  <c r="BZ38" i="4"/>
  <c r="BM15" i="4"/>
  <c r="CH15" i="4"/>
  <c r="BM45" i="4"/>
  <c r="CH45" i="4"/>
  <c r="BQ4" i="4"/>
  <c r="CH4" i="4"/>
  <c r="BZ206" i="4"/>
  <c r="BM11" i="4"/>
  <c r="BO13" i="4"/>
  <c r="CH13" i="4"/>
  <c r="BN40" i="4"/>
  <c r="CH40" i="4"/>
  <c r="BM37" i="4"/>
  <c r="CH37" i="4"/>
  <c r="BX215" i="4"/>
  <c r="BY215" i="4"/>
  <c r="BZ215" i="4"/>
  <c r="CB208" i="4"/>
  <c r="BX206" i="4"/>
  <c r="BM150" i="4"/>
  <c r="BY206" i="4"/>
  <c r="BM43" i="5"/>
  <c r="BO101" i="5"/>
  <c r="BN101" i="5"/>
  <c r="BM101" i="5"/>
  <c r="BQ101" i="5"/>
  <c r="CB54" i="5"/>
  <c r="BZ54" i="5"/>
  <c r="BY54" i="5"/>
  <c r="BX54" i="5"/>
  <c r="BO71" i="5"/>
  <c r="BN71" i="5"/>
  <c r="BQ71" i="5"/>
  <c r="BQ86" i="5"/>
  <c r="BN86" i="5"/>
  <c r="BQ96" i="5"/>
  <c r="BO96" i="5"/>
  <c r="CB105" i="5"/>
  <c r="CB71" i="5"/>
  <c r="BZ71" i="5"/>
  <c r="BY71" i="5"/>
  <c r="BX51" i="5"/>
  <c r="CB51" i="5"/>
  <c r="BX200" i="5"/>
  <c r="CB200" i="5"/>
  <c r="BZ200" i="5"/>
  <c r="BQ58" i="5"/>
  <c r="BO58" i="5"/>
  <c r="BY94" i="5"/>
  <c r="CB94" i="5"/>
  <c r="BZ81" i="5"/>
  <c r="BY81" i="5"/>
  <c r="BX81" i="5"/>
  <c r="CB81" i="5"/>
  <c r="BN58" i="5"/>
  <c r="BX33" i="5"/>
  <c r="BX106" i="5"/>
  <c r="CB121" i="5"/>
  <c r="BX121" i="5"/>
  <c r="BN63" i="5"/>
  <c r="BQ63" i="5"/>
  <c r="BO63" i="5"/>
  <c r="BQ94" i="5"/>
  <c r="BN94" i="5"/>
  <c r="BO94" i="5"/>
  <c r="BQ14" i="5"/>
  <c r="BN14" i="5"/>
  <c r="BM14" i="5"/>
  <c r="CB33" i="5"/>
  <c r="CB250" i="5"/>
  <c r="BX250" i="5"/>
  <c r="BM133" i="5"/>
  <c r="BN133" i="5"/>
  <c r="BY62" i="5"/>
  <c r="BZ62" i="5"/>
  <c r="BX162" i="5"/>
  <c r="BZ162" i="5"/>
  <c r="BY162" i="5"/>
  <c r="BM174" i="5"/>
  <c r="BQ174" i="5"/>
  <c r="BO174" i="5"/>
  <c r="BQ109" i="5"/>
  <c r="BO109" i="5"/>
  <c r="BM66" i="5"/>
  <c r="BN66" i="5"/>
  <c r="BO66" i="5"/>
  <c r="BQ26" i="5"/>
  <c r="BO26" i="5"/>
  <c r="BY16" i="5"/>
  <c r="BZ16" i="5"/>
  <c r="CB16" i="5"/>
  <c r="BM58" i="5"/>
  <c r="CB102" i="5"/>
  <c r="BZ102" i="5"/>
  <c r="BY102" i="5"/>
  <c r="BY116" i="5"/>
  <c r="BZ116" i="5"/>
  <c r="CB116" i="5"/>
  <c r="BM37" i="5"/>
  <c r="BQ37" i="5"/>
  <c r="BO37" i="5"/>
  <c r="BN37" i="5"/>
  <c r="BM219" i="5"/>
  <c r="BO166" i="5"/>
  <c r="BM166" i="5"/>
  <c r="BQ166" i="5"/>
  <c r="CB13" i="5"/>
  <c r="BZ13" i="5"/>
  <c r="BX13" i="5"/>
  <c r="BZ143" i="5"/>
  <c r="BY143" i="5"/>
  <c r="BZ118" i="5"/>
  <c r="BX118" i="5"/>
  <c r="BO162" i="5"/>
  <c r="BM162" i="5"/>
  <c r="CB166" i="5"/>
  <c r="BY166" i="5"/>
  <c r="BQ40" i="5"/>
  <c r="BO40" i="5"/>
  <c r="BN40" i="5"/>
  <c r="BO7" i="5"/>
  <c r="BQ250" i="5"/>
  <c r="BO250" i="5"/>
  <c r="BN250" i="5"/>
  <c r="BM250" i="5"/>
  <c r="BQ33" i="5"/>
  <c r="BO33" i="5"/>
  <c r="BN33" i="5"/>
  <c r="BZ69" i="5"/>
  <c r="BX69" i="5"/>
  <c r="CB69" i="5"/>
  <c r="BY69" i="5"/>
  <c r="BM57" i="5"/>
  <c r="BQ57" i="5"/>
  <c r="BO57" i="5"/>
  <c r="BN57" i="5"/>
  <c r="BM109" i="5"/>
  <c r="BN166" i="5"/>
  <c r="BX67" i="5"/>
  <c r="BZ67" i="5"/>
  <c r="BY40" i="5"/>
  <c r="BZ40" i="5"/>
  <c r="CB40" i="5"/>
  <c r="BY13" i="5"/>
  <c r="BM7" i="5"/>
  <c r="BQ43" i="5"/>
  <c r="CB28" i="5"/>
  <c r="BX28" i="5"/>
  <c r="CB17" i="5"/>
  <c r="BY17" i="5"/>
  <c r="BZ17" i="5"/>
  <c r="BY67" i="5"/>
  <c r="BM40" i="5"/>
  <c r="BX39" i="5"/>
  <c r="BM24" i="5"/>
  <c r="BO24" i="5"/>
  <c r="BQ24" i="5"/>
  <c r="BM65" i="5"/>
  <c r="BN7" i="5"/>
  <c r="BQ230" i="5"/>
  <c r="BO230" i="5"/>
  <c r="BN202" i="5"/>
  <c r="BM170" i="5"/>
  <c r="BN170" i="5"/>
  <c r="BQ170" i="5"/>
  <c r="BO170" i="5"/>
  <c r="BO17" i="5"/>
  <c r="BQ17" i="5"/>
  <c r="BN17" i="5"/>
  <c r="BN23" i="5"/>
  <c r="BO23" i="5"/>
  <c r="BQ23" i="5"/>
  <c r="BM23" i="5"/>
  <c r="CA288" i="5"/>
  <c r="BQ53" i="5"/>
  <c r="BN53" i="5"/>
  <c r="BM53" i="5"/>
  <c r="BZ125" i="5"/>
  <c r="CB125" i="5"/>
  <c r="BX125" i="5"/>
  <c r="BZ144" i="5"/>
  <c r="BX144" i="5"/>
  <c r="CB144" i="5"/>
  <c r="BY144" i="5"/>
  <c r="BZ246" i="5"/>
  <c r="BX246" i="5"/>
  <c r="CB53" i="5"/>
  <c r="BY53" i="5"/>
  <c r="BO144" i="5"/>
  <c r="BM144" i="5"/>
  <c r="BN144" i="5"/>
  <c r="BN100" i="5"/>
  <c r="BO100" i="5"/>
  <c r="BZ128" i="5"/>
  <c r="CB128" i="5"/>
  <c r="BY128" i="5"/>
  <c r="BQ102" i="5"/>
  <c r="BO102" i="5"/>
  <c r="BY127" i="5"/>
  <c r="CB127" i="5"/>
  <c r="BX127" i="5"/>
  <c r="BX53" i="5"/>
  <c r="BQ144" i="5"/>
  <c r="BY170" i="5"/>
  <c r="CB100" i="5"/>
  <c r="BY100" i="5"/>
  <c r="CB82" i="5"/>
  <c r="BY82" i="5"/>
  <c r="CB31" i="5"/>
  <c r="BX31" i="5"/>
  <c r="BM85" i="5"/>
  <c r="BO85" i="5"/>
  <c r="BQ85" i="5"/>
  <c r="BN85" i="5"/>
  <c r="BQ213" i="5"/>
  <c r="BN213" i="5"/>
  <c r="BM213" i="5"/>
  <c r="BO213" i="5"/>
  <c r="CB119" i="5"/>
  <c r="BX41" i="5"/>
  <c r="CB41" i="5"/>
  <c r="BZ41" i="5"/>
  <c r="BO82" i="5"/>
  <c r="BN82" i="5"/>
  <c r="BQ82" i="5"/>
  <c r="BY130" i="5"/>
  <c r="CB130" i="5"/>
  <c r="BM116" i="5"/>
  <c r="BO116" i="5"/>
  <c r="CB85" i="5"/>
  <c r="BZ85" i="5"/>
  <c r="BY85" i="5"/>
  <c r="BZ82" i="5"/>
  <c r="BX102" i="5"/>
  <c r="BN43" i="5"/>
  <c r="BQ181" i="5"/>
  <c r="BN181" i="5"/>
  <c r="BO181" i="5"/>
  <c r="BM181" i="5"/>
  <c r="BO73" i="5"/>
  <c r="BN73" i="5"/>
  <c r="BQ73" i="5"/>
  <c r="CB96" i="5"/>
  <c r="BZ96" i="5"/>
  <c r="BY96" i="5"/>
  <c r="BX96" i="5"/>
  <c r="BQ200" i="5"/>
  <c r="BO200" i="5"/>
  <c r="BN200" i="5"/>
  <c r="BM200" i="5"/>
  <c r="CB47" i="5"/>
  <c r="BX47" i="5"/>
  <c r="BY47" i="5"/>
  <c r="BZ47" i="5"/>
  <c r="T193" i="1"/>
  <c r="BQ281" i="5"/>
  <c r="BO281" i="5"/>
  <c r="BN281" i="5"/>
  <c r="BM281" i="5"/>
  <c r="BO240" i="5"/>
  <c r="BM240" i="5"/>
  <c r="BN240" i="5"/>
  <c r="BQ240" i="5"/>
  <c r="BO198" i="5"/>
  <c r="BQ198" i="5"/>
  <c r="BN198" i="5"/>
  <c r="BM198" i="5"/>
  <c r="BN178" i="5"/>
  <c r="BM178" i="5"/>
  <c r="BO178" i="5"/>
  <c r="BQ178" i="5"/>
  <c r="BN123" i="5"/>
  <c r="BQ123" i="5"/>
  <c r="BO123" i="5"/>
  <c r="BM123" i="5"/>
  <c r="BZ141" i="5"/>
  <c r="CB141" i="5"/>
  <c r="BX141" i="5"/>
  <c r="BY141" i="5"/>
  <c r="BN104" i="5"/>
  <c r="BQ104" i="5"/>
  <c r="BM104" i="5"/>
  <c r="BO104" i="5"/>
  <c r="BX66" i="5"/>
  <c r="CB66" i="5"/>
  <c r="BZ66" i="5"/>
  <c r="BY66" i="5"/>
  <c r="CB93" i="5"/>
  <c r="BX93" i="5"/>
  <c r="BZ93" i="5"/>
  <c r="BY93" i="5"/>
  <c r="BO78" i="5"/>
  <c r="BQ78" i="5"/>
  <c r="BN78" i="5"/>
  <c r="BM78" i="5"/>
  <c r="BQ22" i="5"/>
  <c r="BO22" i="5"/>
  <c r="BN22" i="5"/>
  <c r="BM22" i="5"/>
  <c r="BP1" i="5"/>
  <c r="CB76" i="5"/>
  <c r="BY76" i="5"/>
  <c r="BZ76" i="5"/>
  <c r="BX76" i="5"/>
  <c r="CB12" i="5"/>
  <c r="BY12" i="5"/>
  <c r="BZ12" i="5"/>
  <c r="BX12" i="5"/>
  <c r="BQ284" i="5"/>
  <c r="BO284" i="5"/>
  <c r="BN284" i="5"/>
  <c r="BM284" i="5"/>
  <c r="BQ263" i="5"/>
  <c r="BO263" i="5"/>
  <c r="BN263" i="5"/>
  <c r="BM263" i="5"/>
  <c r="BZ237" i="5"/>
  <c r="BY237" i="5"/>
  <c r="CB237" i="5"/>
  <c r="BX237" i="5"/>
  <c r="BY241" i="5"/>
  <c r="BZ241" i="5"/>
  <c r="BX241" i="5"/>
  <c r="CB241" i="5"/>
  <c r="BQ225" i="5"/>
  <c r="BO225" i="5"/>
  <c r="BN225" i="5"/>
  <c r="BM225" i="5"/>
  <c r="BY204" i="5"/>
  <c r="CB204" i="5"/>
  <c r="BX204" i="5"/>
  <c r="BZ204" i="5"/>
  <c r="BY233" i="5"/>
  <c r="BZ233" i="5"/>
  <c r="BX233" i="5"/>
  <c r="CB233" i="5"/>
  <c r="BQ155" i="5"/>
  <c r="BM155" i="5"/>
  <c r="BN155" i="5"/>
  <c r="BO155" i="5"/>
  <c r="BX123" i="5"/>
  <c r="BY123" i="5"/>
  <c r="CB123" i="5"/>
  <c r="BZ123" i="5"/>
  <c r="BN141" i="5"/>
  <c r="BO141" i="5"/>
  <c r="BQ141" i="5"/>
  <c r="BM141" i="5"/>
  <c r="CB136" i="5"/>
  <c r="BZ136" i="5"/>
  <c r="BY136" i="5"/>
  <c r="BX136" i="5"/>
  <c r="BZ88" i="5"/>
  <c r="BX88" i="5"/>
  <c r="CB88" i="5"/>
  <c r="BY88" i="5"/>
  <c r="CB91" i="5"/>
  <c r="BZ91" i="5"/>
  <c r="BX91" i="5"/>
  <c r="BY91" i="5"/>
  <c r="BN39" i="5"/>
  <c r="BM39" i="5"/>
  <c r="BQ39" i="5"/>
  <c r="BO39" i="5"/>
  <c r="BZ78" i="5"/>
  <c r="BX78" i="5"/>
  <c r="BY78" i="5"/>
  <c r="CB78" i="5"/>
  <c r="CB9" i="5"/>
  <c r="BY9" i="5"/>
  <c r="BX9" i="5"/>
  <c r="BZ9" i="5"/>
  <c r="BX280" i="5"/>
  <c r="CB280" i="5"/>
  <c r="BZ280" i="5"/>
  <c r="BY280" i="5"/>
  <c r="BY245" i="5"/>
  <c r="BX245" i="5"/>
  <c r="CB245" i="5"/>
  <c r="BZ245" i="5"/>
  <c r="BO237" i="5"/>
  <c r="BQ237" i="5"/>
  <c r="BN237" i="5"/>
  <c r="BM237" i="5"/>
  <c r="BZ248" i="5"/>
  <c r="CB248" i="5"/>
  <c r="BX248" i="5"/>
  <c r="BY248" i="5"/>
  <c r="BO241" i="5"/>
  <c r="BN241" i="5"/>
  <c r="BQ241" i="5"/>
  <c r="BM241" i="5"/>
  <c r="BQ130" i="5"/>
  <c r="BO130" i="5"/>
  <c r="BM130" i="5"/>
  <c r="BN130" i="5"/>
  <c r="BY135" i="5"/>
  <c r="BX135" i="5"/>
  <c r="CB135" i="5"/>
  <c r="BZ135" i="5"/>
  <c r="BQ167" i="5"/>
  <c r="BM167" i="5"/>
  <c r="BO167" i="5"/>
  <c r="BN167" i="5"/>
  <c r="BM92" i="5"/>
  <c r="BO92" i="5"/>
  <c r="BN92" i="5"/>
  <c r="BQ92" i="5"/>
  <c r="BM55" i="5"/>
  <c r="BO55" i="5"/>
  <c r="BN55" i="5"/>
  <c r="BQ55" i="5"/>
  <c r="CB103" i="5"/>
  <c r="BZ103" i="5"/>
  <c r="BY103" i="5"/>
  <c r="BX103" i="5"/>
  <c r="CB22" i="5"/>
  <c r="BZ22" i="5"/>
  <c r="BY22" i="5"/>
  <c r="BX22" i="5"/>
  <c r="BQ12" i="5"/>
  <c r="BO12" i="5"/>
  <c r="BM12" i="5"/>
  <c r="BN12" i="5"/>
  <c r="BX284" i="5"/>
  <c r="CB284" i="5"/>
  <c r="BZ284" i="5"/>
  <c r="BY284" i="5"/>
  <c r="BO280" i="5"/>
  <c r="BN280" i="5"/>
  <c r="BM280" i="5"/>
  <c r="BQ280" i="5"/>
  <c r="CB267" i="5"/>
  <c r="BZ267" i="5"/>
  <c r="BY267" i="5"/>
  <c r="BX267" i="5"/>
  <c r="BY247" i="5"/>
  <c r="BZ247" i="5"/>
  <c r="CB247" i="5"/>
  <c r="BX247" i="5"/>
  <c r="CB263" i="5"/>
  <c r="BX263" i="5"/>
  <c r="BZ263" i="5"/>
  <c r="BY263" i="5"/>
  <c r="BQ246" i="5"/>
  <c r="BO246" i="5"/>
  <c r="BN246" i="5"/>
  <c r="BM246" i="5"/>
  <c r="BO243" i="5"/>
  <c r="BN243" i="5"/>
  <c r="BM243" i="5"/>
  <c r="BQ243" i="5"/>
  <c r="BZ235" i="5"/>
  <c r="BX235" i="5"/>
  <c r="CB235" i="5"/>
  <c r="BY235" i="5"/>
  <c r="BY197" i="5"/>
  <c r="BX197" i="5"/>
  <c r="BZ197" i="5"/>
  <c r="CB197" i="5"/>
  <c r="BO186" i="5"/>
  <c r="BN186" i="5"/>
  <c r="BM186" i="5"/>
  <c r="BQ186" i="5"/>
  <c r="BN207" i="5"/>
  <c r="BQ207" i="5"/>
  <c r="BO207" i="5"/>
  <c r="BM207" i="5"/>
  <c r="BN233" i="5"/>
  <c r="BM233" i="5"/>
  <c r="BQ233" i="5"/>
  <c r="BO233" i="5"/>
  <c r="BZ155" i="5"/>
  <c r="CB155" i="5"/>
  <c r="BY155" i="5"/>
  <c r="BX155" i="5"/>
  <c r="BN171" i="5"/>
  <c r="BM171" i="5"/>
  <c r="BQ171" i="5"/>
  <c r="BO171" i="5"/>
  <c r="CB148" i="5"/>
  <c r="BZ148" i="5"/>
  <c r="BY148" i="5"/>
  <c r="BX148" i="5"/>
  <c r="CB134" i="5"/>
  <c r="BX134" i="5"/>
  <c r="BY134" i="5"/>
  <c r="BZ134" i="5"/>
  <c r="CB167" i="5"/>
  <c r="BY167" i="5"/>
  <c r="BZ167" i="5"/>
  <c r="BX167" i="5"/>
  <c r="BY73" i="5"/>
  <c r="CB73" i="5"/>
  <c r="BZ73" i="5"/>
  <c r="BX73" i="5"/>
  <c r="BY75" i="5"/>
  <c r="CB75" i="5"/>
  <c r="BZ75" i="5"/>
  <c r="BX75" i="5"/>
  <c r="CB8" i="5"/>
  <c r="BZ8" i="5"/>
  <c r="BY8" i="5"/>
  <c r="BX8" i="5"/>
  <c r="BY46" i="5"/>
  <c r="BZ46" i="5"/>
  <c r="CB46" i="5"/>
  <c r="BX46" i="5"/>
  <c r="BY79" i="5"/>
  <c r="CB79" i="5"/>
  <c r="BX79" i="5"/>
  <c r="BZ79" i="5"/>
  <c r="BO249" i="5"/>
  <c r="BN249" i="5"/>
  <c r="BM249" i="5"/>
  <c r="BQ249" i="5"/>
  <c r="BZ243" i="5"/>
  <c r="CB243" i="5"/>
  <c r="BY243" i="5"/>
  <c r="BX243" i="5"/>
  <c r="BY231" i="5"/>
  <c r="BZ231" i="5"/>
  <c r="BX231" i="5"/>
  <c r="CB231" i="5"/>
  <c r="BX176" i="5"/>
  <c r="CB176" i="5"/>
  <c r="BY176" i="5"/>
  <c r="BZ176" i="5"/>
  <c r="CB160" i="5"/>
  <c r="BX160" i="5"/>
  <c r="BZ160" i="5"/>
  <c r="BY160" i="5"/>
  <c r="BQ139" i="5"/>
  <c r="BO139" i="5"/>
  <c r="BN139" i="5"/>
  <c r="BM139" i="5"/>
  <c r="BQ148" i="5"/>
  <c r="BN148" i="5"/>
  <c r="BM148" i="5"/>
  <c r="BO148" i="5"/>
  <c r="BX151" i="5"/>
  <c r="BY151" i="5"/>
  <c r="CB151" i="5"/>
  <c r="BZ151" i="5"/>
  <c r="BO134" i="5"/>
  <c r="BN134" i="5"/>
  <c r="BQ134" i="5"/>
  <c r="BM134" i="5"/>
  <c r="BY35" i="5"/>
  <c r="BX35" i="5"/>
  <c r="CB35" i="5"/>
  <c r="BZ35" i="5"/>
  <c r="CB55" i="5"/>
  <c r="BZ55" i="5"/>
  <c r="BY55" i="5"/>
  <c r="BX55" i="5"/>
  <c r="BM103" i="5"/>
  <c r="BN103" i="5"/>
  <c r="BO103" i="5"/>
  <c r="BQ103" i="5"/>
  <c r="BO36" i="5"/>
  <c r="BN36" i="5"/>
  <c r="BM36" i="5"/>
  <c r="BQ36" i="5"/>
  <c r="BZ52" i="5"/>
  <c r="CB52" i="5"/>
  <c r="BY52" i="5"/>
  <c r="BX52" i="5"/>
  <c r="BM4" i="5"/>
  <c r="BQ4" i="5"/>
  <c r="BN4" i="5"/>
  <c r="BO4" i="5"/>
  <c r="BQ46" i="5"/>
  <c r="BN46" i="5"/>
  <c r="BM46" i="5"/>
  <c r="BO46" i="5"/>
  <c r="CB279" i="5"/>
  <c r="BZ279" i="5"/>
  <c r="BY279" i="5"/>
  <c r="BX279" i="5"/>
  <c r="BY249" i="5"/>
  <c r="BZ249" i="5"/>
  <c r="BX249" i="5"/>
  <c r="CB249" i="5"/>
  <c r="BO235" i="5"/>
  <c r="BM235" i="5"/>
  <c r="BQ235" i="5"/>
  <c r="BN235" i="5"/>
  <c r="BM215" i="5"/>
  <c r="BQ215" i="5"/>
  <c r="BN215" i="5"/>
  <c r="BO215" i="5"/>
  <c r="CB191" i="5"/>
  <c r="BX191" i="5"/>
  <c r="BZ191" i="5"/>
  <c r="BY191" i="5"/>
  <c r="BZ211" i="5"/>
  <c r="BX211" i="5"/>
  <c r="CB211" i="5"/>
  <c r="BY211" i="5"/>
  <c r="BM231" i="5"/>
  <c r="BO231" i="5"/>
  <c r="BQ231" i="5"/>
  <c r="BN231" i="5"/>
  <c r="BQ180" i="5"/>
  <c r="BO180" i="5"/>
  <c r="BM180" i="5"/>
  <c r="BN180" i="5"/>
  <c r="BY178" i="5"/>
  <c r="BX178" i="5"/>
  <c r="CB178" i="5"/>
  <c r="BZ178" i="5"/>
  <c r="BO160" i="5"/>
  <c r="BQ160" i="5"/>
  <c r="BN160" i="5"/>
  <c r="BM160" i="5"/>
  <c r="CB171" i="5"/>
  <c r="BY171" i="5"/>
  <c r="BX171" i="5"/>
  <c r="BZ171" i="5"/>
  <c r="BX139" i="5"/>
  <c r="BY139" i="5"/>
  <c r="CB139" i="5"/>
  <c r="BZ139" i="5"/>
  <c r="BQ151" i="5"/>
  <c r="BN151" i="5"/>
  <c r="BO151" i="5"/>
  <c r="BM151" i="5"/>
  <c r="BY138" i="5"/>
  <c r="BX138" i="5"/>
  <c r="BZ138" i="5"/>
  <c r="CB138" i="5"/>
  <c r="BQ113" i="5"/>
  <c r="BM113" i="5"/>
  <c r="BN113" i="5"/>
  <c r="BO113" i="5"/>
  <c r="BZ104" i="5"/>
  <c r="CB104" i="5"/>
  <c r="BY104" i="5"/>
  <c r="BX104" i="5"/>
  <c r="CB56" i="5"/>
  <c r="BZ56" i="5"/>
  <c r="BY56" i="5"/>
  <c r="BX56" i="5"/>
  <c r="BQ50" i="5"/>
  <c r="BN50" i="5"/>
  <c r="BM50" i="5"/>
  <c r="BO50" i="5"/>
  <c r="CB36" i="5"/>
  <c r="BZ36" i="5"/>
  <c r="BY36" i="5"/>
  <c r="BX36" i="5"/>
  <c r="BX44" i="5"/>
  <c r="CB44" i="5"/>
  <c r="BZ44" i="5"/>
  <c r="BY44" i="5"/>
  <c r="BQ61" i="5"/>
  <c r="BO61" i="5"/>
  <c r="BM61" i="5"/>
  <c r="BN61" i="5"/>
  <c r="BN52" i="5"/>
  <c r="BO52" i="5"/>
  <c r="BQ52" i="5"/>
  <c r="BM52" i="5"/>
  <c r="CB38" i="5"/>
  <c r="BZ38" i="5"/>
  <c r="BX38" i="5"/>
  <c r="BY38" i="5"/>
  <c r="BQ8" i="5"/>
  <c r="BO8" i="5"/>
  <c r="BN8" i="5"/>
  <c r="BM8" i="5"/>
  <c r="BQ79" i="5"/>
  <c r="BO79" i="5"/>
  <c r="BN79" i="5"/>
  <c r="BM79" i="5"/>
  <c r="BM273" i="5"/>
  <c r="BN273" i="5"/>
  <c r="BO273" i="5"/>
  <c r="BQ273" i="5"/>
  <c r="BQ286" i="5"/>
  <c r="BO286" i="5"/>
  <c r="BN286" i="5"/>
  <c r="BM286" i="5"/>
  <c r="CB215" i="5"/>
  <c r="BX215" i="5"/>
  <c r="BZ215" i="5"/>
  <c r="BY215" i="5"/>
  <c r="CB205" i="5"/>
  <c r="BZ205" i="5"/>
  <c r="BY205" i="5"/>
  <c r="BX205" i="5"/>
  <c r="BX238" i="5"/>
  <c r="CB238" i="5"/>
  <c r="BZ238" i="5"/>
  <c r="BY238" i="5"/>
  <c r="CB182" i="5"/>
  <c r="BY182" i="5"/>
  <c r="BZ182" i="5"/>
  <c r="BX182" i="5"/>
  <c r="BQ193" i="5"/>
  <c r="BO193" i="5"/>
  <c r="BN193" i="5"/>
  <c r="BM193" i="5"/>
  <c r="BZ180" i="5"/>
  <c r="BY180" i="5"/>
  <c r="BX180" i="5"/>
  <c r="CB180" i="5"/>
  <c r="BO203" i="5"/>
  <c r="BQ203" i="5"/>
  <c r="BN203" i="5"/>
  <c r="BM203" i="5"/>
  <c r="BQ159" i="5"/>
  <c r="BO159" i="5"/>
  <c r="BN159" i="5"/>
  <c r="BM159" i="5"/>
  <c r="BZ129" i="5"/>
  <c r="CB129" i="5"/>
  <c r="BY129" i="5"/>
  <c r="BX129" i="5"/>
  <c r="BY158" i="5"/>
  <c r="BX158" i="5"/>
  <c r="CB158" i="5"/>
  <c r="BZ158" i="5"/>
  <c r="BM140" i="5"/>
  <c r="BQ140" i="5"/>
  <c r="BN140" i="5"/>
  <c r="BO140" i="5"/>
  <c r="CB107" i="5"/>
  <c r="BZ107" i="5"/>
  <c r="BY107" i="5"/>
  <c r="BX107" i="5"/>
  <c r="BN80" i="5"/>
  <c r="BM80" i="5"/>
  <c r="BQ80" i="5"/>
  <c r="BO80" i="5"/>
  <c r="BQ44" i="5"/>
  <c r="BO44" i="5"/>
  <c r="BN44" i="5"/>
  <c r="BM44" i="5"/>
  <c r="CB61" i="5"/>
  <c r="BZ61" i="5"/>
  <c r="BX61" i="5"/>
  <c r="BY61" i="5"/>
  <c r="BO45" i="5"/>
  <c r="BN45" i="5"/>
  <c r="BM45" i="5"/>
  <c r="BQ45" i="5"/>
  <c r="BQ3" i="5"/>
  <c r="BO3" i="5"/>
  <c r="BM3" i="5"/>
  <c r="BN3" i="5"/>
  <c r="BZ266" i="5"/>
  <c r="BX266" i="5"/>
  <c r="BY266" i="5"/>
  <c r="CB266" i="5"/>
  <c r="BZ239" i="5"/>
  <c r="CB239" i="5"/>
  <c r="BY239" i="5"/>
  <c r="BX239" i="5"/>
  <c r="BO236" i="5"/>
  <c r="BM236" i="5"/>
  <c r="BN236" i="5"/>
  <c r="BQ236" i="5"/>
  <c r="BO208" i="5"/>
  <c r="BQ208" i="5"/>
  <c r="BM208" i="5"/>
  <c r="BN208" i="5"/>
  <c r="BQ229" i="5"/>
  <c r="BM229" i="5"/>
  <c r="BO229" i="5"/>
  <c r="BN229" i="5"/>
  <c r="BY198" i="5"/>
  <c r="CB198" i="5"/>
  <c r="BZ198" i="5"/>
  <c r="BX198" i="5"/>
  <c r="BQ185" i="5"/>
  <c r="BO185" i="5"/>
  <c r="BN185" i="5"/>
  <c r="BM185" i="5"/>
  <c r="BM173" i="5"/>
  <c r="BQ173" i="5"/>
  <c r="BN173" i="5"/>
  <c r="BO173" i="5"/>
  <c r="BO195" i="5"/>
  <c r="BM195" i="5"/>
  <c r="BQ195" i="5"/>
  <c r="BN195" i="5"/>
  <c r="BM210" i="5"/>
  <c r="BQ210" i="5"/>
  <c r="BN210" i="5"/>
  <c r="BO210" i="5"/>
  <c r="BX159" i="5"/>
  <c r="BY159" i="5"/>
  <c r="CB159" i="5"/>
  <c r="BZ159" i="5"/>
  <c r="BM132" i="5"/>
  <c r="BN132" i="5"/>
  <c r="BQ132" i="5"/>
  <c r="BO132" i="5"/>
  <c r="BO138" i="5"/>
  <c r="BQ138" i="5"/>
  <c r="BN138" i="5"/>
  <c r="BM138" i="5"/>
  <c r="CB99" i="5"/>
  <c r="BZ99" i="5"/>
  <c r="BY99" i="5"/>
  <c r="BX99" i="5"/>
  <c r="CB34" i="5"/>
  <c r="BZ34" i="5"/>
  <c r="BY34" i="5"/>
  <c r="BX34" i="5"/>
  <c r="BO97" i="5"/>
  <c r="BM97" i="5"/>
  <c r="BQ97" i="5"/>
  <c r="BN97" i="5"/>
  <c r="BN56" i="5"/>
  <c r="BM56" i="5"/>
  <c r="BQ56" i="5"/>
  <c r="BO56" i="5"/>
  <c r="BN70" i="5"/>
  <c r="BM70" i="5"/>
  <c r="BQ70" i="5"/>
  <c r="BO70" i="5"/>
  <c r="CB89" i="5"/>
  <c r="BX89" i="5"/>
  <c r="BZ89" i="5"/>
  <c r="BY89" i="5"/>
  <c r="BN25" i="5"/>
  <c r="BQ25" i="5"/>
  <c r="BO25" i="5"/>
  <c r="BM25" i="5"/>
  <c r="CB45" i="5"/>
  <c r="BZ45" i="5"/>
  <c r="BY45" i="5"/>
  <c r="BX45" i="5"/>
  <c r="BQ49" i="5"/>
  <c r="BO49" i="5"/>
  <c r="BN49" i="5"/>
  <c r="BM49" i="5"/>
  <c r="BQ38" i="5"/>
  <c r="BN38" i="5"/>
  <c r="BM38" i="5"/>
  <c r="BO38" i="5"/>
  <c r="CB3" i="5"/>
  <c r="BZ3" i="5"/>
  <c r="BY3" i="5"/>
  <c r="BX3" i="5"/>
  <c r="BZ286" i="5"/>
  <c r="BY286" i="5"/>
  <c r="BX286" i="5"/>
  <c r="CB286" i="5"/>
  <c r="CB278" i="5"/>
  <c r="BZ278" i="5"/>
  <c r="BY278" i="5"/>
  <c r="BX278" i="5"/>
  <c r="BZ242" i="5"/>
  <c r="BX242" i="5"/>
  <c r="CB242" i="5"/>
  <c r="BY242" i="5"/>
  <c r="BY232" i="5"/>
  <c r="BX232" i="5"/>
  <c r="BZ232" i="5"/>
  <c r="CB232" i="5"/>
  <c r="BY234" i="5"/>
  <c r="CB234" i="5"/>
  <c r="BZ234" i="5"/>
  <c r="BX234" i="5"/>
  <c r="CB208" i="5"/>
  <c r="BZ208" i="5"/>
  <c r="BY208" i="5"/>
  <c r="BX208" i="5"/>
  <c r="CB149" i="5"/>
  <c r="BY149" i="5"/>
  <c r="BX149" i="5"/>
  <c r="BZ149" i="5"/>
  <c r="BM187" i="5"/>
  <c r="BO187" i="5"/>
  <c r="BN187" i="5"/>
  <c r="BQ187" i="5"/>
  <c r="BX193" i="5"/>
  <c r="CB193" i="5"/>
  <c r="BY193" i="5"/>
  <c r="BZ193" i="5"/>
  <c r="BM161" i="5"/>
  <c r="BO161" i="5"/>
  <c r="BN161" i="5"/>
  <c r="BQ161" i="5"/>
  <c r="CB153" i="5"/>
  <c r="BZ153" i="5"/>
  <c r="BY153" i="5"/>
  <c r="BX153" i="5"/>
  <c r="BY132" i="5"/>
  <c r="BZ132" i="5"/>
  <c r="BX132" i="5"/>
  <c r="CB132" i="5"/>
  <c r="BN158" i="5"/>
  <c r="BM158" i="5"/>
  <c r="BO158" i="5"/>
  <c r="BQ158" i="5"/>
  <c r="BQ117" i="5"/>
  <c r="BN117" i="5"/>
  <c r="BO117" i="5"/>
  <c r="BM117" i="5"/>
  <c r="BO51" i="5"/>
  <c r="BN51" i="5"/>
  <c r="BQ51" i="5"/>
  <c r="BM51" i="5"/>
  <c r="BZ29" i="5"/>
  <c r="BY29" i="5"/>
  <c r="BX29" i="5"/>
  <c r="CB29" i="5"/>
  <c r="CB70" i="5"/>
  <c r="BZ70" i="5"/>
  <c r="BY70" i="5"/>
  <c r="BX70" i="5"/>
  <c r="BY271" i="5"/>
  <c r="BX271" i="5"/>
  <c r="BZ271" i="5"/>
  <c r="CB271" i="5"/>
  <c r="BN278" i="5"/>
  <c r="BM278" i="5"/>
  <c r="BO278" i="5"/>
  <c r="BQ278" i="5"/>
  <c r="BX228" i="5"/>
  <c r="CB228" i="5"/>
  <c r="BY228" i="5"/>
  <c r="BZ228" i="5"/>
  <c r="BY186" i="5"/>
  <c r="CB186" i="5"/>
  <c r="BX186" i="5"/>
  <c r="BZ186" i="5"/>
  <c r="BZ187" i="5"/>
  <c r="BY187" i="5"/>
  <c r="BX187" i="5"/>
  <c r="CB187" i="5"/>
  <c r="BY201" i="5"/>
  <c r="BZ201" i="5"/>
  <c r="BX201" i="5"/>
  <c r="CB201" i="5"/>
  <c r="BQ179" i="5"/>
  <c r="BN179" i="5"/>
  <c r="BM179" i="5"/>
  <c r="BO179" i="5"/>
  <c r="BY195" i="5"/>
  <c r="BX195" i="5"/>
  <c r="CB195" i="5"/>
  <c r="BZ195" i="5"/>
  <c r="BZ210" i="5"/>
  <c r="CB210" i="5"/>
  <c r="BY210" i="5"/>
  <c r="BX210" i="5"/>
  <c r="BM135" i="5"/>
  <c r="BQ135" i="5"/>
  <c r="BO135" i="5"/>
  <c r="BN135" i="5"/>
  <c r="CB98" i="5"/>
  <c r="BY98" i="5"/>
  <c r="BX98" i="5"/>
  <c r="BZ98" i="5"/>
  <c r="CB97" i="5"/>
  <c r="BZ97" i="5"/>
  <c r="BY97" i="5"/>
  <c r="BX97" i="5"/>
  <c r="BN5" i="5"/>
  <c r="BQ5" i="5"/>
  <c r="BO5" i="5"/>
  <c r="BM5" i="5"/>
  <c r="BQ84" i="5"/>
  <c r="BN84" i="5"/>
  <c r="BO84" i="5"/>
  <c r="BM84" i="5"/>
  <c r="BM27" i="5"/>
  <c r="BO27" i="5"/>
  <c r="BN27" i="5"/>
  <c r="BQ27" i="5"/>
  <c r="BM277" i="5"/>
  <c r="BQ277" i="5"/>
  <c r="BO277" i="5"/>
  <c r="BN277" i="5"/>
  <c r="BZ275" i="5"/>
  <c r="BY275" i="5"/>
  <c r="BX275" i="5"/>
  <c r="CB275" i="5"/>
  <c r="BN232" i="5"/>
  <c r="BO232" i="5"/>
  <c r="BM232" i="5"/>
  <c r="BQ232" i="5"/>
  <c r="BQ234" i="5"/>
  <c r="BM234" i="5"/>
  <c r="BN234" i="5"/>
  <c r="BO234" i="5"/>
  <c r="BQ228" i="5"/>
  <c r="BN228" i="5"/>
  <c r="BM228" i="5"/>
  <c r="BO228" i="5"/>
  <c r="BY221" i="5"/>
  <c r="CB221" i="5"/>
  <c r="BZ221" i="5"/>
  <c r="BX221" i="5"/>
  <c r="BX185" i="5"/>
  <c r="BZ185" i="5"/>
  <c r="BY185" i="5"/>
  <c r="CB185" i="5"/>
  <c r="BQ190" i="5"/>
  <c r="BO190" i="5"/>
  <c r="BN190" i="5"/>
  <c r="BM190" i="5"/>
  <c r="BX161" i="5"/>
  <c r="CB161" i="5"/>
  <c r="BY161" i="5"/>
  <c r="BZ161" i="5"/>
  <c r="BN153" i="5"/>
  <c r="BQ153" i="5"/>
  <c r="BO153" i="5"/>
  <c r="BM153" i="5"/>
  <c r="BQ114" i="5"/>
  <c r="BM114" i="5"/>
  <c r="BO114" i="5"/>
  <c r="BN114" i="5"/>
  <c r="BZ126" i="5"/>
  <c r="CB126" i="5"/>
  <c r="BX126" i="5"/>
  <c r="BY126" i="5"/>
  <c r="BN77" i="5"/>
  <c r="BO77" i="5"/>
  <c r="BQ77" i="5"/>
  <c r="BM77" i="5"/>
  <c r="BN98" i="5"/>
  <c r="BO98" i="5"/>
  <c r="BQ98" i="5"/>
  <c r="BM98" i="5"/>
  <c r="BO48" i="5"/>
  <c r="BN48" i="5"/>
  <c r="BQ48" i="5"/>
  <c r="BM48" i="5"/>
  <c r="CB84" i="5"/>
  <c r="BY84" i="5"/>
  <c r="BX84" i="5"/>
  <c r="BZ84" i="5"/>
  <c r="BZ21" i="5"/>
  <c r="BY21" i="5"/>
  <c r="CB21" i="5"/>
  <c r="BX21" i="5"/>
  <c r="BQ285" i="5"/>
  <c r="BO285" i="5"/>
  <c r="BN285" i="5"/>
  <c r="BM285" i="5"/>
  <c r="BQ282" i="5"/>
  <c r="BO282" i="5"/>
  <c r="BN282" i="5"/>
  <c r="BM282" i="5"/>
  <c r="BZ272" i="5"/>
  <c r="BX272" i="5"/>
  <c r="CB272" i="5"/>
  <c r="BY272" i="5"/>
  <c r="BQ256" i="5"/>
  <c r="BO256" i="5"/>
  <c r="BN256" i="5"/>
  <c r="BM256" i="5"/>
  <c r="BN222" i="5"/>
  <c r="BO222" i="5"/>
  <c r="BM222" i="5"/>
  <c r="BQ222" i="5"/>
  <c r="BQ184" i="5"/>
  <c r="BO184" i="5"/>
  <c r="BM184" i="5"/>
  <c r="BN184" i="5"/>
  <c r="BX224" i="5"/>
  <c r="BZ224" i="5"/>
  <c r="CB224" i="5"/>
  <c r="BY224" i="5"/>
  <c r="BX226" i="5"/>
  <c r="CB226" i="5"/>
  <c r="BY226" i="5"/>
  <c r="BZ226" i="5"/>
  <c r="BX202" i="5"/>
  <c r="BZ202" i="5"/>
  <c r="BY202" i="5"/>
  <c r="CB202" i="5"/>
  <c r="BO238" i="5"/>
  <c r="BM238" i="5"/>
  <c r="BQ238" i="5"/>
  <c r="BN238" i="5"/>
  <c r="BN188" i="5"/>
  <c r="BQ188" i="5"/>
  <c r="BO188" i="5"/>
  <c r="BM188" i="5"/>
  <c r="BN183" i="5"/>
  <c r="BO183" i="5"/>
  <c r="BQ183" i="5"/>
  <c r="BM183" i="5"/>
  <c r="BO152" i="5"/>
  <c r="BN152" i="5"/>
  <c r="BQ152" i="5"/>
  <c r="BM152" i="5"/>
  <c r="BN137" i="5"/>
  <c r="BQ137" i="5"/>
  <c r="BO137" i="5"/>
  <c r="BM137" i="5"/>
  <c r="CB142" i="5"/>
  <c r="BY142" i="5"/>
  <c r="BZ142" i="5"/>
  <c r="BX142" i="5"/>
  <c r="CB157" i="5"/>
  <c r="BZ157" i="5"/>
  <c r="BY157" i="5"/>
  <c r="BX157" i="5"/>
  <c r="CB114" i="5"/>
  <c r="BZ114" i="5"/>
  <c r="BX114" i="5"/>
  <c r="BY114" i="5"/>
  <c r="BX113" i="5"/>
  <c r="BY113" i="5"/>
  <c r="CB113" i="5"/>
  <c r="BZ113" i="5"/>
  <c r="BZ117" i="5"/>
  <c r="BX117" i="5"/>
  <c r="BY117" i="5"/>
  <c r="CB117" i="5"/>
  <c r="BQ126" i="5"/>
  <c r="BO126" i="5"/>
  <c r="BM126" i="5"/>
  <c r="BN126" i="5"/>
  <c r="BO87" i="5"/>
  <c r="BN87" i="5"/>
  <c r="BM87" i="5"/>
  <c r="BQ87" i="5"/>
  <c r="CB42" i="5"/>
  <c r="BZ42" i="5"/>
  <c r="BX42" i="5"/>
  <c r="BY42" i="5"/>
  <c r="BO75" i="5"/>
  <c r="BQ75" i="5"/>
  <c r="BN75" i="5"/>
  <c r="BM75" i="5"/>
  <c r="BM74" i="5"/>
  <c r="BQ74" i="5"/>
  <c r="BO74" i="5"/>
  <c r="BN74" i="5"/>
  <c r="CB27" i="5"/>
  <c r="BZ27" i="5"/>
  <c r="BY27" i="5"/>
  <c r="BX27" i="5"/>
  <c r="CA1" i="5"/>
  <c r="BQ9" i="5"/>
  <c r="BO9" i="5"/>
  <c r="BN9" i="5"/>
  <c r="BM9" i="5"/>
  <c r="CB277" i="5"/>
  <c r="BY277" i="5"/>
  <c r="BZ277" i="5"/>
  <c r="BX277" i="5"/>
  <c r="BM269" i="5"/>
  <c r="BQ269" i="5"/>
  <c r="BO269" i="5"/>
  <c r="BN269" i="5"/>
  <c r="BO275" i="5"/>
  <c r="BM275" i="5"/>
  <c r="BQ275" i="5"/>
  <c r="BN275" i="5"/>
  <c r="BY256" i="5"/>
  <c r="CB256" i="5"/>
  <c r="BX256" i="5"/>
  <c r="BZ256" i="5"/>
  <c r="BN226" i="5"/>
  <c r="BM226" i="5"/>
  <c r="BQ226" i="5"/>
  <c r="BO226" i="5"/>
  <c r="BN216" i="5"/>
  <c r="BQ216" i="5"/>
  <c r="BO216" i="5"/>
  <c r="BM216" i="5"/>
  <c r="BZ209" i="5"/>
  <c r="BX209" i="5"/>
  <c r="CB209" i="5"/>
  <c r="BY209" i="5"/>
  <c r="BO221" i="5"/>
  <c r="BN221" i="5"/>
  <c r="BQ221" i="5"/>
  <c r="BM221" i="5"/>
  <c r="BY188" i="5"/>
  <c r="CB188" i="5"/>
  <c r="BZ188" i="5"/>
  <c r="BX188" i="5"/>
  <c r="BX183" i="5"/>
  <c r="CB183" i="5"/>
  <c r="BY183" i="5"/>
  <c r="BZ183" i="5"/>
  <c r="BZ190" i="5"/>
  <c r="BY190" i="5"/>
  <c r="CB190" i="5"/>
  <c r="BX190" i="5"/>
  <c r="BQ192" i="5"/>
  <c r="BM192" i="5"/>
  <c r="BO192" i="5"/>
  <c r="BN192" i="5"/>
  <c r="BO146" i="5"/>
  <c r="BM146" i="5"/>
  <c r="BN146" i="5"/>
  <c r="BQ146" i="5"/>
  <c r="BX108" i="5"/>
  <c r="BZ108" i="5"/>
  <c r="CB108" i="5"/>
  <c r="BY108" i="5"/>
  <c r="BM91" i="5"/>
  <c r="BQ91" i="5"/>
  <c r="BO91" i="5"/>
  <c r="BN91" i="5"/>
  <c r="BQ35" i="5"/>
  <c r="BO35" i="5"/>
  <c r="BM35" i="5"/>
  <c r="BN35" i="5"/>
  <c r="BO15" i="5"/>
  <c r="BQ15" i="5"/>
  <c r="BN15" i="5"/>
  <c r="BM15" i="5"/>
  <c r="BX19" i="5"/>
  <c r="CB19" i="5"/>
  <c r="BZ19" i="5"/>
  <c r="BY19" i="5"/>
  <c r="CB30" i="5"/>
  <c r="BY30" i="5"/>
  <c r="BX30" i="5"/>
  <c r="BZ30" i="5"/>
  <c r="BY285" i="5"/>
  <c r="BX285" i="5"/>
  <c r="BZ285" i="5"/>
  <c r="CB285" i="5"/>
  <c r="BZ282" i="5"/>
  <c r="BX282" i="5"/>
  <c r="CB282" i="5"/>
  <c r="BY282" i="5"/>
  <c r="BQ283" i="5"/>
  <c r="BO283" i="5"/>
  <c r="BN283" i="5"/>
  <c r="BM283" i="5"/>
  <c r="BM259" i="5"/>
  <c r="BQ259" i="5"/>
  <c r="BO259" i="5"/>
  <c r="BN259" i="5"/>
  <c r="CB220" i="5"/>
  <c r="BX220" i="5"/>
  <c r="BZ220" i="5"/>
  <c r="BY220" i="5"/>
  <c r="BN212" i="5"/>
  <c r="BM212" i="5"/>
  <c r="BQ212" i="5"/>
  <c r="BO212" i="5"/>
  <c r="BZ192" i="5"/>
  <c r="CB192" i="5"/>
  <c r="BX192" i="5"/>
  <c r="BY192" i="5"/>
  <c r="BX194" i="5"/>
  <c r="CB194" i="5"/>
  <c r="BZ194" i="5"/>
  <c r="BY194" i="5"/>
  <c r="BN201" i="5"/>
  <c r="BO201" i="5"/>
  <c r="BM201" i="5"/>
  <c r="BQ201" i="5"/>
  <c r="BQ199" i="5"/>
  <c r="BO199" i="5"/>
  <c r="BN199" i="5"/>
  <c r="BM199" i="5"/>
  <c r="BQ147" i="5"/>
  <c r="BO147" i="5"/>
  <c r="BN147" i="5"/>
  <c r="BM147" i="5"/>
  <c r="CB146" i="5"/>
  <c r="BZ146" i="5"/>
  <c r="BX146" i="5"/>
  <c r="BY146" i="5"/>
  <c r="BZ137" i="5"/>
  <c r="CB137" i="5"/>
  <c r="BY137" i="5"/>
  <c r="BX137" i="5"/>
  <c r="BO142" i="5"/>
  <c r="BM142" i="5"/>
  <c r="BQ142" i="5"/>
  <c r="BN142" i="5"/>
  <c r="CB131" i="5"/>
  <c r="BY131" i="5"/>
  <c r="BX131" i="5"/>
  <c r="BZ131" i="5"/>
  <c r="BQ157" i="5"/>
  <c r="BO157" i="5"/>
  <c r="BN157" i="5"/>
  <c r="BM157" i="5"/>
  <c r="BO150" i="5"/>
  <c r="BM150" i="5"/>
  <c r="BQ150" i="5"/>
  <c r="BN150" i="5"/>
  <c r="BN108" i="5"/>
  <c r="BM108" i="5"/>
  <c r="BQ108" i="5"/>
  <c r="BO108" i="5"/>
  <c r="BO111" i="5"/>
  <c r="BN111" i="5"/>
  <c r="BQ111" i="5"/>
  <c r="BM111" i="5"/>
  <c r="BQ13" i="5"/>
  <c r="BM13" i="5"/>
  <c r="BO13" i="5"/>
  <c r="BN13" i="5"/>
  <c r="BQ60" i="5"/>
  <c r="BN60" i="5"/>
  <c r="BM60" i="5"/>
  <c r="BO60" i="5"/>
  <c r="BN29" i="5"/>
  <c r="BQ29" i="5"/>
  <c r="BM29" i="5"/>
  <c r="BO29" i="5"/>
  <c r="BQ20" i="5"/>
  <c r="BO20" i="5"/>
  <c r="BM20" i="5"/>
  <c r="BN20" i="5"/>
  <c r="BM76" i="5"/>
  <c r="BO76" i="5"/>
  <c r="BN76" i="5"/>
  <c r="BQ76" i="5"/>
  <c r="BO266" i="5"/>
  <c r="BN266" i="5"/>
  <c r="BM266" i="5"/>
  <c r="BQ266" i="5"/>
  <c r="CB207" i="5"/>
  <c r="BZ207" i="5"/>
  <c r="BX207" i="5"/>
  <c r="BY207" i="5"/>
  <c r="BX216" i="5"/>
  <c r="CB216" i="5"/>
  <c r="BZ216" i="5"/>
  <c r="BY216" i="5"/>
  <c r="BQ206" i="5"/>
  <c r="BM206" i="5"/>
  <c r="BO206" i="5"/>
  <c r="BN206" i="5"/>
  <c r="BY154" i="5"/>
  <c r="BZ154" i="5"/>
  <c r="BX154" i="5"/>
  <c r="CB154" i="5"/>
  <c r="BY140" i="5"/>
  <c r="CB140" i="5"/>
  <c r="BZ140" i="5"/>
  <c r="BX140" i="5"/>
  <c r="BY111" i="5"/>
  <c r="CB111" i="5"/>
  <c r="BZ111" i="5"/>
  <c r="BX111" i="5"/>
  <c r="BZ87" i="5"/>
  <c r="CB87" i="5"/>
  <c r="BX87" i="5"/>
  <c r="BY87" i="5"/>
  <c r="BZ74" i="5"/>
  <c r="CB74" i="5"/>
  <c r="BX74" i="5"/>
  <c r="BY74" i="5"/>
  <c r="BN93" i="5"/>
  <c r="BQ93" i="5"/>
  <c r="BO93" i="5"/>
  <c r="BM93" i="5"/>
  <c r="CB15" i="5"/>
  <c r="BX15" i="5"/>
  <c r="BY15" i="5"/>
  <c r="BZ15" i="5"/>
  <c r="BX7" i="5"/>
  <c r="BY7" i="5"/>
  <c r="CB7" i="5"/>
  <c r="BZ7" i="5"/>
  <c r="BN21" i="5"/>
  <c r="BQ21" i="5"/>
  <c r="BO21" i="5"/>
  <c r="BM21" i="5"/>
  <c r="BX4" i="5"/>
  <c r="CB4" i="5"/>
  <c r="BY4" i="5"/>
  <c r="BZ4" i="5"/>
  <c r="BY281" i="5"/>
  <c r="BZ281" i="5"/>
  <c r="BX281" i="5"/>
  <c r="CB281" i="5"/>
  <c r="BO279" i="5"/>
  <c r="BN279" i="5"/>
  <c r="BM279" i="5"/>
  <c r="BQ279" i="5"/>
  <c r="BY283" i="5"/>
  <c r="BX283" i="5"/>
  <c r="CB283" i="5"/>
  <c r="BZ283" i="5"/>
  <c r="BO245" i="5"/>
  <c r="BQ245" i="5"/>
  <c r="BN245" i="5"/>
  <c r="BM245" i="5"/>
  <c r="CB240" i="5"/>
  <c r="BZ240" i="5"/>
  <c r="BX240" i="5"/>
  <c r="BY240" i="5"/>
  <c r="BX179" i="5"/>
  <c r="CB179" i="5"/>
  <c r="BZ179" i="5"/>
  <c r="BY179" i="5"/>
  <c r="BM194" i="5"/>
  <c r="BO194" i="5"/>
  <c r="BN194" i="5"/>
  <c r="BQ194" i="5"/>
  <c r="BY199" i="5"/>
  <c r="BZ199" i="5"/>
  <c r="BX199" i="5"/>
  <c r="CB199" i="5"/>
  <c r="CB152" i="5"/>
  <c r="BZ152" i="5"/>
  <c r="BY152" i="5"/>
  <c r="BX152" i="5"/>
  <c r="BO112" i="5"/>
  <c r="BQ112" i="5"/>
  <c r="BN112" i="5"/>
  <c r="BM112" i="5"/>
  <c r="BQ136" i="5"/>
  <c r="BM136" i="5"/>
  <c r="BO136" i="5"/>
  <c r="BN136" i="5"/>
  <c r="BY150" i="5"/>
  <c r="BZ150" i="5"/>
  <c r="CB150" i="5"/>
  <c r="BX150" i="5"/>
  <c r="CB120" i="5"/>
  <c r="BZ120" i="5"/>
  <c r="BX120" i="5"/>
  <c r="BY120" i="5"/>
  <c r="BQ54" i="5"/>
  <c r="BM54" i="5"/>
  <c r="BO54" i="5"/>
  <c r="BN54" i="5"/>
  <c r="BX14" i="5"/>
  <c r="CB14" i="5"/>
  <c r="BZ14" i="5"/>
  <c r="BY14" i="5"/>
  <c r="BQ10" i="5"/>
  <c r="BN10" i="5"/>
  <c r="BO10" i="5"/>
  <c r="BM10" i="5"/>
  <c r="CB68" i="5"/>
  <c r="BZ68" i="5"/>
  <c r="BY68" i="5"/>
  <c r="BX68" i="5"/>
  <c r="BY18" i="5"/>
  <c r="CB18" i="5"/>
  <c r="BZ18" i="5"/>
  <c r="BX18" i="5"/>
  <c r="CB20" i="5"/>
  <c r="BZ20" i="5"/>
  <c r="BX20" i="5"/>
  <c r="BY20" i="5"/>
  <c r="BY92" i="4"/>
  <c r="BX92" i="4"/>
  <c r="CB92" i="4"/>
  <c r="BY199" i="4"/>
  <c r="BM172" i="4"/>
  <c r="BN172" i="4"/>
  <c r="BO172" i="4"/>
  <c r="BP56" i="4"/>
  <c r="BX203" i="4"/>
  <c r="BN36" i="4"/>
  <c r="BZ203" i="4"/>
  <c r="CB203" i="4"/>
  <c r="BO137" i="4"/>
  <c r="BP74" i="4"/>
  <c r="BO35" i="4"/>
  <c r="BQ35" i="4"/>
  <c r="BU74" i="4"/>
  <c r="CN74" i="4" s="1"/>
  <c r="BJ74" i="4"/>
  <c r="BQ158" i="4"/>
  <c r="BU72" i="4"/>
  <c r="CN72" i="4" s="1"/>
  <c r="BJ72" i="4"/>
  <c r="BM155" i="4"/>
  <c r="BJ65" i="4"/>
  <c r="CH65" i="4" s="1"/>
  <c r="BU65" i="4"/>
  <c r="BO158" i="4"/>
  <c r="BN158" i="4"/>
  <c r="BJ77" i="4"/>
  <c r="BU77" i="4"/>
  <c r="BU70" i="4"/>
  <c r="BJ70" i="4"/>
  <c r="BY161" i="4"/>
  <c r="BU56" i="4"/>
  <c r="BJ56" i="4"/>
  <c r="BQ236" i="4"/>
  <c r="BN137" i="4"/>
  <c r="BJ27" i="4"/>
  <c r="CH27" i="4" s="1"/>
  <c r="BU27" i="4"/>
  <c r="CN27" i="4" s="1"/>
  <c r="BM236" i="4"/>
  <c r="BM118" i="4"/>
  <c r="BQ137" i="4"/>
  <c r="BN236" i="4"/>
  <c r="BU75" i="4"/>
  <c r="CN75" i="4" s="1"/>
  <c r="BJ75" i="4"/>
  <c r="CH75" i="4" s="1"/>
  <c r="BU59" i="4"/>
  <c r="BJ59" i="4"/>
  <c r="CH59" i="4" s="1"/>
  <c r="BQ155" i="4"/>
  <c r="BJ29" i="4"/>
  <c r="CH29" i="4" s="1"/>
  <c r="BU29" i="4"/>
  <c r="BU57" i="4"/>
  <c r="BJ57" i="4"/>
  <c r="CH57" i="4" s="1"/>
  <c r="BU58" i="4"/>
  <c r="BJ58" i="4"/>
  <c r="CH58" i="4" s="1"/>
  <c r="BX209" i="4"/>
  <c r="BY209" i="4"/>
  <c r="BZ227" i="4"/>
  <c r="BX227" i="4"/>
  <c r="CB31" i="4"/>
  <c r="BY219" i="4"/>
  <c r="BY31" i="4"/>
  <c r="BZ124" i="4"/>
  <c r="BM188" i="4"/>
  <c r="BN188" i="4"/>
  <c r="BO188" i="4"/>
  <c r="BN134" i="4"/>
  <c r="BY38" i="4"/>
  <c r="BZ37" i="4"/>
  <c r="CB37" i="4"/>
  <c r="BQ134" i="4"/>
  <c r="BN21" i="4"/>
  <c r="BX217" i="4"/>
  <c r="BX195" i="4"/>
  <c r="BZ19" i="4"/>
  <c r="BX37" i="4"/>
  <c r="BZ221" i="4"/>
  <c r="BY195" i="4"/>
  <c r="BZ195" i="4"/>
  <c r="CB23" i="4"/>
  <c r="BX31" i="4"/>
  <c r="BX23" i="4"/>
  <c r="BQ180" i="4"/>
  <c r="CB124" i="4"/>
  <c r="BN157" i="4"/>
  <c r="BM92" i="4"/>
  <c r="BQ176" i="4"/>
  <c r="BM22" i="4"/>
  <c r="BO22" i="4"/>
  <c r="BZ32" i="4"/>
  <c r="BM157" i="4"/>
  <c r="BX124" i="4"/>
  <c r="BY125" i="4"/>
  <c r="BO92" i="4"/>
  <c r="BZ209" i="4"/>
  <c r="BN113" i="4"/>
  <c r="BY205" i="4"/>
  <c r="BN42" i="4"/>
  <c r="BN34" i="4"/>
  <c r="BX205" i="4"/>
  <c r="CB205" i="4"/>
  <c r="BP59" i="4"/>
  <c r="BQ42" i="4"/>
  <c r="BM25" i="4"/>
  <c r="BM42" i="4"/>
  <c r="BN25" i="4"/>
  <c r="BQ118" i="4"/>
  <c r="BQ139" i="4"/>
  <c r="BO118" i="4"/>
  <c r="CA59" i="4"/>
  <c r="BX188" i="4"/>
  <c r="CA29" i="4"/>
  <c r="BQ95" i="4"/>
  <c r="BX219" i="4"/>
  <c r="BM95" i="4"/>
  <c r="BY221" i="4"/>
  <c r="BX9" i="4"/>
  <c r="BO95" i="4"/>
  <c r="CB221" i="4"/>
  <c r="BZ113" i="4"/>
  <c r="BX113" i="4"/>
  <c r="BZ224" i="4"/>
  <c r="CB9" i="4"/>
  <c r="CB219" i="4"/>
  <c r="BZ9" i="4"/>
  <c r="BN38" i="4"/>
  <c r="BZ190" i="4"/>
  <c r="BZ43" i="4"/>
  <c r="CB190" i="4"/>
  <c r="BX190" i="4"/>
  <c r="BY123" i="4"/>
  <c r="CB123" i="4"/>
  <c r="BO38" i="4"/>
  <c r="CB119" i="4"/>
  <c r="BP29" i="4"/>
  <c r="BY204" i="4"/>
  <c r="BM38" i="4"/>
  <c r="BN237" i="4"/>
  <c r="BO11" i="4"/>
  <c r="BZ164" i="4"/>
  <c r="BN204" i="4"/>
  <c r="BM204" i="4"/>
  <c r="BY164" i="4"/>
  <c r="BQ11" i="4"/>
  <c r="BO204" i="4"/>
  <c r="CB164" i="4"/>
  <c r="BN240" i="4"/>
  <c r="BN11" i="4"/>
  <c r="BZ114" i="4"/>
  <c r="BX121" i="4"/>
  <c r="BY121" i="4"/>
  <c r="BX32" i="4"/>
  <c r="BZ121" i="4"/>
  <c r="BY32" i="4"/>
  <c r="BX208" i="4"/>
  <c r="BM240" i="4"/>
  <c r="BY208" i="4"/>
  <c r="BQ240" i="4"/>
  <c r="BZ198" i="4"/>
  <c r="BY118" i="4"/>
  <c r="BO54" i="4"/>
  <c r="BZ118" i="4"/>
  <c r="BQ94" i="4"/>
  <c r="CB45" i="4"/>
  <c r="BZ217" i="4"/>
  <c r="BX118" i="4"/>
  <c r="BO207" i="4"/>
  <c r="BY225" i="4"/>
  <c r="BX45" i="4"/>
  <c r="BM54" i="4"/>
  <c r="BO150" i="4"/>
  <c r="BM67" i="4"/>
  <c r="BY198" i="4"/>
  <c r="BP70" i="4"/>
  <c r="CB149" i="4"/>
  <c r="BX225" i="4"/>
  <c r="BO83" i="4"/>
  <c r="BY45" i="4"/>
  <c r="BZ225" i="4"/>
  <c r="BQ83" i="4"/>
  <c r="CA70" i="4"/>
  <c r="BN54" i="4"/>
  <c r="BQ21" i="4"/>
  <c r="BY149" i="4"/>
  <c r="BX235" i="4"/>
  <c r="BY99" i="4"/>
  <c r="BY235" i="4"/>
  <c r="BY126" i="4"/>
  <c r="BX126" i="4"/>
  <c r="BQ67" i="4"/>
  <c r="BZ149" i="4"/>
  <c r="BX160" i="4"/>
  <c r="BM94" i="4"/>
  <c r="BZ126" i="4"/>
  <c r="BN67" i="4"/>
  <c r="BZ235" i="4"/>
  <c r="BN94" i="4"/>
  <c r="BZ119" i="4"/>
  <c r="BM21" i="4"/>
  <c r="BX198" i="4"/>
  <c r="BO155" i="4"/>
  <c r="BX162" i="4"/>
  <c r="BM71" i="4"/>
  <c r="BZ16" i="4"/>
  <c r="BX4" i="4"/>
  <c r="BX16" i="4"/>
  <c r="BX204" i="4"/>
  <c r="BY162" i="4"/>
  <c r="BO205" i="4"/>
  <c r="CB162" i="4"/>
  <c r="BM199" i="4"/>
  <c r="BZ144" i="4"/>
  <c r="CB4" i="4"/>
  <c r="CB166" i="4"/>
  <c r="BY16" i="4"/>
  <c r="BP65" i="4"/>
  <c r="BY4" i="4"/>
  <c r="BZ234" i="4"/>
  <c r="BO199" i="4"/>
  <c r="BX123" i="4"/>
  <c r="BN22" i="4"/>
  <c r="BM34" i="4"/>
  <c r="BN207" i="4"/>
  <c r="CB227" i="4"/>
  <c r="BZ125" i="4"/>
  <c r="BO34" i="4"/>
  <c r="BY202" i="4"/>
  <c r="BM217" i="4"/>
  <c r="BY192" i="4"/>
  <c r="BO50" i="4"/>
  <c r="BO217" i="4"/>
  <c r="BZ220" i="4"/>
  <c r="BN48" i="4"/>
  <c r="BN217" i="4"/>
  <c r="BQ50" i="4"/>
  <c r="BZ202" i="4"/>
  <c r="CB187" i="4"/>
  <c r="CA77" i="4"/>
  <c r="CB25" i="4"/>
  <c r="CB202" i="4"/>
  <c r="BX146" i="4"/>
  <c r="BZ192" i="4"/>
  <c r="BX187" i="4"/>
  <c r="CB40" i="4"/>
  <c r="CB192" i="4"/>
  <c r="BY187" i="4"/>
  <c r="BM117" i="4"/>
  <c r="BX22" i="4"/>
  <c r="BN238" i="4"/>
  <c r="BY234" i="4"/>
  <c r="BX166" i="4"/>
  <c r="BO48" i="4"/>
  <c r="BM50" i="4"/>
  <c r="BZ233" i="4"/>
  <c r="BY146" i="4"/>
  <c r="BX234" i="4"/>
  <c r="BZ166" i="4"/>
  <c r="BM48" i="4"/>
  <c r="BO14" i="4"/>
  <c r="BQ117" i="4"/>
  <c r="BO117" i="4"/>
  <c r="CB144" i="4"/>
  <c r="BM134" i="4"/>
  <c r="BY26" i="4"/>
  <c r="BM206" i="4"/>
  <c r="BO215" i="4"/>
  <c r="BY223" i="4"/>
  <c r="BO176" i="4"/>
  <c r="BX26" i="4"/>
  <c r="BN195" i="4"/>
  <c r="BQ215" i="4"/>
  <c r="CB223" i="4"/>
  <c r="BY140" i="4"/>
  <c r="BZ30" i="4"/>
  <c r="BM148" i="4"/>
  <c r="BM215" i="4"/>
  <c r="BX140" i="4"/>
  <c r="BQ115" i="4"/>
  <c r="CB30" i="4"/>
  <c r="BQ32" i="4"/>
  <c r="BQ206" i="4"/>
  <c r="CB210" i="4"/>
  <c r="BO114" i="4"/>
  <c r="BN148" i="4"/>
  <c r="BZ140" i="4"/>
  <c r="BX129" i="4"/>
  <c r="BM4" i="4"/>
  <c r="BQ114" i="4"/>
  <c r="BX207" i="4"/>
  <c r="BZ223" i="4"/>
  <c r="BO148" i="4"/>
  <c r="BY129" i="4"/>
  <c r="CB26" i="4"/>
  <c r="BX30" i="4"/>
  <c r="BN4" i="4"/>
  <c r="BN114" i="4"/>
  <c r="BZ129" i="4"/>
  <c r="CB96" i="4"/>
  <c r="BQ25" i="4"/>
  <c r="BO4" i="4"/>
  <c r="BM110" i="4"/>
  <c r="BY207" i="4"/>
  <c r="BQ10" i="4"/>
  <c r="BZ207" i="4"/>
  <c r="BO16" i="4"/>
  <c r="BY63" i="4"/>
  <c r="BM176" i="4"/>
  <c r="BM195" i="4"/>
  <c r="BX119" i="4"/>
  <c r="BO10" i="4"/>
  <c r="BN206" i="4"/>
  <c r="BO195" i="4"/>
  <c r="BN83" i="4"/>
  <c r="BN235" i="4"/>
  <c r="BO55" i="4"/>
  <c r="BN15" i="4"/>
  <c r="BN232" i="4"/>
  <c r="BO238" i="4"/>
  <c r="BX85" i="4"/>
  <c r="BQ33" i="4"/>
  <c r="BM145" i="4"/>
  <c r="BM187" i="4"/>
  <c r="BQ238" i="4"/>
  <c r="BZ194" i="4"/>
  <c r="BZ85" i="4"/>
  <c r="CB85" i="4"/>
  <c r="BZ33" i="4"/>
  <c r="BN51" i="4"/>
  <c r="BM201" i="4"/>
  <c r="BO145" i="4"/>
  <c r="BM103" i="4"/>
  <c r="CB33" i="4"/>
  <c r="BO51" i="4"/>
  <c r="BM232" i="4"/>
  <c r="BM159" i="4"/>
  <c r="BQ145" i="4"/>
  <c r="BN103" i="4"/>
  <c r="BN55" i="4"/>
  <c r="BZ218" i="4"/>
  <c r="CA65" i="4"/>
  <c r="BY40" i="4"/>
  <c r="BX116" i="4"/>
  <c r="BO103" i="4"/>
  <c r="BX40" i="4"/>
  <c r="BO232" i="4"/>
  <c r="BX220" i="4"/>
  <c r="BM32" i="4"/>
  <c r="BO201" i="4"/>
  <c r="BN102" i="4"/>
  <c r="BN69" i="4"/>
  <c r="BO102" i="4"/>
  <c r="BY33" i="4"/>
  <c r="BO69" i="4"/>
  <c r="CB185" i="4"/>
  <c r="BY116" i="4"/>
  <c r="BM102" i="4"/>
  <c r="BQ55" i="4"/>
  <c r="BQ6" i="4"/>
  <c r="BQ69" i="4"/>
  <c r="BN201" i="4"/>
  <c r="BX185" i="4"/>
  <c r="BY185" i="4"/>
  <c r="BY220" i="4"/>
  <c r="BM51" i="4"/>
  <c r="BM136" i="4"/>
  <c r="BZ193" i="4"/>
  <c r="CB217" i="4"/>
  <c r="BZ69" i="4"/>
  <c r="BO110" i="4"/>
  <c r="BZ14" i="4"/>
  <c r="BX216" i="4"/>
  <c r="CB193" i="4"/>
  <c r="BX170" i="4"/>
  <c r="BX67" i="4"/>
  <c r="BQ110" i="4"/>
  <c r="BY216" i="4"/>
  <c r="BX50" i="4"/>
  <c r="BX153" i="4"/>
  <c r="BX193" i="4"/>
  <c r="BQ174" i="4"/>
  <c r="BX93" i="4"/>
  <c r="BY67" i="4"/>
  <c r="CB8" i="4"/>
  <c r="BY14" i="4"/>
  <c r="BZ216" i="4"/>
  <c r="BY50" i="4"/>
  <c r="CB153" i="4"/>
  <c r="BX41" i="4"/>
  <c r="BZ50" i="4"/>
  <c r="BY8" i="4"/>
  <c r="BZ153" i="4"/>
  <c r="BY41" i="4"/>
  <c r="BZ13" i="4"/>
  <c r="BM113" i="4"/>
  <c r="BO141" i="4"/>
  <c r="BX94" i="4"/>
  <c r="BX157" i="4"/>
  <c r="BN180" i="4"/>
  <c r="BO136" i="4"/>
  <c r="BY93" i="4"/>
  <c r="BZ41" i="4"/>
  <c r="BY157" i="4"/>
  <c r="BN136" i="4"/>
  <c r="BO113" i="4"/>
  <c r="CB63" i="4"/>
  <c r="BX13" i="4"/>
  <c r="BM161" i="4"/>
  <c r="BZ157" i="4"/>
  <c r="BM174" i="4"/>
  <c r="BO100" i="4"/>
  <c r="BX173" i="4"/>
  <c r="BX63" i="4"/>
  <c r="BZ11" i="4"/>
  <c r="BX8" i="4"/>
  <c r="BZ93" i="4"/>
  <c r="BM146" i="4"/>
  <c r="BZ201" i="4"/>
  <c r="BY173" i="4"/>
  <c r="BO161" i="4"/>
  <c r="BM212" i="4"/>
  <c r="BN141" i="4"/>
  <c r="BN146" i="4"/>
  <c r="CB201" i="4"/>
  <c r="BN100" i="4"/>
  <c r="BZ173" i="4"/>
  <c r="BY94" i="4"/>
  <c r="BZ170" i="4"/>
  <c r="BO146" i="4"/>
  <c r="BZ191" i="4"/>
  <c r="BX201" i="4"/>
  <c r="BZ67" i="4"/>
  <c r="BQ161" i="4"/>
  <c r="CB13" i="4"/>
  <c r="BM141" i="4"/>
  <c r="BM180" i="4"/>
  <c r="CB191" i="4"/>
  <c r="CB14" i="4"/>
  <c r="BO174" i="4"/>
  <c r="BX191" i="4"/>
  <c r="CA56" i="4"/>
  <c r="BY194" i="4"/>
  <c r="BN112" i="4"/>
  <c r="BY19" i="4"/>
  <c r="BP57" i="4"/>
  <c r="BZ94" i="4"/>
  <c r="BN43" i="4"/>
  <c r="BX6" i="4"/>
  <c r="CB19" i="4"/>
  <c r="BQ71" i="4"/>
  <c r="BN71" i="4"/>
  <c r="BQ237" i="4"/>
  <c r="BO237" i="4"/>
  <c r="CB194" i="4"/>
  <c r="BX97" i="4"/>
  <c r="BO43" i="4"/>
  <c r="BO32" i="4"/>
  <c r="CB6" i="4"/>
  <c r="BM112" i="4"/>
  <c r="BY113" i="4"/>
  <c r="BY97" i="4"/>
  <c r="BM13" i="4"/>
  <c r="BM40" i="4"/>
  <c r="BZ161" i="4"/>
  <c r="BX161" i="4"/>
  <c r="BN209" i="4"/>
  <c r="BZ97" i="4"/>
  <c r="BO40" i="4"/>
  <c r="BX210" i="4"/>
  <c r="CB43" i="4"/>
  <c r="BX224" i="4"/>
  <c r="BY95" i="4"/>
  <c r="BX46" i="4"/>
  <c r="BY46" i="4"/>
  <c r="BQ40" i="4"/>
  <c r="BO45" i="4"/>
  <c r="BO159" i="4"/>
  <c r="BQ159" i="4"/>
  <c r="BM185" i="4"/>
  <c r="BM93" i="4"/>
  <c r="BO157" i="4"/>
  <c r="BZ95" i="4"/>
  <c r="BN19" i="4"/>
  <c r="BZ46" i="4"/>
  <c r="BN10" i="4"/>
  <c r="BN13" i="4"/>
  <c r="BY11" i="4"/>
  <c r="BN45" i="4"/>
  <c r="BZ7" i="4"/>
  <c r="BN185" i="4"/>
  <c r="BO112" i="4"/>
  <c r="CB95" i="4"/>
  <c r="BQ13" i="4"/>
  <c r="CB22" i="4"/>
  <c r="CB7" i="4"/>
  <c r="BQ218" i="4"/>
  <c r="BM218" i="4"/>
  <c r="BO185" i="4"/>
  <c r="BX7" i="4"/>
  <c r="BP77" i="4"/>
  <c r="BY224" i="4"/>
  <c r="BX135" i="4"/>
  <c r="BO235" i="4"/>
  <c r="BQ235" i="4"/>
  <c r="BO239" i="4"/>
  <c r="BQ239" i="4"/>
  <c r="BM239" i="4"/>
  <c r="BN218" i="4"/>
  <c r="BO209" i="4"/>
  <c r="BY135" i="4"/>
  <c r="BX11" i="4"/>
  <c r="CB38" i="4"/>
  <c r="BQ36" i="4"/>
  <c r="BP58" i="4"/>
  <c r="BO15" i="4"/>
  <c r="BQ15" i="4"/>
  <c r="BM115" i="4"/>
  <c r="BO115" i="4"/>
  <c r="BQ209" i="4"/>
  <c r="BQ207" i="4"/>
  <c r="BZ135" i="4"/>
  <c r="BQ45" i="4"/>
  <c r="BZ6" i="4"/>
  <c r="BY22" i="4"/>
  <c r="BM36" i="4"/>
  <c r="BY210" i="4"/>
  <c r="BO93" i="4"/>
  <c r="BN93" i="4"/>
  <c r="BY43" i="4"/>
  <c r="BO6" i="4"/>
  <c r="BZ214" i="4"/>
  <c r="BY214" i="4"/>
  <c r="CB232" i="4"/>
  <c r="BY232" i="4"/>
  <c r="BX232" i="4"/>
  <c r="BQ187" i="4"/>
  <c r="BN33" i="4"/>
  <c r="BO175" i="4"/>
  <c r="BN187" i="4"/>
  <c r="BX238" i="4"/>
  <c r="BQ175" i="4"/>
  <c r="CB91" i="4"/>
  <c r="BZ91" i="4"/>
  <c r="BY91" i="4"/>
  <c r="BX91" i="4"/>
  <c r="BO7" i="4"/>
  <c r="BY238" i="4"/>
  <c r="BZ139" i="4"/>
  <c r="BY25" i="4"/>
  <c r="BX25" i="4"/>
  <c r="BN6" i="4"/>
  <c r="BN175" i="4"/>
  <c r="BX236" i="4"/>
  <c r="BZ238" i="4"/>
  <c r="BO234" i="4"/>
  <c r="BQ234" i="4"/>
  <c r="BM234" i="4"/>
  <c r="BZ212" i="4"/>
  <c r="CB212" i="4"/>
  <c r="BY212" i="4"/>
  <c r="BX212" i="4"/>
  <c r="BQ43" i="4"/>
  <c r="BO33" i="4"/>
  <c r="CB214" i="4"/>
  <c r="BQ212" i="4"/>
  <c r="BO212" i="4"/>
  <c r="BN234" i="4"/>
  <c r="BM153" i="4"/>
  <c r="BY218" i="4"/>
  <c r="CB218" i="4"/>
  <c r="CB114" i="4"/>
  <c r="BX114" i="4"/>
  <c r="BO153" i="4"/>
  <c r="BO214" i="4"/>
  <c r="BQ214" i="4"/>
  <c r="BN214" i="4"/>
  <c r="BM214" i="4"/>
  <c r="BX214" i="4"/>
  <c r="BN153" i="4"/>
  <c r="BN7" i="4"/>
  <c r="BM14" i="4"/>
  <c r="BQ14" i="4"/>
  <c r="BN139" i="4"/>
  <c r="BO139" i="4"/>
  <c r="BX100" i="4"/>
  <c r="BQ7" i="4"/>
  <c r="BZ232" i="4"/>
  <c r="BX18" i="4"/>
  <c r="BQ211" i="4"/>
  <c r="BO211" i="4"/>
  <c r="BN211" i="4"/>
  <c r="BM211" i="4"/>
  <c r="CB150" i="4"/>
  <c r="BZ150" i="4"/>
  <c r="BY150" i="4"/>
  <c r="BX150" i="4"/>
  <c r="BM116" i="4"/>
  <c r="BQ116" i="4"/>
  <c r="BO116" i="4"/>
  <c r="BN116" i="4"/>
  <c r="CB233" i="4"/>
  <c r="BY233" i="4"/>
  <c r="BM97" i="4"/>
  <c r="BQ97" i="4"/>
  <c r="BO97" i="4"/>
  <c r="BN97" i="4"/>
  <c r="BY100" i="4"/>
  <c r="BY86" i="4"/>
  <c r="BX115" i="4"/>
  <c r="BX231" i="4"/>
  <c r="BN199" i="4"/>
  <c r="CB186" i="4"/>
  <c r="BY18" i="4"/>
  <c r="BQ99" i="4"/>
  <c r="BO99" i="4"/>
  <c r="BN99" i="4"/>
  <c r="BM99" i="4"/>
  <c r="BQ226" i="4"/>
  <c r="BN226" i="4"/>
  <c r="BM198" i="4"/>
  <c r="BZ100" i="4"/>
  <c r="BZ231" i="4"/>
  <c r="BX186" i="4"/>
  <c r="BM19" i="4"/>
  <c r="CB18" i="4"/>
  <c r="BM85" i="4"/>
  <c r="BO85" i="4"/>
  <c r="BN85" i="4"/>
  <c r="BQ85" i="4"/>
  <c r="BO140" i="4"/>
  <c r="BQ140" i="4"/>
  <c r="BM140" i="4"/>
  <c r="CB226" i="4"/>
  <c r="BZ226" i="4"/>
  <c r="BY226" i="4"/>
  <c r="BX226" i="4"/>
  <c r="CB139" i="4"/>
  <c r="BM226" i="4"/>
  <c r="BN198" i="4"/>
  <c r="BZ86" i="4"/>
  <c r="BX158" i="4"/>
  <c r="BY231" i="4"/>
  <c r="BY186" i="4"/>
  <c r="BO19" i="4"/>
  <c r="CB83" i="4"/>
  <c r="BZ83" i="4"/>
  <c r="BY83" i="4"/>
  <c r="BM216" i="4"/>
  <c r="BQ216" i="4"/>
  <c r="BO216" i="4"/>
  <c r="BN216" i="4"/>
  <c r="CB99" i="4"/>
  <c r="BX99" i="4"/>
  <c r="BX86" i="4"/>
  <c r="BO226" i="4"/>
  <c r="BM242" i="4"/>
  <c r="BO198" i="4"/>
  <c r="BY158" i="4"/>
  <c r="BZ116" i="4"/>
  <c r="CA74" i="4"/>
  <c r="BN96" i="4"/>
  <c r="BQ96" i="4"/>
  <c r="BO96" i="4"/>
  <c r="BM96" i="4"/>
  <c r="BQ213" i="4"/>
  <c r="BO213" i="4"/>
  <c r="BN213" i="4"/>
  <c r="BM213" i="4"/>
  <c r="BN76" i="4"/>
  <c r="BQ76" i="4"/>
  <c r="BO76" i="4"/>
  <c r="BN162" i="4"/>
  <c r="BQ162" i="4"/>
  <c r="BO162" i="4"/>
  <c r="BM162" i="4"/>
  <c r="BO242" i="4"/>
  <c r="BZ158" i="4"/>
  <c r="BY115" i="4"/>
  <c r="CA72" i="4"/>
  <c r="BP72" i="4"/>
  <c r="BZ213" i="4"/>
  <c r="CB213" i="4"/>
  <c r="BY213" i="4"/>
  <c r="BX213" i="4"/>
  <c r="CA57" i="4"/>
  <c r="BQ242" i="4"/>
  <c r="BZ44" i="4"/>
  <c r="CB44" i="4"/>
  <c r="BX44" i="4"/>
  <c r="BN177" i="4"/>
  <c r="BQ177" i="4"/>
  <c r="BO177" i="4"/>
  <c r="BM177" i="4"/>
  <c r="CA58" i="4"/>
  <c r="BY236" i="4"/>
  <c r="BZ160" i="4"/>
  <c r="BQ150" i="4"/>
  <c r="BX96" i="4"/>
  <c r="BQ205" i="4"/>
  <c r="BM205" i="4"/>
  <c r="BN37" i="4"/>
  <c r="BO37" i="4"/>
  <c r="BQ37" i="4"/>
  <c r="CB145" i="4"/>
  <c r="BY145" i="4"/>
  <c r="BX145" i="4"/>
  <c r="BZ146" i="4"/>
  <c r="BZ236" i="4"/>
  <c r="CB160" i="4"/>
  <c r="BY170" i="4"/>
  <c r="BX144" i="4"/>
  <c r="BY96" i="4"/>
  <c r="BM86" i="4"/>
  <c r="BQ86" i="4"/>
  <c r="BO86" i="4"/>
  <c r="BN86" i="4"/>
  <c r="BQ233" i="4"/>
  <c r="BN233" i="4"/>
  <c r="BM233" i="4"/>
  <c r="BQ210" i="4"/>
  <c r="BO210" i="4"/>
  <c r="BN210" i="4"/>
  <c r="BM210" i="4"/>
  <c r="BY69" i="4"/>
  <c r="BM186" i="4"/>
  <c r="BN16" i="4"/>
  <c r="BQ16" i="4"/>
  <c r="BN119" i="4"/>
  <c r="BQ119" i="4"/>
  <c r="BO119" i="4"/>
  <c r="BM119" i="4"/>
  <c r="BZ115" i="4"/>
  <c r="BN186" i="4"/>
  <c r="BM160" i="4"/>
  <c r="BO160" i="4"/>
  <c r="BN160" i="4"/>
  <c r="BO186" i="4"/>
  <c r="BN73" i="4"/>
  <c r="BQ73" i="4"/>
  <c r="BO73" i="4"/>
  <c r="BZ199" i="4"/>
  <c r="CB199" i="4"/>
  <c r="BY139" i="4"/>
  <c r="BX69" i="4"/>
  <c r="BM208" i="4"/>
  <c r="BQ208" i="4"/>
  <c r="BO208" i="4"/>
  <c r="BN208" i="4"/>
  <c r="CB188" i="4"/>
  <c r="BZ188" i="4"/>
  <c r="BQ203" i="4"/>
  <c r="BO203" i="4"/>
  <c r="BN203" i="4"/>
  <c r="BM203" i="4"/>
  <c r="BZ197" i="4"/>
  <c r="BY197" i="4"/>
  <c r="BX197" i="4"/>
  <c r="CB197" i="4"/>
  <c r="BQ53" i="4"/>
  <c r="BO53" i="4"/>
  <c r="BN53" i="4"/>
  <c r="BM53" i="4"/>
  <c r="BO166" i="4"/>
  <c r="BN166" i="4"/>
  <c r="BM166" i="4"/>
  <c r="BQ166" i="4"/>
  <c r="CB122" i="4"/>
  <c r="BZ122" i="4"/>
  <c r="BY122" i="4"/>
  <c r="BX122" i="4"/>
  <c r="BX133" i="4"/>
  <c r="CB133" i="4"/>
  <c r="BZ133" i="4"/>
  <c r="BY133" i="4"/>
  <c r="BQ193" i="4"/>
  <c r="BO193" i="4"/>
  <c r="BN193" i="4"/>
  <c r="BM193" i="4"/>
  <c r="BO165" i="4"/>
  <c r="BN165" i="4"/>
  <c r="BM165" i="4"/>
  <c r="BQ165" i="4"/>
  <c r="BQ143" i="4"/>
  <c r="BN143" i="4"/>
  <c r="BO143" i="4"/>
  <c r="BM143" i="4"/>
  <c r="BQ87" i="4"/>
  <c r="BO87" i="4"/>
  <c r="BN87" i="4"/>
  <c r="BM87" i="4"/>
  <c r="CB111" i="4"/>
  <c r="BZ111" i="4"/>
  <c r="BY111" i="4"/>
  <c r="BX111" i="4"/>
  <c r="BO124" i="4"/>
  <c r="BN124" i="4"/>
  <c r="BM124" i="4"/>
  <c r="BQ124" i="4"/>
  <c r="BY229" i="4"/>
  <c r="CB229" i="4"/>
  <c r="BZ229" i="4"/>
  <c r="BX229" i="4"/>
  <c r="BY17" i="4"/>
  <c r="CB17" i="4"/>
  <c r="BZ17" i="4"/>
  <c r="BX17" i="4"/>
  <c r="BM98" i="4"/>
  <c r="BQ98" i="4"/>
  <c r="BO98" i="4"/>
  <c r="BN98" i="4"/>
  <c r="BQ220" i="4"/>
  <c r="BO220" i="4"/>
  <c r="BN220" i="4"/>
  <c r="BM220" i="4"/>
  <c r="CA75" i="4"/>
  <c r="BP75" i="4"/>
  <c r="BO170" i="4"/>
  <c r="BN170" i="4"/>
  <c r="BM170" i="4"/>
  <c r="BQ170" i="4"/>
  <c r="BQ147" i="4"/>
  <c r="BO147" i="4"/>
  <c r="BN147" i="4"/>
  <c r="BM147" i="4"/>
  <c r="BQ192" i="4"/>
  <c r="BO192" i="4"/>
  <c r="BN192" i="4"/>
  <c r="BM192" i="4"/>
  <c r="BQ228" i="4"/>
  <c r="BO228" i="4"/>
  <c r="BN228" i="4"/>
  <c r="BM228" i="4"/>
  <c r="CB175" i="4"/>
  <c r="BZ175" i="4"/>
  <c r="BY175" i="4"/>
  <c r="BX175" i="4"/>
  <c r="BQ151" i="4"/>
  <c r="BN151" i="4"/>
  <c r="BO151" i="4"/>
  <c r="BM151" i="4"/>
  <c r="BQ230" i="4"/>
  <c r="BO230" i="4"/>
  <c r="BN230" i="4"/>
  <c r="BM230" i="4"/>
  <c r="BQ182" i="4"/>
  <c r="BO182" i="4"/>
  <c r="BM182" i="4"/>
  <c r="BN182" i="4"/>
  <c r="BQ149" i="4"/>
  <c r="BO149" i="4"/>
  <c r="BN149" i="4"/>
  <c r="BM149" i="4"/>
  <c r="BZ89" i="4"/>
  <c r="BY89" i="4"/>
  <c r="BX89" i="4"/>
  <c r="CB89" i="4"/>
  <c r="BY3" i="4"/>
  <c r="BX3" i="4"/>
  <c r="CB3" i="4"/>
  <c r="BZ3" i="4"/>
  <c r="CB84" i="4"/>
  <c r="BZ84" i="4"/>
  <c r="BY84" i="4"/>
  <c r="BX84" i="4"/>
  <c r="BN20" i="4"/>
  <c r="BM20" i="4"/>
  <c r="BQ20" i="4"/>
  <c r="BO20" i="4"/>
  <c r="BY62" i="4"/>
  <c r="CB62" i="4"/>
  <c r="BZ62" i="4"/>
  <c r="BX62" i="4"/>
  <c r="BQ191" i="4"/>
  <c r="BO191" i="4"/>
  <c r="BN191" i="4"/>
  <c r="BM191" i="4"/>
  <c r="BQ200" i="4"/>
  <c r="BO200" i="4"/>
  <c r="BN200" i="4"/>
  <c r="BM200" i="4"/>
  <c r="CB180" i="4"/>
  <c r="BZ180" i="4"/>
  <c r="BY180" i="4"/>
  <c r="BX180" i="4"/>
  <c r="BZ141" i="4"/>
  <c r="BY141" i="4"/>
  <c r="BX141" i="4"/>
  <c r="CB141" i="4"/>
  <c r="BN178" i="4"/>
  <c r="BQ178" i="4"/>
  <c r="BO178" i="4"/>
  <c r="BM178" i="4"/>
  <c r="BO163" i="4"/>
  <c r="BN163" i="4"/>
  <c r="BM163" i="4"/>
  <c r="BQ163" i="4"/>
  <c r="BY143" i="4"/>
  <c r="CB143" i="4"/>
  <c r="BZ143" i="4"/>
  <c r="BX143" i="4"/>
  <c r="BO123" i="4"/>
  <c r="BN123" i="4"/>
  <c r="BM123" i="4"/>
  <c r="BQ123" i="4"/>
  <c r="BN156" i="4"/>
  <c r="BQ156" i="4"/>
  <c r="BO156" i="4"/>
  <c r="BM156" i="4"/>
  <c r="BM60" i="4"/>
  <c r="BQ60" i="4"/>
  <c r="BO60" i="4"/>
  <c r="BN60" i="4"/>
  <c r="CB112" i="4"/>
  <c r="BZ112" i="4"/>
  <c r="BY112" i="4"/>
  <c r="BX112" i="4"/>
  <c r="CB54" i="4"/>
  <c r="BZ54" i="4"/>
  <c r="BY54" i="4"/>
  <c r="BX54" i="4"/>
  <c r="CB10" i="4"/>
  <c r="BX10" i="4"/>
  <c r="BZ10" i="4"/>
  <c r="BY10" i="4"/>
  <c r="CB47" i="4"/>
  <c r="BZ47" i="4"/>
  <c r="BY47" i="4"/>
  <c r="BX47" i="4"/>
  <c r="BN129" i="4"/>
  <c r="BQ129" i="4"/>
  <c r="BO129" i="4"/>
  <c r="BM129" i="4"/>
  <c r="BQ52" i="4"/>
  <c r="BO52" i="4"/>
  <c r="BN52" i="4"/>
  <c r="BM52" i="4"/>
  <c r="BQ190" i="4"/>
  <c r="BO190" i="4"/>
  <c r="BN190" i="4"/>
  <c r="BM190" i="4"/>
  <c r="CB228" i="4"/>
  <c r="BY228" i="4"/>
  <c r="BX228" i="4"/>
  <c r="BX230" i="4"/>
  <c r="CB230" i="4"/>
  <c r="BY230" i="4"/>
  <c r="BZ151" i="4"/>
  <c r="BX151" i="4"/>
  <c r="BY151" i="4"/>
  <c r="CB151" i="4"/>
  <c r="BN131" i="4"/>
  <c r="BQ131" i="4"/>
  <c r="BO131" i="4"/>
  <c r="BM131" i="4"/>
  <c r="BZ66" i="4"/>
  <c r="BY66" i="4"/>
  <c r="BX66" i="4"/>
  <c r="CB66" i="4"/>
  <c r="BQ189" i="4"/>
  <c r="BO189" i="4"/>
  <c r="BN189" i="4"/>
  <c r="BM189" i="4"/>
  <c r="CB87" i="4"/>
  <c r="BZ87" i="4"/>
  <c r="BY87" i="4"/>
  <c r="BX87" i="4"/>
  <c r="CB51" i="4"/>
  <c r="BZ51" i="4"/>
  <c r="BY51" i="4"/>
  <c r="BX51" i="4"/>
  <c r="CB76" i="4"/>
  <c r="BY76" i="4"/>
  <c r="BX76" i="4"/>
  <c r="BZ76" i="4"/>
  <c r="BO84" i="4"/>
  <c r="BM84" i="4"/>
  <c r="BQ84" i="4"/>
  <c r="BN84" i="4"/>
  <c r="BM31" i="4"/>
  <c r="BQ31" i="4"/>
  <c r="BN31" i="4"/>
  <c r="BO31" i="4"/>
  <c r="BQ79" i="4"/>
  <c r="BO79" i="4"/>
  <c r="BN79" i="4"/>
  <c r="BM79" i="4"/>
  <c r="CB156" i="4"/>
  <c r="BZ156" i="4"/>
  <c r="BY156" i="4"/>
  <c r="BX156" i="4"/>
  <c r="CB107" i="4"/>
  <c r="BZ107" i="4"/>
  <c r="BY107" i="4"/>
  <c r="BX107" i="4"/>
  <c r="CB98" i="4"/>
  <c r="BZ98" i="4"/>
  <c r="BY98" i="4"/>
  <c r="BX98" i="4"/>
  <c r="BQ219" i="4"/>
  <c r="BO219" i="4"/>
  <c r="BN219" i="4"/>
  <c r="BM219" i="4"/>
  <c r="BO169" i="4"/>
  <c r="BN169" i="4"/>
  <c r="BM169" i="4"/>
  <c r="BQ169" i="4"/>
  <c r="BO63" i="4"/>
  <c r="BQ63" i="4"/>
  <c r="BN63" i="4"/>
  <c r="BM63" i="4"/>
  <c r="BZ200" i="4"/>
  <c r="BY200" i="4"/>
  <c r="BX200" i="4"/>
  <c r="CB200" i="4"/>
  <c r="BO130" i="4"/>
  <c r="BQ130" i="4"/>
  <c r="BN130" i="4"/>
  <c r="BM130" i="4"/>
  <c r="BQ184" i="4"/>
  <c r="BO184" i="4"/>
  <c r="BN184" i="4"/>
  <c r="BM184" i="4"/>
  <c r="BO122" i="4"/>
  <c r="BN122" i="4"/>
  <c r="BM122" i="4"/>
  <c r="BQ122" i="4"/>
  <c r="CB48" i="4"/>
  <c r="BZ48" i="4"/>
  <c r="BY48" i="4"/>
  <c r="BX48" i="4"/>
  <c r="BX81" i="4"/>
  <c r="CB81" i="4"/>
  <c r="BZ81" i="4"/>
  <c r="BY81" i="4"/>
  <c r="BY79" i="4"/>
  <c r="BX79" i="4"/>
  <c r="CB79" i="4"/>
  <c r="BZ79" i="4"/>
  <c r="BN47" i="4"/>
  <c r="BM47" i="4"/>
  <c r="BQ47" i="4"/>
  <c r="BO47" i="4"/>
  <c r="CB176" i="4"/>
  <c r="BZ176" i="4"/>
  <c r="BY176" i="4"/>
  <c r="BX176" i="4"/>
  <c r="CB147" i="4"/>
  <c r="BZ147" i="4"/>
  <c r="BY147" i="4"/>
  <c r="BX147" i="4"/>
  <c r="CB127" i="4"/>
  <c r="BZ127" i="4"/>
  <c r="BY127" i="4"/>
  <c r="BX127" i="4"/>
  <c r="BY155" i="4"/>
  <c r="BX155" i="4"/>
  <c r="CB155" i="4"/>
  <c r="BZ155" i="4"/>
  <c r="CB137" i="4"/>
  <c r="BY137" i="4"/>
  <c r="BZ137" i="4"/>
  <c r="BX137" i="4"/>
  <c r="BQ173" i="4"/>
  <c r="BO173" i="4"/>
  <c r="BN173" i="4"/>
  <c r="BM173" i="4"/>
  <c r="CB102" i="4"/>
  <c r="BZ102" i="4"/>
  <c r="BY102" i="4"/>
  <c r="BX102" i="4"/>
  <c r="BX189" i="4"/>
  <c r="CB189" i="4"/>
  <c r="BZ189" i="4"/>
  <c r="BY189" i="4"/>
  <c r="BM66" i="4"/>
  <c r="BQ66" i="4"/>
  <c r="BO66" i="4"/>
  <c r="BN66" i="4"/>
  <c r="BQ107" i="4"/>
  <c r="BO107" i="4"/>
  <c r="BN107" i="4"/>
  <c r="BM107" i="4"/>
  <c r="CB101" i="4"/>
  <c r="BZ101" i="4"/>
  <c r="BY101" i="4"/>
  <c r="BX101" i="4"/>
  <c r="CB73" i="4"/>
  <c r="BZ73" i="4"/>
  <c r="BY73" i="4"/>
  <c r="BX73" i="4"/>
  <c r="BO80" i="4"/>
  <c r="BN80" i="4"/>
  <c r="BQ80" i="4"/>
  <c r="BM80" i="4"/>
  <c r="BO30" i="4"/>
  <c r="BN30" i="4"/>
  <c r="BM30" i="4"/>
  <c r="BQ30" i="4"/>
  <c r="CB68" i="4"/>
  <c r="BZ68" i="4"/>
  <c r="BY68" i="4"/>
  <c r="BX68" i="4"/>
  <c r="BQ81" i="4"/>
  <c r="BN81" i="4"/>
  <c r="BM81" i="4"/>
  <c r="BO81" i="4"/>
  <c r="BO24" i="4"/>
  <c r="BN24" i="4"/>
  <c r="BM24" i="4"/>
  <c r="BQ24" i="4"/>
  <c r="BQ202" i="4"/>
  <c r="BO202" i="4"/>
  <c r="BN202" i="4"/>
  <c r="BM202" i="4"/>
  <c r="BZ172" i="4"/>
  <c r="BY172" i="4"/>
  <c r="BX172" i="4"/>
  <c r="CB172" i="4"/>
  <c r="BZ131" i="4"/>
  <c r="BY131" i="4"/>
  <c r="BX131" i="4"/>
  <c r="CB131" i="4"/>
  <c r="BY142" i="4"/>
  <c r="BX142" i="4"/>
  <c r="CB142" i="4"/>
  <c r="BZ142" i="4"/>
  <c r="CB60" i="4"/>
  <c r="BZ60" i="4"/>
  <c r="BY60" i="4"/>
  <c r="BX60" i="4"/>
  <c r="BM125" i="4"/>
  <c r="BO125" i="4"/>
  <c r="BN125" i="4"/>
  <c r="BQ125" i="4"/>
  <c r="BZ184" i="4"/>
  <c r="BY184" i="4"/>
  <c r="BX184" i="4"/>
  <c r="CB184" i="4"/>
  <c r="CB108" i="4"/>
  <c r="BZ108" i="4"/>
  <c r="BY108" i="4"/>
  <c r="BX108" i="4"/>
  <c r="BQ101" i="4"/>
  <c r="BO101" i="4"/>
  <c r="BN101" i="4"/>
  <c r="BM101" i="4"/>
  <c r="CB35" i="4"/>
  <c r="BY35" i="4"/>
  <c r="BX35" i="4"/>
  <c r="BZ35" i="4"/>
  <c r="BO121" i="4"/>
  <c r="BN121" i="4"/>
  <c r="BM121" i="4"/>
  <c r="BQ121" i="4"/>
  <c r="BZ61" i="4"/>
  <c r="CB61" i="4"/>
  <c r="BY61" i="4"/>
  <c r="BX61" i="4"/>
  <c r="BX20" i="4"/>
  <c r="BY20" i="4"/>
  <c r="BZ20" i="4"/>
  <c r="CB20" i="4"/>
  <c r="BQ61" i="4"/>
  <c r="BN61" i="4"/>
  <c r="BM61" i="4"/>
  <c r="BO61" i="4"/>
  <c r="BQ106" i="4"/>
  <c r="BO106" i="4"/>
  <c r="BN106" i="4"/>
  <c r="BM106" i="4"/>
  <c r="CB28" i="4"/>
  <c r="BY28" i="4"/>
  <c r="BX28" i="4"/>
  <c r="BZ28" i="4"/>
  <c r="BO9" i="4"/>
  <c r="BQ9" i="4"/>
  <c r="BN9" i="4"/>
  <c r="BM9" i="4"/>
  <c r="CB174" i="4"/>
  <c r="BZ174" i="4"/>
  <c r="BY174" i="4"/>
  <c r="BX174" i="4"/>
  <c r="BZ154" i="4"/>
  <c r="BX154" i="4"/>
  <c r="CB154" i="4"/>
  <c r="BY154" i="4"/>
  <c r="BQ111" i="4"/>
  <c r="BO111" i="4"/>
  <c r="BN111" i="4"/>
  <c r="BM111" i="4"/>
  <c r="BO8" i="4"/>
  <c r="BQ8" i="4"/>
  <c r="BN8" i="4"/>
  <c r="BM8" i="4"/>
  <c r="BQ231" i="4"/>
  <c r="BO231" i="4"/>
  <c r="BN231" i="4"/>
  <c r="BM231" i="4"/>
  <c r="CB159" i="4"/>
  <c r="BZ159" i="4"/>
  <c r="BY159" i="4"/>
  <c r="BX159" i="4"/>
  <c r="BQ196" i="4"/>
  <c r="BO196" i="4"/>
  <c r="BN196" i="4"/>
  <c r="BM196" i="4"/>
  <c r="BQ183" i="4"/>
  <c r="BO183" i="4"/>
  <c r="BM183" i="4"/>
  <c r="BN183" i="4"/>
  <c r="CB130" i="4"/>
  <c r="BZ130" i="4"/>
  <c r="BY130" i="4"/>
  <c r="BX130" i="4"/>
  <c r="BO167" i="4"/>
  <c r="BN167" i="4"/>
  <c r="BM167" i="4"/>
  <c r="BQ167" i="4"/>
  <c r="BQ181" i="4"/>
  <c r="BN181" i="4"/>
  <c r="BO181" i="4"/>
  <c r="BM181" i="4"/>
  <c r="CB138" i="4"/>
  <c r="BX138" i="4"/>
  <c r="BY138" i="4"/>
  <c r="BQ241" i="4"/>
  <c r="BN241" i="4"/>
  <c r="BO241" i="4"/>
  <c r="BM241" i="4"/>
  <c r="BO82" i="4"/>
  <c r="BM82" i="4"/>
  <c r="BQ82" i="4"/>
  <c r="BN82" i="4"/>
  <c r="BQ90" i="4"/>
  <c r="BO90" i="4"/>
  <c r="BN90" i="4"/>
  <c r="BM90" i="4"/>
  <c r="BN68" i="4"/>
  <c r="BQ68" i="4"/>
  <c r="BO68" i="4"/>
  <c r="BM68" i="4"/>
  <c r="BQ39" i="4"/>
  <c r="BO39" i="4"/>
  <c r="BN39" i="4"/>
  <c r="BM39" i="4"/>
  <c r="BN179" i="4"/>
  <c r="BQ179" i="4"/>
  <c r="BO179" i="4"/>
  <c r="BM179" i="4"/>
  <c r="BQ221" i="4"/>
  <c r="BO221" i="4"/>
  <c r="BN221" i="4"/>
  <c r="BM221" i="4"/>
  <c r="BQ108" i="4"/>
  <c r="BO108" i="4"/>
  <c r="BN108" i="4"/>
  <c r="BM108" i="4"/>
  <c r="BN64" i="4"/>
  <c r="BQ64" i="4"/>
  <c r="BO64" i="4"/>
  <c r="BM64" i="4"/>
  <c r="CB136" i="4"/>
  <c r="BY136" i="4"/>
  <c r="BX136" i="4"/>
  <c r="BX128" i="4"/>
  <c r="CB128" i="4"/>
  <c r="BZ128" i="4"/>
  <c r="BY128" i="4"/>
  <c r="CB36" i="4"/>
  <c r="BZ36" i="4"/>
  <c r="BY36" i="4"/>
  <c r="BX36" i="4"/>
  <c r="BO3" i="4"/>
  <c r="BQ3" i="4"/>
  <c r="BN3" i="4"/>
  <c r="BM3" i="4"/>
  <c r="CB169" i="4"/>
  <c r="BY169" i="4"/>
  <c r="BX169" i="4"/>
  <c r="BZ169" i="4"/>
  <c r="CB165" i="4"/>
  <c r="BY165" i="4"/>
  <c r="BZ165" i="4"/>
  <c r="BX165" i="4"/>
  <c r="BQ142" i="4"/>
  <c r="BO142" i="4"/>
  <c r="BN142" i="4"/>
  <c r="BM142" i="4"/>
  <c r="BQ109" i="4"/>
  <c r="BO109" i="4"/>
  <c r="BN109" i="4"/>
  <c r="BM109" i="4"/>
  <c r="CB109" i="4"/>
  <c r="BZ109" i="4"/>
  <c r="BY109" i="4"/>
  <c r="BX109" i="4"/>
  <c r="BQ104" i="4"/>
  <c r="BO104" i="4"/>
  <c r="BN104" i="4"/>
  <c r="BM104" i="4"/>
  <c r="CB110" i="4"/>
  <c r="BZ110" i="4"/>
  <c r="BY110" i="4"/>
  <c r="BX110" i="4"/>
  <c r="BO12" i="4"/>
  <c r="BN12" i="4"/>
  <c r="BM12" i="4"/>
  <c r="BQ12" i="4"/>
  <c r="BX39" i="4"/>
  <c r="CB39" i="4"/>
  <c r="BZ39" i="4"/>
  <c r="BY39" i="4"/>
  <c r="CB106" i="4"/>
  <c r="BZ106" i="4"/>
  <c r="BY106" i="4"/>
  <c r="BX106" i="4"/>
  <c r="BZ24" i="4"/>
  <c r="CB24" i="4"/>
  <c r="BX24" i="4"/>
  <c r="BY24" i="4"/>
  <c r="CB168" i="4"/>
  <c r="BY168" i="4"/>
  <c r="BZ168" i="4"/>
  <c r="BX168" i="4"/>
  <c r="BM128" i="4"/>
  <c r="BQ128" i="4"/>
  <c r="BO128" i="4"/>
  <c r="BN128" i="4"/>
  <c r="CB177" i="4"/>
  <c r="BZ177" i="4"/>
  <c r="BY177" i="4"/>
  <c r="BX177" i="4"/>
  <c r="CB163" i="4"/>
  <c r="BY163" i="4"/>
  <c r="BZ163" i="4"/>
  <c r="BX163" i="4"/>
  <c r="BQ225" i="4"/>
  <c r="BO225" i="4"/>
  <c r="BN225" i="4"/>
  <c r="BM225" i="4"/>
  <c r="CB242" i="4"/>
  <c r="BZ242" i="4"/>
  <c r="BY242" i="4"/>
  <c r="BX242" i="4"/>
  <c r="BQ194" i="4"/>
  <c r="BO194" i="4"/>
  <c r="BN194" i="4"/>
  <c r="BM194" i="4"/>
  <c r="CB237" i="4"/>
  <c r="BZ237" i="4"/>
  <c r="BY237" i="4"/>
  <c r="BX237" i="4"/>
  <c r="BZ196" i="4"/>
  <c r="BY196" i="4"/>
  <c r="BX196" i="4"/>
  <c r="CB196" i="4"/>
  <c r="BZ132" i="4"/>
  <c r="BY132" i="4"/>
  <c r="BX132" i="4"/>
  <c r="CB132" i="4"/>
  <c r="CB181" i="4"/>
  <c r="BZ181" i="4"/>
  <c r="BY181" i="4"/>
  <c r="BX181" i="4"/>
  <c r="BQ105" i="4"/>
  <c r="BO105" i="4"/>
  <c r="BN105" i="4"/>
  <c r="BM105" i="4"/>
  <c r="CB241" i="4"/>
  <c r="BZ241" i="4"/>
  <c r="BY241" i="4"/>
  <c r="BX241" i="4"/>
  <c r="CB82" i="4"/>
  <c r="BZ82" i="4"/>
  <c r="BY82" i="4"/>
  <c r="BX82" i="4"/>
  <c r="BY90" i="4"/>
  <c r="BX90" i="4"/>
  <c r="CB90" i="4"/>
  <c r="BZ90" i="4"/>
  <c r="BZ12" i="4"/>
  <c r="BX12" i="4"/>
  <c r="CB12" i="4"/>
  <c r="BY12" i="4"/>
  <c r="BQ78" i="4"/>
  <c r="BO78" i="4"/>
  <c r="BN78" i="4"/>
  <c r="BM78" i="4"/>
  <c r="CB21" i="4"/>
  <c r="BY21" i="4"/>
  <c r="BX21" i="4"/>
  <c r="BZ21" i="4"/>
  <c r="BQ88" i="4"/>
  <c r="BN88" i="4"/>
  <c r="BO88" i="4"/>
  <c r="BM88" i="4"/>
  <c r="BQ229" i="4"/>
  <c r="BO229" i="4"/>
  <c r="BN229" i="4"/>
  <c r="BM229" i="4"/>
  <c r="BQ224" i="4"/>
  <c r="BO224" i="4"/>
  <c r="BN224" i="4"/>
  <c r="BM224" i="4"/>
  <c r="BO164" i="4"/>
  <c r="BN164" i="4"/>
  <c r="BM164" i="4"/>
  <c r="BQ164" i="4"/>
  <c r="BZ183" i="4"/>
  <c r="BY183" i="4"/>
  <c r="BX183" i="4"/>
  <c r="CB183" i="4"/>
  <c r="BM126" i="4"/>
  <c r="BQ126" i="4"/>
  <c r="BO126" i="4"/>
  <c r="BN126" i="4"/>
  <c r="CB182" i="4"/>
  <c r="BZ182" i="4"/>
  <c r="BY182" i="4"/>
  <c r="BX182" i="4"/>
  <c r="CB104" i="4"/>
  <c r="BZ104" i="4"/>
  <c r="BY104" i="4"/>
  <c r="BX104" i="4"/>
  <c r="CB55" i="4"/>
  <c r="BZ55" i="4"/>
  <c r="BY55" i="4"/>
  <c r="BX55" i="4"/>
  <c r="BM26" i="4"/>
  <c r="BN26" i="4"/>
  <c r="BO26" i="4"/>
  <c r="BQ26" i="4"/>
  <c r="BQ17" i="4"/>
  <c r="BO17" i="4"/>
  <c r="BM17" i="4"/>
  <c r="BN17" i="4"/>
  <c r="BO168" i="4"/>
  <c r="BN168" i="4"/>
  <c r="BM168" i="4"/>
  <c r="BQ168" i="4"/>
  <c r="BQ28" i="4"/>
  <c r="BN28" i="4"/>
  <c r="BO28" i="4"/>
  <c r="BM28" i="4"/>
  <c r="BQ144" i="4"/>
  <c r="BO144" i="4"/>
  <c r="BN144" i="4"/>
  <c r="BM144" i="4"/>
  <c r="BX64" i="4"/>
  <c r="CB64" i="4"/>
  <c r="BY64" i="4"/>
  <c r="BZ64" i="4"/>
  <c r="BQ223" i="4"/>
  <c r="BO223" i="4"/>
  <c r="BN223" i="4"/>
  <c r="BM223" i="4"/>
  <c r="BQ227" i="4"/>
  <c r="BO227" i="4"/>
  <c r="BN227" i="4"/>
  <c r="BM227" i="4"/>
  <c r="CB240" i="4"/>
  <c r="BZ240" i="4"/>
  <c r="BY240" i="4"/>
  <c r="BX240" i="4"/>
  <c r="CB178" i="4"/>
  <c r="BZ178" i="4"/>
  <c r="BY178" i="4"/>
  <c r="BX178" i="4"/>
  <c r="BQ135" i="4"/>
  <c r="BO135" i="4"/>
  <c r="BN135" i="4"/>
  <c r="BM135" i="4"/>
  <c r="BQ197" i="4"/>
  <c r="BO197" i="4"/>
  <c r="BN197" i="4"/>
  <c r="BM197" i="4"/>
  <c r="BZ105" i="4"/>
  <c r="BY105" i="4"/>
  <c r="BX105" i="4"/>
  <c r="CB105" i="4"/>
  <c r="BQ154" i="4"/>
  <c r="BN154" i="4"/>
  <c r="BO154" i="4"/>
  <c r="BM154" i="4"/>
  <c r="BN44" i="4"/>
  <c r="BM44" i="4"/>
  <c r="BQ44" i="4"/>
  <c r="BO44" i="4"/>
  <c r="CB103" i="4"/>
  <c r="BZ103" i="4"/>
  <c r="BY103" i="4"/>
  <c r="BX103" i="4"/>
  <c r="BN18" i="4"/>
  <c r="BM18" i="4"/>
  <c r="BQ18" i="4"/>
  <c r="BO18" i="4"/>
  <c r="CB53" i="4"/>
  <c r="BZ53" i="4"/>
  <c r="BY53" i="4"/>
  <c r="BX53" i="4"/>
  <c r="BO23" i="4"/>
  <c r="BN23" i="4"/>
  <c r="BQ23" i="4"/>
  <c r="BM23" i="4"/>
  <c r="CB78" i="4"/>
  <c r="BZ78" i="4"/>
  <c r="BY78" i="4"/>
  <c r="BX78" i="4"/>
  <c r="BX15" i="4"/>
  <c r="BZ15" i="4"/>
  <c r="BY15" i="4"/>
  <c r="CB15" i="4"/>
  <c r="BQ5" i="4"/>
  <c r="BN5" i="4"/>
  <c r="BO5" i="4"/>
  <c r="BM5" i="4"/>
  <c r="CB179" i="4"/>
  <c r="BZ179" i="4"/>
  <c r="BY179" i="4"/>
  <c r="BX179" i="4"/>
  <c r="CB88" i="4"/>
  <c r="BZ88" i="4"/>
  <c r="BY88" i="4"/>
  <c r="BX88" i="4"/>
  <c r="CB167" i="4"/>
  <c r="BY167" i="4"/>
  <c r="BZ167" i="4"/>
  <c r="BX167" i="4"/>
  <c r="BQ89" i="4"/>
  <c r="BO89" i="4"/>
  <c r="BN89" i="4"/>
  <c r="BM89" i="4"/>
  <c r="CA27" i="4"/>
  <c r="BP27" i="4"/>
  <c r="BQ222" i="4"/>
  <c r="BO222" i="4"/>
  <c r="BN222" i="4"/>
  <c r="BM222" i="4"/>
  <c r="CB239" i="4"/>
  <c r="BZ239" i="4"/>
  <c r="BY239" i="4"/>
  <c r="BX239" i="4"/>
  <c r="BQ133" i="4"/>
  <c r="BO133" i="4"/>
  <c r="BN133" i="4"/>
  <c r="BM133" i="4"/>
  <c r="BM127" i="4"/>
  <c r="BQ127" i="4"/>
  <c r="BO127" i="4"/>
  <c r="BN127" i="4"/>
  <c r="CB71" i="4"/>
  <c r="BZ71" i="4"/>
  <c r="BY71" i="4"/>
  <c r="BX71" i="4"/>
  <c r="CB42" i="4"/>
  <c r="BZ42" i="4"/>
  <c r="BX42" i="4"/>
  <c r="BY42" i="4"/>
  <c r="BY80" i="4"/>
  <c r="CB80" i="4"/>
  <c r="BZ80" i="4"/>
  <c r="BX80" i="4"/>
  <c r="BQ46" i="4"/>
  <c r="BO46" i="4"/>
  <c r="BM46" i="4"/>
  <c r="BN46" i="4"/>
  <c r="CB52" i="4"/>
  <c r="BZ52" i="4"/>
  <c r="BY52" i="4"/>
  <c r="BX52" i="4"/>
  <c r="CB5" i="4"/>
  <c r="BX5" i="4"/>
  <c r="BZ5" i="4"/>
  <c r="BY5" i="4"/>
  <c r="BO62" i="4"/>
  <c r="BN62" i="4"/>
  <c r="BM62" i="4"/>
  <c r="BQ62" i="4"/>
  <c r="CN288" i="5" l="1"/>
  <c r="CL288" i="5" s="1"/>
  <c r="CH288" i="5"/>
  <c r="CG290" i="5" s="1"/>
  <c r="CN1" i="5"/>
  <c r="CO1" i="5" s="1"/>
  <c r="BO288" i="8"/>
  <c r="CG244" i="4"/>
  <c r="CA290" i="8"/>
  <c r="BZ288" i="8"/>
  <c r="CG290" i="8"/>
  <c r="CF288" i="8"/>
  <c r="CL288" i="8"/>
  <c r="CM290" i="8"/>
  <c r="BR290" i="8"/>
  <c r="BP292" i="8"/>
  <c r="R287" i="7"/>
  <c r="X287" i="7"/>
  <c r="Y289" i="7"/>
  <c r="S291" i="7"/>
  <c r="U289" i="7"/>
  <c r="CH1" i="5"/>
  <c r="CI1" i="5" s="1"/>
  <c r="BQ288" i="5"/>
  <c r="BY65" i="4"/>
  <c r="CN65" i="4"/>
  <c r="BX58" i="4"/>
  <c r="CN58" i="4"/>
  <c r="BZ57" i="4"/>
  <c r="CN57" i="4"/>
  <c r="CB29" i="4"/>
  <c r="CN29" i="4"/>
  <c r="BZ56" i="4"/>
  <c r="CN56" i="4"/>
  <c r="CB70" i="4"/>
  <c r="CN70" i="4"/>
  <c r="BY59" i="4"/>
  <c r="CN59" i="4"/>
  <c r="BX77" i="4"/>
  <c r="CN77" i="4"/>
  <c r="BQ1" i="6"/>
  <c r="BO1" i="6" s="1"/>
  <c r="BQ244" i="6"/>
  <c r="CB244" i="6"/>
  <c r="BZ244" i="6" s="1"/>
  <c r="CH244" i="6"/>
  <c r="CN244" i="6"/>
  <c r="CH1" i="6"/>
  <c r="CI1" i="6" s="1"/>
  <c r="CB1" i="6"/>
  <c r="BZ1" i="6" s="1"/>
  <c r="CN1" i="6"/>
  <c r="CO1" i="6" s="1"/>
  <c r="BO74" i="4"/>
  <c r="CH74" i="4"/>
  <c r="BQ70" i="4"/>
  <c r="CH70" i="4"/>
  <c r="BQ77" i="4"/>
  <c r="CH77" i="4"/>
  <c r="BM72" i="4"/>
  <c r="CH72" i="4"/>
  <c r="BQ56" i="4"/>
  <c r="CH56" i="4"/>
  <c r="BQ74" i="4"/>
  <c r="BM74" i="4"/>
  <c r="BN74" i="4"/>
  <c r="CB288" i="5"/>
  <c r="CB1" i="5"/>
  <c r="BZ1" i="5" s="1"/>
  <c r="BQ1" i="5"/>
  <c r="BO1" i="5" s="1"/>
  <c r="BO56" i="4"/>
  <c r="BN56" i="4"/>
  <c r="BM77" i="4"/>
  <c r="BN77" i="4"/>
  <c r="BO77" i="4"/>
  <c r="BY77" i="4"/>
  <c r="BZ59" i="4"/>
  <c r="BX70" i="4"/>
  <c r="BY70" i="4"/>
  <c r="BZ70" i="4"/>
  <c r="BY56" i="4"/>
  <c r="CB56" i="4"/>
  <c r="CM244" i="4"/>
  <c r="BP244" i="4"/>
  <c r="BM70" i="4"/>
  <c r="BN70" i="4"/>
  <c r="BO70" i="4"/>
  <c r="CB59" i="4"/>
  <c r="BX59" i="4"/>
  <c r="CM1" i="4"/>
  <c r="CB77" i="4"/>
  <c r="BZ77" i="4"/>
  <c r="BZ29" i="4"/>
  <c r="BX65" i="4"/>
  <c r="BX56" i="4"/>
  <c r="BM56" i="4"/>
  <c r="BY29" i="4"/>
  <c r="BX29" i="4"/>
  <c r="BX57" i="4"/>
  <c r="BY57" i="4"/>
  <c r="CB57" i="4"/>
  <c r="CB65" i="4"/>
  <c r="BZ65" i="4"/>
  <c r="BQ72" i="4"/>
  <c r="CB58" i="4"/>
  <c r="CG1" i="4"/>
  <c r="BM65" i="4"/>
  <c r="BO65" i="4"/>
  <c r="BN65" i="4"/>
  <c r="BQ65" i="4"/>
  <c r="BQ59" i="4"/>
  <c r="BM59" i="4"/>
  <c r="BO59" i="4"/>
  <c r="BN59" i="4"/>
  <c r="BN72" i="4"/>
  <c r="BZ58" i="4"/>
  <c r="BO72" i="4"/>
  <c r="BO29" i="4"/>
  <c r="BM29" i="4"/>
  <c r="BQ29" i="4"/>
  <c r="BN29" i="4"/>
  <c r="BY58" i="4"/>
  <c r="CA1" i="4"/>
  <c r="CB72" i="4"/>
  <c r="BZ72" i="4"/>
  <c r="BY72" i="4"/>
  <c r="BX72" i="4"/>
  <c r="CB74" i="4"/>
  <c r="BZ74" i="4"/>
  <c r="BY74" i="4"/>
  <c r="BX74" i="4"/>
  <c r="BQ57" i="4"/>
  <c r="BN57" i="4"/>
  <c r="BM57" i="4"/>
  <c r="BO57" i="4"/>
  <c r="BQ58" i="4"/>
  <c r="BO58" i="4"/>
  <c r="BM58" i="4"/>
  <c r="BN58" i="4"/>
  <c r="BQ27" i="4"/>
  <c r="BN27" i="4"/>
  <c r="BO27" i="4"/>
  <c r="BM27" i="4"/>
  <c r="BP1" i="4"/>
  <c r="BQ75" i="4"/>
  <c r="BO75" i="4"/>
  <c r="BN75" i="4"/>
  <c r="BM75" i="4"/>
  <c r="CA244" i="4"/>
  <c r="BZ27" i="4"/>
  <c r="CB27" i="4"/>
  <c r="BY27" i="4"/>
  <c r="BX27" i="4"/>
  <c r="CB75" i="4"/>
  <c r="BZ75" i="4"/>
  <c r="BY75" i="4"/>
  <c r="BX75" i="4"/>
  <c r="CM290" i="5" l="1"/>
  <c r="CM292" i="5" s="1"/>
  <c r="CF288" i="5"/>
  <c r="CN244" i="4"/>
  <c r="CM246" i="4" s="1"/>
  <c r="CG292" i="5"/>
  <c r="CG294" i="5" s="1"/>
  <c r="CI290" i="5"/>
  <c r="CG292" i="8"/>
  <c r="CI290" i="8"/>
  <c r="CC290" i="8"/>
  <c r="CA292" i="8"/>
  <c r="BP294" i="8"/>
  <c r="BR292" i="8"/>
  <c r="CM292" i="8"/>
  <c r="CO290" i="8"/>
  <c r="S293" i="7"/>
  <c r="U291" i="7"/>
  <c r="Y291" i="7"/>
  <c r="AA289" i="7"/>
  <c r="CL244" i="6"/>
  <c r="CM246" i="6"/>
  <c r="CF244" i="6"/>
  <c r="CG246" i="6"/>
  <c r="CH244" i="4"/>
  <c r="CG246" i="4" s="1"/>
  <c r="CI246" i="4" s="1"/>
  <c r="BO244" i="6"/>
  <c r="BP246" i="6"/>
  <c r="CA246" i="6"/>
  <c r="CC246" i="6" s="1"/>
  <c r="BO288" i="5"/>
  <c r="BP290" i="5"/>
  <c r="CA290" i="5"/>
  <c r="BZ288" i="5"/>
  <c r="BQ244" i="4"/>
  <c r="CN1" i="4"/>
  <c r="CO1" i="4" s="1"/>
  <c r="CH1" i="4"/>
  <c r="CI1" i="4" s="1"/>
  <c r="CB244" i="4"/>
  <c r="CB1" i="4"/>
  <c r="BZ1" i="4" s="1"/>
  <c r="BQ1" i="4"/>
  <c r="BO1" i="4" s="1"/>
  <c r="CO290" i="5" l="1"/>
  <c r="CO246" i="6"/>
  <c r="CM248" i="6"/>
  <c r="CO246" i="4"/>
  <c r="CM248" i="4"/>
  <c r="CM250" i="4" s="1"/>
  <c r="CM294" i="5"/>
  <c r="CO292" i="5"/>
  <c r="CG294" i="8"/>
  <c r="CI292" i="8"/>
  <c r="CM294" i="8"/>
  <c r="CO292" i="8"/>
  <c r="CA294" i="8"/>
  <c r="CC292" i="8"/>
  <c r="Y293" i="7"/>
  <c r="AA291" i="7"/>
  <c r="CG248" i="6"/>
  <c r="CI246" i="6"/>
  <c r="CF244" i="4"/>
  <c r="BP248" i="6"/>
  <c r="BR246" i="6"/>
  <c r="CA248" i="6"/>
  <c r="CA250" i="6" s="1"/>
  <c r="CA246" i="4"/>
  <c r="CC246" i="4" s="1"/>
  <c r="BO244" i="4"/>
  <c r="BP246" i="4"/>
  <c r="CI292" i="5"/>
  <c r="CC290" i="5"/>
  <c r="CA292" i="5"/>
  <c r="BR290" i="5"/>
  <c r="BP292" i="5"/>
  <c r="CL244" i="4"/>
  <c r="CG248" i="4"/>
  <c r="BZ244" i="4"/>
  <c r="CO248" i="4" l="1"/>
  <c r="CM250" i="6"/>
  <c r="CO248" i="6"/>
  <c r="CG250" i="6"/>
  <c r="CI248" i="6"/>
  <c r="CA248" i="4"/>
  <c r="CC248" i="4" s="1"/>
  <c r="BP250" i="6"/>
  <c r="BR248" i="6"/>
  <c r="CC248" i="6"/>
  <c r="BP248" i="4"/>
  <c r="BR248" i="4" s="1"/>
  <c r="BR246" i="4"/>
  <c r="BP294" i="5"/>
  <c r="BR292" i="5"/>
  <c r="CA294" i="5"/>
  <c r="CC292" i="5"/>
  <c r="CA250" i="4" l="1"/>
  <c r="BP250" i="4"/>
  <c r="CG250" i="4"/>
  <c r="CI248" i="4"/>
  <c r="Y226" i="1" l="1"/>
  <c r="Y221" i="1"/>
  <c r="Y222" i="1"/>
  <c r="Y223" i="1"/>
  <c r="Y224" i="1"/>
  <c r="Y225" i="1"/>
  <c r="Y220" i="1"/>
  <c r="Y217" i="1"/>
  <c r="Y218" i="1"/>
  <c r="Y219" i="1"/>
  <c r="Y216" i="1"/>
  <c r="S216" i="1" l="1"/>
  <c r="S218" i="1"/>
  <c r="S225" i="1"/>
  <c r="S220" i="1"/>
  <c r="S222" i="1"/>
  <c r="S224" i="1"/>
  <c r="S221" i="1"/>
  <c r="S219" i="1"/>
  <c r="S223" i="1"/>
  <c r="S226" i="1"/>
  <c r="S217" i="1"/>
  <c r="Y212" i="1"/>
  <c r="Y213" i="1"/>
  <c r="Y214" i="1"/>
  <c r="Y215" i="1"/>
  <c r="Y211" i="1"/>
  <c r="Y200" i="1"/>
  <c r="Y201" i="1"/>
  <c r="Y202" i="1"/>
  <c r="Y203" i="1"/>
  <c r="Y204" i="1"/>
  <c r="Y205" i="1"/>
  <c r="Y206" i="1"/>
  <c r="Y207" i="1"/>
  <c r="Y209" i="1"/>
  <c r="Y210" i="1"/>
  <c r="Y199" i="1"/>
  <c r="Y198" i="1"/>
  <c r="Y197" i="1"/>
  <c r="Y196" i="1"/>
  <c r="Y195" i="1"/>
  <c r="Y194" i="1"/>
  <c r="Y192" i="1"/>
  <c r="Y191" i="1"/>
  <c r="Y190" i="1"/>
  <c r="Z219" i="1" l="1"/>
  <c r="Z224" i="1"/>
  <c r="Z222" i="1"/>
  <c r="Z220" i="1"/>
  <c r="Z217" i="1"/>
  <c r="Z225" i="1"/>
  <c r="Z226" i="1"/>
  <c r="Z218" i="1"/>
  <c r="Z221" i="1"/>
  <c r="Z223" i="1"/>
  <c r="Z216" i="1"/>
  <c r="T216" i="1"/>
  <c r="T217" i="1"/>
  <c r="T226" i="1"/>
  <c r="T223" i="1"/>
  <c r="T222" i="1"/>
  <c r="T218" i="1"/>
  <c r="T219" i="1"/>
  <c r="T224" i="1"/>
  <c r="T220" i="1"/>
  <c r="T225" i="1"/>
  <c r="T221" i="1"/>
  <c r="S192" i="1"/>
  <c r="S194" i="1"/>
  <c r="S199" i="1"/>
  <c r="S211" i="1"/>
  <c r="S206" i="1"/>
  <c r="S197" i="1"/>
  <c r="S205" i="1"/>
  <c r="S190" i="1"/>
  <c r="S215" i="1"/>
  <c r="S214" i="1"/>
  <c r="S212" i="1"/>
  <c r="S210" i="1"/>
  <c r="S209" i="1"/>
  <c r="S204" i="1"/>
  <c r="S202" i="1"/>
  <c r="S191" i="1"/>
  <c r="S201" i="1"/>
  <c r="S195" i="1"/>
  <c r="S213" i="1"/>
  <c r="S203" i="1"/>
  <c r="S200" i="1"/>
  <c r="S196" i="1"/>
  <c r="S207" i="1"/>
  <c r="S198" i="1"/>
  <c r="Y168" i="1"/>
  <c r="Y170" i="1"/>
  <c r="Y163" i="1"/>
  <c r="Y164" i="1"/>
  <c r="Y165" i="1"/>
  <c r="Y166" i="1"/>
  <c r="Y167" i="1"/>
  <c r="Y169" i="1"/>
  <c r="Y162" i="1"/>
  <c r="Y161" i="1"/>
  <c r="Y160" i="1"/>
  <c r="Y159" i="1"/>
  <c r="Y157" i="1"/>
  <c r="Y156" i="1"/>
  <c r="Y155" i="1"/>
  <c r="Y154" i="1"/>
  <c r="Y153" i="1"/>
  <c r="Y151" i="1"/>
  <c r="Y150" i="1"/>
  <c r="Y149" i="1"/>
  <c r="Y148" i="1"/>
  <c r="Y147" i="1"/>
  <c r="Y132" i="1"/>
  <c r="Y133" i="1"/>
  <c r="Y131" i="1"/>
  <c r="Y130" i="1"/>
  <c r="Y129" i="1"/>
  <c r="Y128" i="1"/>
  <c r="Y127" i="1"/>
  <c r="Y113" i="1"/>
  <c r="Y114" i="1"/>
  <c r="Y115" i="1"/>
  <c r="Y116" i="1"/>
  <c r="Y112" i="1"/>
  <c r="Z198" i="1" l="1"/>
  <c r="Z191" i="1"/>
  <c r="Z190" i="1"/>
  <c r="Z205" i="1"/>
  <c r="Z197" i="1"/>
  <c r="Z206" i="1"/>
  <c r="Z213" i="1"/>
  <c r="Z212" i="1"/>
  <c r="Z199" i="1"/>
  <c r="Z202" i="1"/>
  <c r="Z196" i="1"/>
  <c r="Z210" i="1"/>
  <c r="Z207" i="1"/>
  <c r="Z195" i="1"/>
  <c r="Z214" i="1"/>
  <c r="Z194" i="1"/>
  <c r="Z203" i="1"/>
  <c r="Z200" i="1"/>
  <c r="Z201" i="1"/>
  <c r="Z215" i="1"/>
  <c r="Z192" i="1"/>
  <c r="Z204" i="1"/>
  <c r="Z209" i="1"/>
  <c r="Z211" i="1"/>
  <c r="T194" i="1"/>
  <c r="T197" i="1"/>
  <c r="T210" i="1"/>
  <c r="T198" i="1"/>
  <c r="T192" i="1"/>
  <c r="T196" i="1"/>
  <c r="S146" i="1"/>
  <c r="Y146" i="1"/>
  <c r="S145" i="1"/>
  <c r="Y145" i="1"/>
  <c r="T203" i="1"/>
  <c r="T205" i="1"/>
  <c r="T207" i="1"/>
  <c r="T212" i="1"/>
  <c r="T191" i="1"/>
  <c r="S140" i="1"/>
  <c r="Y140" i="1"/>
  <c r="T206" i="1"/>
  <c r="T204" i="1"/>
  <c r="T215" i="1"/>
  <c r="S143" i="1"/>
  <c r="Y143" i="1"/>
  <c r="S139" i="1"/>
  <c r="Y139" i="1"/>
  <c r="S141" i="1"/>
  <c r="Y141" i="1"/>
  <c r="T214" i="1"/>
  <c r="T201" i="1"/>
  <c r="T211" i="1"/>
  <c r="S144" i="1"/>
  <c r="Y144" i="1"/>
  <c r="S142" i="1"/>
  <c r="Y142" i="1"/>
  <c r="S138" i="1"/>
  <c r="Y138" i="1"/>
  <c r="S137" i="1"/>
  <c r="Y137" i="1"/>
  <c r="S136" i="1"/>
  <c r="Y136" i="1"/>
  <c r="T200" i="1"/>
  <c r="T195" i="1"/>
  <c r="T202" i="1"/>
  <c r="S135" i="1"/>
  <c r="Y135" i="1"/>
  <c r="S134" i="1"/>
  <c r="Y134" i="1"/>
  <c r="T213" i="1"/>
  <c r="T209" i="1"/>
  <c r="T190" i="1"/>
  <c r="T199" i="1"/>
  <c r="S127" i="1"/>
  <c r="S161" i="1"/>
  <c r="S115" i="1"/>
  <c r="S113" i="1"/>
  <c r="S131" i="1"/>
  <c r="S148" i="1"/>
  <c r="S165" i="1"/>
  <c r="S157" i="1"/>
  <c r="S162" i="1"/>
  <c r="S167" i="1"/>
  <c r="S147" i="1"/>
  <c r="S159" i="1"/>
  <c r="S169" i="1"/>
  <c r="S130" i="1"/>
  <c r="S149" i="1"/>
  <c r="S150" i="1"/>
  <c r="S163" i="1"/>
  <c r="S133" i="1"/>
  <c r="S132" i="1"/>
  <c r="S164" i="1"/>
  <c r="S170" i="1"/>
  <c r="S129" i="1"/>
  <c r="S153" i="1"/>
  <c r="S168" i="1"/>
  <c r="S128" i="1"/>
  <c r="S166" i="1"/>
  <c r="S151" i="1"/>
  <c r="S154" i="1"/>
  <c r="S112" i="1"/>
  <c r="S114" i="1"/>
  <c r="S160" i="1"/>
  <c r="S155" i="1"/>
  <c r="S116" i="1"/>
  <c r="S156" i="1"/>
  <c r="Y158" i="1"/>
  <c r="Y95" i="1"/>
  <c r="Y94" i="1"/>
  <c r="Y93" i="1"/>
  <c r="Y92" i="1"/>
  <c r="Y91" i="1"/>
  <c r="Y90" i="1"/>
  <c r="Y55" i="1"/>
  <c r="Y119" i="1"/>
  <c r="Y118" i="1"/>
  <c r="Y117" i="1"/>
  <c r="Y111" i="1"/>
  <c r="Y110" i="1"/>
  <c r="Y109" i="1"/>
  <c r="Y108" i="1"/>
  <c r="Y107" i="1"/>
  <c r="Y106" i="1"/>
  <c r="Y96" i="1"/>
  <c r="Y80" i="1"/>
  <c r="Y83" i="1"/>
  <c r="Y84" i="1"/>
  <c r="Y85" i="1"/>
  <c r="Y86" i="1"/>
  <c r="Y87" i="1"/>
  <c r="Y88" i="1"/>
  <c r="Y89" i="1"/>
  <c r="Y54" i="1"/>
  <c r="Y51" i="1"/>
  <c r="Y50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31" i="1"/>
  <c r="Y23" i="1"/>
  <c r="Y22" i="1"/>
  <c r="Y21" i="1"/>
  <c r="Y24" i="1"/>
  <c r="Y25" i="1"/>
  <c r="Y26" i="1"/>
  <c r="Y27" i="1"/>
  <c r="Y28" i="1"/>
  <c r="Y29" i="1"/>
  <c r="Y30" i="1"/>
  <c r="Y48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3" i="1"/>
  <c r="Y74" i="1"/>
  <c r="Y75" i="1"/>
  <c r="Y76" i="1"/>
  <c r="Y77" i="1"/>
  <c r="Y78" i="1"/>
  <c r="Y79" i="1"/>
  <c r="Y81" i="1"/>
  <c r="Y82" i="1"/>
  <c r="Y97" i="1"/>
  <c r="Y98" i="1"/>
  <c r="Y99" i="1"/>
  <c r="Y100" i="1"/>
  <c r="Y101" i="1"/>
  <c r="Y102" i="1"/>
  <c r="Y103" i="1"/>
  <c r="Y104" i="1"/>
  <c r="Y105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52" i="1"/>
  <c r="Y53" i="1"/>
  <c r="Y121" i="1"/>
  <c r="Y122" i="1"/>
  <c r="Y123" i="1"/>
  <c r="Y124" i="1"/>
  <c r="Y125" i="1"/>
  <c r="Y126" i="1"/>
  <c r="Y229" i="1"/>
  <c r="Z138" i="1" l="1"/>
  <c r="Z143" i="1"/>
  <c r="Z136" i="1"/>
  <c r="Z145" i="1"/>
  <c r="Z137" i="1"/>
  <c r="Z134" i="1"/>
  <c r="Z146" i="1"/>
  <c r="Z142" i="1"/>
  <c r="Z140" i="1"/>
  <c r="Z141" i="1"/>
  <c r="Y231" i="1"/>
  <c r="Z160" i="1"/>
  <c r="Z153" i="1"/>
  <c r="Z149" i="1"/>
  <c r="Z165" i="1"/>
  <c r="Z114" i="1"/>
  <c r="Z129" i="1"/>
  <c r="Z130" i="1"/>
  <c r="Z148" i="1"/>
  <c r="Z144" i="1"/>
  <c r="Z112" i="1"/>
  <c r="Z170" i="1"/>
  <c r="Z169" i="1"/>
  <c r="Z131" i="1"/>
  <c r="Z154" i="1"/>
  <c r="Z164" i="1"/>
  <c r="Z159" i="1"/>
  <c r="Z113" i="1"/>
  <c r="Z139" i="1"/>
  <c r="Z135" i="1"/>
  <c r="Z151" i="1"/>
  <c r="Z132" i="1"/>
  <c r="Z147" i="1"/>
  <c r="Z115" i="1"/>
  <c r="Z156" i="1"/>
  <c r="Z166" i="1"/>
  <c r="Z133" i="1"/>
  <c r="Z167" i="1"/>
  <c r="Z161" i="1"/>
  <c r="Z116" i="1"/>
  <c r="Z128" i="1"/>
  <c r="Z163" i="1"/>
  <c r="Z162" i="1"/>
  <c r="Z127" i="1"/>
  <c r="Z155" i="1"/>
  <c r="Z168" i="1"/>
  <c r="Z150" i="1"/>
  <c r="Z157" i="1"/>
  <c r="T160" i="1"/>
  <c r="T147" i="1"/>
  <c r="T167" i="1"/>
  <c r="T142" i="1"/>
  <c r="T129" i="1"/>
  <c r="T159" i="1"/>
  <c r="T146" i="1"/>
  <c r="T149" i="1"/>
  <c r="T133" i="1"/>
  <c r="T136" i="1"/>
  <c r="T161" i="1"/>
  <c r="T143" i="1"/>
  <c r="T131" i="1"/>
  <c r="T132" i="1"/>
  <c r="T134" i="1"/>
  <c r="T156" i="1"/>
  <c r="T144" i="1"/>
  <c r="T137" i="1"/>
  <c r="T145" i="1"/>
  <c r="T165" i="1"/>
  <c r="T116" i="1"/>
  <c r="T130" i="1"/>
  <c r="T138" i="1"/>
  <c r="T113" i="1"/>
  <c r="T168" i="1"/>
  <c r="T114" i="1"/>
  <c r="T148" i="1"/>
  <c r="T140" i="1"/>
  <c r="T141" i="1"/>
  <c r="T150" i="1"/>
  <c r="T139" i="1"/>
  <c r="T135" i="1"/>
  <c r="T128" i="1"/>
  <c r="T115" i="1"/>
  <c r="T151" i="1"/>
  <c r="T112" i="1"/>
  <c r="T170" i="1"/>
  <c r="T153" i="1"/>
  <c r="T155" i="1"/>
  <c r="T169" i="1"/>
  <c r="T166" i="1"/>
  <c r="T154" i="1"/>
  <c r="T163" i="1"/>
  <c r="T162" i="1"/>
  <c r="T164" i="1"/>
  <c r="T157" i="1"/>
  <c r="T127" i="1"/>
  <c r="S180" i="1"/>
  <c r="S97" i="1"/>
  <c r="S78" i="1"/>
  <c r="S62" i="1"/>
  <c r="S21" i="1"/>
  <c r="S35" i="1"/>
  <c r="S96" i="1"/>
  <c r="S95" i="1"/>
  <c r="S177" i="1"/>
  <c r="S77" i="1"/>
  <c r="S61" i="1"/>
  <c r="S22" i="1"/>
  <c r="S34" i="1"/>
  <c r="S106" i="1"/>
  <c r="S158" i="1"/>
  <c r="S179" i="1"/>
  <c r="S79" i="1"/>
  <c r="S76" i="1"/>
  <c r="S60" i="1"/>
  <c r="S23" i="1"/>
  <c r="S33" i="1"/>
  <c r="S107" i="1"/>
  <c r="S59" i="1"/>
  <c r="S31" i="1"/>
  <c r="S108" i="1"/>
  <c r="S229" i="1"/>
  <c r="S175" i="1"/>
  <c r="S75" i="1"/>
  <c r="S32" i="1"/>
  <c r="S125" i="1"/>
  <c r="S53" i="1"/>
  <c r="S174" i="1"/>
  <c r="S74" i="1"/>
  <c r="S58" i="1"/>
  <c r="S47" i="1"/>
  <c r="S50" i="1"/>
  <c r="S109" i="1"/>
  <c r="S126" i="1"/>
  <c r="S124" i="1"/>
  <c r="S52" i="1"/>
  <c r="S189" i="1"/>
  <c r="S173" i="1"/>
  <c r="S73" i="1"/>
  <c r="S57" i="1"/>
  <c r="S46" i="1"/>
  <c r="S51" i="1"/>
  <c r="S110" i="1"/>
  <c r="S178" i="1"/>
  <c r="S123" i="1"/>
  <c r="S188" i="1"/>
  <c r="S172" i="1"/>
  <c r="S105" i="1"/>
  <c r="S56" i="1"/>
  <c r="S45" i="1"/>
  <c r="S54" i="1"/>
  <c r="S111" i="1"/>
  <c r="S176" i="1"/>
  <c r="S122" i="1"/>
  <c r="S187" i="1"/>
  <c r="S104" i="1"/>
  <c r="S48" i="1"/>
  <c r="S44" i="1"/>
  <c r="S89" i="1"/>
  <c r="S117" i="1"/>
  <c r="S121" i="1"/>
  <c r="S186" i="1"/>
  <c r="S103" i="1"/>
  <c r="S70" i="1"/>
  <c r="S43" i="1"/>
  <c r="S88" i="1"/>
  <c r="S118" i="1"/>
  <c r="S36" i="1"/>
  <c r="S94" i="1"/>
  <c r="S185" i="1"/>
  <c r="S102" i="1"/>
  <c r="S69" i="1"/>
  <c r="S30" i="1"/>
  <c r="S42" i="1"/>
  <c r="S87" i="1"/>
  <c r="S119" i="1"/>
  <c r="S63" i="1"/>
  <c r="S184" i="1"/>
  <c r="S101" i="1"/>
  <c r="S68" i="1"/>
  <c r="S29" i="1"/>
  <c r="S41" i="1"/>
  <c r="S86" i="1"/>
  <c r="S55" i="1"/>
  <c r="S24" i="1"/>
  <c r="S183" i="1"/>
  <c r="S100" i="1"/>
  <c r="S67" i="1"/>
  <c r="S28" i="1"/>
  <c r="S40" i="1"/>
  <c r="S85" i="1"/>
  <c r="S90" i="1"/>
  <c r="S64" i="1"/>
  <c r="S25" i="1"/>
  <c r="S37" i="1"/>
  <c r="S80" i="1"/>
  <c r="S93" i="1"/>
  <c r="S231" i="1"/>
  <c r="S182" i="1"/>
  <c r="S99" i="1"/>
  <c r="S82" i="1"/>
  <c r="S66" i="1"/>
  <c r="S27" i="1"/>
  <c r="S39" i="1"/>
  <c r="S84" i="1"/>
  <c r="S91" i="1"/>
  <c r="S181" i="1"/>
  <c r="S98" i="1"/>
  <c r="S81" i="1"/>
  <c r="S65" i="1"/>
  <c r="S26" i="1"/>
  <c r="S38" i="1"/>
  <c r="S83" i="1"/>
  <c r="S92" i="1"/>
  <c r="T29" i="1"/>
  <c r="T23" i="1"/>
  <c r="T41" i="1"/>
  <c r="T33" i="1"/>
  <c r="T21" i="1"/>
  <c r="T43" i="1"/>
  <c r="T35" i="1"/>
  <c r="T30" i="1"/>
  <c r="T22" i="1"/>
  <c r="T42" i="1"/>
  <c r="T34" i="1"/>
  <c r="T28" i="1"/>
  <c r="T31" i="1"/>
  <c r="T40" i="1"/>
  <c r="T32" i="1"/>
  <c r="T27" i="1"/>
  <c r="T47" i="1"/>
  <c r="T39" i="1"/>
  <c r="T26" i="1"/>
  <c r="T46" i="1"/>
  <c r="T38" i="1"/>
  <c r="T25" i="1"/>
  <c r="T45" i="1"/>
  <c r="T37" i="1"/>
  <c r="T48" i="1"/>
  <c r="T24" i="1"/>
  <c r="T44" i="1"/>
  <c r="T36" i="1"/>
  <c r="Y72" i="1"/>
  <c r="Y71" i="1"/>
  <c r="Y10" i="1"/>
  <c r="Y11" i="1"/>
  <c r="Y12" i="1"/>
  <c r="Y13" i="1"/>
  <c r="Y14" i="1"/>
  <c r="Y15" i="1"/>
  <c r="Y16" i="1"/>
  <c r="Y17" i="1"/>
  <c r="Y18" i="1"/>
  <c r="Y19" i="1"/>
  <c r="Y20" i="1"/>
  <c r="Y9" i="1"/>
  <c r="Y8" i="1"/>
  <c r="Y7" i="1"/>
  <c r="Y6" i="1"/>
  <c r="Y5" i="1"/>
  <c r="Y4" i="1"/>
  <c r="Y3" i="1"/>
  <c r="Z40" i="1" l="1"/>
  <c r="Z41" i="1"/>
  <c r="Z42" i="1"/>
  <c r="Z44" i="1"/>
  <c r="Z45" i="1"/>
  <c r="Z35" i="1"/>
  <c r="Z28" i="1"/>
  <c r="Z29" i="1"/>
  <c r="Z30" i="1"/>
  <c r="Z43" i="1"/>
  <c r="Z48" i="1"/>
  <c r="Z46" i="1"/>
  <c r="Z32" i="1"/>
  <c r="Z33" i="1"/>
  <c r="Z34" i="1"/>
  <c r="Z21" i="1"/>
  <c r="Z38" i="1"/>
  <c r="Z39" i="1"/>
  <c r="Z23" i="1"/>
  <c r="Z22" i="1"/>
  <c r="Z31" i="1"/>
  <c r="Z27" i="1"/>
  <c r="Z47" i="1"/>
  <c r="Z25" i="1"/>
  <c r="Z36" i="1"/>
  <c r="Z26" i="1"/>
  <c r="Z37" i="1"/>
  <c r="Z24" i="1"/>
  <c r="Y230" i="1"/>
  <c r="Z231" i="1"/>
  <c r="Z229" i="1"/>
  <c r="Z175" i="1"/>
  <c r="Z60" i="1"/>
  <c r="Z61" i="1"/>
  <c r="Z78" i="1"/>
  <c r="Z74" i="1"/>
  <c r="Z101" i="1"/>
  <c r="Z103" i="1"/>
  <c r="Z172" i="1"/>
  <c r="Z65" i="1"/>
  <c r="Z183" i="1"/>
  <c r="Z184" i="1"/>
  <c r="Z185" i="1"/>
  <c r="Z122" i="1"/>
  <c r="Z188" i="1"/>
  <c r="Z173" i="1"/>
  <c r="Z58" i="1"/>
  <c r="Z76" i="1"/>
  <c r="Z77" i="1"/>
  <c r="Z97" i="1"/>
  <c r="Z121" i="1"/>
  <c r="Z177" i="1"/>
  <c r="Z100" i="1"/>
  <c r="Z102" i="1"/>
  <c r="Z187" i="1"/>
  <c r="Z73" i="1"/>
  <c r="Z66" i="1"/>
  <c r="Z186" i="1"/>
  <c r="Z81" i="1"/>
  <c r="Z180" i="1"/>
  <c r="Z98" i="1"/>
  <c r="Z99" i="1"/>
  <c r="Z111" i="1"/>
  <c r="Z52" i="1"/>
  <c r="Z174" i="1"/>
  <c r="Z179" i="1"/>
  <c r="Z95" i="1"/>
  <c r="Z181" i="1"/>
  <c r="Z182" i="1"/>
  <c r="Z85" i="1"/>
  <c r="Z86" i="1"/>
  <c r="Z87" i="1"/>
  <c r="Z118" i="1"/>
  <c r="Z89" i="1"/>
  <c r="Z54" i="1"/>
  <c r="Z110" i="1"/>
  <c r="Z124" i="1"/>
  <c r="Z53" i="1"/>
  <c r="Z59" i="1"/>
  <c r="Z158" i="1"/>
  <c r="Z96" i="1"/>
  <c r="Z82" i="1"/>
  <c r="Z123" i="1"/>
  <c r="Z90" i="1"/>
  <c r="Z92" i="1"/>
  <c r="Z91" i="1"/>
  <c r="Z88" i="1"/>
  <c r="Z51" i="1"/>
  <c r="Z126" i="1"/>
  <c r="Z125" i="1"/>
  <c r="Z107" i="1"/>
  <c r="Z106" i="1"/>
  <c r="Z64" i="1"/>
  <c r="Z189" i="1"/>
  <c r="Z178" i="1"/>
  <c r="Z63" i="1"/>
  <c r="Z108" i="1"/>
  <c r="Z83" i="1"/>
  <c r="Z84" i="1"/>
  <c r="Z93" i="1"/>
  <c r="Z56" i="1"/>
  <c r="Z109" i="1"/>
  <c r="Z94" i="1"/>
  <c r="Z117" i="1"/>
  <c r="Z176" i="1"/>
  <c r="Z79" i="1"/>
  <c r="Z119" i="1"/>
  <c r="Z80" i="1"/>
  <c r="Z67" i="1"/>
  <c r="Z68" i="1"/>
  <c r="Z69" i="1"/>
  <c r="Z70" i="1"/>
  <c r="Z104" i="1"/>
  <c r="Z105" i="1"/>
  <c r="Z57" i="1"/>
  <c r="Z50" i="1"/>
  <c r="Z75" i="1"/>
  <c r="Z62" i="1"/>
  <c r="Z55" i="1"/>
  <c r="T81" i="1"/>
  <c r="T86" i="1"/>
  <c r="T101" i="1"/>
  <c r="T52" i="1"/>
  <c r="T98" i="1"/>
  <c r="T70" i="1"/>
  <c r="T124" i="1"/>
  <c r="T85" i="1"/>
  <c r="T97" i="1"/>
  <c r="T182" i="1"/>
  <c r="T53" i="1"/>
  <c r="T231" i="1"/>
  <c r="T56" i="1"/>
  <c r="T99" i="1"/>
  <c r="T63" i="1"/>
  <c r="T181" i="1"/>
  <c r="T183" i="1"/>
  <c r="T158" i="1"/>
  <c r="T61" i="1"/>
  <c r="T96" i="1"/>
  <c r="T103" i="1"/>
  <c r="T62" i="1"/>
  <c r="T75" i="1"/>
  <c r="S3" i="1"/>
  <c r="T125" i="1"/>
  <c r="T94" i="1"/>
  <c r="T79" i="1"/>
  <c r="T54" i="1"/>
  <c r="T172" i="1"/>
  <c r="T189" i="1"/>
  <c r="T58" i="1"/>
  <c r="T126" i="1"/>
  <c r="T119" i="1"/>
  <c r="T69" i="1"/>
  <c r="T88" i="1"/>
  <c r="T178" i="1"/>
  <c r="T83" i="1"/>
  <c r="T176" i="1"/>
  <c r="T78" i="1"/>
  <c r="T111" i="1"/>
  <c r="T105" i="1"/>
  <c r="T117" i="1"/>
  <c r="T104" i="1"/>
  <c r="T180" i="1"/>
  <c r="T121" i="1"/>
  <c r="T57" i="1"/>
  <c r="T91" i="1"/>
  <c r="T66" i="1"/>
  <c r="T106" i="1"/>
  <c r="T77" i="1"/>
  <c r="T186" i="1"/>
  <c r="T60" i="1"/>
  <c r="T64" i="1"/>
  <c r="T100" i="1"/>
  <c r="T184" i="1"/>
  <c r="T122" i="1"/>
  <c r="T50" i="1"/>
  <c r="T89" i="1"/>
  <c r="T179" i="1"/>
  <c r="T188" i="1"/>
  <c r="T92" i="1"/>
  <c r="T65" i="1"/>
  <c r="T109" i="1"/>
  <c r="T74" i="1"/>
  <c r="T59" i="1"/>
  <c r="T87" i="1"/>
  <c r="T102" i="1"/>
  <c r="T55" i="1"/>
  <c r="T68" i="1"/>
  <c r="T174" i="1"/>
  <c r="T175" i="1"/>
  <c r="T118" i="1"/>
  <c r="T80" i="1"/>
  <c r="S232" i="1"/>
  <c r="Y232" i="1"/>
  <c r="T229" i="1"/>
  <c r="T108" i="1"/>
  <c r="T51" i="1"/>
  <c r="T95" i="1"/>
  <c r="T187" i="1"/>
  <c r="T123" i="1"/>
  <c r="T110" i="1"/>
  <c r="T73" i="1"/>
  <c r="T84" i="1"/>
  <c r="T82" i="1"/>
  <c r="T90" i="1"/>
  <c r="T67" i="1"/>
  <c r="T177" i="1"/>
  <c r="T107" i="1"/>
  <c r="T76" i="1"/>
  <c r="T185" i="1"/>
  <c r="T93" i="1"/>
  <c r="T173" i="1"/>
  <c r="S14" i="1"/>
  <c r="S16" i="1"/>
  <c r="Z3" i="1"/>
  <c r="S13" i="1"/>
  <c r="S12" i="1"/>
  <c r="S11" i="1"/>
  <c r="S4" i="1"/>
  <c r="S10" i="1"/>
  <c r="S6" i="1"/>
  <c r="S5" i="1"/>
  <c r="S7" i="1"/>
  <c r="S15" i="1"/>
  <c r="S8" i="1"/>
  <c r="S71" i="1"/>
  <c r="S9" i="1"/>
  <c r="S72" i="1"/>
  <c r="S230" i="1"/>
  <c r="S17" i="1"/>
  <c r="S20" i="1"/>
  <c r="S19" i="1"/>
  <c r="S18" i="1"/>
  <c r="T13" i="1"/>
  <c r="T11" i="1"/>
  <c r="T4" i="1"/>
  <c r="T18" i="1"/>
  <c r="T10" i="1"/>
  <c r="T14" i="1"/>
  <c r="T9" i="1"/>
  <c r="T20" i="1"/>
  <c r="T5" i="1"/>
  <c r="T8" i="1"/>
  <c r="T19" i="1"/>
  <c r="T17" i="1"/>
  <c r="T6" i="1"/>
  <c r="T16" i="1"/>
  <c r="T12" i="1"/>
  <c r="T7" i="1"/>
  <c r="T15" i="1"/>
  <c r="T3" i="1"/>
  <c r="Z11" i="1" l="1"/>
  <c r="Z18" i="1"/>
  <c r="Z8" i="1"/>
  <c r="Z12" i="1"/>
  <c r="Z19" i="1"/>
  <c r="Z15" i="1"/>
  <c r="Z13" i="1"/>
  <c r="Z20" i="1"/>
  <c r="Z7" i="1"/>
  <c r="Z16" i="1"/>
  <c r="Z17" i="1"/>
  <c r="Z5" i="1"/>
  <c r="Z14" i="1"/>
  <c r="Z6" i="1"/>
  <c r="Z10" i="1"/>
  <c r="Z9" i="1"/>
  <c r="Z4" i="1"/>
  <c r="Z230" i="1"/>
  <c r="Z232" i="1"/>
  <c r="Z72" i="1"/>
  <c r="Z71" i="1"/>
  <c r="Y245" i="1"/>
  <c r="Y1" i="1"/>
  <c r="T71" i="1"/>
  <c r="T72" i="1"/>
  <c r="S245" i="1"/>
  <c r="S1" i="1"/>
  <c r="T230" i="1"/>
  <c r="T232" i="1"/>
  <c r="Z1" i="1" l="1"/>
  <c r="AA1" i="1" s="1"/>
  <c r="Z245" i="1"/>
  <c r="T1" i="1"/>
  <c r="U1" i="1" s="1"/>
  <c r="T245" i="1"/>
  <c r="X245" i="1" l="1"/>
  <c r="Y247" i="1"/>
  <c r="S247" i="1"/>
  <c r="S249" i="1" s="1"/>
  <c r="S251" i="1" s="1"/>
  <c r="R245" i="1"/>
  <c r="AA247" i="1" l="1"/>
  <c r="Y249" i="1"/>
  <c r="U247" i="1"/>
  <c r="AA249" i="1" l="1"/>
  <c r="Y251" i="1"/>
  <c r="U249" i="1"/>
</calcChain>
</file>

<file path=xl/sharedStrings.xml><?xml version="1.0" encoding="utf-8"?>
<sst xmlns="http://schemas.openxmlformats.org/spreadsheetml/2006/main" count="11977" uniqueCount="1777">
  <si>
    <t>Load Sequence</t>
  </si>
  <si>
    <t>Bid Line No.</t>
  </si>
  <si>
    <t>Bid Spec</t>
  </si>
  <si>
    <t>Specification</t>
  </si>
  <si>
    <t>Item No.</t>
  </si>
  <si>
    <t>Description</t>
  </si>
  <si>
    <t>Vendor No.</t>
  </si>
  <si>
    <t>Customer Bid No.</t>
  </si>
  <si>
    <t>Starting Date</t>
  </si>
  <si>
    <t>Ending Date</t>
  </si>
  <si>
    <t>GS Freight</t>
  </si>
  <si>
    <t>Customer Bid Qty.</t>
  </si>
  <si>
    <t>Net Cost</t>
  </si>
  <si>
    <t>Selling Price</t>
  </si>
  <si>
    <t>spec</t>
  </si>
  <si>
    <t/>
  </si>
  <si>
    <t>772A731W</t>
  </si>
  <si>
    <t>20TH CENTURY</t>
  </si>
  <si>
    <t>RASPBERRY BREAKFAST SQUARE WG</t>
  </si>
  <si>
    <t>CS</t>
  </si>
  <si>
    <t>60/3OZ</t>
  </si>
  <si>
    <t>0224-22/23</t>
  </si>
  <si>
    <t>772A732W</t>
  </si>
  <si>
    <t>VANILLA BREAKFAST SQUARES WG</t>
  </si>
  <si>
    <t>772A733W</t>
  </si>
  <si>
    <t>BREAKFAST LEMON SQUARE WG</t>
  </si>
  <si>
    <t>207A15W</t>
  </si>
  <si>
    <t>MUFFIN CHOCOLATE WG IW</t>
  </si>
  <si>
    <t>100/1.5OZ</t>
  </si>
  <si>
    <t>207C15W</t>
  </si>
  <si>
    <t>MUFFIN CORN WG IW</t>
  </si>
  <si>
    <t>352/622606</t>
  </si>
  <si>
    <t>BURRITO BEAN AND RICE GF</t>
  </si>
  <si>
    <t>AMY'S</t>
  </si>
  <si>
    <t>12/5.5OZ</t>
  </si>
  <si>
    <t>ARDELLAS</t>
  </si>
  <si>
    <t>BURRITO BRKFST BEAN CHEESE IW</t>
  </si>
  <si>
    <t>70/3.50OZ</t>
  </si>
  <si>
    <t>LUNCH PK THAW/SERVE CHS WRAP</t>
  </si>
  <si>
    <t>32/6.6OZ</t>
  </si>
  <si>
    <t>PULL APARTS PILLOW WRAP IW</t>
  </si>
  <si>
    <t>108/4.10OZ</t>
  </si>
  <si>
    <t>PULL APARTS  PILLOW BULK</t>
  </si>
  <si>
    <t>PIZZA 7" FB PEPPERONI WG</t>
  </si>
  <si>
    <t>60/5.19OZ</t>
  </si>
  <si>
    <t>PIZZA 7" FB PEPPERONI WG IW</t>
  </si>
  <si>
    <t>PIZZA 7" FB CHEESE BULK WG</t>
  </si>
  <si>
    <t>PIZZA 8" PEPPERONI WG IW</t>
  </si>
  <si>
    <t>72/5.24OZ</t>
  </si>
  <si>
    <t>PIZZA 8" CHS WEDGE BULK WG</t>
  </si>
  <si>
    <t>PIZZA 3" PEPP SLIDER IW</t>
  </si>
  <si>
    <t>56/5.16OZ</t>
  </si>
  <si>
    <t>PIZZA 3" ROUND  CHS SLIDERS IW</t>
  </si>
  <si>
    <t>56/5.1OZ</t>
  </si>
  <si>
    <t>PIZZA CHS LNGBRD 3X7 BULK</t>
  </si>
  <si>
    <t>80/5OZ</t>
  </si>
  <si>
    <t>TGSBY48</t>
  </si>
  <si>
    <t>SMOOTHIE STRAW BANANA</t>
  </si>
  <si>
    <t>BARFRESH</t>
  </si>
  <si>
    <t>48/7.6OZ</t>
  </si>
  <si>
    <t>TGMPY48</t>
  </si>
  <si>
    <t>SMOOTHIE PINEAPPLE MANGO</t>
  </si>
  <si>
    <t>TGPCY48</t>
  </si>
  <si>
    <t>SMOOTHIE PEACH</t>
  </si>
  <si>
    <t>TACONADA2B12W</t>
  </si>
  <si>
    <t>NADA TACO TURKEY IW</t>
  </si>
  <si>
    <t>BELL TASTY</t>
  </si>
  <si>
    <t>60/4.5OZ</t>
  </si>
  <si>
    <t>6TT200W</t>
  </si>
  <si>
    <t>60/5OZ</t>
  </si>
  <si>
    <t>PIZZANADA2B12W</t>
  </si>
  <si>
    <t>NADA PIZZA TURKEY IW</t>
  </si>
  <si>
    <t>WHITE WHEAT CNNMN ROLL DOUGH</t>
  </si>
  <si>
    <t>BRIDGFORD</t>
  </si>
  <si>
    <t>144/2.5OZ</t>
  </si>
  <si>
    <t>HERB GARLIC ROLLS</t>
  </si>
  <si>
    <t>75/1.5OZ</t>
  </si>
  <si>
    <t>2" HONEY BISCUIT WW</t>
  </si>
  <si>
    <t>105/1.25OZ</t>
  </si>
  <si>
    <t>BISCUIT HONEY SLICED WG</t>
  </si>
  <si>
    <t>100/2.25OZ</t>
  </si>
  <si>
    <t>BROWNIE WG IW</t>
  </si>
  <si>
    <t>BUENA VISTA</t>
  </si>
  <si>
    <t>96/2OZ</t>
  </si>
  <si>
    <t>WG CINNAMON CRUMBLE IW</t>
  </si>
  <si>
    <t>72/4OZ</t>
  </si>
  <si>
    <t>WG BLUEBERRY CRUMBLE IW</t>
  </si>
  <si>
    <t>72/3.6OZ</t>
  </si>
  <si>
    <t>DOUGH COOKIE RF CHOC CHIP WG</t>
  </si>
  <si>
    <t>216/1.5OZ</t>
  </si>
  <si>
    <t>DGH CHC CHP CKY W BAGS WG</t>
  </si>
  <si>
    <t>135/1.85OZ</t>
  </si>
  <si>
    <t>COOKIE PUMPKIN WG IW</t>
  </si>
  <si>
    <t>150/1OZ</t>
  </si>
  <si>
    <t>COOKIE RF C/CHIP WG IW</t>
  </si>
  <si>
    <t>200/1.0OZ</t>
  </si>
  <si>
    <t>RF COOKIE CHOCHIP WG IW</t>
  </si>
  <si>
    <t>120/1.5OZ</t>
  </si>
  <si>
    <t>COOKIES CHOC CHIP WG IW</t>
  </si>
  <si>
    <t>90/1.85OZ</t>
  </si>
  <si>
    <t>BROOKIE BITE WG IW</t>
  </si>
  <si>
    <t>96/1.5OZ</t>
  </si>
  <si>
    <t>TURKEY COOKIE IW</t>
  </si>
  <si>
    <t>WG TRKY PEPPRNI CHS CALZONE IW</t>
  </si>
  <si>
    <t>80/5.5OZ</t>
  </si>
  <si>
    <t>WG RF 3 CHEESE CALZONE IW</t>
  </si>
  <si>
    <t>WG CHOC CHIP MUFFIN IW</t>
  </si>
  <si>
    <t>120/3OZ</t>
  </si>
  <si>
    <t>MUFFIN DBL CHOC CHIP WG IW</t>
  </si>
  <si>
    <t>100/3.5OZ</t>
  </si>
  <si>
    <t>64175LA</t>
  </si>
  <si>
    <t>WG CORNBREAD MUFFIN IW</t>
  </si>
  <si>
    <t>125/2.5OZ</t>
  </si>
  <si>
    <t>NACHO PRETZEL POCKET WG IW</t>
  </si>
  <si>
    <t>8X10 WRAPS LAVASH WG</t>
  </si>
  <si>
    <t>CALIFORNIA LAVASH</t>
  </si>
  <si>
    <t>8/12CT</t>
  </si>
  <si>
    <t>PITA WG</t>
  </si>
  <si>
    <t>180/2OZ</t>
  </si>
  <si>
    <t>CH BELT</t>
  </si>
  <si>
    <t>DICED CARROTS</t>
  </si>
  <si>
    <t>20LB</t>
  </si>
  <si>
    <t>CCF-0018</t>
  </si>
  <si>
    <t>CHEFS CORNER</t>
  </si>
  <si>
    <t>NOODLES RAMEN</t>
  </si>
  <si>
    <t>6/5LB</t>
  </si>
  <si>
    <t>CHICKEN EGG ROLL WG</t>
  </si>
  <si>
    <t>96/2.5OZ</t>
  </si>
  <si>
    <t>REGULAR CUT GREEN BEANS</t>
  </si>
  <si>
    <t>CHOICE</t>
  </si>
  <si>
    <t>1/20LB</t>
  </si>
  <si>
    <t>COOKIE CHOC CHIP WG IW</t>
  </si>
  <si>
    <t>COOKIETREE</t>
  </si>
  <si>
    <t>120/1.3OZ</t>
  </si>
  <si>
    <t>BROWNIE RED FAT FUDGE WG IW</t>
  </si>
  <si>
    <t>DAVES</t>
  </si>
  <si>
    <t>72/2.2OZ</t>
  </si>
  <si>
    <t>FT600</t>
  </si>
  <si>
    <t>BUN WHOLE WHEAT CINNM IW</t>
  </si>
  <si>
    <t>72/2.7OZ</t>
  </si>
  <si>
    <t>CRUMB SQUARE WG IW</t>
  </si>
  <si>
    <t>28/3.6OZ</t>
  </si>
  <si>
    <t>BROWNIE CUP WG IW</t>
  </si>
  <si>
    <t>90/1.5OZ</t>
  </si>
  <si>
    <t>WG1001</t>
  </si>
  <si>
    <t>BAR TWIN WG IW</t>
  </si>
  <si>
    <t>72/2.65OZ</t>
  </si>
  <si>
    <t>BREAD BANANA SQUARE WG IW</t>
  </si>
  <si>
    <t>WG1111</t>
  </si>
  <si>
    <t>BAR BUTTERMILK WG IW</t>
  </si>
  <si>
    <t>WG370</t>
  </si>
  <si>
    <t>MUFFIN DOUBLE CHOCOLATE IW</t>
  </si>
  <si>
    <t>90/1.9OZ</t>
  </si>
  <si>
    <t>MUFFIN APPLE CINNAMON</t>
  </si>
  <si>
    <t>60/3.15OZ</t>
  </si>
  <si>
    <t>WG825</t>
  </si>
  <si>
    <t>MUFFIN CHOC CHIP WG IW</t>
  </si>
  <si>
    <t>WG828</t>
  </si>
  <si>
    <t>MUFFIN BANANA WG IW</t>
  </si>
  <si>
    <t>WG829</t>
  </si>
  <si>
    <t>MUFFIN BLUEBERRY WG IW</t>
  </si>
  <si>
    <t>WG380</t>
  </si>
  <si>
    <t>MUFFIN BLUEBERRY MINI WG IW</t>
  </si>
  <si>
    <t>WG381</t>
  </si>
  <si>
    <t>MUFFIN BANANA MINI WG IW</t>
  </si>
  <si>
    <t>WG845</t>
  </si>
  <si>
    <t>MUFFIN DOUBLE CHOCOLATE WG IW</t>
  </si>
  <si>
    <t>WG382</t>
  </si>
  <si>
    <t>MUFFIN MINI APPLE CIN WG IW</t>
  </si>
  <si>
    <t>MUFFIN ORNG BLOSSOM TOP WG</t>
  </si>
  <si>
    <t>CORNMEAL SUPER STAR WG</t>
  </si>
  <si>
    <t>90/2.55OZ</t>
  </si>
  <si>
    <t>TAMALE CHIC RED SAUCE GF WG</t>
  </si>
  <si>
    <t>DEL REAL</t>
  </si>
  <si>
    <t>48/5OZ</t>
  </si>
  <si>
    <t>TAMALE CHICKEN GREEN GF WG</t>
  </si>
  <si>
    <t>48/6OZ</t>
  </si>
  <si>
    <t>PUPUSA BEAN CHEESE GF</t>
  </si>
  <si>
    <t>8/5CT</t>
  </si>
  <si>
    <t>PUPUSA CHEESE GF</t>
  </si>
  <si>
    <t>40/5.3OZ</t>
  </si>
  <si>
    <t>207-20</t>
  </si>
  <si>
    <t>CARNE ASADA GF</t>
  </si>
  <si>
    <t>10/2LB</t>
  </si>
  <si>
    <t>CNT2833W</t>
  </si>
  <si>
    <t>DON LEE FARMS</t>
  </si>
  <si>
    <t>PANCAKE &amp; TRKY SAUS STCK WG IW</t>
  </si>
  <si>
    <t>72/2.83OZ</t>
  </si>
  <si>
    <t>QSC328P</t>
  </si>
  <si>
    <t>PNIC SAUS &amp; CHS SNDWCH IW</t>
  </si>
  <si>
    <t>144/2.37OZ</t>
  </si>
  <si>
    <t>CN34072WG</t>
  </si>
  <si>
    <t>CORN DOG JUMBO CHICKEN WG</t>
  </si>
  <si>
    <t>CN34072WWG</t>
  </si>
  <si>
    <t>CORN DOG JUMBO CHICKEN WG IW</t>
  </si>
  <si>
    <t>QCB475</t>
  </si>
  <si>
    <t>CLASSIC CHEESEBURGER IW</t>
  </si>
  <si>
    <t>75/4.2OZ</t>
  </si>
  <si>
    <t>CNQ11400W</t>
  </si>
  <si>
    <t>CHRBROILED BF STEAK BURGR</t>
  </si>
  <si>
    <t>60/4OZ</t>
  </si>
  <si>
    <t>CNQ163003</t>
  </si>
  <si>
    <t>BEEF 100% STEAK BURGER</t>
  </si>
  <si>
    <t>180/3.0OZ</t>
  </si>
  <si>
    <t>CNQ262253</t>
  </si>
  <si>
    <t>PATTY CHAR BROILD BEEF FC</t>
  </si>
  <si>
    <t>240/2.25OZ</t>
  </si>
  <si>
    <t>QCB655</t>
  </si>
  <si>
    <t>CHSEBURGER SLIDERS WG IW</t>
  </si>
  <si>
    <t>72/4.550Z</t>
  </si>
  <si>
    <t>CNQ85104</t>
  </si>
  <si>
    <t>BEEF TACO CRUMBLE FILLING</t>
  </si>
  <si>
    <t>4/10LB</t>
  </si>
  <si>
    <t>CNQ162253</t>
  </si>
  <si>
    <t>100% BEEF STEAK BURGER</t>
  </si>
  <si>
    <t>38000-92313</t>
  </si>
  <si>
    <t>WAFFLE MINI CINN WG IW</t>
  </si>
  <si>
    <t>EGGO</t>
  </si>
  <si>
    <t>72/2.64OZ</t>
  </si>
  <si>
    <t>38000-92315</t>
  </si>
  <si>
    <t>WAFFLES MINI MAPLE WG IW</t>
  </si>
  <si>
    <t>38000-92562</t>
  </si>
  <si>
    <t>PANCAKE MINI MAPLE WG IW</t>
  </si>
  <si>
    <t>72/3.03OZ</t>
  </si>
  <si>
    <t>38000-80801/581258</t>
  </si>
  <si>
    <t>TOAST FRENCH MINI CHC CHIPS WG</t>
  </si>
  <si>
    <t>38000-80693/582407</t>
  </si>
  <si>
    <t>TOAST FRENCH MINI ORIG WG IW</t>
  </si>
  <si>
    <t>38000-18574</t>
  </si>
  <si>
    <t>MINI PANCAKE CONFETTI IW</t>
  </si>
  <si>
    <t>61843/837696</t>
  </si>
  <si>
    <t>LOUISIANA HOT LINKS</t>
  </si>
  <si>
    <t>FARMER JOHN</t>
  </si>
  <si>
    <t>PK</t>
  </si>
  <si>
    <t>3LB</t>
  </si>
  <si>
    <t>WGCC96-2GB</t>
  </si>
  <si>
    <t>DOUGH SCONE CHOCO CHIP WG</t>
  </si>
  <si>
    <t>FAT CAT BAKERY</t>
  </si>
  <si>
    <t>96/3OZ</t>
  </si>
  <si>
    <t>WGCCC168-AS</t>
  </si>
  <si>
    <t>DGH COOKIE CHOC CHIP PUCK WG</t>
  </si>
  <si>
    <t>168/1.75OZ</t>
  </si>
  <si>
    <t>WGCCC192-1S</t>
  </si>
  <si>
    <t>DOUGH COOKIE CHOC/CHIP PUCK WG</t>
  </si>
  <si>
    <t>192/1.3OZ</t>
  </si>
  <si>
    <t>WGCELC140-1SW</t>
  </si>
  <si>
    <t>COOKIES CELEBRATION WG IW</t>
  </si>
  <si>
    <t>140/1.3OZ</t>
  </si>
  <si>
    <t>WGSC140-1SW</t>
  </si>
  <si>
    <t>COOKIE SNICKERDOODLE WG IW</t>
  </si>
  <si>
    <t>WGPMPC140-1SW</t>
  </si>
  <si>
    <t>COOKIES PUMPKIN WG IW</t>
  </si>
  <si>
    <t>WGCCC130-AW</t>
  </si>
  <si>
    <t>130/1.75OZ</t>
  </si>
  <si>
    <t>WGCCC140-1SW</t>
  </si>
  <si>
    <t>WGLEMMFN-9#</t>
  </si>
  <si>
    <t>MUFFIN BATTER LEMON WG</t>
  </si>
  <si>
    <t>2/9LB</t>
  </si>
  <si>
    <t xml:space="preserve">LEMON CHIP CRUNCH BAR IW </t>
  </si>
  <si>
    <t>FATHERS TABLE</t>
  </si>
  <si>
    <t>120/2.25OZ</t>
  </si>
  <si>
    <t>FOSTER FARMS</t>
  </si>
  <si>
    <t>BURRITO BEAN &amp; CHEESE WG IW</t>
  </si>
  <si>
    <t>FERNANDOS</t>
  </si>
  <si>
    <t>96/4.5OZ</t>
  </si>
  <si>
    <t>BURRITO CHIC CHS WG</t>
  </si>
  <si>
    <t>WG TACO SNACK IW</t>
  </si>
  <si>
    <t>96/5OZ</t>
  </si>
  <si>
    <t>FFC22260WG</t>
  </si>
  <si>
    <t>FIESTA SANTA FE</t>
  </si>
  <si>
    <t>BURRITO BEAN CHEESE WG IW</t>
  </si>
  <si>
    <t>48/5.85OZ</t>
  </si>
  <si>
    <t>FFC60575WG</t>
  </si>
  <si>
    <t>BURRITO BEAN CHEESE WRAP WG IW</t>
  </si>
  <si>
    <t>60/6.1OZ</t>
  </si>
  <si>
    <t>WRAPS MINI TRKY PANCAKE WG</t>
  </si>
  <si>
    <t>2/5LB</t>
  </si>
  <si>
    <t>WRAPS TURKEY PANCAKE WG IW</t>
  </si>
  <si>
    <t>68/2.85OZ</t>
  </si>
  <si>
    <t>WRAPS MAPLE TURKEY PANCAKE WG</t>
  </si>
  <si>
    <t>56/2.85OZ</t>
  </si>
  <si>
    <t>CORN DOGS LOW FAT CHIC WG</t>
  </si>
  <si>
    <t>CORN DOG LF CHICKEN WG IW</t>
  </si>
  <si>
    <t>96/4OZ</t>
  </si>
  <si>
    <t>CORN DOG MINI CHIX LF WG</t>
  </si>
  <si>
    <t>CHICKEN BRST DICED PARM GARLIC</t>
  </si>
  <si>
    <t>6/3LB</t>
  </si>
  <si>
    <t>BREAST CHIC DICED OR NAE FC</t>
  </si>
  <si>
    <t>17364/725284</t>
  </si>
  <si>
    <t>OATMEAL ROUNDS BANANA CHC CHIP</t>
  </si>
  <si>
    <t>GENERAL MILLS</t>
  </si>
  <si>
    <t>72/2.32OZ</t>
  </si>
  <si>
    <t>F2176</t>
  </si>
  <si>
    <t>4" 51% HAMBURGER BUNS WWW</t>
  </si>
  <si>
    <t>GOLD STAR FOODS</t>
  </si>
  <si>
    <t>144CT</t>
  </si>
  <si>
    <t>F4305</t>
  </si>
  <si>
    <t>4" 51% BUN KNOT UNSEEDED WG</t>
  </si>
  <si>
    <t>F2656</t>
  </si>
  <si>
    <t>6" BUNS WHEAT HOT DOG WG</t>
  </si>
  <si>
    <t>108CT</t>
  </si>
  <si>
    <t>F342</t>
  </si>
  <si>
    <t>51% WWW ARTISAN DINNER ROLLS</t>
  </si>
  <si>
    <t>144/2OZ</t>
  </si>
  <si>
    <t>F4216</t>
  </si>
  <si>
    <t>4" 51% SLICED FRENCH ROLLS WWW</t>
  </si>
  <si>
    <t>108/2OZ</t>
  </si>
  <si>
    <t>5" 51% WWW HINGE HOAGIE ROLLS</t>
  </si>
  <si>
    <t>120/2OZ</t>
  </si>
  <si>
    <t>8/1 UNCURED LS CHIX FRANKS</t>
  </si>
  <si>
    <t>HOFFY</t>
  </si>
  <si>
    <t>10LB</t>
  </si>
  <si>
    <t>6" BEEF FRANK 6/1</t>
  </si>
  <si>
    <t>60-00011/693766</t>
  </si>
  <si>
    <t>PATTIES BURGER PLANTS MADE</t>
  </si>
  <si>
    <t>IMPOSSIBLE BURGER</t>
  </si>
  <si>
    <t>40/.25LB</t>
  </si>
  <si>
    <t>3000000038/752492</t>
  </si>
  <si>
    <t>PATTIES FULLY COOKED</t>
  </si>
  <si>
    <t>57/2.8OZ</t>
  </si>
  <si>
    <t>BEEF CHALUPA IW</t>
  </si>
  <si>
    <t>INTEGRATED</t>
  </si>
  <si>
    <t>72/3.11OZ</t>
  </si>
  <si>
    <t>BEAN &amp; CHEESE CHALUPA IW</t>
  </si>
  <si>
    <t>72/3.82OZ</t>
  </si>
  <si>
    <t>LOW SODIUM RF CHILI CHS DOG IW</t>
  </si>
  <si>
    <t>72/4.5OZ</t>
  </si>
  <si>
    <t>C47007</t>
  </si>
  <si>
    <t>CMDY ALL AMERICAN BURGER IW</t>
  </si>
  <si>
    <t>50/4.25OZ</t>
  </si>
  <si>
    <t>C32300B-NF</t>
  </si>
  <si>
    <t>CMDY TRIPLE B BURGER-NO FOILS BULK</t>
  </si>
  <si>
    <t>90/3OZ</t>
  </si>
  <si>
    <t>C46007</t>
  </si>
  <si>
    <t>CMDY BBQ RIB SANDWICH IW</t>
  </si>
  <si>
    <t>75/4.36OZ</t>
  </si>
  <si>
    <t>W/G GRILLED CHS SANDWICH IW</t>
  </si>
  <si>
    <t>72/3.69OZ</t>
  </si>
  <si>
    <t>TURKEY HAM &amp; CHS HAWAIN BUN IW</t>
  </si>
  <si>
    <t>100/3.1OZ</t>
  </si>
  <si>
    <t>GRILLED CHEESEWG RF IW</t>
  </si>
  <si>
    <t>72/4.19OZ</t>
  </si>
  <si>
    <t>GRILLED CHEESE BULK WG</t>
  </si>
  <si>
    <t>GRILLED CHSW/RS CHS WG IW</t>
  </si>
  <si>
    <t>C45019</t>
  </si>
  <si>
    <t>CMDY BEEF TACO STICK IW</t>
  </si>
  <si>
    <t xml:space="preserve">INTEGRATED </t>
  </si>
  <si>
    <t>50/4.6OZ</t>
  </si>
  <si>
    <t>BENEFIT BRKFST BAR OAT/CHOC IW</t>
  </si>
  <si>
    <t>J &amp; J SNACK FOODS</t>
  </si>
  <si>
    <t>48/2.5OZ</t>
  </si>
  <si>
    <t>BENEFIT BRFST BAR OAT/RSN IW</t>
  </si>
  <si>
    <t>BENEFIT BRFST BAR APP/CINN IW</t>
  </si>
  <si>
    <t>BENEFIT BRFST BAR BAN/CHOC IW</t>
  </si>
  <si>
    <t>BENEFIT BAR FRENCH TOAST</t>
  </si>
  <si>
    <t>BENEFIT BAR APPLE BLUBRY CHIP</t>
  </si>
  <si>
    <t>51% WAFFLE DUTCH WG</t>
  </si>
  <si>
    <t>48/2.9OZ</t>
  </si>
  <si>
    <t>BAR BENEFIT OTML CHCHIP WG</t>
  </si>
  <si>
    <t>96/1.25OZ</t>
  </si>
  <si>
    <t>BAR BENEFIT COCO CHIP WG</t>
  </si>
  <si>
    <t>PRETZEL SOFT WG</t>
  </si>
  <si>
    <t>100/2.2OZ</t>
  </si>
  <si>
    <t>WG BKD PRETZELS MINI IW</t>
  </si>
  <si>
    <t>200/1OZ</t>
  </si>
  <si>
    <t>38000-24698</t>
  </si>
  <si>
    <t>WAFFLES EGGOJI WG</t>
  </si>
  <si>
    <t>KELLOGGS</t>
  </si>
  <si>
    <t>144/1.23OZ</t>
  </si>
  <si>
    <t>12" SPINACH TORTILLA</t>
  </si>
  <si>
    <t>LA TAPATIA</t>
  </si>
  <si>
    <t>5/10CT</t>
  </si>
  <si>
    <t>6" FAJITA FLOUR TORTILLA</t>
  </si>
  <si>
    <t>6/20CT</t>
  </si>
  <si>
    <t>12" TOMATO BASIL TORTILLAS</t>
  </si>
  <si>
    <t>MARZETTI COMPANY</t>
  </si>
  <si>
    <t>GARLIC &amp; BUTTER CROUTONS</t>
  </si>
  <si>
    <t>4/40OZ</t>
  </si>
  <si>
    <t>MCI FOODS/LOS CABOS</t>
  </si>
  <si>
    <t>96/5.20OZ</t>
  </si>
  <si>
    <t>BURRITO XTREME BN CHS WG IW</t>
  </si>
  <si>
    <t>120/3.95OZ</t>
  </si>
  <si>
    <t>BURRITO ULTRA BEAN CHS WG IW</t>
  </si>
  <si>
    <t>BURRITO BN BF CHS SALSA WW IW</t>
  </si>
  <si>
    <t>BURRITO EGG CHEESE BACON</t>
  </si>
  <si>
    <t>120/3.4OZ</t>
  </si>
  <si>
    <t>ENCHILADA RF MONT JACK CHSE WG</t>
  </si>
  <si>
    <t>144/2.0OZ</t>
  </si>
  <si>
    <t>TAMALE CHEESE &amp; GREEN CHILE IW</t>
  </si>
  <si>
    <t>60/5.3OZ</t>
  </si>
  <si>
    <t>QUESADILLA CHICKEN GC IW</t>
  </si>
  <si>
    <t>48/4.45OZ</t>
  </si>
  <si>
    <t>ECT23W</t>
  </si>
  <si>
    <t>EGG &amp; CHEESE BRKFST TACO WG IW</t>
  </si>
  <si>
    <t>MICHAEL B'S BESTWAY</t>
  </si>
  <si>
    <t>100/2.4OZ</t>
  </si>
  <si>
    <t>CRHB75</t>
  </si>
  <si>
    <t>BURRITO CHIX RICE CHS IW</t>
  </si>
  <si>
    <t>80/5.75OZ</t>
  </si>
  <si>
    <t>CTB43W</t>
  </si>
  <si>
    <t>TAQUITOS CHICKEN WG IW</t>
  </si>
  <si>
    <t>50/4.4OZ</t>
  </si>
  <si>
    <t>CTB43</t>
  </si>
  <si>
    <t>TAQUITOS CHICKEN BULK WG</t>
  </si>
  <si>
    <t>BTB61W</t>
  </si>
  <si>
    <t>TAQUITO BEEF &amp; CHS IW</t>
  </si>
  <si>
    <t>BTB61</t>
  </si>
  <si>
    <t>TAQUITOS BEEF</t>
  </si>
  <si>
    <t>TAC32</t>
  </si>
  <si>
    <t>TAMALE CHICKEN &amp; CHEESE</t>
  </si>
  <si>
    <t>72/5.5OZ</t>
  </si>
  <si>
    <t>TAB41</t>
  </si>
  <si>
    <t>BEEF CHEESE TAMALE</t>
  </si>
  <si>
    <t>BCQ92</t>
  </si>
  <si>
    <t>QUESADILLA BEAN &amp; CHEESE</t>
  </si>
  <si>
    <t>80/5.98OZ</t>
  </si>
  <si>
    <t>VBC11</t>
  </si>
  <si>
    <t>TAMALE VEGAN</t>
  </si>
  <si>
    <t>72/6.36OZ</t>
  </si>
  <si>
    <t>BTC40W</t>
  </si>
  <si>
    <t>CHIMI BEEF &amp; CHEESE WG</t>
  </si>
  <si>
    <t>80/5.16OZ</t>
  </si>
  <si>
    <t>CCE12</t>
  </si>
  <si>
    <t>ENCHILADA 2 CHS IN TRAY WG</t>
  </si>
  <si>
    <t>35/7OZ</t>
  </si>
  <si>
    <t>DD400</t>
  </si>
  <si>
    <t>CHIX DOUBLE DOG IW</t>
  </si>
  <si>
    <t>PD446</t>
  </si>
  <si>
    <t>PRETZEL DOG CHICKEN IW</t>
  </si>
  <si>
    <t>60/4.46OZ</t>
  </si>
  <si>
    <t>PDB446</t>
  </si>
  <si>
    <t>PRETZEL DOG BEEF IW</t>
  </si>
  <si>
    <t>BL672</t>
  </si>
  <si>
    <t>LASAGNA BEEF CHEESE IW</t>
  </si>
  <si>
    <t>35/7.38OZ</t>
  </si>
  <si>
    <t>MBM480</t>
  </si>
  <si>
    <t>MEATBALL SANDWICH</t>
  </si>
  <si>
    <t>60/4.8OZ</t>
  </si>
  <si>
    <t>381627/97712</t>
  </si>
  <si>
    <t>PATTY GARDEN VEGGIE</t>
  </si>
  <si>
    <t>MORNINGSTAR (KELLOGGS)</t>
  </si>
  <si>
    <t>48/3.5OZ</t>
  </si>
  <si>
    <t>381631/97762</t>
  </si>
  <si>
    <t>NUGGETS VEGGIE CHIKN CN VEGAN</t>
  </si>
  <si>
    <t>212/3OZ</t>
  </si>
  <si>
    <t>28989-10407</t>
  </si>
  <si>
    <t>WINGS BUFFALO VEGAN</t>
  </si>
  <si>
    <t>240/.66OZ</t>
  </si>
  <si>
    <t>BEEF CHIMICHANGA IW</t>
  </si>
  <si>
    <t>POSADA</t>
  </si>
  <si>
    <t>24/5OZ</t>
  </si>
  <si>
    <t>CALIFORNIA BLEND VEGETABLES</t>
  </si>
  <si>
    <t>READY FIX</t>
  </si>
  <si>
    <t>MINI COB CORN</t>
  </si>
  <si>
    <t>PATTY CHICKEN BRD WG FC</t>
  </si>
  <si>
    <t>RICH CHICKS</t>
  </si>
  <si>
    <t>4/5#</t>
  </si>
  <si>
    <t>212382UG</t>
  </si>
  <si>
    <t>12" UG FLOUR TORTILLAS WW</t>
  </si>
  <si>
    <t>ROMEROS</t>
  </si>
  <si>
    <t>12/1DZ</t>
  </si>
  <si>
    <t>TORTILLAS CORN 6" WHITE WG</t>
  </si>
  <si>
    <t>144/2CT</t>
  </si>
  <si>
    <t>MAC &amp; CHEESE RED-FAT</t>
  </si>
  <si>
    <t>ROSE &amp; SHORE</t>
  </si>
  <si>
    <t>850-TRAY</t>
  </si>
  <si>
    <t>MACARONI &amp; CHS IN TRAYS</t>
  </si>
  <si>
    <t>45/7OZ</t>
  </si>
  <si>
    <t>W31100</t>
  </si>
  <si>
    <t>QUESADILLA CHS WG IW</t>
  </si>
  <si>
    <t>48/4.3OZ</t>
  </si>
  <si>
    <t>BSTR100C</t>
  </si>
  <si>
    <t>PIZZA WEDGE CHEESE IW</t>
  </si>
  <si>
    <t>45/4.9OZ</t>
  </si>
  <si>
    <t>BSTR100P</t>
  </si>
  <si>
    <t>PIZZA WEDGE PEPP IW</t>
  </si>
  <si>
    <t>45/5OZ</t>
  </si>
  <si>
    <t>BSTR1600P</t>
  </si>
  <si>
    <t>PIZZA BISTRO 16"PEPP</t>
  </si>
  <si>
    <t>BSTR1600C</t>
  </si>
  <si>
    <t>PIZZA BISTRO 16"CHS</t>
  </si>
  <si>
    <t>80/4.8OZ</t>
  </si>
  <si>
    <t>BSTR125C</t>
  </si>
  <si>
    <t>PIZZA WEDGE CHEESE WG BULK</t>
  </si>
  <si>
    <t>PORK SHREDDED CARNITAS</t>
  </si>
  <si>
    <t>SST10WC</t>
  </si>
  <si>
    <t>TURKEY HAM &amp; CHS FR ROLL IW</t>
  </si>
  <si>
    <t>48/4.5OZ</t>
  </si>
  <si>
    <t>TDC248WC</t>
  </si>
  <si>
    <t>TURKEY DELI/CHS FRCH ROL IW</t>
  </si>
  <si>
    <t>48/4.7OZ</t>
  </si>
  <si>
    <t>SB-1355</t>
  </si>
  <si>
    <t>SHANNONS</t>
  </si>
  <si>
    <t>WHOLE GRAIN DINNER ROLL IW</t>
  </si>
  <si>
    <t>120/1OZ</t>
  </si>
  <si>
    <t>SB-770</t>
  </si>
  <si>
    <t>HONEY BREAD STICK WW</t>
  </si>
  <si>
    <t>120/1.7OZ</t>
  </si>
  <si>
    <t>SB-822</t>
  </si>
  <si>
    <t>6" HOAGIE ROLL WW</t>
  </si>
  <si>
    <t>108/2.5OZ</t>
  </si>
  <si>
    <t>SB-210</t>
  </si>
  <si>
    <t>ROLL DINNER ALOHA WG</t>
  </si>
  <si>
    <t>192/1OZ</t>
  </si>
  <si>
    <t>SB-2000</t>
  </si>
  <si>
    <t>ROLLS DINNER WW IW</t>
  </si>
  <si>
    <t>BAGELS SLICED WHEAT WG WW IW</t>
  </si>
  <si>
    <t>TONY ROBERTS</t>
  </si>
  <si>
    <t>72/2.24OZ</t>
  </si>
  <si>
    <t>BAGEL WHITE W/WHEAT SL WG</t>
  </si>
  <si>
    <t>BAGEL WHITE BULK WW WG</t>
  </si>
  <si>
    <t>72/3OZ</t>
  </si>
  <si>
    <t>BAGEL WHITE WHEAT WG IW</t>
  </si>
  <si>
    <t>BREAKFAST PIZZA BAGELS</t>
  </si>
  <si>
    <t>BREAKFAST PIZZA BAGELS IW</t>
  </si>
  <si>
    <t>WG 6" GARLIC CHEESE TOAST BULK</t>
  </si>
  <si>
    <t>60/4.3OZ</t>
  </si>
  <si>
    <t>WG 6" GARLIC CHEESE TOAST IW</t>
  </si>
  <si>
    <t>6" WG FB PEPP PIZZA IW</t>
  </si>
  <si>
    <t>60/5.2OZ</t>
  </si>
  <si>
    <t>PIZZA PEPP FRENCH BREAD IW</t>
  </si>
  <si>
    <t>10501/1826G</t>
  </si>
  <si>
    <t>TOOLS FOR SCHOOLS</t>
  </si>
  <si>
    <t>COOKIES WHITE FROSTED BULK WG</t>
  </si>
  <si>
    <t>126/1.5OZ</t>
  </si>
  <si>
    <t>9737-2</t>
  </si>
  <si>
    <t>TRUE NATURAL FOODS</t>
  </si>
  <si>
    <t>BURRITO GRLLD BN &amp; CHS WG IW</t>
  </si>
  <si>
    <t>72/6.25OZ</t>
  </si>
  <si>
    <t>9702-2</t>
  </si>
  <si>
    <t>DILLA GRILLED MOZZ CALI CHILI</t>
  </si>
  <si>
    <t>72/4.8OZ</t>
  </si>
  <si>
    <t>044535-77</t>
  </si>
  <si>
    <t>CMDY 4 BERRY BLEND (110624)</t>
  </si>
  <si>
    <t>WAWONA</t>
  </si>
  <si>
    <t>059605-77</t>
  </si>
  <si>
    <t>CMDY MIXED BERRY CUP (110624)</t>
  </si>
  <si>
    <t>8-52724-00301-6</t>
  </si>
  <si>
    <t>NOODLE CHOW MEIN 51% WG</t>
  </si>
  <si>
    <t>YANGS</t>
  </si>
  <si>
    <t>14LB</t>
  </si>
  <si>
    <t>8-52724-15551-7</t>
  </si>
  <si>
    <t>CHIC 100% SWT &amp; SOUR WG</t>
  </si>
  <si>
    <t>1/43.5LB</t>
  </si>
  <si>
    <t>8-52724-15552-4</t>
  </si>
  <si>
    <t>CHIC 100% MANDARIN ORNG WG</t>
  </si>
  <si>
    <t>8-52724-15554-8</t>
  </si>
  <si>
    <t>CHICKEN 100% BBQ TRYKI</t>
  </si>
  <si>
    <t>1/42LB</t>
  </si>
  <si>
    <t>8-52724-15555-5</t>
  </si>
  <si>
    <t>CHICKEN MANDARIN JR</t>
  </si>
  <si>
    <t>8-52724-15563-0</t>
  </si>
  <si>
    <t>CHICKEN GENERAL TSO</t>
  </si>
  <si>
    <t>8-52724-15559-3</t>
  </si>
  <si>
    <t>CHICKEN TERIYAKI GF</t>
  </si>
  <si>
    <t>CHEESE BITES WG</t>
  </si>
  <si>
    <t>WILD MIKE'S</t>
  </si>
  <si>
    <t>240/1OZ</t>
  </si>
  <si>
    <t>PIZZA 51% WEDGE PEPP WG IW</t>
  </si>
  <si>
    <t>90/5.50OZ</t>
  </si>
  <si>
    <t>PIZZA WEDGE CHEESE WG IW</t>
  </si>
  <si>
    <t>90/5.49OZ</t>
  </si>
  <si>
    <t>PIZZA 5" DEEP DISH PEPP IW</t>
  </si>
  <si>
    <t>80/5.63OZ</t>
  </si>
  <si>
    <t>20TH CENTURY 772A731W RASPBERRY BREAKFAST SQUARE WG 60/3OZ2166.66666666667 20TH CENTURY 772A731W 60/3OZ 2166.6666666666665</t>
  </si>
  <si>
    <t>20TH CENTURY 772A732W VANILLA BREAKFAST SQUARES WG 60/3OZ1146.66666666667 20TH CENTURY 772A732W 60/3OZ 1146.6666666666667</t>
  </si>
  <si>
    <t>20TH CENTURY  BREAKFAST LEMON SQUARE 60/3OZ400 20TH CENTURY  60/3OZ 400</t>
  </si>
  <si>
    <t>20TH CENTURY 207A15W MUFFIN CHOCOLATE WG IW 100/1.5OZ522.333333333333 20TH CENTURY 207A15W 100/1.5OZ 522.3333333333334</t>
  </si>
  <si>
    <t>20TH CENTURY 207C15W MUFFIN CORN WG IW 100/1.5OZ826.666666666667 20TH CENTURY 207C15W 100/1.5OZ 826.6666666666665</t>
  </si>
  <si>
    <t>AMY'S 352/622606 BURRITO BEAN AND RICE GF 12/5.5OZ166.666666666667 AMY'S 352/622606 12/5.5OZ 166.66666666666669</t>
  </si>
  <si>
    <t>ARDELLAS 70147 BURRITO BRKFST BEAN CHEESE IW 70/3.50OZ2455.66666666667 ARDELLAS 70147 70/3.50OZ 2455.6666666666665</t>
  </si>
  <si>
    <t>ARDELLAS 705 LUNCH PK THAW/SERVE CHS WRAP 32/6.6OZ699.333333333333 ARDELLAS 705 32/6.6OZ 699.3333333333334</t>
  </si>
  <si>
    <t>ARDELLAS 90129 PULL APARTS PILLOW WRAP IW 108/4.10OZ3599.66666666667 ARDELLAS 90129 108/4.10OZ 3599.6666666666665</t>
  </si>
  <si>
    <t>ARDELLAS 90128 PULL APARTS  PILLOW BULK 108/4.10OZ940 ARDELLAS 90128 108/4.10OZ 940</t>
  </si>
  <si>
    <t>ARDELLAS 90160 PIZZA 7" FB PEPPERONI WG 60/5.19OZ964.666666666667 ARDELLAS 90160 60/5.19OZ 964.6666666666667</t>
  </si>
  <si>
    <t>ARDELLAS 90161 PIZZA 7" FB PEPPERONI WG IW 60/5.19OZ4971.66666666667 ARDELLAS 90161 60/5.19OZ 4971.666666666667</t>
  </si>
  <si>
    <t>ARDELLAS 90164 PIZZA 7" FB CHEESE BULK WG 60/5.19OZ614 ARDELLAS 90164 60/5.19OZ 614</t>
  </si>
  <si>
    <t>ARDELLAS 90192 PIZZA 8" PEPPERONI WG IW 72/5.24OZ1568.33333333333 ARDELLAS 90192 72/5.24OZ 1568.333333333333</t>
  </si>
  <si>
    <t>ARDELLAS 90193 PIZZA 8" CHS WEDGE BULK WG 72/5.24OZ571 ARDELLAS 90193 72/5.24OZ 571</t>
  </si>
  <si>
    <t>ARDELLAS 90630 PIZZA 3" PEPP SLIDER IW 56/5.16OZ3416.66666666667 ARDELLAS 90630 56/5.16OZ 3416.666666666666</t>
  </si>
  <si>
    <t>ARDELLAS 90633 PIZZA 3" ROUND  CHS SLIDERS IW 56/5.1OZ2895.66666666667 ARDELLAS 90633 56/5.1OZ 2895.6666666666665</t>
  </si>
  <si>
    <t>ARDELLAS 90409 PIZZA CHS LNGBRD 3X7 BULK 80/5OZ456.666666666667 ARDELLAS 90409 80/5OZ 456.66666666666663</t>
  </si>
  <si>
    <t>BARFRESH TGSBY48 SMOOTHIE STRAW BANANA 48/7.6OZ2890.33333333333 BARFRESH TGSBY48 48/7.6OZ 2890.333333333333</t>
  </si>
  <si>
    <t>BARFRESH TGMPY48 SMOOTHIE PINEAPPLE MANGO 48/7.6OZ2024.66666666667 BARFRESH TGMPY48 48/7.6OZ 2024.6666666666667</t>
  </si>
  <si>
    <t>BARFRESH TGPCY48 SMOOTHIE PEACH 48/7.6OZ470 BARFRESH TGPCY48 48/7.6OZ 470</t>
  </si>
  <si>
    <t>BELL TASTY TACONADA2B12W NADA TACO TURKEY IW 60/4.5OZ3319.33333333333 BELL TASTY TACONADA2B12W 60/4.5OZ 3319.3333333333335</t>
  </si>
  <si>
    <t>BELL TASTY 6TT200W NADA TACO TURKEY IW 60/5OZ2789.66666666667 BELL TASTY 6TT200W 60/5OZ 2789.666666666667</t>
  </si>
  <si>
    <t>BELL TASTY PIZZANADA2B12W NADA PIZZA TURKEY IW 60/4.5OZ1833.33333333333 BELL TASTY PIZZANADA2B12W 60/4.5OZ 1833.333333333333</t>
  </si>
  <si>
    <t>BRIDGFORD 6719 WHITE WHEAT CNNMN ROLL DOUGH 144/2.5OZ996 BRIDGFORD 6719 144/2.5OZ 996</t>
  </si>
  <si>
    <t>BRIDGFORD 6665 HERB GARLIC ROLLS 75/1.5OZ1680 BRIDGFORD 6665 75/1.5OZ 1680</t>
  </si>
  <si>
    <t>BRIDGFORD 6293 2" HONEY BISCUIT WW 105/1.25OZ1780.33333333333 BRIDGFORD 6293 105/1.25OZ 1780.3333333333333</t>
  </si>
  <si>
    <t>BRIDGFORD 6270 BISCUIT HONEY SLICED WG 100/2.25OZ882 BRIDGFORD 6270 100/2.25OZ 882</t>
  </si>
  <si>
    <t>BUENA VISTA 82220 BROWNIE WG IW 96/2OZ5716.66666666667 BUENA VISTA 82220 96/2OZ 5716.666666666668</t>
  </si>
  <si>
    <t>BUENA VISTA 90040 WG CINNAMON CRUMBLE IW 72/4OZ6266.66666666667 BUENA VISTA 90040 72/4OZ 6266.666666666668</t>
  </si>
  <si>
    <t>BUENA VISTA 90060 WG BLUEBERRY CRUMBLE IW 72/3.6OZ486.333333333333 BUENA VISTA 90060 72/3.6OZ 486.3333333333333</t>
  </si>
  <si>
    <t>BUENA VISTA 78015 DOUGH COOKIE RF CHOC CHIP WG 216/1.5OZ816.666666666667 BUENA VISTA 78015 216/1.5OZ 816.6666666666665</t>
  </si>
  <si>
    <t>BUENA VISTA 78185 DGH CHC CHP CKY W BAGS WG 135/1.85OZ972 BUENA VISTA 78185 135/1.85OZ 972</t>
  </si>
  <si>
    <t>BUENA VISTA 72820 COOKIE PUMPKIN WG IW 150/1OZ1384 BUENA VISTA 72820 150/1OZ 1384</t>
  </si>
  <si>
    <t>BUENA VISTA 79010 COOKIE RF C/CHIP WG IW 200/1.0OZ388.666666666667 BUENA VISTA 79010 200/1.0OZ 388.6666666666667</t>
  </si>
  <si>
    <t>BUENA VISTA 79015 RF COOKIE CHOCHIP WG IW 120/1.5OZ924 BUENA VISTA 79015 120/1.5OZ 924</t>
  </si>
  <si>
    <t>BUENA VISTA 79185 COOKIES CHOC CHIP WG IW 90/1.85OZ790 BUENA VISTA 79185 90/1.85OZ 790</t>
  </si>
  <si>
    <t>BUENA VISTA 84440 BROOKIE BITE WG IW 96/1.5OZ722.333333333333 BUENA VISTA 84440 96/1.5OZ 722.3333333333334</t>
  </si>
  <si>
    <t>BUENA VISTA 73720 TURKEY COOKIE IW 150/1OZ658.333333333333 BUENA VISTA 73720 150/1OZ 658.3333333333335</t>
  </si>
  <si>
    <t>BUENA VISTA 50721 WG TRKY PEPPRNI CHS CALZONE IW 80/5.5OZ3536.33333333333 BUENA VISTA 50721 80/5.5OZ 3536.333333333333</t>
  </si>
  <si>
    <t>BUENA VISTA 50241 WG RF 3 CHEESE CALZONE IW 80/5.5OZ2289.66666666667 BUENA VISTA 50241 80/5.5OZ 2289.6666666666665</t>
  </si>
  <si>
    <t>BUENA VISTA 60826 WG CHOC CHIP MUFFIN IW 120/3OZ3450.66666666667 BUENA VISTA 60826 120/3OZ 3450.6666666666665</t>
  </si>
  <si>
    <t>BUENA VISTA 60941 MUFFIN DBL CHOC CHIP WG IW 100/3.5OZ1910 BUENA VISTA 60941 100/3.5OZ 1910</t>
  </si>
  <si>
    <t>BUENA VISTA 64175LA WG CORNBREAD MUFFIN IW 125/2.5OZ1193.33333333333 BUENA VISTA 64175LA 125/2.5OZ 1193.3333333333333</t>
  </si>
  <si>
    <t>BUENA VISTA 50821 NACHO PRETZEL POCKET WG IW 80/5.5OZ236.666666666667 BUENA VISTA 50821 80/5.5OZ 236.66666666666669</t>
  </si>
  <si>
    <t>CALIFORNIA LAVASH 1422 8X10 WRAPS LAVASH WG 8/12CT404.333333333333 CALIFORNIA LAVASH 1422 8/12CT 404.33333333333337</t>
  </si>
  <si>
    <t>CALIFORNIA LAVASH 3502 PITA WG 180/2OZ190 CALIFORNIA LAVASH 3502 180/2OZ 190</t>
  </si>
  <si>
    <t>CH BELT 4606 DICED CARROTS 20LB255.666666666667 CH BELT 4606 20LB 255.66666666666669</t>
  </si>
  <si>
    <t>CHEFS CORNER CCF-0018 NOODLES RAMEN 6/5LB283.333333333333 CHEFS CORNER CCF-0018 6/5LB 283.3333333333333</t>
  </si>
  <si>
    <t>CHEFS CORNER 500 CHICKEN EGG ROLL WG 96/2.5OZ2360 CHEFS CORNER 500 96/2.5OZ 2360</t>
  </si>
  <si>
    <t>CHOICE 8708 REGULAR CUT GREEN BEANS 1/20LB489.333333333333 CHOICE 8708 1/20LB 489.33333333333337</t>
  </si>
  <si>
    <t>COOKIETREE 225070 COOKIE CHOC CHIP WG IW 120/1.3OZ250.666666666667 COOKIETREE 225070 120/1.3OZ 250.66666666666669</t>
  </si>
  <si>
    <t>DAVES 225 BROWNIE RED FAT FUDGE WG IW 72/2.2OZ666.666666666667 DAVES 225 72/2.2OZ 666.6666666666665</t>
  </si>
  <si>
    <t>DAVES FT600 BUN WHOLE WHEAT CINNM IW 72/2.7OZ472.666666666667 DAVES FT600 72/2.7OZ 472.66666666666663</t>
  </si>
  <si>
    <t>DAVES 360 CRUMB SQUARE WG IW 28/3.6OZ4903.66666666667 DAVES 360 28/3.6OZ 4903.666666666667</t>
  </si>
  <si>
    <t>DAVES 126 BROWNIE CUP WG IW 90/1.5OZ100 DAVES 126 90/1.5OZ 100</t>
  </si>
  <si>
    <t>DAVES WG1001 BAR TWIN WG IW 72/2.65OZ2354.33333333333 DAVES WG1001 72/2.65OZ 2354.3333333333335</t>
  </si>
  <si>
    <t>DAVES 350 BREAD BANANA SQUARE WG IW 28/3.6OZ1064 DAVES 350 28/3.6OZ 1064</t>
  </si>
  <si>
    <t>DAVES WG1111 BAR BUTTERMILK WG IW 72/2.7OZ535 DAVES WG1111 72/2.7OZ 535</t>
  </si>
  <si>
    <t>DAVES WG370 MUFFIN DOUBLE CHOCOLATE IW 90/1.9OZ553.666666666667 DAVES WG370 90/1.9OZ 553.6666666666666</t>
  </si>
  <si>
    <t>DAVES 8229 MUFFIN APPLE CINNAMON 60/3.15OZ469.333333333333 DAVES 8229 60/3.15OZ 469.33333333333337</t>
  </si>
  <si>
    <t>DAVES WG825 MUFFIN CHOC CHIP WG IW 60/3.15OZ6897.33333333333 DAVES WG825 60/3.15OZ 6897.333333333334</t>
  </si>
  <si>
    <t>DAVES WG828 MUFFIN BANANA WG IW 60/3.15OZ1700 DAVES WG828 60/3.15OZ 1700</t>
  </si>
  <si>
    <t>DAVES WG829 MUFFIN BLUEBERRY WG IW 60/3.15OZ6225 DAVES WG829 60/3.15OZ 6225</t>
  </si>
  <si>
    <t>DAVES WG380 MUFFIN BLUEBERRY MINI WG IW 90/1.9OZ1048.33333333333 DAVES WG380 90/1.9OZ 1048.3333333333335</t>
  </si>
  <si>
    <t>DAVES WG381 MUFFIN BANANA MINI WG IW 90/1.9OZ1311.33333333333 DAVES WG381 90/1.9OZ 1311.3333333333333</t>
  </si>
  <si>
    <t>DAVES WG845 MUFFIN DOUBLE CHOCOLATE WG IW 60/3.15OZ7456.33333333333 DAVES WG845 60/3.15OZ 7456.333333333333</t>
  </si>
  <si>
    <t>DAVES WG382 MUFFIN MINI APPLE CIN WG IW 90/1.9OZ1074 DAVES WG382 90/1.9OZ 1074</t>
  </si>
  <si>
    <t>DAVES 994 MUFFIN ORNG BLOSSOM TOP WG 60/3OZ867.666666666667 DAVES 994 60/3OZ 867.6666666666666</t>
  </si>
  <si>
    <t>DAVES 260 CORNMEAL SUPER STAR WG 90/2.55OZ540 DAVES 260 90/2.55OZ 540</t>
  </si>
  <si>
    <t>DEL REAL 767 TAMALE CHICKEN RED SAUCE WG 48/5OZ2225 DEL REAL 767 48/5OZ 2225</t>
  </si>
  <si>
    <t>DEL REAL 783 TAMALE CHICKEN GREEN WG 48/6OZ9849 DEL REAL 783 48/6OZ 9849</t>
  </si>
  <si>
    <t>DEL REAL 705 PUPUSA BEAN &amp; CHEESE 8/5CT6375.33333333333 DEL REAL 705 8/5CT 6375.333333333333</t>
  </si>
  <si>
    <t>DEL REAL 702 PUPUSA CHEESE 40/5.3OZ632.666666666667 DEL REAL 702 40/5.3OZ 632.6666666666666</t>
  </si>
  <si>
    <t>DEL REAL 207-20 CARNE ASADA 10/2LB489.666666666667 DEL REAL 207-20 10/2LB 489.6666666666667</t>
  </si>
  <si>
    <t>DON LEE FARMS CNT2833W PANCAKE &amp; TRKY SAUS STCK WG IW 72/2.83OZ1531 DON LEE FARMS CNT2833W 72/2.83OZ 1531</t>
  </si>
  <si>
    <t>DON LEE FARMS QSC328P PNIC SAUS &amp; CHS SNDWCH IW 144/2.37OZ1172.66666666667 DON LEE FARMS QSC328P 144/2.37OZ 1172.6666666666667</t>
  </si>
  <si>
    <t>DON LEE FARMS CN34072WG CORN DOG JUMBO CHICKEN WG 72/4OZ4392.66666666667 DON LEE FARMS CN34072WG 72/4OZ 4392.666666666666</t>
  </si>
  <si>
    <t>DON LEE FARMS CN34072WWG CORN DOG JUMBO CHICKEN WG IW 72/4OZ11285 DON LEE FARMS CN34072WWG 72/4OZ 11285</t>
  </si>
  <si>
    <t>DON LEE FARMS QCB475 CLASSIC CHEESEBURGER IW 75/4.2OZ3533.33333333333 DON LEE FARMS QCB475 75/4.2OZ 3533.333333333334</t>
  </si>
  <si>
    <t>DON LEE FARMS CNQ11400W CHRBROILED BF STEAK BURGR 60/4OZ4138 DON LEE FARMS CNQ11400W 60/4OZ 4138</t>
  </si>
  <si>
    <t>DON LEE FARMS CNQ163003 BEEF 100% STEAK BURGER 180/3.0OZ6266.66666666667 DON LEE FARMS CNQ163003 180/3.0OZ 6266.666666666668</t>
  </si>
  <si>
    <t>DON LEE FARMS CNQ262253 PATTY CHAR BROILD BEEF FC 240/2.25OZ2466.66666666667 DON LEE FARMS CNQ262253 240/2.25OZ 2466.6666666666665</t>
  </si>
  <si>
    <t>DON LEE FARMS QCB655 CHSEBURGER SLIDERS WG IW 72/4.550Z12466.6666666667 DON LEE FARMS QCB655 72/4.550Z 12466.666666666664</t>
  </si>
  <si>
    <t>DON LEE FARMS CNQ85104 BEEF TACO CRUMBLE FILLING 4/10LB1928.33333333333 DON LEE FARMS CNQ85104 4/10LB 1928.3333333333335</t>
  </si>
  <si>
    <t>DON LEE FARMS CNQ162253 100% BEEF STEAK BURGER 240/2.25OZ2333.33333333333 DON LEE FARMS CNQ162253 240/2.25OZ 2333.333333333333</t>
  </si>
  <si>
    <t>EGGO 38000-92313 WAFFLE MINI CINN WG IW 72/2.64OZ601.666666666667 EGGO 38000-92313 72/2.64OZ 601.6666666666666</t>
  </si>
  <si>
    <t>EGGO 38000-92315 WAFFLES MINI MAPLE WG IW 72/2.65OZ4611 EGGO 38000-92315 72/2.65OZ 4611</t>
  </si>
  <si>
    <t>EGGO 38000-92562 PANCAKE MINI MAPLE WG IW 72/3.03OZ4519 EGGO 38000-92562 72/3.03OZ 4519</t>
  </si>
  <si>
    <t>EGGO 38000-80801/581258 TOAST FRENCH MINI CHC CHIPS WG 72/3.03OZ474.333333333333 EGGO 38000-80801/581258 72/3.03OZ 474.33333333333337</t>
  </si>
  <si>
    <t>EGGO 38000-80693/582407 TOAST FRENCH MINI ORIG WG IW 72/3.03OZ729.333333333333 EGGO 38000-80693/582407 72/3.03OZ 729.3333333333334</t>
  </si>
  <si>
    <t>EGGO 38000-18574 MINI PANCAKE CONFETTI IW 72/3.03OZ3117.33333333333 EGGO 38000-18574 72/3.03OZ 3117.3333333333335</t>
  </si>
  <si>
    <t>FARMER JOHN 61843/837696 LOUISIANA HOT LINKS 3LB1230 FARMER JOHN 61843/837696 3LB 1230</t>
  </si>
  <si>
    <t>FAT CAT BAKERY WGCC96-2GB DOUGH SCONE CHOCO CHIP WG 96/3OZ345.333333333333 FAT CAT BAKERY WGCC96-2GB 96/3OZ 345.3333333333333</t>
  </si>
  <si>
    <t>FAT CAT BAKERY WGCCC168-AS DGH COOKIE CHOC CHIP PUCK WG 168/1.75OZ1518.66666666667 FAT CAT BAKERY WGCCC168-AS 168/1.75OZ 1518.6666666666667</t>
  </si>
  <si>
    <t>FAT CAT BAKERY WGCCC192-1S DOUGH COOKIE CHOC/CHIP PUCK WG 192/1.3OZ979.666666666667 FAT CAT BAKERY WGCCC192-1S 192/1.3OZ 979.6666666666667</t>
  </si>
  <si>
    <t>FAT CAT BAKERY WGCELC140-1SW COOKIES CELEBRATION WG IW 140/1.3OZ1353 FAT CAT BAKERY WGCELC140-1SW 140/1.3OZ 1353</t>
  </si>
  <si>
    <t>FAT CAT BAKERY WGSC140-1SW COOKIE SNICKERDOODLE WG IW 140/1.3OZ203.333333333333 FAT CAT BAKERY WGSC140-1SW 140/1.3OZ 203.33333333333331</t>
  </si>
  <si>
    <t>FAT CAT BAKERY WGPMPC140-1SW COOKIES PUMPKIN WG IW 140/1.3OZ244 FAT CAT BAKERY WGPMPC140-1SW 140/1.3OZ 244</t>
  </si>
  <si>
    <t>FAT CAT BAKERY WGCCC130-AW COOKIES CHOC CHIP WG IW 130/1.75OZ192.333333333333 FAT CAT BAKERY WGCCC130-AW 130/1.75OZ 192.33333333333334</t>
  </si>
  <si>
    <t>FAT CAT BAKERY WGCCC140-1SW COOKIE CHOC CHIP WG IW 140/1.3OZ1805.33333333333 FAT CAT BAKERY WGCCC140-1SW 140/1.3OZ 1805.3333333333333</t>
  </si>
  <si>
    <t>FAT CAT BAKERY WGLEMMFN-9# MUFFIN BATTER LEMON WG 2/9LB120 FAT CAT BAKERY WGLEMMFN-9# 2/9LB 120</t>
  </si>
  <si>
    <t>FATHERS TABLE 1186 LEMON CHIP CRUNCH BAR IW  120/2.25OZ253 FATHERS TABLE 1186 120/2.25OZ 253</t>
  </si>
  <si>
    <t>FERNANDOS 33212 BURRITO BEAN &amp; CHEESE WG IW 96/4.5OZ2230.66666666667 FERNANDOS 33212 96/4.5OZ 2230.6666666666665</t>
  </si>
  <si>
    <t>FERNANDOS 5213 BURRITO CHIC CHS WG 60/5OZ1044.33333333333 FERNANDOS 5213 60/5OZ 1044.3333333333333</t>
  </si>
  <si>
    <t>FERNANDOS 5811 WG TACO SNACK IW 96/5OZ2500 FERNANDOS 5811 96/5OZ 2500</t>
  </si>
  <si>
    <t>FIESTA SANTA FE FFC22260WG BURRITO BEAN CHEESE WG IW 48/5.85OZ772.666666666667 FIESTA SANTA FE FFC22260WG 48/5.85OZ 772.6666666666666</t>
  </si>
  <si>
    <t>FIESTA SANTA FE FFC60575WG BURRITO BEAN CHEESE WRAP WG IW 60/6.1OZ1770.33333333333 FIESTA SANTA FE FFC60575WG 60/6.1OZ 1770.3333333333333</t>
  </si>
  <si>
    <t>FOSTER FARMS 96169 WRAPS MINI TRKY PANCAKE WG 2/5LB177.666666666667 FOSTER FARMS 96169 2/5LB 177.66666666666666</t>
  </si>
  <si>
    <t>FOSTER FARMS 95127 WRAPS TURKEY PANCAKE WG IW 68/2.85OZ794.666666666667 FOSTER FARMS 95127 68/2.85OZ 794.6666666666667</t>
  </si>
  <si>
    <t>FOSTER FARMS 95121 WRAPS MAPLE TURKEY PANCAKE WG 56/2.85OZ4800 FOSTER FARMS 95121 56/2.85OZ 4800</t>
  </si>
  <si>
    <t>FOSTER FARMS 95150 CORN DOGS LOW FAT CHIC WG 72/4OZ3355 FOSTER FARMS 95150 72/4OZ 3355</t>
  </si>
  <si>
    <t>FOSTER FARMS 94124 CORN DOG LF CHICKEN WG IW 96/4OZ586 FOSTER FARMS 94124 96/4OZ 586</t>
  </si>
  <si>
    <t>FOSTER FARMS 96041 CORN DOG MINI CHIX LF WG 2/5LB4819 FOSTER FARMS 96041 2/5LB 4819</t>
  </si>
  <si>
    <t>FOSTER FARMS 99708 CHICKEN BRST DICED PARM GARLIC 6/3LB150 FOSTER FARMS 99708 6/3LB 150</t>
  </si>
  <si>
    <t>FOSTER FARMS 99649 BREAST CHIC DICED OR NAE FC 2/5LB1696.66666666667 FOSTER FARMS 99649 2/5LB 1696.666666666667</t>
  </si>
  <si>
    <t>GENERAL MILLS 17364/725284 OATMEAL ROUNDS BANANA CHC CHIP 72/2.32OZ2223.33333333333 GENERAL MILLS 17364/725284 72/2.32OZ 2223.3333333333335</t>
  </si>
  <si>
    <t>GOLD STAR FOODS F2176 4" 51% HAMBURGER BUNS WWW 144CT10066.6666666667 GOLD STAR FOODS F2176 144CT 10066.666666666666</t>
  </si>
  <si>
    <t>GOLD STAR FOODS F4305 4" 51% BUN KNOT UNSEEDED WG 144CT3336.66666666667 GOLD STAR FOODS F4305 144CT 3336.666666666666</t>
  </si>
  <si>
    <t>GOLD STAR FOODS F2656 6" BUNS WHEAT HOT DOG WG 108CT2034.66666666667 GOLD STAR FOODS F2656 108CT 2034.6666666666667</t>
  </si>
  <si>
    <t>GOLD STAR FOODS F342 51% WWW ARTISAN DINNER ROLLS 144/2OZ2801.33333333333 GOLD STAR FOODS F342 144/2OZ 2801.333333333333</t>
  </si>
  <si>
    <t>GOLD STAR FOODS F4216 4" 51% SLICED FRENCH ROLLS WWW 108/2OZ1308.66666666667 GOLD STAR FOODS F4216 108/2OZ 1308.6666666666667</t>
  </si>
  <si>
    <t>GOLD STAR FOODS 348 5" 51% WWW HINGE HOAGIE ROLLS 120/2OZ1506.66666666667 GOLD STAR FOODS 348 120/2OZ 1506.666666666667</t>
  </si>
  <si>
    <t>HOFFY 1234 8/1 UNCURED LS CHIX FRANKS 10LB468 HOFFY 1234 10LB 468</t>
  </si>
  <si>
    <t>HOFFY 3020 6" BEEF FRANK 6/1 10LB100 HOFFY 3020 10LB 100</t>
  </si>
  <si>
    <t>IMPOSSIBLE BURGER 60-00011/693766 PATTIES BURGER PLANTS MADE 40/.25LB543.333333333333 IMPOSSIBLE BURGER 60-00011/693766 40/.25LB 543.3333333333334</t>
  </si>
  <si>
    <t>IMPOSSIBLE BURGER 3000000038/752492 PATTIES FULLY COOKED 57/2.8OZ293.333333333333 IMPOSSIBLE BURGER 3000000038/752492 57/2.8OZ 293.3333333333333</t>
  </si>
  <si>
    <t>INTEGRATED 826051 BEEF CHALUPA IW 72/3.11OZ206.666666666667 INTEGRATED 826051 72/3.11OZ 206.66666666666669</t>
  </si>
  <si>
    <t>INTEGRATED 827051 BEAN &amp; CHEESE CHALUPA IW 72/3.82OZ953.666666666667 INTEGRATED 827051 72/3.82OZ 953.6666666666667</t>
  </si>
  <si>
    <t>INTEGRATED 952000 LOW SODIUM RF CHILI CHS DOG IW 72/4.5OZ1850.66666666667 INTEGRATED 952000 72/4.5OZ 1850.6666666666665</t>
  </si>
  <si>
    <t>INTEGRATED C47007 CMDY ALL AMERICAN BURGER IW 50/4.25OZ560 INTEGRATED C47007 50/4.25OZ 560</t>
  </si>
  <si>
    <t>INTEGRATED C32300B-NF CMDY TRIPLE B BURGER-NO FOILS BULK 90/3OZ246.666666666667 INTEGRATED C32300B-NF 90/3OZ 246.66666666666669</t>
  </si>
  <si>
    <t>INTEGRATED C46007 CMDY BBQ RIB SANDWICH IW 75/4.36OZ1789.66666666667 INTEGRATED C46007 75/4.36OZ 1789.6666666666667</t>
  </si>
  <si>
    <t>INTEGRATED 104000 W/G GRILLED CHS SANDWICH IW 72/3.69OZ200 INTEGRATED 104000 72/3.69OZ 200</t>
  </si>
  <si>
    <t>INTEGRATED 130018 TURKEY HAM &amp; CHS HAWAIN BUN IW 100/3.1OZ1174.66666666667 INTEGRATED 130018 100/3.1OZ 1174.6666666666667</t>
  </si>
  <si>
    <t>INTEGRATED 108000 GRILLED CHEESEWG RF IW 72/4.19OZ150 INTEGRATED 108000 72/4.19OZ 150</t>
  </si>
  <si>
    <t>INTEGRATED 703003 GRILLED CHEESE BULK WG 72/4.19OZ543.333333333333 INTEGRATED 703003 72/4.19OZ 543.3333333333334</t>
  </si>
  <si>
    <t>INTEGRATED 134000 GRILLED CHSW/RS CHS WG IW 72/4.19OZ17000 INTEGRATED 134000 72/4.19OZ 17000</t>
  </si>
  <si>
    <t>J &amp; J SNACK FOODS 40401 BENEFIT BRKFST BAR OAT/CHOC IW 48/2.5OZ41730.6666666667 J &amp; J SNACK FOODS 40401 48/2.5OZ 41730.666666666664</t>
  </si>
  <si>
    <t>J &amp; J SNACK FOODS 40400 BENEFIT BRFST BAR OAT/RSN IW 48/2.5OZ1234.33333333333 J &amp; J SNACK FOODS 40400 48/2.5OZ 1234.3333333333335</t>
  </si>
  <si>
    <t>J &amp; J SNACK FOODS 40403 BENEFIT BRFST BAR APP/CINN IW 48/2.5OZ1213.66666666667 J &amp; J SNACK FOODS 40403 48/2.5OZ 1213.6666666666667</t>
  </si>
  <si>
    <t>J &amp; J SNACK FOODS 40402 BENEFIT BRFST BAR BAN/CHOC IW 48/2.5OZ13304.3333333333 J &amp; J SNACK FOODS 40402 48/2.5OZ 13304.333333333334</t>
  </si>
  <si>
    <t>J &amp; J SNACK FOODS 40404 BENEFIT BAR FRENCH TOAST 48/2.5OZ2516.66666666667 J &amp; J SNACK FOODS 40404 48/2.5OZ 2516.6666666666665</t>
  </si>
  <si>
    <t>J &amp; J SNACK FOODS 40405 BENEFIT BAR APPLE BLUBRY CHIP 48/2.5OZ273.333333333333 J &amp; J SNACK FOODS 40405 48/2.5OZ 273.3333333333333</t>
  </si>
  <si>
    <t>J &amp; J SNACK FOODS 4521 51% WAFFLE DUTCH WG 48/2.9OZ1632.66666666667 J &amp; J SNACK FOODS 4521 48/2.9OZ 1632.6666666666667</t>
  </si>
  <si>
    <t>J &amp; J SNACK FOODS 40454 BAR BENEFIT OTML CHCHIP WG 96/1.25OZ290 J &amp; J SNACK FOODS 40454 96/1.25OZ 290</t>
  </si>
  <si>
    <t>J &amp; J SNACK FOODS 40406 BAR BENEFIT COCO CHIP WG 48/2.5OZ3331.66666666667 J &amp; J SNACK FOODS 40406 48/2.5OZ 3331.666666666666</t>
  </si>
  <si>
    <t>J &amp; J SNACK FOODS 30110 PRETZEL SOFT WG 100/2.2OZ165 J &amp; J SNACK FOODS 30110 100/2.2OZ 165</t>
  </si>
  <si>
    <t>J &amp; J SNACK FOODS 30131 WG BKD PRETZELS MINI IW 200/1OZ186.666666666667 J &amp; J SNACK FOODS 30131 200/1OZ 186.66666666666669</t>
  </si>
  <si>
    <t>KELLOGGS 38000-24698 WAFFLES EGGOJI WG 144/1.23OZ496.666666666667 KELLOGGS 38000-24698 144/1.23OZ 496.66666666666663</t>
  </si>
  <si>
    <t>LA TAPATIA 883602 12" SPINACH TORTILLA 5/10CT237.666666666667 LA TAPATIA 883602 5/10CT 237.66666666666666</t>
  </si>
  <si>
    <t>LA TAPATIA 88235 6" FAJITA FLOUR TORTILLA 6/20CT357.333333333333 LA TAPATIA 88235 6/20CT 357.33333333333337</t>
  </si>
  <si>
    <t>LA TAPATIA 884802 12" TOMATO BASIL TORTILLAS 5/10CT270.666666666667 LA TAPATIA 884802 5/10CT 270.6666666666667</t>
  </si>
  <si>
    <t>MARZETTI COMPANY 130075 GARLIC &amp; BUTTER CROUTONS 4/40OZ186.666666666667 MARZETTI COMPANY 130075 4/40OZ 186.66666666666669</t>
  </si>
  <si>
    <t>MCI FOODS/LOS CABOS 97576 BURRITO BEAN CHEESE WG IW 96/5.20OZ5971 MCI FOODS/LOS CABOS 97576 96/5.20OZ 5971</t>
  </si>
  <si>
    <t>MCI FOODS/LOS CABOS 71662 BURRITO XTREME BN CHS WG IW 96/5.20OZ405.666666666667 MCI FOODS/LOS CABOS 71662 96/5.20OZ 405.66666666666663</t>
  </si>
  <si>
    <t>MCI FOODS/LOS CABOS 61300 BURRITO BEAN CHEESE WG IW 120/3.95OZ505 MCI FOODS/LOS CABOS 61300 120/3.95OZ 505</t>
  </si>
  <si>
    <t>MCI FOODS/LOS CABOS 71571 BURRITO ULTRA BEAN CHS WG IW 80/5.5OZ453 MCI FOODS/LOS CABOS 71571 80/5.5OZ 453</t>
  </si>
  <si>
    <t>MCI FOODS/LOS CABOS 71344 BURRITO BN BF CHS SALSA WW IW 80/5.5OZ2112.66666666667 MCI FOODS/LOS CABOS 71344 80/5.5OZ 2112.6666666666665</t>
  </si>
  <si>
    <t>MCI FOODS/LOS CABOS 98336 BURRITO EGG CHEESE BACON 120/3.4OZ752.333333333333 MCI FOODS/LOS CABOS 98336 120/3.4OZ 752.3333333333334</t>
  </si>
  <si>
    <t>MCI FOODS/LOS CABOS 64142 ENCHILADA RF MONT JACK CHSE WG 144/2.0OZ1577.33333333333 MCI FOODS/LOS CABOS 64142 144/2.0OZ 1577.3333333333333</t>
  </si>
  <si>
    <t>MCI FOODS/LOS CABOS 99665 TAMALE CHEESE &amp; GREEN CHILE IW 60/5.3OZ1152.33333333333 MCI FOODS/LOS CABOS 99665 60/5.3OZ 1152.3333333333335</t>
  </si>
  <si>
    <t>MCI FOODS/LOS CABOS 43560 QUESADILLA CHICKEN GC IW 48/4.45OZ192 MCI FOODS/LOS CABOS 43560 48/4.45OZ 192</t>
  </si>
  <si>
    <t>MICHAEL B'S BESTWAY ECT23W EGG &amp; CHEESE BRKFST TACO WG IW 100/2.4OZ281.666666666667 MICHAEL B'S BESTWAY ECT23W 100/2.4OZ 281.66666666666663</t>
  </si>
  <si>
    <t>MICHAEL B'S BESTWAY CRHB75 BURRITO CHIX RICE CHS IW 80/5.75OZ1328.66666666667 MICHAEL B'S BESTWAY CRHB75 80/5.75OZ 1328.6666666666667</t>
  </si>
  <si>
    <t>MICHAEL B'S BESTWAY CTB43W TAQUITOS CHICKEN WG IW 50/4.4OZ3355.33333333333 MICHAEL B'S BESTWAY CTB43W 50/4.4OZ 3355.333333333333</t>
  </si>
  <si>
    <t>MICHAEL B'S BESTWAY CTB43 TAQUITOS CHICKEN BULK WG 100/2.2OZ8129.66666666667 MICHAEL B'S BESTWAY CTB43 100/2.2OZ 8129.666666666667</t>
  </si>
  <si>
    <t>MICHAEL B'S BESTWAY CTB43 TAQUITOS CHICKEN BULK WG 100/2.2OZ150 MICHAEL B'S BESTWAY CTB43 100/2.2OZ 150</t>
  </si>
  <si>
    <t>MICHAEL B'S BESTWAY BTB61W TAQUITO BEEF &amp; CHS IW 50/4.4OZ2262.66666666667 MICHAEL B'S BESTWAY BTB61W 50/4.4OZ 2262.6666666666665</t>
  </si>
  <si>
    <t>MICHAEL B'S BESTWAY BTB61 TAQUITOS BEEF 100/2.2OZ364.333333333333 MICHAEL B'S BESTWAY BTB61 100/2.2OZ 364.3333333333333</t>
  </si>
  <si>
    <t>MICHAEL B'S BESTWAY TAC32 TAMALE CHICKEN &amp; CHEESE 72/5.5OZ3547 MICHAEL B'S BESTWAY TAC32 72/5.5OZ 3547</t>
  </si>
  <si>
    <t>MICHAEL B'S BESTWAY TAB41 BEEF CHEESE TAMALE 72/5.5OZ774.333333333333 MICHAEL B'S BESTWAY TAB41 72/5.5OZ 774.3333333333334</t>
  </si>
  <si>
    <t>MICHAEL B'S BESTWAY BCQ92 QUESADILLA BEAN &amp; CHEESE 80/5.98OZ584.333333333333 MICHAEL B'S BESTWAY BCQ92 80/5.98OZ 584.3333333333334</t>
  </si>
  <si>
    <t>MICHAEL B'S BESTWAY VBC11 TAMALE VEGAN 72/6.36OZ254.333333333333 MICHAEL B'S BESTWAY VBC11 72/6.36OZ 254.33333333333331</t>
  </si>
  <si>
    <t>MICHAEL B'S BESTWAY BTC40W CHIMI BEEF &amp; CHEESE WG 80/5.16OZ343.666666666667 MICHAEL B'S BESTWAY BTC40W 80/5.16OZ 343.6666666666667</t>
  </si>
  <si>
    <t>MICHAEL B'S BESTWAY CCE12 ENCHILADA 2 CHS IN TRAY WG 35/7OZ3620.66666666667 MICHAEL B'S BESTWAY CCE12 35/7OZ 3620.6666666666665</t>
  </si>
  <si>
    <t>MICHAEL B'S BESTWAY DD400 CHIX DOUBLE DOG IW 60/4OZ11942.3333333333 MICHAEL B'S BESTWAY DD400 60/4OZ 11942.333333333334</t>
  </si>
  <si>
    <t>MICHAEL B'S BESTWAY PD446 PRETZEL DOG CHICKEN IW 60/4.46OZ2771.33333333333 MICHAEL B'S BESTWAY PD446 60/4.46OZ 2771.333333333333</t>
  </si>
  <si>
    <t>MICHAEL B'S BESTWAY PDB446 PRETZEL DOG BEEF IW 60/4.46OZ1753 MICHAEL B'S BESTWAY PDB446 60/4.46OZ 1753</t>
  </si>
  <si>
    <t>MICHAEL B'S BESTWAY BL672 LASAGNA BEEF CHEESE IW 35/7.38OZ2267 MICHAEL B'S BESTWAY BL672 35/7.38OZ 2267</t>
  </si>
  <si>
    <t>MICHAEL B'S BESTWAY MBM480 MEATBALL SANDWICH 60/4.8OZ1366 MICHAEL B'S BESTWAY MBM480 60/4.8OZ 1366</t>
  </si>
  <si>
    <t>MORNINGSTAR (KELLOGGS) 381627/97712 PATTY GARDEN VEGGIE 48/3.5OZ383.333333333333 MORNINGSTAR (KELLOGGS) 381627/97712 48/3.5OZ 383.33333333333326</t>
  </si>
  <si>
    <t>MORNINGSTAR (KELLOGGS) 381631/97762 NUGGETS VEGGIE CHIKN CN VEGAN 212/3OZ180.666666666667 MORNINGSTAR (KELLOGGS) 381631/97762 212/3OZ 180.66666666666666</t>
  </si>
  <si>
    <t>MORNINGSTAR (KELLOGGS) 28989-10407 WINGS BUFFALO VEGAN 240/.66OZ841.333333333333 MORNINGSTAR (KELLOGGS) 28989-10407 240/.66OZ 841.3333333333333</t>
  </si>
  <si>
    <t>POSADA 4152065 BEEF CHIMICHANGA IW 24/5OZ4190.33333333333 POSADA 4152065 24/5OZ 4190.333333333333</t>
  </si>
  <si>
    <t>READY FIX 606 CALIFORNIA BLEND VEGETABLES 1/20LB436.333333333333 READY FIX 606 1/20LB 436.3333333333333</t>
  </si>
  <si>
    <t>READY FIX 27403 MINI COB CORN 96/3OZ276.666666666667 READY FIX 27403 96/3OZ 276.66666666666663</t>
  </si>
  <si>
    <t>RICH CHICKS 54486 PATTY CHICKEN BRD WG FC 4/5#25000 RICH CHICKS 54486 4/5# 25000</t>
  </si>
  <si>
    <t>ROMEROS 212382UG 12" UG FLOUR TORTILLAS WW 12/1DZ100 ROMEROS 212382UG 12/1DZ 100</t>
  </si>
  <si>
    <t>ROMEROS 160020 TORTILLAS CORN 6" WHITE WG 144/2CT531.666666666667 ROMEROS 160020 144/2CT 531.6666666666667</t>
  </si>
  <si>
    <t>ROSE &amp; SHORE 850 MAC &amp; CHEESE RED-FAT 6/5LB472 ROSE &amp; SHORE 850 6/5LB 472</t>
  </si>
  <si>
    <t>ROSE &amp; SHORE 850-TRAY MACARONI &amp; CHS IN TRAYS 45/7OZ4389.33333333333 ROSE &amp; SHORE 850-TRAY 45/7OZ 4389.333333333333</t>
  </si>
  <si>
    <t>ROSE &amp; SHORE W31100 QUESADILLA CHS WG IW 48/4.3OZ8748.66666666667 ROSE &amp; SHORE W31100 48/4.3OZ 8748.666666666666</t>
  </si>
  <si>
    <t>ROSE &amp; SHORE BSTR100C PIZZA WEDGE CHEESE IW 45/4.9OZ3965.66666666667 ROSE &amp; SHORE BSTR100C 45/4.9OZ 3965.6666666666665</t>
  </si>
  <si>
    <t>ROSE &amp; SHORE BSTR100P PIZZA WEDGE PEPP IW 45/5OZ5032.33333333333 ROSE &amp; SHORE BSTR100P 45/5OZ 5032.333333333334</t>
  </si>
  <si>
    <t>ROSE &amp; SHORE BSTR1600P PIZZA BISTRO 16"PEPP 80/5OZ5828.33333333333 ROSE &amp; SHORE BSTR1600P 80/5OZ 5828.333333333332</t>
  </si>
  <si>
    <t>ROSE &amp; SHORE BSTR1600C PIZZA BISTRO 16"CHS 80/4.8OZ5121.66666666667 ROSE &amp; SHORE BSTR1600C 80/4.8OZ 5121.666666666668</t>
  </si>
  <si>
    <t>ROSE &amp; SHORE BSTR125C PIZZA WEDGE CHEESE WG BULK 45/4.9OZ1992 ROSE &amp; SHORE BSTR125C 45/4.9OZ 1992</t>
  </si>
  <si>
    <t>ROSE &amp; SHORE 790 PORK SHREDDED CARNITAS 4/10LB515 ROSE &amp; SHORE 790 4/10LB 515</t>
  </si>
  <si>
    <t>ROSE &amp; SHORE SST10WC TURKEY HAM &amp; CHS FR ROLL IW 48/4.5OZ3876 ROSE &amp; SHORE SST10WC 48/4.5OZ 3876</t>
  </si>
  <si>
    <t>ROSE &amp; SHORE TDC248WC TURKEY DELI/CHS FRCH ROL IW 48/4.7OZ4063.33333333333 ROSE &amp; SHORE TDC248WC 48/4.7OZ 4063.333333333334</t>
  </si>
  <si>
    <t>SHANNONS SB-1355 WHOLE GRAIN DINNER ROLL IW 120/1OZ5943.66666666667 SHANNONS SB-1355 120/1OZ 5943.666666666667</t>
  </si>
  <si>
    <t>SHANNONS SB-770 HONEY BREAD STICK WW 120/1.7OZ380.333333333333 SHANNONS SB-770 120/1.7OZ 380.33333333333337</t>
  </si>
  <si>
    <t>SHANNONS SB-822 6" HOAGIE ROLL WW 108/2.5OZ357.666666666667 SHANNONS SB-822 108/2.5OZ 357.66666666666663</t>
  </si>
  <si>
    <t>SHANNONS SB-210 ROLL DINNER ALOHA WG 192/1OZ1270.66666666667 SHANNONS SB-210 192/1OZ 1270.6666666666665</t>
  </si>
  <si>
    <t>SHANNONS SB-2000 ROLLS DINNER WW IW 120/2OZ389.666666666667 SHANNONS SB-2000 120/2OZ 389.66666666666663</t>
  </si>
  <si>
    <t>TONY ROBERTS 19232 BAGELS SLICED WHEAT WG WW IW 72/2.24OZ2032.33333333333 TONY ROBERTS 19232 72/2.24OZ 2032.3333333333335</t>
  </si>
  <si>
    <t>TONY ROBERTS 19231 BAGEL WHITE W/WHEAT SL WG 72/2.24OZ1424.66666666667 TONY ROBERTS 19231 72/2.24OZ 1424.6666666666667</t>
  </si>
  <si>
    <t>TONY ROBERTS 19321 BAGEL WHITE BULK WW WG 72/3OZ2628.66666666667 TONY ROBERTS 19321 72/3OZ 2628.666666666667</t>
  </si>
  <si>
    <t>TONY ROBERTS 19322 BAGEL WHITE WHEAT WG IW 72/3OZ2906.33333333333 TONY ROBERTS 19322 72/3OZ 2906.333333333333</t>
  </si>
  <si>
    <t>TONY ROBERTS 78976 BREAKFAST PIZZA BAGELS 96/3OZ493 TONY ROBERTS 78976 96/3OZ 493</t>
  </si>
  <si>
    <t>TONY ROBERTS 78977 BREAKFAST PIZZA BAGELS IW 96/3OZ2732.66666666667 TONY ROBERTS 78977 96/3OZ 2732.6666666666665</t>
  </si>
  <si>
    <t>TONY ROBERTS 66256 WG 6" GARLIC CHEESE TOAST BULK 60/4.3OZ1315 TONY ROBERTS 66256 60/4.3OZ 1315</t>
  </si>
  <si>
    <t>TONY ROBERTS 66257 WG 6" GARLIC CHEESE TOAST IW 60/4.5OZ3675.66666666667 TONY ROBERTS 66257 60/4.5OZ 3675.6666666666665</t>
  </si>
  <si>
    <t>TONY ROBERTS 74815 6" WG FB PEPP PIZZA IW 60/5.2OZ1503.33333333333 TONY ROBERTS 74815 60/5.2OZ 1503.333333333333</t>
  </si>
  <si>
    <t>TONY ROBERTS 78915 PIZZA PEPP FRENCH BREAD IW 60/5.2OZ507.666666666667 TONY ROBERTS 78915 60/5.2OZ 507.66666666666663</t>
  </si>
  <si>
    <t>TOOLS FOR SCHOOLS 10501/1826G COOKIES WHITE FROSTED BULK WG 126/1.5OZ132 TOOLS FOR SCHOOLS 10501/1826G 126/1.5OZ 132</t>
  </si>
  <si>
    <t>TRUE NATURAL FOODS 9737-2 BURRITO GRLLD BN &amp; CHS WG IW 72/6.25OZ1209.66666666667 TRUE NATURAL FOODS 9737-2 72/6.25OZ 1209.6666666666667</t>
  </si>
  <si>
    <t>TRUE NATURAL FOODS 9702-2 DILLA GRILLED MOZZ CALI CHILI 72/4.8OZ491.333333333333 TRUE NATURAL FOODS 9702-2 72/4.8OZ 491.33333333333337</t>
  </si>
  <si>
    <t>WAWONA 044535-77 CMDY 4 BERRY BLEND (110624) 2/5LB383.333333333333 WAWONA 044535-77 2/5LB 383.33333333333337</t>
  </si>
  <si>
    <t>WAWONA 059605-77 CMDY MIXED BERRY CUP (110624) 96/4OZ445 WAWONA 059605-77 96/4OZ 445</t>
  </si>
  <si>
    <t>YANGS 8-52724-00301-6 NOODLE CHOW MEIN 51% WG 14LB2780 YANGS 8-52724-00301-6 14LB 2780</t>
  </si>
  <si>
    <t>YANGS 8-52724-15551-7 CHIC 100% SWT &amp; SOUR WG 1/43.5LB468 YANGS 8-52724-15551-7 1/43.5LB 468</t>
  </si>
  <si>
    <t>YANGS 8-52724-15552-4 CHIC 100% MANDARIN ORNG WG 1/43.5LB185 YANGS 8-52724-15552-4 1/43.5LB 185</t>
  </si>
  <si>
    <t>YANGS 8-52724-15554-8 CHICKEN 100% BBQ TRYKI 1/42LB5234.66666666667 YANGS 8-52724-15554-8 1/42LB 5234.666666666667</t>
  </si>
  <si>
    <t>YANGS 8-52724-15555-5 CHICKEN MANDARIN JR 1/43.5LB8711.66666666667 YANGS 8-52724-15555-5 1/43.5LB 8711.666666666666</t>
  </si>
  <si>
    <t>YANGS 8-52724-15563-0 CHICKEN GENERAL TSO 1/43.5LB465 YANGS 8-52724-15563-0 1/43.5LB 465</t>
  </si>
  <si>
    <t>YANGS 8-52724-15559-3 CHICKEN TERIYAKI GF 1/42LB859.333333333333 YANGS 8-52724-15559-3 1/42LB 859.3333333333334</t>
  </si>
  <si>
    <t>WILD MIKE'S 11003 CHEESE BITES WG 240/1OZ323 WILD MIKE'S 11003 240/1OZ 323</t>
  </si>
  <si>
    <t>WILD MIKE'S 90500 PIZZA 51% WEDGE PEPP WG IW 90/5.50OZ250 WILD MIKE'S 90500 90/5.50OZ 250</t>
  </si>
  <si>
    <t>WILD MIKE'S 90501 PIZZA WEDGE CHEESE WG IW 90/5.49OZ140 WILD MIKE'S 90501 90/5.49OZ 140</t>
  </si>
  <si>
    <t>WILD MIKE'S 80649 PIZZA 5" DEEP DISH PEPP IW 80/5.63OZ52 WILD MIKE'S 80649 80/5.63OZ 52</t>
  </si>
  <si>
    <t>#COOP126 - ROSEMEAD SD/ SAN GAB COOP FROZEN</t>
  </si>
  <si>
    <t>Mfg. Item No.</t>
  </si>
  <si>
    <t>Brand</t>
  </si>
  <si>
    <t>UOM</t>
  </si>
  <si>
    <t>Pack Size</t>
  </si>
  <si>
    <t>FOB</t>
  </si>
  <si>
    <t>Delivered Cost</t>
  </si>
  <si>
    <t>Notes</t>
  </si>
  <si>
    <t>PO</t>
  </si>
  <si>
    <t>Rebate Amount</t>
  </si>
  <si>
    <t>FFS</t>
  </si>
  <si>
    <t>PTV</t>
  </si>
  <si>
    <t>Net CMDY Selling Price</t>
  </si>
  <si>
    <t>Margin $</t>
  </si>
  <si>
    <t>Margin %</t>
  </si>
  <si>
    <t>COGS</t>
  </si>
  <si>
    <t>ADVANCE PIERRE MEATBALLS BEEF 10000011750 960/.5OZ 1275.33333333333 ADVANCE PIERRE 10000011750 960/.5OZ 1275</t>
  </si>
  <si>
    <t>MEATBALLS BEEF</t>
  </si>
  <si>
    <t>ADVANCE PIERRE</t>
  </si>
  <si>
    <t>960/.5OZ</t>
  </si>
  <si>
    <t>ADVANCE PIERRE RIBBQ BEEF HONEY BBQ GRLD 10000013716 100/3.25OZ 3233.33333333333 ADVANCE PIERRE 10000013716 100/3.25OZ 3233</t>
  </si>
  <si>
    <t>RIBBQ BEEF HONEY BBQ GRLD</t>
  </si>
  <si>
    <t>100/3.25OZ</t>
  </si>
  <si>
    <t>ADVANCE PIERRE STEAK BEEF FLAMEBROILED C&amp;F 10000096170 100/3OZ 150 ADVANCE PIERRE 10000096170 100/3OZ 150</t>
  </si>
  <si>
    <t>STEAK BEEF FLAMEBROILED C&amp;F</t>
  </si>
  <si>
    <t>100/3OZ</t>
  </si>
  <si>
    <t>ADVANCE PIERRE CRUMBLES BEEF 10000097370 8/5LB 405.333333333333 ADVANCE PIERRE 10000097370 8/5LB 405</t>
  </si>
  <si>
    <t>CRUMBLES BEEF</t>
  </si>
  <si>
    <t>8/5LB</t>
  </si>
  <si>
    <t>ADVANCE PIERRE BEEF DIPPER W/ TERIYAKI 10000013740 571/.7OZ 2200 ADVANCE PIERRE 10000013740 571/.7OZ 2200</t>
  </si>
  <si>
    <t>BEEF DIPPER W/ TERIYAKI</t>
  </si>
  <si>
    <t>571/.7OZ</t>
  </si>
  <si>
    <t>ADVANCE PIERRE PATTY PORK SAUSAGE 10000029467 250/1.2OZ 1903.33333333333 ADVANCE PIERRE 10000029467 250/1.2OZ 1903</t>
  </si>
  <si>
    <t>PATTY PORK SAUSAGE</t>
  </si>
  <si>
    <t>250/1.2OZ</t>
  </si>
  <si>
    <t>ALBIES FOODS CALZONE PIZZA PEPP WG 813 48/4.5OZ 4168.66666666667 ALBIES FOODS 813 48/4.5OZ 4169</t>
  </si>
  <si>
    <t>CALZONE PIZZA PEPP WG</t>
  </si>
  <si>
    <t>ALBIES FOODS</t>
  </si>
  <si>
    <t>ALBIES FOODS CALZONE CHEESE 816 48/4.5OZ 449.666666666667 ALBIES FOODS 816 48/4.5OZ 450</t>
  </si>
  <si>
    <t>CALZONE CHEESE</t>
  </si>
  <si>
    <t>alt</t>
  </si>
  <si>
    <t>ALBIES FOODS SPICY CHEDDAR &amp; EGG BREAKFAST POCKET 836/837 60/3OZ 100 ALBIES FOODS 836/837 60/3OZ 100</t>
  </si>
  <si>
    <t>NEW ITEM</t>
  </si>
  <si>
    <t>ALBIES FOODS SANDWICH SOY BUTTER &amp; JELLY WG 607 72/2.4OZ 1057.66666666667 ALBIES FOODS 607 72/2.4OZ 1058</t>
  </si>
  <si>
    <t>SANDWICH SOY BUTTER &amp; JELLY WG</t>
  </si>
  <si>
    <t>72/2.4OZ</t>
  </si>
  <si>
    <t>ALBIES FOODS SANDWICH WOWBUTTER &amp; JELLY 608 40/4.6OZ 8396 ALBIES FOODS 608 40/4.6OZ 8396</t>
  </si>
  <si>
    <t>SANDWICH WOWBUTTER &amp; JELLY</t>
  </si>
  <si>
    <t>40/4.6OZ</t>
  </si>
  <si>
    <t>ARIZONA GOLD BURRITO BEAN &amp; CHEESE LS WG IW 3180575W 54/5.75OZ 2280 ARIZONA GOLD 3180575W 54/5.75OZ 2280</t>
  </si>
  <si>
    <t>3180575W</t>
  </si>
  <si>
    <t>ARIZONA GOLD</t>
  </si>
  <si>
    <t>BURRITO BEAN &amp; CHEESE LS WG IW</t>
  </si>
  <si>
    <t>54/5.75OZ</t>
  </si>
  <si>
    <t>ARIZONA GOLD BURRITO EGG CHS CHORIZO WG IW 3710320W 54/3.20OZ 2746.33333333333 ARIZONA GOLD 3710320W 54/3.20OZ 2746</t>
  </si>
  <si>
    <t>3710320W</t>
  </si>
  <si>
    <t>BURRITO EGG CHS CHORIZO WG IW</t>
  </si>
  <si>
    <t>54/3.20OZ</t>
  </si>
  <si>
    <t>ARIZONA GOLD BURRITO BEAN&amp;CHS TRAD WG IW 3100575W 54/5.75OZ 1812.33333333333 ARIZONA GOLD 3100575W 54/5.75OZ 1812</t>
  </si>
  <si>
    <t>3100575W</t>
  </si>
  <si>
    <t>BURRITO BEAN&amp;CHS TRAD WG IW</t>
  </si>
  <si>
    <t>ARIZONA GOLD FILLING LOW SODIUM BN &amp; CHS 0180408F 4/8LB 402 ARIZONA GOLD 0180408F 4/8LB 402</t>
  </si>
  <si>
    <t>0180408F</t>
  </si>
  <si>
    <t>FILLING LOW SODIUM BN &amp; CHS</t>
  </si>
  <si>
    <t>4/8LB</t>
  </si>
  <si>
    <t>ARLINGTON VALLEY FARMS SNACK'N WAFFLE BUTTERY MAPLE IW 110 96/2.4OZ 3646.33333333333 ARLINGTON VALLEY FARMS 110 96/2.4OZ 3646</t>
  </si>
  <si>
    <t>ARLINGTON VALLEY FARMS</t>
  </si>
  <si>
    <t>SNACK'N WAFFLE BUTTERY MAPLE IW</t>
  </si>
  <si>
    <t>96/2.4OZ</t>
  </si>
  <si>
    <t>ARLINGTON VALLEY FARMS SNACK N WAFFLE BLUEBERRY 120 96/2.4OZ 1075.66666666667 ARLINGTON VALLEY FARMS 120 96/2.4OZ 1076</t>
  </si>
  <si>
    <t>SNACK N WAFFLE BLUEBERRY</t>
  </si>
  <si>
    <t>ARLINGTON VALLEY FARMS SNACK N WAFFLE CINN 130 96/2.4OZ 222.666666666667 ARLINGTON VALLEY FARMS 130 96/2.4OZ 223</t>
  </si>
  <si>
    <t>SNACK N WAFFLE CINN</t>
  </si>
  <si>
    <t>ASIAN FOOD SOLUTIONS CHOW MEIN CRISPY NOODLES WG IW 79201 140/.8OZ 417 ASIAN FOOD SOLUTIONS 79201 140/.8OZ 417</t>
  </si>
  <si>
    <t>CHOW MEIN CRISPY NOODLES WG IW</t>
  </si>
  <si>
    <t>ASIAN FOOD SOLUTIONS</t>
  </si>
  <si>
    <t>140/.8OZ</t>
  </si>
  <si>
    <t>BAKE CRAFTERS ROLL CINNAMON WG IW 1263 72/3.5OZ 800 BAKE CRAFTERS 1263 72/3.5OZ 800</t>
  </si>
  <si>
    <t>ROLL CINNAMON WG IW</t>
  </si>
  <si>
    <t>BAKE CRAFTERS</t>
  </si>
  <si>
    <t>72/3.5OZ</t>
  </si>
  <si>
    <t>BAKE CRAFTERS TOAST FRENCH STICKS WG IW 449 88/3OZ 4045 BAKE CRAFTERS 449 88/3OZ 4045</t>
  </si>
  <si>
    <t>TOAST FRENCH STICKS WG IW</t>
  </si>
  <si>
    <t>88/3OZ</t>
  </si>
  <si>
    <t>BAKE CRAFTERS SANDWICH MPL CHIX PNCK WG IW 9125 168/2.5 1602.66666666667 BAKE CRAFTERS 9125 168/2.5 1603</t>
  </si>
  <si>
    <t>SANDWICH MPL CHIX PNCK WG IW</t>
  </si>
  <si>
    <t>168/2.5OZ</t>
  </si>
  <si>
    <t>BAKE CRAFTERS TOAST FRENCH STICKS WG 442 5/2LB 2139.33333333333 BAKE CRAFTERS 442 5/2LB 2139</t>
  </si>
  <si>
    <t>TOAST FRENCH STICKS WG</t>
  </si>
  <si>
    <t>5/2LB</t>
  </si>
  <si>
    <t>BAKE CRAFTERS BITES BRFST MINI APPLE WG 1716 72/2.75OZ 894.666666666667 BAKE CRAFTERS 1716 72/2.75OZ 895</t>
  </si>
  <si>
    <t>BITES BRFST MINI APPLE WG</t>
  </si>
  <si>
    <t>72/2.75OZ</t>
  </si>
  <si>
    <t>BAKE CRAFTERS WAFFLES MAPLE WG 1556 144/1.4OZ 4914.33333333333 BAKE CRAFTERS 1556 144/1.4OZ 4914</t>
  </si>
  <si>
    <t>WAFFLES MAPLE WG</t>
  </si>
  <si>
    <t>144/1.4OZ</t>
  </si>
  <si>
    <t>BAKE CRAFTERS TOAST FRENCH STICKS WG 447 5/2LB 2413 BAKE CRAFTERS 447 5/2LB 2413</t>
  </si>
  <si>
    <t>BAKE CRAFTERS BITES MINI BREAKFAST GLAZED 1717 72/2.75OZ 2607.66666666667 BAKE CRAFTERS 1717 72/2.75OZ 2608</t>
  </si>
  <si>
    <t>BITES MINI BREAKFAST GLAZED</t>
  </si>
  <si>
    <t>BAKE CRAFTERS TOAST TEXAS GARLIC RF BULK WG 1605 120/1.31OZ 2109.33333333333 BAKE CRAFTERS 1605 120/1.31OZ 2109</t>
  </si>
  <si>
    <t>TOAST TEXAS GARLIC RF BULK WG</t>
  </si>
  <si>
    <t>120/1.31OZ</t>
  </si>
  <si>
    <t>BAKE CRAFTERS BREADSTICKS GARLIC WG 1638 240/1.19OZ 880.666666666667 BAKE CRAFTERS 1638 240/1.19OZ 881</t>
  </si>
  <si>
    <t>BREADSTICKS GARLIC WG</t>
  </si>
  <si>
    <t>240/1.19OZ</t>
  </si>
  <si>
    <t>BAKE CRAFTERS TOAST TEXAS RF GARLIC WG IW 1616 120/1.31OZ 1196 BAKE CRAFTERS 1616 120/1.31OZ 1196</t>
  </si>
  <si>
    <t>TOAST TEXAS RF GARLIC WG IW</t>
  </si>
  <si>
    <t>BEACON STREET 51% CHEESE STUFFED STICKS WG 73338 200/2.1OZ 2146.66666666667 BEACON STREET 73338 200/2.1OZ 2147</t>
  </si>
  <si>
    <t>SCHWANS FOOD SERVICE INC</t>
  </si>
  <si>
    <t>51% CHEESE STUFFED STICKS WG</t>
  </si>
  <si>
    <t>BEACON STREET</t>
  </si>
  <si>
    <t>200/2.1OZ</t>
  </si>
  <si>
    <t>BIG DADDY'S PRIMO PIZZA PEPPERONI 16" WG 78638 9/41.5OZ 581.333333333333 BIG DADDY'S 78638 9/41.5OZ 581</t>
  </si>
  <si>
    <t>PRIMO PIZZA PEPPERONI 16" WG</t>
  </si>
  <si>
    <t>BIG DADDY'S</t>
  </si>
  <si>
    <t>9/41.5OZ</t>
  </si>
  <si>
    <t>BIG DADDY'S PRIMO 16" WG PRE-SL4 CHS PIZZA 78653 72/5.18OZ 691 BIG DADDY'S 78653 72/5.18OZ 691</t>
  </si>
  <si>
    <t>PRIMO 16" WG PRE-SL4 CHS PIZZA</t>
  </si>
  <si>
    <t>72/5.18OZ</t>
  </si>
  <si>
    <t>BIG DADDY'S PRIMO 16" WG PEPR PIZZA PRE-SL 78654 72/5.18OZ 1487.66666666667 BIG DADDY'S 78654 72/5.18OZ 1488</t>
  </si>
  <si>
    <t>PRIMO 16" WG PEPR PIZZA PRE-SL</t>
  </si>
  <si>
    <t>BIG DADDY'S SANDW PEPPERONI STUFFED IW 55293 48/4.46OZ 9980.33333333333 BIG DADDY'S 55293 48/4.46OZ 9980</t>
  </si>
  <si>
    <t>SANDW PEPPERONI STUFFED IW</t>
  </si>
  <si>
    <t>48/4.46OZ</t>
  </si>
  <si>
    <t>BOSCOS 6" WG RF MOZZ CHS STICK 17020111120 144CT 1189.66666666667 BOSCOS 17020111120 144CT 1190</t>
  </si>
  <si>
    <t>6" WG RF MOZZ CHS STICK</t>
  </si>
  <si>
    <t>BOSCOS</t>
  </si>
  <si>
    <t>BOSCOS 7" WG RF BRD STIX W/ MOZZ 17021101120 108CT 878.333333333333 BOSCOS 17021101120 108CT 878</t>
  </si>
  <si>
    <t>7" WG RF BRD STIX W/ MOZZ</t>
  </si>
  <si>
    <t>BRAKEBUSH PATTY GRILLED BREAST 5990/566672 61/2.62OZ 309 BRAKEBUSH 5990/566672 61/2.62OZ 309</t>
  </si>
  <si>
    <t>5990/566672</t>
  </si>
  <si>
    <t>PATTY GRILLED BREAST</t>
  </si>
  <si>
    <t>BRAKEBUSH</t>
  </si>
  <si>
    <t>61/2.62OZ</t>
  </si>
  <si>
    <t>CHEF AMERICA HOTPOCKETS PEP PIZZA 11109b 17/4.5OZ 186.666666666667 CHEF AMERICA 11109b 17/4.5OZ 187</t>
  </si>
  <si>
    <t>11109b</t>
  </si>
  <si>
    <t>HOTPOCKETS PEP PIZZA</t>
  </si>
  <si>
    <t>CHEF AMERICA</t>
  </si>
  <si>
    <t>BX</t>
  </si>
  <si>
    <t>20/4.5OZ</t>
  </si>
  <si>
    <t>CLASSIC DELIGHT INC SANDWICH SUB TURKEY HAM CHS IW 311 45/4.4OZ 1710.66666666667 CLASSIC DELIGHT INC 311 45/4.4OZ 1711</t>
  </si>
  <si>
    <t>CLASSIC DELIGHT INC</t>
  </si>
  <si>
    <t>SANDWICH SUB TURKEY HAM CHS IW</t>
  </si>
  <si>
    <t>45/4.4OZ</t>
  </si>
  <si>
    <t>CLASSIC DELIGHT INC SANDWICH SUB TURKEY CHEESE IW 314 45/4.4OZ 1081.66666666667 CLASSIC DELIGHT INC 314 45/4.4OZ 1082</t>
  </si>
  <si>
    <t>SANDWICH SUB TURKEY CHEESE IW</t>
  </si>
  <si>
    <t>COOL TROPICS SLUSH RASPBERRY PASSION FRUIT 13009 60/4OZ 713.333333333333 COOL TROPICS 13009 60/4OZ 713</t>
  </si>
  <si>
    <t>JUICE RASPBERRY PASSION FRUIT</t>
  </si>
  <si>
    <t>COOL TROPICS</t>
  </si>
  <si>
    <t>COOL TROPICS TROPICAL TRIO 16001 60/4OZ 2077 COOL TROPICS 16001 60/4OZ 2077</t>
  </si>
  <si>
    <t>JUICE VEG TROPICAL TRIO</t>
  </si>
  <si>
    <t>COOL TROPICS COOL BLUE RAZZ 100% JUICE 13001 60/4OZ 1377.66666666667 COOL TROPICS 13001 60/4OZ 1378</t>
  </si>
  <si>
    <t>JUICE COOL BLUE RAZZ 100%</t>
  </si>
  <si>
    <t>COOL TROPICS PARADISE PUNCH JUICE SLUSH 12004-R4 60/4OZ 394.666666666667 COOL TROPICS 12004-R4 60/4OZ 395</t>
  </si>
  <si>
    <t>12004-R4</t>
  </si>
  <si>
    <t>JUICE SLUSH PARADISE PUNCH</t>
  </si>
  <si>
    <t>COOL TROPICS BERRY BERRY BLUE JUICE SLUSH 16002 60/4OZ 1410 COOL TROPICS 16002 60/4OZ 1410</t>
  </si>
  <si>
    <t>JUICE VEG BERRY BERRY SLUSH</t>
  </si>
  <si>
    <t>COUNTRY PURE FOODS SIDEKICK BLUE RASBERRY LEMON 2009 84/4.4OZ 754.666666666667 COUNTRY PURE FOODS 2009 84/4.4OZ 755</t>
  </si>
  <si>
    <t>COUNTRY PURE FOODS</t>
  </si>
  <si>
    <t>SIDEKICK BLUE RASBERRY LEMON</t>
  </si>
  <si>
    <t>84/4.4OZ</t>
  </si>
  <si>
    <t>COUNTRY PURE FOODS SIDEKICK KIWI STRAWBERRY 2014 84/4.4OZ 1136.33333333333 COUNTRY PURE FOODS 2014 84/4.4OZ 1136</t>
  </si>
  <si>
    <t>SIDEKICK KIWI STRAWBERRY</t>
  </si>
  <si>
    <t>COUNTRY PURE FOODS SIDEKICK SOUR CHERRY LEMON ICE 2016 84/4.4OZ 281 COUNTRY PURE FOODS 2016 84/4.4OZ 281</t>
  </si>
  <si>
    <t>SIDEKICK SOUR CHERRY LEMON ICE</t>
  </si>
  <si>
    <t>COUNTRY PURE FOODS SIDEKICKS SUNBELIEVABLE 2020 84/4.4OZ 138 COUNTRY PURE FOODS 2020 84/4.4OZ 138</t>
  </si>
  <si>
    <t>SIDEKICKS SUNBELIEVABLE</t>
  </si>
  <si>
    <t>COUNTRY PURE FOODS SIDEKICK JOLLY KIWI &amp; STRWBRY 2008 84/4.4OZ 129 COUNTRY PURE FOODS 2008 84/4.4OZ 129</t>
  </si>
  <si>
    <t>SIDEKICK JOLLY KIWI &amp; STRWBRY</t>
  </si>
  <si>
    <t>COUNTRY PURE FOODS SIDEKICK BE MINE BOLD STRWBRY 2013 84/4.4OZ 276 COUNTRY PURE FOODS 2013 84/4.4OZ 276</t>
  </si>
  <si>
    <t>SIDEKICK BE MINE BOLD STRWBRY</t>
  </si>
  <si>
    <t>COUNTRY PURE FOODS SIDEKICK EEK ORANGE CREAM 2022 84/4.4OZ 532.666666666667 COUNTRY PURE FOODS 2022 84/4.4OZ 533</t>
  </si>
  <si>
    <t>SIDEKICK EEK ORANGE CREAM</t>
  </si>
  <si>
    <t>COYOTE GRILL QUESADILLA CHEESE WG 78372 96/4.4OZ 426 COYOTE GRILL 78372 96/4.4OZ 426</t>
  </si>
  <si>
    <t>QUESADILLA CHEESE WG</t>
  </si>
  <si>
    <t>COYOTE GRILL</t>
  </si>
  <si>
    <t>96/4.4OZ</t>
  </si>
  <si>
    <t>EASTSIDE ENTREES MEAL BREAK SALAD CHICKEN 61401 30CT 200 EASTSIDE ENTREES 61401 30CT 200</t>
  </si>
  <si>
    <t>MEAL BREAK SALAD CHICKEN</t>
  </si>
  <si>
    <t>EASTSIDE ENTREES</t>
  </si>
  <si>
    <t>30CT</t>
  </si>
  <si>
    <t>EASTSIDE ENTREES RSTD RED PEP HUMMUS MEAL BREAK 61417 30CT 430 EASTSIDE ENTREES 61417 30CT 430</t>
  </si>
  <si>
    <t>RSTD RED PEP HUMMUS MEAL BREAK</t>
  </si>
  <si>
    <t>EASTSIDE ENTREES MEAL BREAK WOW BTTR CUP 61422 30CT 236.666666666667 EASTSIDE ENTREES 61422 30CT 237</t>
  </si>
  <si>
    <t>MEAL BREAK WOW BTTR CUP</t>
  </si>
  <si>
    <t>EASTSIDE ENTREES MEAL BREAK SUN BUTTER W/ JELLY 61411 30CT 280 EASTSIDE ENTREES 61411 30CT 280</t>
  </si>
  <si>
    <t>MEAL BREAK SUN BUTTER W/ JELLY</t>
  </si>
  <si>
    <t>EASTSIDE ENTREES MEAL BREAK CHEESE CUP W SALSA 61419 30CT 186.666666666667 EASTSIDE ENTREES 61419 30CT 187</t>
  </si>
  <si>
    <t>MEAL BREAK CHEESE CUP W SALSA</t>
  </si>
  <si>
    <t>ECHO LAKE PANCAKES WW MF7201W 144/1.2OZ 696 ECHO LAKE MF7201W 144/1.2OZ 696</t>
  </si>
  <si>
    <t>MF7201W</t>
  </si>
  <si>
    <t>PANCAKES WW</t>
  </si>
  <si>
    <t>ECHO LAKE</t>
  </si>
  <si>
    <t>144/1.2OZ</t>
  </si>
  <si>
    <t>FARMLAND 6" 6/1 HOT DOG ALL BEEF 70247811578 10LB 3633.33333333333 FARMLAND 70247811578 10LB 3633</t>
  </si>
  <si>
    <t>6" 6/1 HOT DOG ALL BEEF</t>
  </si>
  <si>
    <t>FARMLAND</t>
  </si>
  <si>
    <t>FARMLAND 6" 8/1 HOT DOG ALL BEEF 70247810960 2/5LB 5713.33333333333 FARMLAND 70247810960 2/5LB 5713</t>
  </si>
  <si>
    <t>6" 8/1 HOT DOG ALL BEEF</t>
  </si>
  <si>
    <t>FARMLAND PEPPERONI SLICED 517941/70247174796 1/10LB 425 FARMLAND 517941/70247174796 1/10LB 425</t>
  </si>
  <si>
    <t>517941/70247174796</t>
  </si>
  <si>
    <t>PEPPERONI SLICED</t>
  </si>
  <si>
    <t>1/10LB</t>
  </si>
  <si>
    <t>FARMLAND SAUSAGE LINK FC SKINLESS PORK 70247138170 10LB 475.666666666667 FARMLAND 70247138170 10LB 476</t>
  </si>
  <si>
    <t>SAUSAGE LINK FC SKINLESS PORK</t>
  </si>
  <si>
    <t>FARMLAND HAM COOKED SLICED WATER ADDED 10070247129397 4/3# 150 FARMLAND 10070247129397 4/3# 150</t>
  </si>
  <si>
    <t>GOLD KIST WG BRD CHIX BRST FILLET 7516 120/4OZ 716.333333333333 GOLD KIST 7516 120/4OZ 716</t>
  </si>
  <si>
    <t>WG BRD CHIX BRST FILLET</t>
  </si>
  <si>
    <t>GOLD KIST</t>
  </si>
  <si>
    <t>120/4OZ</t>
  </si>
  <si>
    <t>GOLD KIST BITES CHIC BRD W/M FC WG 7518 128/3.75OZ 505.666666666667 GOLD KIST 7518 128/3.75OZ 506</t>
  </si>
  <si>
    <t>BITES CHIC BRD W/M FC WG</t>
  </si>
  <si>
    <t>128/3.75OZ</t>
  </si>
  <si>
    <t>GOLD KIST CHIC NUG HMSTLE BRD FC WG 615300 156/3.04OZ 311.333333333333 GOLD KIST 615300 156/3.04OZ 311</t>
  </si>
  <si>
    <t>CHIC NUG HMSTLE BRD FC WG</t>
  </si>
  <si>
    <t>156/3.04OZ</t>
  </si>
  <si>
    <t>GOLD KIST HOMESTYLE CHICKEN STRIPS WG 625300 156/3.56OZ 692.666666666667 GOLD KIST 625300 156/3.56OZ 693</t>
  </si>
  <si>
    <t>HOMESTYLE CHICKEN STRIPS WG</t>
  </si>
  <si>
    <t>156/3.56OZ</t>
  </si>
  <si>
    <t>GOLD KIST BREADED CHICKEN SMACKERS WG 110452 108/4.3OZ 1889 GOLD KIST 110452 108/4.3OZ 1889</t>
  </si>
  <si>
    <t>BREADED CHICKEN SMACKERS WG</t>
  </si>
  <si>
    <t>108/4.3OZ</t>
  </si>
  <si>
    <t>GOLD KIST BRD DARK MEAT CHIX SMACKERS WG 110458 30LB 2052.33333333333 GOLD KIST 110458 30LB 2052</t>
  </si>
  <si>
    <t>BRD DARK MEAT CHIX SMACKERS WG</t>
  </si>
  <si>
    <t>30LB</t>
  </si>
  <si>
    <t>GREEN BELLIES SANDWICH CHICKEN WAFFLE IW P-711-IW 60/5.82OZ 170 GREEN BELLIES P-711-IW 60/5.82OZ 170</t>
  </si>
  <si>
    <t>P-711-IW</t>
  </si>
  <si>
    <t>SANDWICH CHICKEN WAFFLE IW</t>
  </si>
  <si>
    <t>GREEN BELLIES</t>
  </si>
  <si>
    <t>60/5.82OZ</t>
  </si>
  <si>
    <t>GREEN BELLIES SCRUMPTIOUS SPAGHETTI P-801-01 4/5LB 586.666666666667 GREEN BELLIES P-801-01 4/5LB 587</t>
  </si>
  <si>
    <t>P-801-01</t>
  </si>
  <si>
    <t>SCRUMPTIOUS SPAGHETTI</t>
  </si>
  <si>
    <t>4/5LB</t>
  </si>
  <si>
    <t>GREEN BELLIES PENNE PERFECT WG P-820-01 4/5LB 160 GREEN BELLIES P-820-01 4/5LB 160</t>
  </si>
  <si>
    <t>P-820-01</t>
  </si>
  <si>
    <t>PENNE PERFECT WG</t>
  </si>
  <si>
    <t>GREEN BELLIES MIGHTY MEATBALLS P-301-01 4/5LB 534.666666666667 GREEN BELLIES P-301-01 4/5LB 535</t>
  </si>
  <si>
    <t>P-301-01</t>
  </si>
  <si>
    <t>MIGHTY MEATBALLS</t>
  </si>
  <si>
    <t>GREEN BELLIES PRETZEL SOFT P-750-IW 72/2OZ 266.666666666667 GREEN BELLIES P-750-IW 72/2OZ 267</t>
  </si>
  <si>
    <t>P-750-IW</t>
  </si>
  <si>
    <t>PRETZEL SOFT</t>
  </si>
  <si>
    <t>72/2OZ</t>
  </si>
  <si>
    <t>JENNIE O 5" 8/1 TURKEY FRANKS 612869 4/5LB 2861.33333333333 JENNIE O 612869 4/5LB 2861</t>
  </si>
  <si>
    <t>5" 8/1 TURKEY FRANKS</t>
  </si>
  <si>
    <t>JENNIE O</t>
  </si>
  <si>
    <t>JENNIE O TURKEY COMBO PACK SLC 209503 12/1LB 439.333333333333 JENNIE O 209503 12/1LB 439</t>
  </si>
  <si>
    <t>TURKEY COMBO PACK SLC</t>
  </si>
  <si>
    <t>12/1LB</t>
  </si>
  <si>
    <t>JENNIE O TURKEY BREAST SLC OR 209903 12/1LB 815.666666666667 JENNIE O 209903 12/1LB 816</t>
  </si>
  <si>
    <t>TURKEY BREAST SLC OR</t>
  </si>
  <si>
    <t>JENNIE O TURKEY HAM SLICED 256503 12/1LB 2533.33333333333 JENNIE O 256503 12/1LB 2533</t>
  </si>
  <si>
    <t>TURKEY HAM SLICED</t>
  </si>
  <si>
    <t>JENNIE O TURKEY BACON SLC FC 271106 12/8.5OZ 296 JENNIE O 271106 12/8.5OZ 296</t>
  </si>
  <si>
    <t>TURKEY BACON SLC FC</t>
  </si>
  <si>
    <t>12/8.5OZ</t>
  </si>
  <si>
    <t>JENNIE O PRE-CKD SHRED TURKEY &amp; GRAVY 284728 4/7LB 1793.66666666667 JENNIE O 284728 4/7LB 1794</t>
  </si>
  <si>
    <t>PRE-CKD SHRED TURKEY &amp; GRAVY</t>
  </si>
  <si>
    <t>4/7LB</t>
  </si>
  <si>
    <t>JENNIE O PATTY TURKEY SAUSAGE FC 613203 160/1.02OZ 578.666666666667 JENNIE O 613203 160/1.02OZ 579</t>
  </si>
  <si>
    <t>PATTY TURKEY SAUSAGE FC</t>
  </si>
  <si>
    <t>160/1.02OZ</t>
  </si>
  <si>
    <t>JENNIE O TURKEY ITALIAN COMBO SLC 209612 12/1LB 824.666666666667 JENNIE O 209612 12/1LB 825</t>
  </si>
  <si>
    <t>TURKEY ITALIAN COMBO SLC</t>
  </si>
  <si>
    <t>JENNIE O  PRECKD TURKEY TACO MEAT 284028 4/7LB 2387.66666666667 JENNIE O  284028 4/7LB 2388</t>
  </si>
  <si>
    <t>PRECKD TURKEY TACO MEAT</t>
  </si>
  <si>
    <t xml:space="preserve">JENNIE O </t>
  </si>
  <si>
    <t>JIMMY DEAN PANCAKE TRKY SAUS ON A STCK IW 10000070613 40/2.51OZ 496.333333333333 JIMMY DEAN 10000070613 40/2.51OZ 496</t>
  </si>
  <si>
    <t>PANCAKE TRKY SAUS ON A STCK IW</t>
  </si>
  <si>
    <t>JIMMY DEAN</t>
  </si>
  <si>
    <t>40/2.51OZ</t>
  </si>
  <si>
    <t>JTM WG RS MAC AND CHEESE LG ELBOW 5768 6/5LB 5616 JTM 5768 6/5LB 5616</t>
  </si>
  <si>
    <t>WG RS MAC AND CHEESE LG ELBOW</t>
  </si>
  <si>
    <t>JTM</t>
  </si>
  <si>
    <t>JTM BF/ SPAGHETTI SAUCE/PASTA CP5590 6/5LB 4000.66666666667 JTM CP5590 6/5LB 4001</t>
  </si>
  <si>
    <t>CP5590</t>
  </si>
  <si>
    <t>BF/ SPAGHETTI SAUCE/PASTA</t>
  </si>
  <si>
    <t>JTM ROTINI W/ MEAT SAUCE WG CP5591 6/5LB 2979.66666666667 JTM CP5591 6/5LB 2980</t>
  </si>
  <si>
    <t>CP5591</t>
  </si>
  <si>
    <t>ROTINI W/ MEAT SAUCE WG</t>
  </si>
  <si>
    <t>JTM WG ROTINI W/BF SCE PPK CP5501 30/8OZ 938 JTM CP5501 30/8OZ 938</t>
  </si>
  <si>
    <t>CP5501</t>
  </si>
  <si>
    <t>WG ROTINI W/BF SCE PPK</t>
  </si>
  <si>
    <t>30/8OZ</t>
  </si>
  <si>
    <t>JTM ALFREDO WG PENNE PASTA 5764 6/5LB 2860.33333333333 JTM 5764 6/5LB 2860</t>
  </si>
  <si>
    <t>ALFREDO WG PENNE PASTA</t>
  </si>
  <si>
    <t>JTM RF BEEF CHILI W/ BEANS CP579 6/5LB 599.333333333333 JTM CP579 6/5LB 599</t>
  </si>
  <si>
    <t>CP579</t>
  </si>
  <si>
    <t>RF BEEF CHILI W/ BEANS</t>
  </si>
  <si>
    <t>JTM CHEDDAR CHEESE SAUCE 5705 6/5LB 750 JTM 5705 6/5LB 750</t>
  </si>
  <si>
    <t>CHEDDAR CHEESE SAUCE</t>
  </si>
  <si>
    <t>JTM SAUCE ALFREDO RF 5722 6/5LB 170 JTM 5722 6/5LB 170</t>
  </si>
  <si>
    <t>SAUCE ALFREDO RF</t>
  </si>
  <si>
    <t>JTM THREE BEAN VEGETABLE CHILI 5383 6/5LB 338 JTM 5383 6/5LB 338</t>
  </si>
  <si>
    <t>THREE BN VEGETABLE CHILI</t>
  </si>
  <si>
    <t>KOCH FOODS PATTIES FC BRD CHICKEN WG 85604 51/3.15OZ 584.333333333333 KOCH FOODS 85604 51/3.15OZ 584</t>
  </si>
  <si>
    <t>PATTIES FC BRD CHICKEN WG</t>
  </si>
  <si>
    <t>KOCH FOODS</t>
  </si>
  <si>
    <t>51/3.15OZ</t>
  </si>
  <si>
    <t>KRUSTEAZ PANCAKES 4" BUTTERMILK WG 80349/477115 144/1.4OZ 263.333333333333 KRUSTEAZ 80349/477115 144/1.4OZ 263</t>
  </si>
  <si>
    <t>80349/477115</t>
  </si>
  <si>
    <t>PANCAKES 4" BUTTERMILK WG</t>
  </si>
  <si>
    <t>KRUSTEAZ</t>
  </si>
  <si>
    <t>LAND O LAKES SHRED MOZZARELLA CHEESE 41698 4/5# PCH 723.666666666667 LAND O LAKES 41698 4/5# PCH 724</t>
  </si>
  <si>
    <t>SHRED MOZZARELLA CHEESE</t>
  </si>
  <si>
    <t>LAND O LAKES</t>
  </si>
  <si>
    <t>4/5# PCH</t>
  </si>
  <si>
    <t>LAND O LAKES SHRED MILD CHEDDAR CHSE 41749 4/5# PCH 2057 LAND O LAKES 41749 4/5# PCH 2057</t>
  </si>
  <si>
    <t>SHRED MILD CHEDDAR CHSE</t>
  </si>
  <si>
    <t>LAND O LAKES 160 SL AMERICAN CHEESE 46255 6/5#-160CT 2407 LAND O LAKES 46255 6/5#-160CT 2407</t>
  </si>
  <si>
    <t>160 SL AMERICAN CHEESE</t>
  </si>
  <si>
    <t>6/5#-160CT</t>
  </si>
  <si>
    <t>LAND O LAKES STRING CHEESE IW 59701 168/1OZ 12578.6666666667 LAND O LAKES 59701 168/1OZ 12579</t>
  </si>
  <si>
    <t>STRING CHEESE IW</t>
  </si>
  <si>
    <t>168/1OZ</t>
  </si>
  <si>
    <t>LAND O LAKES STRING CHEESE IW 59701 168/1OZ 1000 LAND O LAKES 59701 168/1OZ 1000</t>
  </si>
  <si>
    <t>LAND O LAKES CHEESE STICK COLBY JACK 44877 168/1OZ 222 LAND O LAKES 44877 168/1OZ 222</t>
  </si>
  <si>
    <t>CHEESE STICK COLBY JACK</t>
  </si>
  <si>
    <t>LAND O LAKES MILD CHEDDAR CHS STICK IW 44879 168/1OZ 362 LAND O LAKES 44879 168/1OZ 362</t>
  </si>
  <si>
    <t>LAND O LAKES MAC &amp; CHEESE W/ RF WG 43277 6/5LB 8692.66666666667 LAND O LAKES 43277 6/5LB 8693</t>
  </si>
  <si>
    <t>MAC &amp; CHEESE W/ RF WG</t>
  </si>
  <si>
    <t>LAND O LAKES RF MILD CHEDDAR CHSE SLICES 44224 8/1.5LB 473 LAND O LAKES 44224 8/1.5LB 473</t>
  </si>
  <si>
    <t>RF MILD CHEDDAR CHSE SLICES</t>
  </si>
  <si>
    <t>8/1.5LB</t>
  </si>
  <si>
    <t>LAND O LAKES RF CHEDDAR CHEESE CUBES 44113 200/1OZ 527.666666666667 LAND O LAKES 44113 200/1OZ 528</t>
  </si>
  <si>
    <t>RF CHEDDAR CHEESE CUBES</t>
  </si>
  <si>
    <t>LAND O LAKES ULT CHEDDAR CHS DIP CUPS 39911 140/3OZ 667 LAND O LAKES 39911 140/3OZ 667</t>
  </si>
  <si>
    <t>ULT CHEDDAR CHS DIP CUPS</t>
  </si>
  <si>
    <t>140/3OZ</t>
  </si>
  <si>
    <t>LAND O LAKES MUCHO QUESO JALP CHS CUPS 39912 140/3OZ 399 LAND O LAKES 39912 140/3OZ 399</t>
  </si>
  <si>
    <t>MUCHO QUESO JALP CHS CUPS</t>
  </si>
  <si>
    <t>LAND O LAKES WG MAC &amp; CHEESE 43292 6/5LB 150 LAND O LAKES 43292 6/5LB 150</t>
  </si>
  <si>
    <t>WG MAC &amp; CHEESE</t>
  </si>
  <si>
    <t>LAND O LAKES SOUR CREAM POUCH 64421/521241 100/1OZ 1342.33333333333 LAND O LAKES 64421/521241 100/1OZ 1342</t>
  </si>
  <si>
    <t>64421/521241</t>
  </si>
  <si>
    <t>SOUR CREAM POUCH</t>
  </si>
  <si>
    <t>100/1OZ</t>
  </si>
  <si>
    <t>LAND O LAKES CHEESE JALAPENO SAUCE POUCH 39946 6/106OZ 693.333333333333 LAND O LAKES 39946 6/106OZ 693</t>
  </si>
  <si>
    <t>CHEESE JALAPENO SAUCE POUCH</t>
  </si>
  <si>
    <t>6/106OZ</t>
  </si>
  <si>
    <t>LENDERS BAGELS WHITE WG IW 550473/00075 72/2OZ 2049.66666666667 LENDERS 550473/00075 72/2OZ 2050</t>
  </si>
  <si>
    <t>550473/00075</t>
  </si>
  <si>
    <t>BAGELS WHITE WG IW</t>
  </si>
  <si>
    <t>LENDERS</t>
  </si>
  <si>
    <t>LUPITAS LOAF PINEAPPLE IW 2000 96/2.25OZ 366 LUPITAS 2000 96/2.25OZ 366</t>
  </si>
  <si>
    <t>LOAF PINEAPPLE IW</t>
  </si>
  <si>
    <t>LUPITAS</t>
  </si>
  <si>
    <t>96/2.25OZ</t>
  </si>
  <si>
    <t>LUPITAS LOAF HONEY LEMON WG IW 1500 96/2.25OZ 1283.33333333333 LUPITAS 1500 96/2.25OZ 1283</t>
  </si>
  <si>
    <t>LOAF HONEY LEMON WG IW</t>
  </si>
  <si>
    <t>LUPITAS CONCHA VARIETY PACK WG IW 1450 84/2.25OZ 15508 LUPITAS 1450 84/2.25OZ 15508</t>
  </si>
  <si>
    <t>CONCHA VARIETY PACK WG IW</t>
  </si>
  <si>
    <t>84/2.25OZ</t>
  </si>
  <si>
    <t>LUPITAS CONCHA WHITE WG IW 1451 84/2.25OZ 4725.33333333333 LUPITAS 1451 84/2.25OZ 4725</t>
  </si>
  <si>
    <t>CONCHA WHITE WG IW</t>
  </si>
  <si>
    <t>LUPITAS CONCHA PINK WG IW 1452 84/2.25OZ 1660 LUPITAS 1452 84/2.25OZ 1660</t>
  </si>
  <si>
    <t>CONCHA PINK WG IW</t>
  </si>
  <si>
    <t>MANNS TASTE TRADITIONS FULLY COOKED SPANISH RICE 364102/90222 4/5LB 150 MANNS TASTE TRADITIONS 364102/90222 4/5LB 150</t>
  </si>
  <si>
    <t>364102/90222</t>
  </si>
  <si>
    <t>FULLY COOKED SPANISH RICE</t>
  </si>
  <si>
    <t>MANNS TASTE TRADITIONS</t>
  </si>
  <si>
    <t>MANNS TASTE TRADITIONS CHICKEN NOODLE SOUP 49248/102082 2/8LB 315.666666666667 MANNS TASTE TRADITIONS 49248/102082 2/8LB 316</t>
  </si>
  <si>
    <t>49248/102082</t>
  </si>
  <si>
    <t>CHICKEN NOODLE SOUP</t>
  </si>
  <si>
    <t>2/8LB</t>
  </si>
  <si>
    <t>MARSON FOODS WAFFLE VANILLA IW S722VA 72/2.3OZ 2967.33333333333 MARSON FOODS S722VA 72/2.3OZ 2967</t>
  </si>
  <si>
    <t>S722VA</t>
  </si>
  <si>
    <t>MARSON FOODS</t>
  </si>
  <si>
    <t>WAFFLE VANILLA IW</t>
  </si>
  <si>
    <t>72/2.3OZ</t>
  </si>
  <si>
    <t>MARSON FOODS WAFFLE MAPLE IW S722MA 72/2.3OZ 996.666666666667 MARSON FOODS S722MA 72/2.3OZ 997</t>
  </si>
  <si>
    <t>S722MA</t>
  </si>
  <si>
    <t>WAFFLE MAPLE IW</t>
  </si>
  <si>
    <t>MARSON FOODS WAFFLE MAPLE BULK S721MA 72/2.3OZ 1072.33333333333 MARSON FOODS S721MA 72/2.3OZ 1072</t>
  </si>
  <si>
    <t>S721MA</t>
  </si>
  <si>
    <t>WAFFLE MAPLE BULK</t>
  </si>
  <si>
    <t>MCCAIN FOODS INC POTATO TATOR TOTS OIF00215A 6/5LB 300 MCCAIN FOODS INC OIF00215A 6/5LB 300</t>
  </si>
  <si>
    <t>OIF00215A</t>
  </si>
  <si>
    <t>POTATO TATOR TOTS</t>
  </si>
  <si>
    <t>MCCAIN FOODS INC</t>
  </si>
  <si>
    <t>MCCAIN FOODS INC SEASONED CROSS TRAX FRIES MCL03623 6/4.5LB 1692.33333333333 MCCAIN FOODS INC MCL03623 6/4.5LB 1692</t>
  </si>
  <si>
    <t>MCL03623</t>
  </si>
  <si>
    <t>SEASONED CROSS TRAX FRIES</t>
  </si>
  <si>
    <t>6/4.5LB</t>
  </si>
  <si>
    <t>MCCAIN FOODS INC OVATIONS 3/8" CRINKLE CUT FRY MCF03761 6/5LB 5433.33333333333 MCCAIN FOODS INC MCF03761 6/5LB 5433</t>
  </si>
  <si>
    <t>MCF03761</t>
  </si>
  <si>
    <t>OVATIONS 3/8" CRINKLE CUT FRY</t>
  </si>
  <si>
    <t>MCCAIN FOODS INC FLAVORLASTS SHOESTRING FRIES MCF03786 6/5LB 1516.66666666667 MCCAIN FOODS INC MCF03786 6/5LB 1517</t>
  </si>
  <si>
    <t>MCF03786</t>
  </si>
  <si>
    <t>FLAVORLASTS SHOESTRING FRIES</t>
  </si>
  <si>
    <t>MCCAIN FOODS INC SMILES SHAPED POTATOES OIF03456 6/4LB 1161 MCCAIN FOODS INC OIF03456 6/4LB 1161</t>
  </si>
  <si>
    <t>OIF03456</t>
  </si>
  <si>
    <t>SMILES SHAPED POTATOES</t>
  </si>
  <si>
    <t>6/4LB</t>
  </si>
  <si>
    <t>MCCAIN FOODS INC DELI ROASTED DICED POTATOES MCF03927 6/5LB 171.666666666667 MCCAIN FOODS INC MCF03927 6/5LB 172</t>
  </si>
  <si>
    <t>MCF03927</t>
  </si>
  <si>
    <t>DELI ROASTED DICED POTATOES</t>
  </si>
  <si>
    <t>MCCAIN FOODS INC SPICY SKIN ON SPIRALS MCL03622 6/4LB 937 MCCAIN FOODS INC MCL03622 6/4LB 937</t>
  </si>
  <si>
    <t>MCL03622</t>
  </si>
  <si>
    <t>SPICY SKIN ON SPIRALS</t>
  </si>
  <si>
    <t>MCCAIN FOODS INC COUNTRY 8 CUT POTATOE WEDGES OIF00024A 6/5LB 545 MCCAIN FOODS INC OIF00024A 6/5LB 545</t>
  </si>
  <si>
    <t>OIF00024A</t>
  </si>
  <si>
    <t>COUNTRY 8 CUT POTATOE WEDGES</t>
  </si>
  <si>
    <t>MCCAIN FOODS INC SEASONED HOMESTYLE MASHMAKERS OIF03613 6/4LB 100 MCCAIN FOODS INC OIF03613 6/4LB 100</t>
  </si>
  <si>
    <t>OIF03613</t>
  </si>
  <si>
    <t>SEASONED HOMESTYLE MASHMAKERS</t>
  </si>
  <si>
    <t>MCCAIN FOODS INC POTATO WEDGE SEASONED 1000000496 6/5LB 5150 MCCAIN FOODS INC 1000000496 6/5LB 5150</t>
  </si>
  <si>
    <t>POTATO WEDGE SEASONED</t>
  </si>
  <si>
    <t>MCCAIN FOODS INC 3/8" STRAIGHT CUT FRENCH FRIES MCX40 6/5LB 1073.66666666667 MCCAIN FOODS INC MCX40 6/5LB 1074</t>
  </si>
  <si>
    <t>MCX40</t>
  </si>
  <si>
    <t>3/8" STRAIGHT CUT FRENCH FRIES</t>
  </si>
  <si>
    <t>MCCAIN FOODS INC GOLDEN SPIRAL FRENCH FRIES OIF01038A 6/4LB 605.333333333333 MCCAIN FOODS INC OIF01038A 6/4LB 605</t>
  </si>
  <si>
    <t>OIF01038A</t>
  </si>
  <si>
    <t>GOLDEN SPIRAL FRENCH FRIES</t>
  </si>
  <si>
    <t>MCCAIN FOODS INC TATER TOTS REDUCED SODIUM 1000002789 6/5LB 9100 MCCAIN FOODS INC 1000002789 6/5LB 9100</t>
  </si>
  <si>
    <t>TATER TOTS REDUCED SODIUM</t>
  </si>
  <si>
    <t>MCCAIN FOODS INC CRISPY BAKEABLE CRINKLE FRIES 1000007470 6/5LB 300 MCCAIN FOODS INC 1000007470 6/5LB 300</t>
  </si>
  <si>
    <t>CRISPY BAKEABLE CRINKLE FRIES</t>
  </si>
  <si>
    <t>MCCAIN FOODS INC SAVORY SEASONED SWEET POTATO 1000004309 6/2.5LB 793.333333333333 MCCAIN FOODS INC 1000004309 6/2.5LB 793</t>
  </si>
  <si>
    <t>SAVORY SEASONED SWEET POTATO</t>
  </si>
  <si>
    <t>6/2.5LB</t>
  </si>
  <si>
    <t>MICHAEL FOODS TOAST FRENCH CINN GLZD STIX WG 75012 85/2.9OZ 1737.66666666667 MICHAEL FOODS 75012 85/2.9OZ 1738</t>
  </si>
  <si>
    <t>TOAST FRENCH CINN GLZD STIX WG</t>
  </si>
  <si>
    <t>MICHAEL FOODS</t>
  </si>
  <si>
    <t>85/2.9OZ</t>
  </si>
  <si>
    <t>MICHAEL FOODS TOAST FRENCH MPL GLZD STIX WG 75010 85/2.9OZ 938.666666666667 MICHAEL FOODS 75010 85/2.9OZ 939</t>
  </si>
  <si>
    <t>TOAST FRENCH MPL GLZD STIX WG</t>
  </si>
  <si>
    <t>MICHAEL FOODS FRENCH TOAST STK CINN WG IW 75015 100/2.9OZ 571.333333333333 MICHAEL FOODS 75015 100/2.9OZ 571</t>
  </si>
  <si>
    <t>FRENCH TOAST STK CINN WG IW</t>
  </si>
  <si>
    <t>100/2.9OZ</t>
  </si>
  <si>
    <t>MICHAEL FOODS PATTY EGG ROUND "3 14616-70202-00 120/1.5OZ 2153.66666666667 MICHAEL FOODS 14616-70202-00 120/1.5OZ 2154</t>
  </si>
  <si>
    <t>14616-70202-00</t>
  </si>
  <si>
    <t>PATTY EGG ROUND "3</t>
  </si>
  <si>
    <t>MICHAEL FOODS EGGS LIQUID WHOLE W/ CITRIC CF 14616-51100-00 6/5LB 166.666666666667 MICHAEL FOODS 14616-51100-00 6/5LB 167</t>
  </si>
  <si>
    <t>14616-51100-00</t>
  </si>
  <si>
    <t>EGGS LIQUID WHOLE W/ CITRIC CF</t>
  </si>
  <si>
    <t>MINH 100% VEG FRIED RICE WG 69074 6/5# BAGS 4774.33333333333 MINH 69074 6/5# BAGS 4774</t>
  </si>
  <si>
    <t>100% VEG FRIED RICE WG</t>
  </si>
  <si>
    <t>MINH</t>
  </si>
  <si>
    <t>6/5# BAGS</t>
  </si>
  <si>
    <t>MINH SAUCE LS TERIYAKI 69144 5/6LB 224 MINH 69144 5/6LB 224</t>
  </si>
  <si>
    <t>SAUCE LS TERIYAKI</t>
  </si>
  <si>
    <t>5/6LB</t>
  </si>
  <si>
    <t>MUFFIN TOWN SUNFLWR BUTTER &amp; GRP JLY SNDW 12228 96/2.8OZ 623.333333333333 MUFFIN TOWN 12228 96/2.8OZ 623</t>
  </si>
  <si>
    <t>SUNFLWR BUTTER &amp; GRP JLY SNDW</t>
  </si>
  <si>
    <t>MUFFIN TOWN</t>
  </si>
  <si>
    <t>96/2.8OZ</t>
  </si>
  <si>
    <t>MUFFIN TOWN SANDWICH SUNBUTTER GRAPE 15228 48/5.2OZ 1462.33333333333 MUFFIN TOWN 15228 48/5.2OZ 1462</t>
  </si>
  <si>
    <t>SANDWICH SUNBUTTER GRAPE</t>
  </si>
  <si>
    <t>48/5.2OZ</t>
  </si>
  <si>
    <t>N'JOY CHEESE PARMESAN 560364 200CT 236.666666666667 N'JOY 560364 200CT 237</t>
  </si>
  <si>
    <t>COSTCO</t>
  </si>
  <si>
    <t>CHEESE PARMESAN</t>
  </si>
  <si>
    <t>N'JOY</t>
  </si>
  <si>
    <t>200CT</t>
  </si>
  <si>
    <t>NARDONE BROS 5" DEEP DISH CHEESE PIZZA 5WRMNY2 60/5.35OZ 237 NARDONE BROS 5WRMNY2 60/5.35OZ 237</t>
  </si>
  <si>
    <t>5WRMNY2</t>
  </si>
  <si>
    <t>5" DEEP DISH CHEESE PIZZA</t>
  </si>
  <si>
    <t>NARDONE BROS</t>
  </si>
  <si>
    <t>60/5.35OZ</t>
  </si>
  <si>
    <t>NARDONE BROS PIZZA PIZZERIA PEPP WW 64WPSP2 64/5.08OZ 632.666666666667 NARDONE BROS 64WPSP2 64/5.08OZ 633</t>
  </si>
  <si>
    <t>64WPSP2</t>
  </si>
  <si>
    <t>PIZZA PIZZERIA PEPP WW</t>
  </si>
  <si>
    <t>64/5.08OZ</t>
  </si>
  <si>
    <t>NARDONE BROS PIZZA PEPP 6" ROUND WW C625WRMP2 60/5.5OZ 477.666666666667 NARDONE BROS C625WRMP2 60/5.5OZ 478</t>
  </si>
  <si>
    <t>C625WRMP2</t>
  </si>
  <si>
    <t>PIZZA PEPP 6" ROUND WW</t>
  </si>
  <si>
    <t>60/5.5OZ</t>
  </si>
  <si>
    <t>NATIONAL FOOD GROUP BAR BERRY APPLE CRISP B60260 120/2.2OZ 345.666666666667 NATIONAL FOOD GROUP B60260 120/2.2OZ 346</t>
  </si>
  <si>
    <t>NATIONAL FOOD GROUP BAR STRAWBERRY CRISP B60470 120/2.2OZ 756 NATIONAL FOOD GROUP B60470 120/2.2OZ 756</t>
  </si>
  <si>
    <t>NATIONAL FOOD GROUP BAR COCOA CHERRY ZCH100 120/1.8OZ 375 NATIONAL FOOD GROUP ZCH100 120/1.8OZ 375</t>
  </si>
  <si>
    <t>PADRINO FOODS LLC TAMALE CHICKEN IW 02-307 72CT 296.666666666667 PADRINO FOODS LLC 02-307 72CT 297</t>
  </si>
  <si>
    <t>02-307</t>
  </si>
  <si>
    <t>PADRINO FOODS LLC</t>
  </si>
  <si>
    <t>TAMALE CHICKEN IW</t>
  </si>
  <si>
    <t>72CT</t>
  </si>
  <si>
    <t>PAPAPITA BAKERY 3.5" MUFFIN ENGLISH SLICED WG F5861 144/3.5OZ 1057 PAPAPITA BAKERY F5861 144/3.5OZ 1057</t>
  </si>
  <si>
    <t>F5861</t>
  </si>
  <si>
    <t>3.5" MUFFIN ENGLISH SLICED WG</t>
  </si>
  <si>
    <t>PAPAPITA BAKERY</t>
  </si>
  <si>
    <t>144/3.5OZ</t>
  </si>
  <si>
    <t>PAPAPITA BAKERY SANDWICH BREAD 51% WG F1490 15/24SL 614 PAPAPITA BAKERY F1490 15/24SL 614</t>
  </si>
  <si>
    <t>F1490</t>
  </si>
  <si>
    <t>SANDWICH BREAD 51% WG</t>
  </si>
  <si>
    <t>15/24SL</t>
  </si>
  <si>
    <t>PHILADELPHIA CREAM CHEESE CUPS IW 377725/61119 100/1OZ 4275.33333333333 PHILADELPHIA 377725/61119 100/1OZ 4275</t>
  </si>
  <si>
    <t>PILLSBURY BAGELS MINI STRWBRRY CRMY CHS IW 38413 72/2.43OZ 1600 PILLSBURY 38413 72/2.43OZ 1600</t>
  </si>
  <si>
    <t>BAGELS MINI STRWBRRY CRMY CHS IW</t>
  </si>
  <si>
    <t>PILLSBURY</t>
  </si>
  <si>
    <t>72/2.43OZ</t>
  </si>
  <si>
    <t>PILLSBURY BAGELS MINI CINNAMON CRMY CHS IW 38399 72/2.43OZ 250 PILLSBURY 38399 72/2.43OZ 250</t>
  </si>
  <si>
    <t>BAGELS MINI CINNAMON CRMY CHS IW</t>
  </si>
  <si>
    <t>PILLSBURY FRUDEL STRUDEL APPLE IW 127852 72/2.29OZ 1268 PILLSBURY 127852 72/2.29OZ 1268</t>
  </si>
  <si>
    <t>FRUDEL STRUDEL APPLE IW</t>
  </si>
  <si>
    <t>72/2.29OZ</t>
  </si>
  <si>
    <t>PILLSBURY ROLLS MINI CINNIS CINNMN WG IW 33686 72/2.29OZ 6062.33333333333 PILLSBURY 33686 72/2.29OZ 6062</t>
  </si>
  <si>
    <t>ROLLS MINI CINNIS CINNMN WG IW</t>
  </si>
  <si>
    <t>PILLSBURY DOUGH CINNAMON ROLL BULK WG 100-94562-11111-0 100/2.7OZ 300 PILLSBURY 100-94562-11111-0 100/2.7OZ 300</t>
  </si>
  <si>
    <t>100-94562-11111-0</t>
  </si>
  <si>
    <t>DOUGH CINNAMON ROLL BULK WG</t>
  </si>
  <si>
    <t>100/2.7OZ</t>
  </si>
  <si>
    <t>PILLSBURY TOAST FRENCH MINI CINN RUSH IW 37309 72/2.64OZ 870 PILLSBURY 37309 72/2.64OZ 870</t>
  </si>
  <si>
    <t>TOAST FRENCH MINI CINN RUSH IW</t>
  </si>
  <si>
    <t>PILLSBURY WAFFLES MINI BLUEBERRY BASH IW 32264 72/2.47OZ 348.666666666667 PILLSBURY 32264 72/2.47OZ 349</t>
  </si>
  <si>
    <t>WAFFLES MINI BLUEBERRY BASH IW</t>
  </si>
  <si>
    <t>72/2.47OZ</t>
  </si>
  <si>
    <t>PILLSBURY WAFFLES MINI MAPLE MADNESS IW 32265 72/2.47OZ 791 PILLSBURY 32265 72/2.47OZ 791</t>
  </si>
  <si>
    <t>WAFFLES MINI MAPLE MADNESS IW</t>
  </si>
  <si>
    <t>PILLSBURY CRESCENT FILLED CHOCO IW 49979 72/2.29OZ 354.333333333333 PILLSBURY 49979 72/2.29OZ 354</t>
  </si>
  <si>
    <t>CRESCENT FILLED CHOCO IW</t>
  </si>
  <si>
    <t>PILLSBURY TST CRNCH SOFT FILLED CINN IW 110978000/691179 72/2.36OZ 275.666666666667 PILLSBURY 110978000/691179 72/2.36OZ 276</t>
  </si>
  <si>
    <t>110978000/691179</t>
  </si>
  <si>
    <t>TST CRNCH SOFT FILLED CINN IW</t>
  </si>
  <si>
    <t>72/2.36OZ</t>
  </si>
  <si>
    <t>PILLSBURY PULL APART ITALIAN CHS GARLIC 12317 72/3.88OZ 1323.33333333333 PILLSBURY 12317 72/3.88OZ 1323</t>
  </si>
  <si>
    <t>PULL APART ITALIAN CHS GARLIC</t>
  </si>
  <si>
    <t>72/3.88OZ</t>
  </si>
  <si>
    <t>PILLSBURY PULL APART STHWST QUESO IW 12316 72/3.88OZ 1195 PILLSBURY 12316 72/3.88OZ 1195</t>
  </si>
  <si>
    <t>PULL APART STHWST QUESO IW</t>
  </si>
  <si>
    <t>REBELLYOUS KICKIN NUGGETS KNFC212 2/5LB 1083.66666666667 REBELLYOUS KNFC212 2/5LB 1084</t>
  </si>
  <si>
    <t>KNFC212</t>
  </si>
  <si>
    <t>KICKIN NUGGETS</t>
  </si>
  <si>
    <t>REBELLYOUS</t>
  </si>
  <si>
    <t>REBELLYOUS KICKIN PATTIES KPFC21 2/5LB 203.333333333333 REBELLYOUS KPFC21 2/5LB 203</t>
  </si>
  <si>
    <t>KPFC21</t>
  </si>
  <si>
    <t>KICKIN PATTIES</t>
  </si>
  <si>
    <t>RICHS DONUT HOLE WG 2725 384/.41OZ 200 RICHS 2725 384/.41OZ 200</t>
  </si>
  <si>
    <t>DONUT HOLE WG</t>
  </si>
  <si>
    <t>RICHS</t>
  </si>
  <si>
    <t>384/.41OZ</t>
  </si>
  <si>
    <t>RICHS DONUT RING WG 14839 84/2.45OZ 866.666666666667 RICHS 14839 84/2.45OZ 867</t>
  </si>
  <si>
    <t>DONUT RING WG</t>
  </si>
  <si>
    <t>84/2.45OZ</t>
  </si>
  <si>
    <t>RICHS TOAST FRENCH STICKS 67400 5/2LB 283.333333333333 RICHS 67400 5/2LB 283</t>
  </si>
  <si>
    <t>TOAST FRENCH STICKS</t>
  </si>
  <si>
    <t>RICHS TOAST FRENCH STICKS 3.2OZ WG 37722 12/2LB 840 RICHS 37722 12/2LB 840</t>
  </si>
  <si>
    <t>TOAST FRENCH STICKS 3.2OZ WG</t>
  </si>
  <si>
    <t>12/2LB</t>
  </si>
  <si>
    <t>RICHS ULTIMATE BREAKFAST ROUND IW 8733 126/2.2OZ 487 RICHS 8733 126/2.2OZ 487</t>
  </si>
  <si>
    <t>ULTIMATE BREAKFAST ROUND IW</t>
  </si>
  <si>
    <t>126/2.2OZ</t>
  </si>
  <si>
    <t>RICHS PANCAKE BITES WG 8066 384/.51OZ 756.333333333333 RICHS 8066 384/.51OZ 756</t>
  </si>
  <si>
    <t>PANCAKE BITES WG</t>
  </si>
  <si>
    <t>384/.51OZ</t>
  </si>
  <si>
    <t>RICHS 51% MOZZ STIX BFY BREADED WG 65220 8/3LB 276.666666666667 RICHS 65220 8/3LB 277</t>
  </si>
  <si>
    <t>51% MOZZ STIX BFY BREADED WG</t>
  </si>
  <si>
    <t>8/3LB</t>
  </si>
  <si>
    <t>RICHS 16" PB PIZZA CRUST WGR 14006 18/17OZ 546.333333333333 RICHS 14006 18/17OZ 546</t>
  </si>
  <si>
    <t>16" PB PIZZA CRUST WGR</t>
  </si>
  <si>
    <t>18/17OZ</t>
  </si>
  <si>
    <t>ROSATI CRYBABY SOUR CHRRY ITALIAN ICE 7722235459 90/4.4OZ 471.333333333333 ROSATI 7722235459 90/4.4OZ 471</t>
  </si>
  <si>
    <t>CRYBABY SOUR CHRRY ITALIAN ICE</t>
  </si>
  <si>
    <t>ROSATI</t>
  </si>
  <si>
    <t>90/4.4OZ</t>
  </si>
  <si>
    <t>ROSATI CHILLIN BAT ICE ORANGE CUPS 35473 90/4.4OZ 820 ROSATI 35473 90/4.4OZ 820</t>
  </si>
  <si>
    <t>CHILLIN BAT ICE ORANGE CUPS</t>
  </si>
  <si>
    <t>ROSATI HAPPY BIRTHDAY MANGO FLAVOR 0-77222-35477-8 90/4.4OZ 173.333333333333 ROSATI 0-77222-35477-8 90/4.4OZ 173</t>
  </si>
  <si>
    <t>0-77222-35477-8</t>
  </si>
  <si>
    <t>HAPPY BIRTHDAY MANGO FLAVOR</t>
  </si>
  <si>
    <t>ROSATI CHERRY FRUIT FREEZE 448-CH-FJ 90/4.4OZ 276.666666666667 ROSATI 448-CH-FJ 90/4.4OZ 277</t>
  </si>
  <si>
    <t>448-CH-FJ</t>
  </si>
  <si>
    <t>CHERRY FRUIT FREEZE</t>
  </si>
  <si>
    <t>ROSATI MANGO CALIENTE 0-77222-35487-7 90/4.4OZ 310.333333333333 ROSATI 0-77222-35487-7 90/4.4OZ 310</t>
  </si>
  <si>
    <t>0-77222-35487-7</t>
  </si>
  <si>
    <t>MANGO CALIENTE</t>
  </si>
  <si>
    <t>ROSATI EMOJI CHERRY/LIME ICE CUP 0-77222-35488-4 90/4.4OZ 879.333333333333 ROSATI 0-77222-35488-4 90/4.4OZ 879</t>
  </si>
  <si>
    <t>0-77222-35488-4</t>
  </si>
  <si>
    <t>EMOJI CHERRY/LIME ICE CUP</t>
  </si>
  <si>
    <t>SAVORY LIFE LLC TURKEY BREAST &amp; CHEESE SUB IW 263472 72/4.0OZ 373 SAVORY LIFE LLC 263472 72/4.0OZ 373</t>
  </si>
  <si>
    <t>SAVORY LIFE LLC</t>
  </si>
  <si>
    <t>TURKEY BREAST &amp; CHEESE SUB IW</t>
  </si>
  <si>
    <t>72/4.0OZ</t>
  </si>
  <si>
    <t>SCHWANS FOOD SERVICE INC DUMPLING CHIX &amp; VEGGIE WW 60585 8/2.5LB 922 SCHWANS FOOD SERVICE INC 60585 8/2.5LB 922</t>
  </si>
  <si>
    <t>DUMPLING CHIX &amp; VEGGIE WW</t>
  </si>
  <si>
    <t>8/2.5LB</t>
  </si>
  <si>
    <t>SIMPLOT SOYBEAN SHELLED EDAMAME 10071179522768 6/2.5LB 517.333333333333 SIMPLOT 10071179522768 6/2.5LB 517</t>
  </si>
  <si>
    <t>SIMPLOT 5 WAY MIXED VEGETABLES 10071179188100 1/20LB 1983 SIMPLOT 10071179188100 1/20LB 1983</t>
  </si>
  <si>
    <t>SIMPLOT PEAS 10071179189251 1/20LB 476.666666666667 SIMPLOT 10071179189251 1/20LB 477</t>
  </si>
  <si>
    <t>SIMPLOT SWEET CORN 10071179187332 12/2.5LB 1465.33333333333 SIMPLOT 10071179187332 12/2.5LB 1465</t>
  </si>
  <si>
    <t>SIMPLOT RSTD CORN &amp; JALAPENO 10071179034841 6/2.5LB 634.333333333333 SIMPLOT 10071179034841 6/2.5LB 634</t>
  </si>
  <si>
    <t>SIMPLOT BROCCOLI FLORETS IQF 10071179824664 12/2LB 2865 SIMPLOT 10071179824664 12/2LB 2865</t>
  </si>
  <si>
    <t>SIMPLOT TATER GEMS POTATOES 10071179004189 6/5LB 4179.33333333333 SIMPLOT 10071179004189 6/5LB 4179</t>
  </si>
  <si>
    <t>SIMPLOT HASH BROWN PATTIES 10071179430018 6/5LB 3626.33333333333 SIMPLOT 10071179430018 6/5LB 3626</t>
  </si>
  <si>
    <t>SIMPLOT JR BUFFALOS FRIES 10071179032175 6/4# 585 SIMPLOT 10071179032175 6/4# 585</t>
  </si>
  <si>
    <t>SKY BLUE FOODS 51% WW BREAKFAST BUN IW WWB5160 60/2.6OZ 6340.33333333333 SKY BLUE FOODS WWB5160 60/2.6OZ 6340</t>
  </si>
  <si>
    <t>WWB5160</t>
  </si>
  <si>
    <t>51% WW BREAKFAST BUN IW</t>
  </si>
  <si>
    <t>SKY BLUE FOODS</t>
  </si>
  <si>
    <t>60/2.6OZ</t>
  </si>
  <si>
    <t>SKY BLUE FOODS 51% WW OATMEAL BRKFST BUN IW TWB5160 60/2.6OZ 1130.33333333333 SKY BLUE FOODS TWB5160 60/2.6OZ 1130</t>
  </si>
  <si>
    <t>TWB5160</t>
  </si>
  <si>
    <t>51% WW OATMEAL BRKFST BUN IW</t>
  </si>
  <si>
    <t>SKY BLUE FOODS CAKE CRUMB CINNAMON WG IW CRC272 72/3OZ 3640 SKY BLUE FOODS CRC272 72/3OZ 3640</t>
  </si>
  <si>
    <t>CRC272</t>
  </si>
  <si>
    <t>CAKE CRUMB CINNAMON WG IW</t>
  </si>
  <si>
    <t>SKY BLUE FOODS BREAKFAST CLUSTER MINI WG WGBC272 72/2.75OZ 928 SKY BLUE FOODS WGBC272 72/2.75OZ 928</t>
  </si>
  <si>
    <t>WGBC272</t>
  </si>
  <si>
    <t>BREAKFAST CLUSTER MINI WG</t>
  </si>
  <si>
    <t>SKY BLUE FOODS 51% HONEY WHEAT BRKFST BAR IW HWB5172 72/2.8OZ 588.333333333333 SKY BLUE FOODS HWB5172 72/2.8OZ 588</t>
  </si>
  <si>
    <t>HWB5172</t>
  </si>
  <si>
    <t>51% HONEY WHEAT BRKFST BAR IW</t>
  </si>
  <si>
    <t>72/2.8OZ</t>
  </si>
  <si>
    <t>SMUCKERS SANDWICH UNCRUSTABLE PB&amp;J GRAPE WG IW 5150021027 72/5.3OZ 2552 SMUCKERS 5150021027 72/5.3OZ 2552</t>
  </si>
  <si>
    <t>SANDWICH UNCRUSTABLE PB&amp;J GRAPE WG IW</t>
  </si>
  <si>
    <t>SMUCKERS</t>
  </si>
  <si>
    <t>72/5.3OZ</t>
  </si>
  <si>
    <t>SMUCKERS SANDWICH UNCRUSTABLE PB&amp;J STRAW WG IW 5150021028 72/5.3OZ 1264.33333333333 SMUCKERS 5150021028 72/5.3OZ 1264</t>
  </si>
  <si>
    <t>SANDWICH UNCRUSTABLE PB&amp;J STRAW WG IW</t>
  </si>
  <si>
    <t>SMUCKERS SANDWICH UNCRUSTABLE PB&amp;J GRAPE WG IW 5150006960 72/2.6OZ 13726.6666666667 SMUCKERS 5150006960 72/2.6OZ 13727</t>
  </si>
  <si>
    <t>72/2.6OZ</t>
  </si>
  <si>
    <t>SMUCKERS SANDWICH UNCRUSTABLE PB&amp;J STRAW WG IW 5150006961 72/2.6OZ 8892 SMUCKERS 5150006961 72/2.6OZ 8892</t>
  </si>
  <si>
    <t>STARKIST LIGHT CHUNK TUNA LS VAC-PAK 514540/600974 6/43OZ 286.666666666667 STARKIST 514540/600974 6/43OZ 287</t>
  </si>
  <si>
    <t>514540/600974</t>
  </si>
  <si>
    <t>LIGHT CHUNK TUNA LS VAC-PAK</t>
  </si>
  <si>
    <t>STARKIST</t>
  </si>
  <si>
    <t>6/43OZ</t>
  </si>
  <si>
    <t>SUGAR FOODS CUBE SEASONED CROUTONS IW 493241/74470 250/.25OZ 370 SUGAR FOODS 493241/74470 250/.25OZ 370</t>
  </si>
  <si>
    <t>493241/74470</t>
  </si>
  <si>
    <t>SUGAR FOODS</t>
  </si>
  <si>
    <t>CUBE SEASONED CROUTONS IW</t>
  </si>
  <si>
    <t>250/.25OZ</t>
  </si>
  <si>
    <t>SUNNY FRESH TOAST FRENCH CINN GLAZED WG IW 40491 110/2.9OZ 254 SUNNY FRESH 40491 110/2.9OZ 254</t>
  </si>
  <si>
    <t>TOAST FRENCH CINN GLAZED WG IW</t>
  </si>
  <si>
    <t>SUNNY FRESH</t>
  </si>
  <si>
    <t>110/2.9OZ</t>
  </si>
  <si>
    <t>SUNNY FRESH TOAST FRENCH GLZD CINN WG 40490 130/2.9OZ 106 SUNNY FRESH 40490 130/2.9OZ 106</t>
  </si>
  <si>
    <t>TOAST FRENCH GLZD CINN WG</t>
  </si>
  <si>
    <t>130/2.9OZ</t>
  </si>
  <si>
    <t>SUNNY FRESH FRENCH TOAST STICKS GLZD CINN WG 40497 100/2.9OZ 100 SUNNY FRESH 40497 100/2.9OZ 100</t>
  </si>
  <si>
    <t>FRENCH TOAST STICKS GLZD CINN WG</t>
  </si>
  <si>
    <t>SUNNY FRESH EGG STRAVAGANZA BACON &amp; CHS 40928 4/5LB 1261.66666666667 SUNNY FRESH 40928 4/5LB 1262</t>
  </si>
  <si>
    <t>EGG STRAVAGANZA BACON &amp; CHS</t>
  </si>
  <si>
    <t>SUNNY FRESH EGG HARD COOKED PEELED CF 51039 12/6CT 366.666666666667 SUNNY FRESH 51039 12/6CT 367</t>
  </si>
  <si>
    <t>EGG HARD COOKED PEELED CF</t>
  </si>
  <si>
    <t>12/6CT</t>
  </si>
  <si>
    <t>SUNNY FRESH EGGS SCRAMBLED PRE CKD CAGE FREE 41927 4/5LB 200 SUNNY FRESH 41927 4/5LB 200</t>
  </si>
  <si>
    <t>EGGS SCRAMBLED PRE CKD CAGE FREE</t>
  </si>
  <si>
    <t>SUNNY FRESH BITES EGG BAKE TURKEY SAUSAGE 40265 25LB 166.666666666667 SUNNY FRESH 40265 25LB 167</t>
  </si>
  <si>
    <t>BITES EGG BAKE TURKEY SAUSAGE</t>
  </si>
  <si>
    <t>25LB</t>
  </si>
  <si>
    <t>SUPER BAKERY BUN BAKED CINNAMON WG IW 6070 72/2.9OZ 3487 SUPER BAKERY 6070 72/2.9OZ 3487</t>
  </si>
  <si>
    <t>SUPER BAKERY</t>
  </si>
  <si>
    <t>BUN BAKED CINNAMON WG IW</t>
  </si>
  <si>
    <t>72/2.9OZ</t>
  </si>
  <si>
    <t>SUPER BAKERY DONUT SUPER PLUS WG 19000 80/3OZ 883.333333333333 SUPER BAKERY 19000 80/3OZ 883</t>
  </si>
  <si>
    <t>DONUT SUPER PLUS WG</t>
  </si>
  <si>
    <t>80/3OZ</t>
  </si>
  <si>
    <t>SUPER BAKERY BREAD PUMPKIN ULTRA SLICE 6075 70/3.4OZ 827.666666666667 SUPER BAKERY 6075 70/3.4OZ 828</t>
  </si>
  <si>
    <t>BREAD PUMPKIN ULTRA SLICE</t>
  </si>
  <si>
    <t>70/3.4OZ</t>
  </si>
  <si>
    <t>SUPER BAKERY DONUT MINI POWDERED IW WG 7787 72/3.3OZ 1080 SUPER BAKERY 7787 72/3.3OZ 1080</t>
  </si>
  <si>
    <t>DONUT MINI POWDERED IW WG</t>
  </si>
  <si>
    <t>72/3.3OZ</t>
  </si>
  <si>
    <t>SUPER BAKERY DONUT CHOC ENROBED MINI WG IW 7786 72/3.3OZ 2363.33333333333 SUPER BAKERY 7786 72/3.3OZ 2363</t>
  </si>
  <si>
    <t>DONUT CHOC ENROBED MINI WG IW</t>
  </si>
  <si>
    <t>SUPER BAKERY CUPCAKE CHOCLETS CELEBR WG IW 9488 72/1.5OZ 105 SUPER BAKERY 9488 72/1.5OZ 105</t>
  </si>
  <si>
    <t>SUPER BAKERY BREAD BANANA SLICE 7501 75/3.4OZ 423.333333333333 SUPER BAKERY 7501 75/3.4OZ 423</t>
  </si>
  <si>
    <t>BREAD BANANA SLICE</t>
  </si>
  <si>
    <t>75/3.4OZ</t>
  </si>
  <si>
    <t>TABATCHNICK JALAPENO CHEESE CUPS FRZN 99851 96/3.7OZ 906.666666666667 TABATCHNICK 99851 96/3.7OZ 907</t>
  </si>
  <si>
    <t>JALAPENO CHEESE CUPS FRZN</t>
  </si>
  <si>
    <t>TABATCHNICK</t>
  </si>
  <si>
    <t>96/3.7OZ</t>
  </si>
  <si>
    <t>TABATCHNICK CHEESE CHEDDAR CUP 99848 96/3.65OZ 984.666666666667 TABATCHNICK 99848 96/3.65OZ 985</t>
  </si>
  <si>
    <t>CHEESE CHEDDAR CUP</t>
  </si>
  <si>
    <t>96/3.65OZ</t>
  </si>
  <si>
    <t>TASTY BRANDS LUNCH KIT TKY HAM &amp; CHEESE 10206 48/4.41OZ 5669.33333333333 TASTY BRANDS 10206 48/4.41OZ 5669</t>
  </si>
  <si>
    <t>LUNCH KIT TKY HAM &amp; CHEESE</t>
  </si>
  <si>
    <t>TASTY BRANDS</t>
  </si>
  <si>
    <t>48/4.41OZ</t>
  </si>
  <si>
    <t>TASTY BRANDS LUNCH KIT PEP &amp; CHS PIZZA 10102 48/5.58OZ 2948.33333333333 TASTY BRANDS 10102 48/5.58OZ 2948</t>
  </si>
  <si>
    <t>LUNCH KIT PEP &amp; CHS PIZZA</t>
  </si>
  <si>
    <t>48/5.58OZ</t>
  </si>
  <si>
    <t>TASTY BRANDS LUNCH KIT TURKEY &amp; CHEESE 10202 48/4.21OZ 4624.33333333333 TASTY BRANDS 10202 48/4.21OZ 4624</t>
  </si>
  <si>
    <t>LUNCH KIT TURKEY &amp; CHEESE</t>
  </si>
  <si>
    <t>48/4.21OZ</t>
  </si>
  <si>
    <t>TASTY BRANDS BREADED ONION RINGS WG 33504 6/5LB 692.333333333333 TASTY BRANDS 33504 6/5LB 692</t>
  </si>
  <si>
    <t>BREADED ONION RINGS WG</t>
  </si>
  <si>
    <t>TASTY BRANDS LASAGNA CHEESE ROLL UP WG 00801WG 110/4.30OZ 2070.66666666667 TASTY BRANDS 00801WG 110/4.30OZ 2071</t>
  </si>
  <si>
    <t>00801WG</t>
  </si>
  <si>
    <t>LASAGNA CHEESE ROLL UP WG</t>
  </si>
  <si>
    <t>110/4.30OZ</t>
  </si>
  <si>
    <t>TASTY BRANDS LUNCH KIT CHEESE PIZZA WG 10101 48/5.25OZ 2323.66666666667 TASTY BRANDS 10101 48/5.25OZ 2324</t>
  </si>
  <si>
    <t>LUNCH KIT CHEESE PIZZA WG</t>
  </si>
  <si>
    <t>48/5.25OZ</t>
  </si>
  <si>
    <t>TASTY BRANDS PIZZABOLI WG IW 53206 96/5OZ 1928.33333333333 TASTY BRANDS 53206 96/5OZ 1928</t>
  </si>
  <si>
    <t>PIZZABOLI WG IW</t>
  </si>
  <si>
    <t>TASTY BRANDS ANYTIMER ITALIAN COMBO WRAPWG 70004 80/3.5OZ 1118.33333333333 TASTY BRANDS 70004 80/3.5OZ 1118</t>
  </si>
  <si>
    <t>ANYTIMER ITALIAN COMBO WRAPWG</t>
  </si>
  <si>
    <t>80/3.5OZ</t>
  </si>
  <si>
    <t>TASTY BRANDS SANDWICH ITALIAN COMBO WG IW 70014 72/4.5OZ 4455.33333333333 TASTY BRANDS 70014 72/4.5OZ 4455</t>
  </si>
  <si>
    <t>SANDWICH ITALIAN COMBO WG IW</t>
  </si>
  <si>
    <t>TASTY BRANDS SANDWICH TKY HAM &amp; CHS WG IW 70016 72/4.5OZ 1566.66666666667 TASTY BRANDS 70016 72/4.5OZ 1567</t>
  </si>
  <si>
    <t>SANDWICH TKY HAM &amp; CHS WG IW</t>
  </si>
  <si>
    <t>TASTY BRANDS WG CHKN &amp;TRKY HAM 2 CHS SNDWCH 70013 72/4.5OZ 8737 TASTY BRANDS 70013 72/4.5OZ 8737</t>
  </si>
  <si>
    <t>WG CHKN &amp;TRKY HAM 2 CHS SNDWCH</t>
  </si>
  <si>
    <t>TASTY BRANDS SANDWICH TRKY HAM CHS CRSNT WG IW 70073 120/2.52OZ 1539 TASTY BRANDS 70073 120/2.52OZ 1539</t>
  </si>
  <si>
    <t>SANDWICH TRKY HAM CHS CRSNT WG IW</t>
  </si>
  <si>
    <t>120/2.52OZ</t>
  </si>
  <si>
    <t>TASTY BRANDS WG TRKY HAM CHS CROISSANT IW 70076 72/4.6OZ 8228.33333333333 TASTY BRANDS 70076 72/4.6OZ 8228</t>
  </si>
  <si>
    <t>WG TRKY HAM CHS CROISSANT IW</t>
  </si>
  <si>
    <t>72/4.6OZ</t>
  </si>
  <si>
    <t>TASTY BRANDS ANYTIMER TRKY CHEESE WEDGE WG 70019 72/4.4OZ 1016 TASTY BRANDS 70019 72/4.4OZ 1016</t>
  </si>
  <si>
    <t>ANYTIMER TRKY CHEESE WEDGE WG</t>
  </si>
  <si>
    <t>72/4.4OZ</t>
  </si>
  <si>
    <t>TASTY BRANDS WRAP TRKY HAM CHEESE WG 70006 80/3.5OZ 405.666666666667 TASTY BRANDS 70006 80/3.5OZ 406</t>
  </si>
  <si>
    <t>WRAP TRKY HAM CHEESE WG</t>
  </si>
  <si>
    <t>THE MAX PANCAKES CINN GLAZE WG IW 94643-04442 80/3OZ 815 THE MAX 94643-04442 80/3OZ 815</t>
  </si>
  <si>
    <t>94643-04442</t>
  </si>
  <si>
    <t>PANCAKES CINN GLAZE WG IW</t>
  </si>
  <si>
    <t>THE MAX</t>
  </si>
  <si>
    <t>THE MAX MAXSTIX 100% MOZZARELLA WG 77387-12602 192/1.93OZ 233.333333333333 THE MAX 77387-12602 192/1.93OZ 233</t>
  </si>
  <si>
    <t>77387-12602</t>
  </si>
  <si>
    <t>MAXSTIX 100% MOZZARELLA WG</t>
  </si>
  <si>
    <t>192/1.93OZ</t>
  </si>
  <si>
    <t>THE MAX PIZZA STUFFED CRUST PEPP WG 77387-12682 72/4.87OZ 498.333333333333 THE MAX 77387-12682 72/4.87OZ 498</t>
  </si>
  <si>
    <t>77387-12682</t>
  </si>
  <si>
    <t>PIZZA STUFFED CRUST PEPP WG</t>
  </si>
  <si>
    <t>72/4.87OZ</t>
  </si>
  <si>
    <t>TONY'S 51% 4" PZA ROUND GALAXY CHS WG 78364 72/4.55OZ 363.666666666667 TONY'S 78364 72/4.55OZ 364</t>
  </si>
  <si>
    <t>51% 4" PZA ROUND GALAXY CHS WG</t>
  </si>
  <si>
    <t>TONY'S</t>
  </si>
  <si>
    <t>72/4.55OZ</t>
  </si>
  <si>
    <t>TONY'S 51% 4" PZZA RND GALAXY PEPP WG 78365 72/4.55OZ 429.333333333333 TONY'S 78365 72/4.55OZ 429</t>
  </si>
  <si>
    <t>51% 4" PZZA RND GALAXY PEPP WG</t>
  </si>
  <si>
    <t>TONY'S PIZZA TURK SAUS BREAKFAST PIZZA B WG 63912 128/3.31OZ 3494.66666666667 TONY'S 63912 128/3.31OZ 3495</t>
  </si>
  <si>
    <t>PIZZA TURK SAUS BREAKFAST PIZZA B WG</t>
  </si>
  <si>
    <t>128/3.31OZ</t>
  </si>
  <si>
    <t>TONY'S 6" PIZZA FRNCH BREAD CHEESE WG 78356 60/5.2OZ 306.666666666667 TONY'S 78356 60/5.2OZ 307</t>
  </si>
  <si>
    <t>6" PIZZA FRNCH BREAD CHEESE WG</t>
  </si>
  <si>
    <t>TONY'S 6" PIZZA FRENCH BREAD PEPP WG 78357 60/5.19OZ 699 TONY'S 78357 60/5.19OZ 699</t>
  </si>
  <si>
    <t>6" PIZZA FRENCH BREAD PEPP WG</t>
  </si>
  <si>
    <t>TONY'S 51% 4"RND PZA GALAXY CHS WG IW 78366 72/4.56OZ 4086.66666666667 TONY'S 78366 72/4.56OZ 4087</t>
  </si>
  <si>
    <t>51% 4"RND PZA GALAXY CHS WG IW</t>
  </si>
  <si>
    <t>72/4.56OZ</t>
  </si>
  <si>
    <t>TONY'S 51% 4"RND PZA GALAXY PEP WG IW 78367 72/4.56OZ 1860.66666666667 TONY'S 78367 72/4.56OZ 1861</t>
  </si>
  <si>
    <t>51% 4"RND PZA GALAXY PEP WG IW</t>
  </si>
  <si>
    <t>TONY'S 51% 5" PIZZA DEEP DISH PEPP WG 78369 60/4.98OZ 186.666666666667 TONY'S 78369 60/4.98OZ 187</t>
  </si>
  <si>
    <t>51% 5" PIZZA DEEP DISH PEPP WG</t>
  </si>
  <si>
    <t>60/4.98OZ</t>
  </si>
  <si>
    <t>TONY'S 6" 51% WG FB CHS PIZZA BULK 72671 60/5.5OZ 666.333333333333 TONY'S 72671 60/5.5OZ 666</t>
  </si>
  <si>
    <t>6" 51% WG FB CHS PIZZA BULK</t>
  </si>
  <si>
    <t>TONY'S PIZZA BKFST TURK SAUSAGE WG IW 63913 100/3.67OZ 1498.33333333333 TONY'S 63913 100/3.67OZ 1498</t>
  </si>
  <si>
    <t>PIZZA BKFST TURK SAUSAGE WG IW</t>
  </si>
  <si>
    <t>100/3.67OZ</t>
  </si>
  <si>
    <t>TONY'S PIZZA CHEESE DEEP DISH 5" WG 78368 60/4.98OZ 196.666666666667 TONY'S 78368 60/4.98OZ 197</t>
  </si>
  <si>
    <t>PIZZA CHEESE DEEP DISH 5" WG</t>
  </si>
  <si>
    <t>TONY'S PIZZA CHEESE TONY 5" IW 78315 60/4.8OZ 250 TONY'S 78315 60/4.8OZ 250</t>
  </si>
  <si>
    <t>PIZZA CHEESE TONY 5" IW</t>
  </si>
  <si>
    <t>TONY'S BAGEL MOZZ EGGS 51% WG IW 67626 96/2.80OZ 510 TONY'S 67626 96/2.80OZ 510</t>
  </si>
  <si>
    <t>BAGEL MOZZ EGGS 51% WG IW</t>
  </si>
  <si>
    <t>96/2.80OZ</t>
  </si>
  <si>
    <t>TRIDENT SEAFOODS POLLOCK BREADED PORTIONS WG 418302 1/ 10LB 383.333333333333 TRIDENT SEAFOODS 418302 1/ 10LB 383</t>
  </si>
  <si>
    <t>POLLOCK BREADED PORTIONS WG</t>
  </si>
  <si>
    <t>TRIDENT SEAFOODS</t>
  </si>
  <si>
    <t>1/ 10LB</t>
  </si>
  <si>
    <t>TRIDENT SEAFOODS POLLOCK STICK BAJA BRD WG 418304 1/ 10LB 157 TRIDENT SEAFOODS 418304 1/ 10LB 157</t>
  </si>
  <si>
    <t>POLLOCK STICK BAJA BRD WG</t>
  </si>
  <si>
    <t>TYSON WINGS OF FIRE 10052550928 2/5LB 1316.66666666667 TYSON 10052550928 2/5LB 1317</t>
  </si>
  <si>
    <t>WINGS OF FIRE</t>
  </si>
  <si>
    <t>TYSON</t>
  </si>
  <si>
    <t>TYSON CHICKEN FAJITA 10035220928 8/4.99LB 2283.33333333333 TYSON 10035220928 8/4.99LB 2283</t>
  </si>
  <si>
    <t>CHICKEN FAJITA</t>
  </si>
  <si>
    <t>TYSON PATTY CHIX WHOLE GRAIN 10021540928 150/3.29OZ 8607.66666666667 TYSON 10021540928 150/3.29OZ 8608</t>
  </si>
  <si>
    <t>PATTY CHIX WHOLE GRAIN</t>
  </si>
  <si>
    <t>150/3.29OZ</t>
  </si>
  <si>
    <t>TYSON WG CN CRISPY TENDERS 10703340928 4/7.965LB 8466.66666666667 TYSON 10703340928 4/7.965LB 8467</t>
  </si>
  <si>
    <t>WG CN CRISPY TENDERS</t>
  </si>
  <si>
    <t>4/7.965LB</t>
  </si>
  <si>
    <t>TYSON WG PORT H&amp;S BRD CHX FILLT 10703120928 4/7.72LB 2674.33333333333 TYSON 10703120928 4/7.72LB 2674</t>
  </si>
  <si>
    <t>WG PORT H&amp;S BRD CHX FILLT</t>
  </si>
  <si>
    <t>4/7.72LB</t>
  </si>
  <si>
    <t>TYSON WG CRISPY BRD CHX FILET 10703020928 4/7.735LB 7000 TYSON 10703020928 4/7.735LB 7000</t>
  </si>
  <si>
    <t>WG CRISPY BRD CHX FILET</t>
  </si>
  <si>
    <t>4/7.735LB</t>
  </si>
  <si>
    <t>TYSON BRD CRISPY PATTIES WG 10703040928 175/3.0OZ 200 TYSON 10703040928 175/3.0OZ 200</t>
  </si>
  <si>
    <t>BRD CRISPY PATTIES WG</t>
  </si>
  <si>
    <t>175/3.0OZ</t>
  </si>
  <si>
    <t>TYSON BRD SPICY CHIX PATTIES WG 10703140928 173/3OZ 9633.33333333333 TYSON 10703140928 173/3OZ 9633</t>
  </si>
  <si>
    <t>BRD SPICY CHIX PATTIES WG</t>
  </si>
  <si>
    <t>173/3OZ</t>
  </si>
  <si>
    <t>TYSON WG BRD CHIX CHUNKS 10021550928 28.35LB 1202 TYSON 10021550928 28.35LB 1202</t>
  </si>
  <si>
    <t>WG BRD CHIX CHUNKS</t>
  </si>
  <si>
    <t>28.35LB</t>
  </si>
  <si>
    <t>TYSON WG BRD SPICY TENDERS 10703440928 31.86LB 930 TYSON 10703440928 31.86LB 930</t>
  </si>
  <si>
    <t>WG BRD SPICY TENDERS</t>
  </si>
  <si>
    <t>31.86LB</t>
  </si>
  <si>
    <t>TYSON NUGGETS BRD CRISPY WG 10703640928 32.81LB 6437.66666666667 TYSON 10703640928 32.81LB 6438</t>
  </si>
  <si>
    <t>NUGGETS BRD CRISPY WG</t>
  </si>
  <si>
    <t>32.81LB</t>
  </si>
  <si>
    <t>TYSON CHIC WINGS BRD BONELESS NAE WG 10703620928 30LB 2061.33333333333 TYSON 10703620928 30LB 2061</t>
  </si>
  <si>
    <t>CHIC WINGS BRD BONELESS NAE WG</t>
  </si>
  <si>
    <t>TYSON PATTY SAUSAGE CHICKEN 10174430928 336/1.43OZ 1758.33333333333 TYSON 10174430928 336/1.43OZ 1758</t>
  </si>
  <si>
    <t>PATTY SAUSAGE CHICKEN</t>
  </si>
  <si>
    <t>336/1.43OZ</t>
  </si>
  <si>
    <t>TYSON WG CRISPY CHICKEN STICKS 10703670928 31.5LB 266.666666666667 TYSON 10703670928 31.5LB 267</t>
  </si>
  <si>
    <t>WG CRISPY CHICKEN STICKS</t>
  </si>
  <si>
    <t>31.5LB</t>
  </si>
  <si>
    <t>TYSON WG POPCORN CHICKEN 10703680928 32.79LB 2710.66666666667 TYSON 10703680928 32.79LB 2711</t>
  </si>
  <si>
    <t>WG POPCORN CHICKEN</t>
  </si>
  <si>
    <t>32.79LB</t>
  </si>
  <si>
    <t>TYSON CHK DRUMSTICK GLAZED 10264350928 1/30LB 2325 TYSON 10264350928 1/30LB 2325</t>
  </si>
  <si>
    <t>CHK DRUMSTICK GLAZED</t>
  </si>
  <si>
    <t>1/30LB</t>
  </si>
  <si>
    <t>TYSON DK WG BRD TRAD DRUMSTICKS 16660100928 92/4.4OZ 14274.6666666667 TYSON 16660100928 92/4.4OZ 14275</t>
  </si>
  <si>
    <t>DK WG BRD TRAD DRUMSTICKS</t>
  </si>
  <si>
    <t>92/4.4OZ</t>
  </si>
  <si>
    <t>TYSON CHICKEN 1/2" LS PULLED 65/35 10460210928 2/5LB 436.333333333333 TYSON 10460210928 2/5LB 436</t>
  </si>
  <si>
    <t>CHICKEN 1/2" LS PULLED 65/35</t>
  </si>
  <si>
    <t>TYSON WG BRDD NASH HOT CHIX CHUNKS 10286860928 112/4.44OZ 380.333333333333 TYSON 10286860928 112/4.44OZ 380</t>
  </si>
  <si>
    <t>WG BRDD NASH HOT CHIX CHUNKS</t>
  </si>
  <si>
    <t>112/4.44OZ</t>
  </si>
  <si>
    <t>TYSON CHICKEN WINGS OVEN ROASTED 10346960928 4/7.5LB 700 TYSON 10346960928 4/7.5LB 700</t>
  </si>
  <si>
    <t>CHICKEN WINGS OVEN ROASTED</t>
  </si>
  <si>
    <t>4/7.5LB</t>
  </si>
  <si>
    <t>TYSON CHICKEN STRIPS NASHVILLE HOT 10000038479 5/6LB 288 TYSON 10000038479 5/6LB 288</t>
  </si>
  <si>
    <t>CHICKEN STRIPS NASHVILLE HOT</t>
  </si>
  <si>
    <t>TYSON CHICKEN CHUNKS BRD FC WG 10000051698 30.24LB 203.333333333333 TYSON 10000051698 30.24LB 203</t>
  </si>
  <si>
    <t>CHICKEN CHUNKS BRD FC WG</t>
  </si>
  <si>
    <t>30.24LB</t>
  </si>
  <si>
    <t>WELCH'S HULA COOLER 14505 60/4OZ 692.333333333333 WELCH'S 14505 60/4OZ 692</t>
  </si>
  <si>
    <t>HULA COOLER</t>
  </si>
  <si>
    <t>WELCH'S</t>
  </si>
  <si>
    <t>#COOP126 - SAN GAB COOP ( ROSEMEAD) FROZEN RFP NO. 0224-22/23</t>
  </si>
  <si>
    <t>Mfg. Bid No.</t>
  </si>
  <si>
    <t>SINGLE DROP</t>
  </si>
  <si>
    <t>MULTI DROPS</t>
  </si>
  <si>
    <t>Sales</t>
  </si>
  <si>
    <t>131-COMM</t>
  </si>
  <si>
    <t>131-CMDY</t>
  </si>
  <si>
    <t>132-CMDY</t>
  </si>
  <si>
    <t>132-COMM</t>
  </si>
  <si>
    <t>133-CMDY</t>
  </si>
  <si>
    <t>133-COMM</t>
  </si>
  <si>
    <t>139-CMDY</t>
  </si>
  <si>
    <t>139-COMM</t>
  </si>
  <si>
    <t>222-CMDY</t>
  </si>
  <si>
    <t>222-COMM</t>
  </si>
  <si>
    <t>223-CMDY</t>
  </si>
  <si>
    <t>223-COMM</t>
  </si>
  <si>
    <t xml:space="preserve">INTEGRATED  C45019 CMDY BEEF TACO STICK IW 50/4.6OZ INTEGRATED  C45019 50/4.6OZ </t>
  </si>
  <si>
    <t>SIMPLOT</t>
  </si>
  <si>
    <t>FOB POCOIMA,CA</t>
  </si>
  <si>
    <t>DOT PRICE</t>
  </si>
  <si>
    <t>FOB CARSON, CA</t>
  </si>
  <si>
    <t>SAN GABRIEL COOP 23/24</t>
  </si>
  <si>
    <t>BUN ALL AMERICAN BURG ON WG IW</t>
  </si>
  <si>
    <t>SOYBEAN SHELLED EDAMAME</t>
  </si>
  <si>
    <t>4 BERRY BLEND IQF</t>
  </si>
  <si>
    <t>N32300B-NF</t>
  </si>
  <si>
    <t>TRIPLE B BURGER NO FOIL-BULK</t>
  </si>
  <si>
    <t>5 WAY MIXED VEGETABLES</t>
  </si>
  <si>
    <t>PEAS</t>
  </si>
  <si>
    <t>SWEET CORN</t>
  </si>
  <si>
    <t>12/2.5LB</t>
  </si>
  <si>
    <t>RSTD CORN &amp; JALAPENO</t>
  </si>
  <si>
    <t>BROCCOLI FLORETS IQF</t>
  </si>
  <si>
    <t>59600-00</t>
  </si>
  <si>
    <t>CUP MIXED BERRY</t>
  </si>
  <si>
    <t>TATER GEMS POTATOES</t>
  </si>
  <si>
    <t>HASH BROWN PATTIES</t>
  </si>
  <si>
    <t>JR BUFFALOS FRIES</t>
  </si>
  <si>
    <t>6/4#</t>
  </si>
  <si>
    <t>BEEF TACO STICK IW</t>
  </si>
  <si>
    <t xml:space="preserve">TL 32PLT </t>
  </si>
  <si>
    <t>FOB ELK GROVE,CA</t>
  </si>
  <si>
    <t>FOB ANAHEIM,CA</t>
  </si>
  <si>
    <t>FOB AZUSA, CA</t>
  </si>
  <si>
    <t>MFG DISC</t>
  </si>
  <si>
    <t>FOB GIROY, CA</t>
  </si>
  <si>
    <t>100 CASES MIN DEL</t>
  </si>
  <si>
    <t>FOB GARDENA,CA</t>
  </si>
  <si>
    <t>FOB MIRA LOMA, CA</t>
  </si>
  <si>
    <t>SUPER COOP 23/24</t>
  </si>
  <si>
    <t>4 PLT MIN. ORDER</t>
  </si>
  <si>
    <t>FOB VERNON,CA</t>
  </si>
  <si>
    <t>CA-2023-08243</t>
  </si>
  <si>
    <t>51035523</t>
  </si>
  <si>
    <t>470007</t>
  </si>
  <si>
    <t>460007</t>
  </si>
  <si>
    <t>BBQ RIB SANDWICH IW</t>
  </si>
  <si>
    <t>270019</t>
  </si>
  <si>
    <t>CA-2023-35859</t>
  </si>
  <si>
    <t>KF2324/971</t>
  </si>
  <si>
    <t>FOB MODESTO,CA</t>
  </si>
  <si>
    <t>KF2324/1024</t>
  </si>
  <si>
    <t>FOB TULARE,CA</t>
  </si>
  <si>
    <t>4453</t>
  </si>
  <si>
    <t>FOB SO EL MONTE,CA</t>
  </si>
  <si>
    <t>836</t>
  </si>
  <si>
    <t>837</t>
  </si>
  <si>
    <t>SPICY CHED AND EGG BRKFST POCKET BULK</t>
  </si>
  <si>
    <t>SPICY CHED AND EGG BRKFST POCKET IW</t>
  </si>
  <si>
    <t>DEL 4 PLT MIN</t>
  </si>
  <si>
    <t>DEL TL</t>
  </si>
  <si>
    <t>10K LB DEL</t>
  </si>
  <si>
    <t>SAMS'S</t>
  </si>
  <si>
    <t>KF2324/984</t>
  </si>
  <si>
    <t xml:space="preserve">DEL TL </t>
  </si>
  <si>
    <t>10070247129397</t>
  </si>
  <si>
    <t>HAM COOKED SLICED WATER ADDED</t>
  </si>
  <si>
    <t>4/3#</t>
  </si>
  <si>
    <t>000-1342685 001</t>
  </si>
  <si>
    <t>CHEESE STICKS MILD CHEDDAR</t>
  </si>
  <si>
    <t>DEL 4 PLT MIN.</t>
  </si>
  <si>
    <t xml:space="preserve">FOB BURLEY, ID </t>
  </si>
  <si>
    <t>DEL 1PLT</t>
  </si>
  <si>
    <t xml:space="preserve">DEL 10 PLT MIN </t>
  </si>
  <si>
    <t>DEL 6-11 PLTS MIN</t>
  </si>
  <si>
    <t>10071179522768</t>
  </si>
  <si>
    <t>10071179188100</t>
  </si>
  <si>
    <t>10071179189251</t>
  </si>
  <si>
    <t>10071179187332</t>
  </si>
  <si>
    <t>10071179034841</t>
  </si>
  <si>
    <t>10071179824664</t>
  </si>
  <si>
    <t>10071179004189</t>
  </si>
  <si>
    <t>10071179430018</t>
  </si>
  <si>
    <t>10071179032175</t>
  </si>
  <si>
    <t>DEL 3 PLTS MIN.</t>
  </si>
  <si>
    <t>FG83405</t>
  </si>
  <si>
    <t>REGULAR CREAM CHEESE CUPS</t>
  </si>
  <si>
    <t>GREEN MOUNTAIN</t>
  </si>
  <si>
    <t>000-1342051 001</t>
  </si>
  <si>
    <t>KF2324/957</t>
  </si>
  <si>
    <t>D60260</t>
  </si>
  <si>
    <t>BAR BERRY APPLE CRISP</t>
  </si>
  <si>
    <t>NATIONAL FOOD GROUP</t>
  </si>
  <si>
    <t>135/2.2OZ</t>
  </si>
  <si>
    <t>D60470</t>
  </si>
  <si>
    <t>BAR STRAWBERRY CRISP</t>
  </si>
  <si>
    <t>Z100</t>
  </si>
  <si>
    <t>BAR COCOA CHERRY SOFT BAKED</t>
  </si>
  <si>
    <t>160/1.8OZ</t>
  </si>
  <si>
    <t>DEL LTL</t>
  </si>
  <si>
    <t>CA-2023-04259</t>
  </si>
  <si>
    <t>SAN GABRIEL  COOP 23/24</t>
  </si>
  <si>
    <t>BID PRICE GOOD UNTIL 12/31/23</t>
  </si>
  <si>
    <t>CA-2023-26760</t>
  </si>
  <si>
    <t>PRG-1173759</t>
  </si>
  <si>
    <t>TOTAL CASES</t>
  </si>
  <si>
    <t>OPS COST</t>
  </si>
  <si>
    <t>TOTAL GROSS</t>
  </si>
  <si>
    <t>AVE GROSS $ PER CS</t>
  </si>
  <si>
    <t>TOTAL NET</t>
  </si>
  <si>
    <t>EST EBITDA</t>
  </si>
  <si>
    <t>AVE NET $ PER CS</t>
  </si>
  <si>
    <t>Arcadia USD 100016</t>
  </si>
  <si>
    <t>Alhambra USD 100023</t>
  </si>
  <si>
    <t>Azusa USD 100045</t>
  </si>
  <si>
    <t>Baldwin Park USD  100051</t>
  </si>
  <si>
    <t>Charter Oak USD 100197</t>
  </si>
  <si>
    <t>Covina Valley USD 100127</t>
  </si>
  <si>
    <t>Duarte USD 100225</t>
  </si>
  <si>
    <t>East Whittier City SD 100253</t>
  </si>
  <si>
    <t>El Monte City ESD 100258</t>
  </si>
  <si>
    <t>El Monte UHSD 100262</t>
  </si>
  <si>
    <t>Garvey SD 100322</t>
  </si>
  <si>
    <t>Glendale USD 100343</t>
  </si>
  <si>
    <t>Glendora USD 100327</t>
  </si>
  <si>
    <t>Hacienda La Puente 100365</t>
  </si>
  <si>
    <t>Lowell Joint SD 100454</t>
  </si>
  <si>
    <t>Lynwood USD 101025</t>
  </si>
  <si>
    <t>Mountain View Elem SD 100548</t>
  </si>
  <si>
    <t>Pasadena USD 100632</t>
  </si>
  <si>
    <t>Rosemead SD 100713</t>
  </si>
  <si>
    <t>Rowland USD 100751</t>
  </si>
  <si>
    <t>San Gabriel SD 100775</t>
  </si>
  <si>
    <t>San Marino USD  100790</t>
  </si>
  <si>
    <t>South Pasadena USD 100794</t>
  </si>
  <si>
    <t>South Whittier SD 100796</t>
  </si>
  <si>
    <t>Temple City SD 100837</t>
  </si>
  <si>
    <t>Valle Lindo SD 100932</t>
  </si>
  <si>
    <t>Walnut Valley USD 100965</t>
  </si>
  <si>
    <t>West Covina USD 100970</t>
  </si>
  <si>
    <t>Burbank USD 100116</t>
  </si>
  <si>
    <t>Bassett USD 100106</t>
  </si>
  <si>
    <t>Total Current Usage</t>
  </si>
  <si>
    <t>CA-2023-27475</t>
  </si>
  <si>
    <t>TURKEY ROAST DICED W/ GRAVY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</si>
</sst>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,##0.#####"/>
    <numFmt numFmtId="165" formatCode="#,##0.00###"/>
  </numFmts>
  <fonts count="12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1" applyNumberFormat="0" applyFill="0" applyAlignment="0" applyProtection="0"/>
  </cellStyleXfs>
  <cellXfs count="111">
    <xf numFmtId="0" fontId="0" fillId="0" borderId="0" xfId="0"/>
    <xf numFmtId="164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44" fontId="0" fillId="0" borderId="0" xfId="1" applyFont="1"/>
    <xf numFmtId="44" fontId="5" fillId="0" borderId="0" xfId="1" applyFont="1" applyFill="1" applyBorder="1" applyAlignment="1">
      <alignment horizontal="center"/>
    </xf>
    <xf numFmtId="44" fontId="0" fillId="2" borderId="0" xfId="1" applyFont="1" applyFill="1"/>
    <xf numFmtId="0" fontId="0" fillId="2" borderId="0" xfId="0" applyFill="1"/>
    <xf numFmtId="44" fontId="8" fillId="2" borderId="0" xfId="1" applyFont="1" applyFill="1" applyBorder="1" applyAlignment="1">
      <alignment horizontal="center" wrapText="1"/>
    </xf>
    <xf numFmtId="49" fontId="8" fillId="2" borderId="0" xfId="0" applyNumberFormat="1" applyFont="1" applyFill="1" applyAlignment="1">
      <alignment horizontal="center" wrapText="1"/>
    </xf>
    <xf numFmtId="44" fontId="5" fillId="2" borderId="0" xfId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44" fontId="0" fillId="3" borderId="0" xfId="1" applyFont="1" applyFill="1"/>
    <xf numFmtId="0" fontId="0" fillId="3" borderId="0" xfId="0" applyFill="1"/>
    <xf numFmtId="44" fontId="5" fillId="3" borderId="0" xfId="1" applyFont="1" applyFill="1" applyBorder="1" applyAlignment="1">
      <alignment horizontal="center"/>
    </xf>
    <xf numFmtId="165" fontId="5" fillId="3" borderId="0" xfId="0" applyNumberFormat="1" applyFont="1" applyFill="1" applyAlignment="1">
      <alignment horizontal="center"/>
    </xf>
    <xf numFmtId="44" fontId="0" fillId="4" borderId="0" xfId="1" applyFont="1" applyFill="1"/>
    <xf numFmtId="0" fontId="0" fillId="4" borderId="0" xfId="0" applyFill="1"/>
    <xf numFmtId="44" fontId="5" fillId="4" borderId="0" xfId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49" fontId="8" fillId="0" borderId="0" xfId="0" applyNumberFormat="1" applyFont="1" applyAlignment="1">
      <alignment horizontal="center" vertical="top" wrapText="1"/>
    </xf>
    <xf numFmtId="49" fontId="8" fillId="5" borderId="0" xfId="0" applyNumberFormat="1" applyFont="1" applyFill="1" applyAlignment="1">
      <alignment horizontal="center" vertical="top" wrapText="1"/>
    </xf>
    <xf numFmtId="44" fontId="8" fillId="2" borderId="0" xfId="1" applyFont="1" applyFill="1" applyBorder="1" applyAlignment="1">
      <alignment horizontal="center" vertical="top" wrapText="1"/>
    </xf>
    <xf numFmtId="49" fontId="8" fillId="2" borderId="0" xfId="0" applyNumberFormat="1" applyFont="1" applyFill="1" applyAlignment="1">
      <alignment horizontal="center" vertical="top" wrapText="1"/>
    </xf>
    <xf numFmtId="44" fontId="8" fillId="3" borderId="0" xfId="1" applyFont="1" applyFill="1" applyBorder="1" applyAlignment="1">
      <alignment horizontal="center" vertical="top" wrapText="1"/>
    </xf>
    <xf numFmtId="49" fontId="8" fillId="3" borderId="0" xfId="0" applyNumberFormat="1" applyFont="1" applyFill="1" applyAlignment="1">
      <alignment horizontal="center" vertical="top" wrapText="1"/>
    </xf>
    <xf numFmtId="44" fontId="8" fillId="4" borderId="0" xfId="1" applyFont="1" applyFill="1" applyBorder="1" applyAlignment="1">
      <alignment horizontal="center" vertical="top" wrapText="1"/>
    </xf>
    <xf numFmtId="49" fontId="8" fillId="4" borderId="0" xfId="0" applyNumberFormat="1" applyFont="1" applyFill="1" applyAlignment="1">
      <alignment horizontal="center" vertical="top" wrapText="1"/>
    </xf>
    <xf numFmtId="44" fontId="8" fillId="5" borderId="0" xfId="1" applyFont="1" applyFill="1" applyBorder="1" applyAlignment="1">
      <alignment horizontal="center" vertical="top" wrapText="1"/>
    </xf>
    <xf numFmtId="44" fontId="10" fillId="5" borderId="0" xfId="1" applyFont="1" applyFill="1" applyBorder="1" applyAlignment="1">
      <alignment horizontal="center" vertical="top" wrapText="1"/>
    </xf>
    <xf numFmtId="0" fontId="6" fillId="5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8" fillId="5" borderId="0" xfId="0" applyFont="1" applyFill="1" applyAlignment="1">
      <alignment horizontal="center" vertical="top" wrapText="1"/>
    </xf>
    <xf numFmtId="0" fontId="0" fillId="6" borderId="0" xfId="0" applyFill="1"/>
    <xf numFmtId="0" fontId="0" fillId="6" borderId="0" xfId="0" applyFill="1" applyAlignment="1">
      <alignment vertical="top" wrapText="1"/>
    </xf>
    <xf numFmtId="0" fontId="6" fillId="0" borderId="0" xfId="0" applyFont="1"/>
    <xf numFmtId="44" fontId="6" fillId="0" borderId="0" xfId="1" applyFont="1"/>
    <xf numFmtId="49" fontId="8" fillId="0" borderId="0" xfId="0" applyNumberFormat="1" applyFont="1" applyAlignment="1">
      <alignment horizontal="center" vertical="top"/>
    </xf>
    <xf numFmtId="9" fontId="8" fillId="5" borderId="0" xfId="2" applyFont="1" applyFill="1" applyBorder="1" applyAlignment="1">
      <alignment horizontal="center" vertical="top" wrapText="1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44" fontId="11" fillId="0" borderId="0" xfId="1" applyFont="1"/>
    <xf numFmtId="44" fontId="6" fillId="5" borderId="0" xfId="1" applyFont="1" applyFill="1" applyAlignment="1">
      <alignment horizontal="center" vertical="top" wrapText="1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165" fontId="3" fillId="2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44" fontId="3" fillId="0" borderId="0" xfId="1" applyFont="1" applyAlignment="1">
      <alignment horizontal="center"/>
    </xf>
    <xf numFmtId="0" fontId="5" fillId="6" borderId="0" xfId="0" applyFont="1" applyFill="1" applyAlignment="1">
      <alignment horizontal="center"/>
    </xf>
    <xf numFmtId="44" fontId="3" fillId="0" borderId="0" xfId="1" applyFont="1" applyFill="1" applyBorder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left"/>
    </xf>
    <xf numFmtId="44" fontId="5" fillId="7" borderId="0" xfId="1" applyFont="1" applyFill="1" applyBorder="1" applyAlignment="1">
      <alignment horizontal="center"/>
    </xf>
    <xf numFmtId="44" fontId="11" fillId="0" borderId="0" xfId="1" applyFont="1" applyFill="1" applyBorder="1" applyAlignment="1">
      <alignment horizontal="center"/>
    </xf>
    <xf numFmtId="44" fontId="0" fillId="0" borderId="0" xfId="0" applyNumberFormat="1"/>
    <xf numFmtId="44" fontId="11" fillId="0" borderId="0" xfId="0" applyNumberFormat="1" applyFont="1"/>
    <xf numFmtId="44" fontId="0" fillId="7" borderId="0" xfId="1" applyFont="1" applyFill="1"/>
    <xf numFmtId="49" fontId="2" fillId="0" borderId="0" xfId="0" applyNumberFormat="1" applyFont="1" applyAlignment="1">
      <alignment horizontal="center"/>
    </xf>
    <xf numFmtId="0" fontId="8" fillId="4" borderId="0" xfId="0" applyFont="1" applyFill="1" applyAlignment="1">
      <alignment horizontal="center" vertical="top" wrapText="1"/>
    </xf>
    <xf numFmtId="0" fontId="0" fillId="4" borderId="0" xfId="1" applyNumberFormat="1" applyFont="1" applyFill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4" fontId="11" fillId="7" borderId="0" xfId="1" applyFont="1" applyFill="1"/>
    <xf numFmtId="49" fontId="8" fillId="2" borderId="0" xfId="0" applyNumberFormat="1" applyFont="1" applyFill="1" applyAlignment="1">
      <alignment horizontal="center" vertical="top"/>
    </xf>
    <xf numFmtId="49" fontId="8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4" fontId="1" fillId="0" borderId="0" xfId="1" applyFont="1" applyAlignment="1">
      <alignment horizontal="center"/>
    </xf>
    <xf numFmtId="44" fontId="6" fillId="0" borderId="0" xfId="1" applyFont="1" applyAlignment="1">
      <alignment horizontal="center"/>
    </xf>
    <xf numFmtId="10" fontId="0" fillId="0" borderId="0" xfId="2" applyNumberFormat="1" applyFont="1"/>
    <xf numFmtId="0" fontId="8" fillId="0" borderId="1" xfId="3" applyNumberFormat="1" applyAlignment="1">
      <alignment horizontal="center"/>
    </xf>
    <xf numFmtId="44" fontId="8" fillId="0" borderId="1" xfId="3" applyNumberFormat="1"/>
    <xf numFmtId="9" fontId="0" fillId="0" borderId="0" xfId="2" applyFont="1" applyAlignment="1">
      <alignment horizontal="center"/>
    </xf>
    <xf numFmtId="10" fontId="0" fillId="0" borderId="0" xfId="2" applyNumberFormat="1" applyFont="1" applyAlignment="1">
      <alignment horizontal="center"/>
    </xf>
    <xf numFmtId="10" fontId="8" fillId="0" borderId="1" xfId="3" applyNumberFormat="1" applyAlignment="1">
      <alignment horizontal="center"/>
    </xf>
    <xf numFmtId="10" fontId="8" fillId="0" borderId="1" xfId="3" applyNumberFormat="1"/>
    <xf numFmtId="10" fontId="6" fillId="0" borderId="0" xfId="2" applyNumberFormat="1" applyFont="1" applyAlignment="1">
      <alignment horizontal="center"/>
    </xf>
    <xf numFmtId="0" fontId="8" fillId="0" borderId="1" xfId="3"/>
    <xf numFmtId="10" fontId="8" fillId="0" borderId="1" xfId="2" applyNumberFormat="1" applyFont="1" applyBorder="1"/>
    <xf numFmtId="0" fontId="8" fillId="0" borderId="1" xfId="3" applyAlignment="1">
      <alignment horizontal="center"/>
    </xf>
    <xf numFmtId="10" fontId="5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5" borderId="0" xfId="0" applyFont="1" applyFill="1" applyAlignment="1">
      <alignment horizontal="center" vertical="top" wrapText="1"/>
    </xf>
    <xf numFmtId="44" fontId="8" fillId="0" borderId="0" xfId="1" applyFont="1" applyFill="1" applyBorder="1" applyAlignment="1">
      <alignment horizontal="center"/>
    </xf>
    <xf numFmtId="44" fontId="6" fillId="0" borderId="0" xfId="0" applyNumberFormat="1" applyFont="1" applyAlignment="1">
      <alignment horizontal="center"/>
    </xf>
    <xf numFmtId="44" fontId="8" fillId="0" borderId="1" xfId="3" applyNumberFormat="1" applyAlignment="1">
      <alignment horizontal="center"/>
    </xf>
    <xf numFmtId="44" fontId="6" fillId="0" borderId="0" xfId="0" applyNumberFormat="1" applyFont="1"/>
    <xf numFmtId="0" fontId="0" fillId="7" borderId="0" xfId="0" applyFill="1"/>
    <xf numFmtId="0" fontId="8" fillId="7" borderId="0" xfId="0" applyFont="1" applyFill="1" applyAlignment="1">
      <alignment horizontal="center" vertical="top" wrapText="1"/>
    </xf>
    <xf numFmtId="0" fontId="8" fillId="7" borderId="1" xfId="3" applyFill="1" applyAlignment="1">
      <alignment horizontal="center"/>
    </xf>
    <xf numFmtId="44" fontId="8" fillId="7" borderId="1" xfId="3" applyNumberFormat="1" applyFill="1"/>
    <xf numFmtId="44" fontId="6" fillId="7" borderId="0" xfId="1" applyFont="1" applyFill="1"/>
    <xf numFmtId="10" fontId="6" fillId="7" borderId="0" xfId="2" applyNumberFormat="1" applyFont="1" applyFill="1" applyAlignment="1">
      <alignment horizontal="center"/>
    </xf>
    <xf numFmtId="44" fontId="6" fillId="7" borderId="0" xfId="0" applyNumberFormat="1" applyFont="1" applyFill="1" applyAlignment="1">
      <alignment horizontal="center"/>
    </xf>
    <xf numFmtId="0" fontId="6" fillId="7" borderId="0" xfId="0" applyFont="1" applyFill="1"/>
    <xf numFmtId="44" fontId="6" fillId="7" borderId="0" xfId="0" applyNumberFormat="1" applyFont="1" applyFill="1"/>
    <xf numFmtId="0" fontId="8" fillId="7" borderId="1" xfId="3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10" fontId="6" fillId="7" borderId="0" xfId="2" applyNumberFormat="1" applyFont="1" applyFill="1"/>
    <xf numFmtId="49" fontId="8" fillId="7" borderId="0" xfId="0" applyNumberFormat="1" applyFont="1" applyFill="1" applyAlignment="1">
      <alignment horizontal="center" vertical="top" wrapText="1"/>
    </xf>
    <xf numFmtId="44" fontId="11" fillId="0" borderId="0" xfId="1" applyFont="1" applyFill="1"/>
    <xf numFmtId="44" fontId="6" fillId="2" borderId="0" xfId="1" applyFont="1" applyFill="1" applyAlignment="1">
      <alignment horizontal="center"/>
    </xf>
  </cellXfs>
  <cellStyles count="4">
    <cellStyle name="Currency" xfId="1" builtinId="4"/>
    <cellStyle name="Normal" xfId="0" builtinId="0"/>
    <cellStyle name="Percent" xfId="2" builtinId="5"/>
    <cellStyle name="Total" xfId="3" builtinId="25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SF03\Data\Bids\SY23-24\SEPDS%20SY%2023%2024\~~%20Bid%20Master%20SEPDS%20UPDATED.3-24-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SF03\Data\Bids\SY23-24\DISTRICTS%20AND%20COOP%20FOLDERS\CALIFORNIA\SUPER%20COOP\TASTY%20BRANDS\Super%20Co-Op%20Worksheet%20for%20Price%20Catalog%20Request%20for%20Approved%20Distributors%202023-24%20Tasty%20Bran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I"/>
      <sheetName val="FFS"/>
      <sheetName val="Sheet2"/>
    </sheetNames>
    <sheetDataSet>
      <sheetData sheetId="0" refreshError="1">
        <row r="1">
          <cell r="F1" t="str">
            <v>V-Look Up Key</v>
          </cell>
          <cell r="G1" t="str">
            <v>End Product Description</v>
          </cell>
          <cell r="H1" t="str">
            <v>WBSCM USDA Foods Material Description</v>
          </cell>
          <cell r="I1" t="str">
            <v>LBS Drawdown</v>
          </cell>
          <cell r="J1" t="str">
            <v>USDA Foods Value per Pound</v>
          </cell>
          <cell r="K1" t="str">
            <v>$ Drawdown</v>
          </cell>
        </row>
        <row r="2">
          <cell r="F2" t="str">
            <v>100917-701</v>
          </cell>
          <cell r="G2" t="str">
            <v>Pizza Jammer Stick</v>
          </cell>
          <cell r="H2" t="str">
            <v>CHEESE MOZ LM PT SKM UNFZ PROC PK(41125)</v>
          </cell>
          <cell r="I2">
            <v>2.7</v>
          </cell>
          <cell r="J2">
            <v>1.9231</v>
          </cell>
          <cell r="K2">
            <v>5.19</v>
          </cell>
        </row>
        <row r="3">
          <cell r="F3" t="str">
            <v>100917-703</v>
          </cell>
          <cell r="G3" t="str">
            <v>Cheese Jammer Sticks</v>
          </cell>
          <cell r="H3" t="str">
            <v>CHEESE MOZ LM PT SKM UNFZ PROC PK(41125)</v>
          </cell>
          <cell r="I3">
            <v>4.5</v>
          </cell>
          <cell r="J3">
            <v>1.9231</v>
          </cell>
          <cell r="K3">
            <v>8.65</v>
          </cell>
        </row>
        <row r="4">
          <cell r="F4" t="str">
            <v>100917-716</v>
          </cell>
          <cell r="G4" t="str">
            <v>Cheese Jammer Sticks - 1.75oz</v>
          </cell>
          <cell r="H4" t="str">
            <v>CHEESE MOZ LM PT SKM UNFZ PROC PK(41125)</v>
          </cell>
          <cell r="I4">
            <v>4.5</v>
          </cell>
          <cell r="J4">
            <v>1.9231</v>
          </cell>
          <cell r="K4">
            <v>8.65</v>
          </cell>
        </row>
        <row r="5">
          <cell r="F5" t="str">
            <v>100917-813</v>
          </cell>
          <cell r="G5" t="str">
            <v>Pepperoni Pizza Calzone</v>
          </cell>
          <cell r="H5" t="str">
            <v>CHEESE MOZ LM PT SKM UNFZ PROC PK(41125)</v>
          </cell>
          <cell r="I5">
            <v>2.42</v>
          </cell>
          <cell r="J5">
            <v>1.9231</v>
          </cell>
          <cell r="K5">
            <v>4.6500000000000004</v>
          </cell>
        </row>
        <row r="6">
          <cell r="F6" t="str">
            <v>100917-814</v>
          </cell>
          <cell r="G6" t="str">
            <v>Turkey Pepperoni Pizza Calzone</v>
          </cell>
          <cell r="H6" t="str">
            <v>CHEESE MOZ LM PT SKM UNFZ PROC PK(41125)</v>
          </cell>
          <cell r="I6">
            <v>2.42</v>
          </cell>
          <cell r="J6">
            <v>1.9231</v>
          </cell>
          <cell r="K6">
            <v>4.6500000000000004</v>
          </cell>
        </row>
        <row r="7">
          <cell r="F7" t="str">
            <v>100917-815</v>
          </cell>
          <cell r="G7" t="str">
            <v>Country Breakfast Calzone</v>
          </cell>
          <cell r="H7" t="str">
            <v>CHEESE MOZ LM PT SKM UNFZ PROC PK(41125)</v>
          </cell>
          <cell r="I7">
            <v>1.41</v>
          </cell>
          <cell r="J7">
            <v>1.9231</v>
          </cell>
          <cell r="K7">
            <v>2.71</v>
          </cell>
        </row>
        <row r="8">
          <cell r="F8" t="str">
            <v>100917-816</v>
          </cell>
          <cell r="G8" t="str">
            <v>Cheese Pizza Calzone</v>
          </cell>
          <cell r="H8" t="str">
            <v>CHEESE MOZ LM PT SKM UNFZ PROC PK(41125)</v>
          </cell>
          <cell r="I8">
            <v>4.8499999999999996</v>
          </cell>
          <cell r="J8">
            <v>1.9231</v>
          </cell>
          <cell r="K8">
            <v>9.33</v>
          </cell>
        </row>
        <row r="9">
          <cell r="F9" t="str">
            <v>100917-823</v>
          </cell>
          <cell r="G9" t="str">
            <v>Sunrise Egg &amp; Cheese Calzone</v>
          </cell>
          <cell r="H9" t="str">
            <v>CHEESE MOZ LM PT SKM UNFZ PROC PK(41125)</v>
          </cell>
          <cell r="I9">
            <v>1.41</v>
          </cell>
          <cell r="J9">
            <v>1.9231</v>
          </cell>
          <cell r="K9">
            <v>2.71</v>
          </cell>
        </row>
        <row r="10">
          <cell r="F10" t="str">
            <v>100917-825</v>
          </cell>
          <cell r="G10" t="str">
            <v>Turkey Pepperoni Pizza Calzone - IW</v>
          </cell>
          <cell r="H10" t="str">
            <v>CHEESE MOZ LM PT SKM UNFZ PROC PK(41125)</v>
          </cell>
          <cell r="I10">
            <v>2.42</v>
          </cell>
          <cell r="J10">
            <v>1.9231</v>
          </cell>
          <cell r="K10">
            <v>4.6500000000000004</v>
          </cell>
        </row>
        <row r="11">
          <cell r="F11" t="str">
            <v>100917-826</v>
          </cell>
          <cell r="G11" t="str">
            <v>Sunrise Egg &amp; Cheese Calzone - IW</v>
          </cell>
          <cell r="H11" t="str">
            <v>CHEESE MOZ LM PT SKM UNFZ PROC PK(41125)</v>
          </cell>
          <cell r="I11">
            <v>1.41</v>
          </cell>
          <cell r="J11">
            <v>1.9231</v>
          </cell>
          <cell r="K11">
            <v>2.71</v>
          </cell>
        </row>
        <row r="12">
          <cell r="F12" t="str">
            <v>100917-827</v>
          </cell>
          <cell r="G12" t="str">
            <v>Cheese Pizza Calzone - IW</v>
          </cell>
          <cell r="H12" t="str">
            <v>CHEESE MOZ LM PT SKM UNFZ PROC PK(41125)</v>
          </cell>
          <cell r="I12">
            <v>4.8499999999999996</v>
          </cell>
          <cell r="J12">
            <v>1.9231</v>
          </cell>
          <cell r="K12">
            <v>9.33</v>
          </cell>
        </row>
        <row r="13">
          <cell r="F13" t="str">
            <v>100917-828</v>
          </cell>
          <cell r="G13" t="str">
            <v>Country Breakfast Calzone - IW</v>
          </cell>
          <cell r="H13" t="str">
            <v>CHEESE MOZ LM PT SKM UNFZ PROC PK(41125)</v>
          </cell>
          <cell r="I13">
            <v>1.41</v>
          </cell>
          <cell r="J13">
            <v>1.9231</v>
          </cell>
          <cell r="K13">
            <v>2.71</v>
          </cell>
        </row>
        <row r="14">
          <cell r="F14" t="str">
            <v>100917-829</v>
          </cell>
          <cell r="G14" t="str">
            <v>Pepperoni Pizza Calzone - IW</v>
          </cell>
          <cell r="H14" t="str">
            <v>CHEESE MOZ LM PT SKM UNFZ PROC PK(41125)</v>
          </cell>
          <cell r="I14">
            <v>2.42</v>
          </cell>
          <cell r="J14">
            <v>1.9231</v>
          </cell>
          <cell r="K14">
            <v>4.6500000000000004</v>
          </cell>
        </row>
        <row r="15">
          <cell r="F15" t="str">
            <v>100917-830</v>
          </cell>
          <cell r="G15" t="str">
            <v>Enchilada Empanada Calzone - IW</v>
          </cell>
          <cell r="H15" t="str">
            <v>CHEESE MOZ LM PT SKM UNFZ PROC PK(41125)</v>
          </cell>
          <cell r="I15">
            <v>3.61</v>
          </cell>
          <cell r="J15">
            <v>1.9231</v>
          </cell>
          <cell r="K15">
            <v>6.94</v>
          </cell>
        </row>
        <row r="16">
          <cell r="F16" t="str">
            <v>100917-831</v>
          </cell>
          <cell r="G16" t="str">
            <v>WG 5oz Calzone Cheeseburger Flavor</v>
          </cell>
          <cell r="H16" t="str">
            <v>CHEESE MOZ LM PT SKM UNFZ PROC PK(41125)</v>
          </cell>
          <cell r="I16">
            <v>1.83</v>
          </cell>
          <cell r="J16">
            <v>1.9231</v>
          </cell>
          <cell r="K16">
            <v>3.52</v>
          </cell>
        </row>
        <row r="17">
          <cell r="F17" t="str">
            <v>100917-832</v>
          </cell>
          <cell r="G17" t="str">
            <v>IW WG Buffalo Calzone</v>
          </cell>
          <cell r="H17" t="str">
            <v>CHEESE MOZ LM PT SKM UNFZ PROC PK(41125)</v>
          </cell>
          <cell r="I17">
            <v>3.65</v>
          </cell>
          <cell r="J17">
            <v>1.9231</v>
          </cell>
          <cell r="K17">
            <v>7.02</v>
          </cell>
        </row>
        <row r="18">
          <cell r="F18" t="str">
            <v>100917-834</v>
          </cell>
          <cell r="G18" t="str">
            <v>WG 3oz Pocket w/ Turkey Ham &amp; Cheese</v>
          </cell>
          <cell r="H18" t="str">
            <v>CHEESE MOZ LM PT SKM UNFZ PROC PK(41125)</v>
          </cell>
          <cell r="I18">
            <v>1.9</v>
          </cell>
          <cell r="J18">
            <v>1.9231</v>
          </cell>
          <cell r="K18">
            <v>3.65</v>
          </cell>
        </row>
        <row r="19">
          <cell r="F19" t="str">
            <v>100917-835</v>
          </cell>
          <cell r="G19" t="str">
            <v>IW WG 3oz Pocket w/ Turkey Ham &amp; Cheese</v>
          </cell>
          <cell r="H19" t="str">
            <v>CHEESE MOZ LM PT SKM UNFZ PROC PK(41125)</v>
          </cell>
          <cell r="I19">
            <v>1.9</v>
          </cell>
          <cell r="J19">
            <v>1.9231</v>
          </cell>
          <cell r="K19">
            <v>3.65</v>
          </cell>
        </row>
        <row r="20">
          <cell r="F20" t="str">
            <v>100917-836</v>
          </cell>
          <cell r="G20" t="str">
            <v>WG 3oz Spicy Cheddar &amp; Egg Pocket</v>
          </cell>
          <cell r="H20" t="str">
            <v>CHEESE MOZ LM PT SKM UNFZ PROC PK(41125)</v>
          </cell>
          <cell r="I20">
            <v>1.9</v>
          </cell>
          <cell r="J20">
            <v>1.9231</v>
          </cell>
          <cell r="K20">
            <v>3.65</v>
          </cell>
        </row>
        <row r="21">
          <cell r="F21" t="str">
            <v>100917-837</v>
          </cell>
          <cell r="G21" t="str">
            <v>IW WG 3oz Spicy Cheddar &amp; Egg Pocket</v>
          </cell>
          <cell r="H21" t="str">
            <v>CHEESE MOZ LM PT SKM UNFZ PROC PK(41125)</v>
          </cell>
          <cell r="I21">
            <v>1.9</v>
          </cell>
          <cell r="J21">
            <v>1.9231</v>
          </cell>
          <cell r="K21">
            <v>3.65</v>
          </cell>
        </row>
        <row r="22">
          <cell r="F22" t="str">
            <v>100917-840</v>
          </cell>
          <cell r="G22" t="str">
            <v>Chicken Quesadilla Calzone</v>
          </cell>
          <cell r="H22" t="str">
            <v>CHEESE MOZ LM PT SKM UNFZ PROC PK(41125)</v>
          </cell>
          <cell r="I22">
            <v>1.76</v>
          </cell>
          <cell r="J22">
            <v>1.9231</v>
          </cell>
          <cell r="K22">
            <v>3.38</v>
          </cell>
        </row>
        <row r="23">
          <cell r="F23" t="str">
            <v>100917-841</v>
          </cell>
          <cell r="G23" t="str">
            <v>Philly Cheesesteak Calzone</v>
          </cell>
          <cell r="H23" t="str">
            <v>CHEESE MOZ LM PT SKM UNFZ PROC PK(41125)</v>
          </cell>
          <cell r="I23">
            <v>2.94</v>
          </cell>
          <cell r="J23">
            <v>1.9231</v>
          </cell>
          <cell r="K23">
            <v>5.65</v>
          </cell>
        </row>
        <row r="24">
          <cell r="F24" t="str">
            <v>100917-842</v>
          </cell>
          <cell r="G24" t="str">
            <v>Bacon Egg Cheese Breakfast Pocket</v>
          </cell>
          <cell r="H24" t="str">
            <v>CHEESE MOZ LM PT SKM UNFZ PROC PK(41125)</v>
          </cell>
          <cell r="I24">
            <v>1.82</v>
          </cell>
          <cell r="J24">
            <v>1.9231</v>
          </cell>
          <cell r="K24">
            <v>3.5</v>
          </cell>
        </row>
        <row r="25">
          <cell r="F25" t="str">
            <v>100917-843</v>
          </cell>
          <cell r="G25" t="str">
            <v>Turkey Sausage Breakfast Pocket</v>
          </cell>
          <cell r="H25" t="str">
            <v>CHEESE MOZ LM PT SKM UNFZ PROC PK(41125)</v>
          </cell>
          <cell r="I25">
            <v>1.82</v>
          </cell>
          <cell r="J25">
            <v>1.9231</v>
          </cell>
          <cell r="K25">
            <v>3.5</v>
          </cell>
        </row>
        <row r="26">
          <cell r="F26" t="str">
            <v>100917-844</v>
          </cell>
          <cell r="G26" t="str">
            <v>SW Chicken Breakfast Pocket</v>
          </cell>
          <cell r="H26" t="str">
            <v>CHEESE MOZ LM PT SKM UNFZ PROC PK(41125)</v>
          </cell>
          <cell r="I26">
            <v>2.35</v>
          </cell>
          <cell r="J26">
            <v>1.9231</v>
          </cell>
          <cell r="K26">
            <v>4.5199999999999996</v>
          </cell>
        </row>
        <row r="27">
          <cell r="F27" t="str">
            <v>100917-845</v>
          </cell>
          <cell r="G27" t="str">
            <v>Sunrise Egg &amp; Cheese Calzone - 3 oz</v>
          </cell>
          <cell r="H27" t="str">
            <v>CHEESE MOZ LM PT SKM UNFZ PROC PK(41125)</v>
          </cell>
          <cell r="I27">
            <v>1.3</v>
          </cell>
          <cell r="J27">
            <v>1.9231</v>
          </cell>
          <cell r="K27">
            <v>2.5</v>
          </cell>
        </row>
        <row r="28">
          <cell r="F28" t="str">
            <v>100917-846</v>
          </cell>
          <cell r="G28" t="str">
            <v>Country Breakfast Calzone - 3 oz</v>
          </cell>
          <cell r="H28" t="str">
            <v>CHEESE MOZ LM PT SKM UNFZ PROC PK(41125)</v>
          </cell>
          <cell r="I28">
            <v>1.46</v>
          </cell>
          <cell r="J28">
            <v>1.9231</v>
          </cell>
          <cell r="K28">
            <v>2.81</v>
          </cell>
        </row>
        <row r="29">
          <cell r="F29" t="str">
            <v>100917-847</v>
          </cell>
          <cell r="G29" t="str">
            <v>WG 5oz Calzone w/ Turkey Ham &amp; Cheese</v>
          </cell>
          <cell r="H29" t="str">
            <v>CHEESE MOZ LM PT SKM UNFZ PROC PK(41125)</v>
          </cell>
          <cell r="I29">
            <v>2.92</v>
          </cell>
          <cell r="J29">
            <v>1.9231</v>
          </cell>
          <cell r="K29">
            <v>5.62</v>
          </cell>
        </row>
        <row r="30">
          <cell r="F30" t="str">
            <v>100917-850</v>
          </cell>
          <cell r="G30" t="str">
            <v>Chicken Quesadilla Calzone - IW</v>
          </cell>
          <cell r="H30" t="str">
            <v>CHEESE MOZ LM PT SKM UNFZ PROC PK(41125)</v>
          </cell>
          <cell r="I30">
            <v>1.76</v>
          </cell>
          <cell r="J30">
            <v>1.9231</v>
          </cell>
          <cell r="K30">
            <v>3.38</v>
          </cell>
        </row>
        <row r="31">
          <cell r="F31" t="str">
            <v>100917-851</v>
          </cell>
          <cell r="G31" t="str">
            <v>Philly Cheesesteak Calzone - IW</v>
          </cell>
          <cell r="H31" t="str">
            <v>CHEESE MOZ LM PT SKM UNFZ PROC PK(41125)</v>
          </cell>
          <cell r="I31">
            <v>2.94</v>
          </cell>
          <cell r="J31">
            <v>1.9231</v>
          </cell>
          <cell r="K31">
            <v>5.65</v>
          </cell>
        </row>
        <row r="32">
          <cell r="F32" t="str">
            <v>100917-852</v>
          </cell>
          <cell r="G32" t="str">
            <v>Bacon Egg Cheese Breakfast Pocket - IW</v>
          </cell>
          <cell r="H32" t="str">
            <v>CHEESE MOZ LM PT SKM UNFZ PROC PK(41125)</v>
          </cell>
          <cell r="I32">
            <v>1.82</v>
          </cell>
          <cell r="J32">
            <v>1.9231</v>
          </cell>
          <cell r="K32">
            <v>3.5</v>
          </cell>
        </row>
        <row r="33">
          <cell r="F33" t="str">
            <v>100917-853</v>
          </cell>
          <cell r="G33" t="str">
            <v>Turkey Sausage Breakfast Pocket - IW</v>
          </cell>
          <cell r="H33" t="str">
            <v>CHEESE MOZ LM PT SKM UNFZ PROC PK(41125)</v>
          </cell>
          <cell r="I33">
            <v>1.82</v>
          </cell>
          <cell r="J33">
            <v>1.9231</v>
          </cell>
          <cell r="K33">
            <v>3.5</v>
          </cell>
        </row>
        <row r="34">
          <cell r="F34" t="str">
            <v>100917-854</v>
          </cell>
          <cell r="G34" t="str">
            <v>SW Chicken Breakfast Pocket - IW</v>
          </cell>
          <cell r="H34" t="str">
            <v>CHEESE MOZ LM PT SKM UNFZ PROC PK(41125)</v>
          </cell>
          <cell r="I34">
            <v>2.35</v>
          </cell>
          <cell r="J34">
            <v>1.9231</v>
          </cell>
          <cell r="K34">
            <v>4.5199999999999996</v>
          </cell>
        </row>
        <row r="35">
          <cell r="F35" t="str">
            <v>100917-855</v>
          </cell>
          <cell r="G35" t="str">
            <v>Sunrise Egg &amp; Cheese Calzone - 3 oz IW</v>
          </cell>
          <cell r="H35" t="str">
            <v>CHEESE MOZ LM PT SKM UNFZ PROC PK(41125)</v>
          </cell>
          <cell r="I35">
            <v>1.3</v>
          </cell>
          <cell r="J35">
            <v>1.9231</v>
          </cell>
          <cell r="K35">
            <v>2.5</v>
          </cell>
        </row>
        <row r="36">
          <cell r="F36" t="str">
            <v>100917-856</v>
          </cell>
          <cell r="G36" t="str">
            <v>Country Breakfast Calzone - 3 oz IW</v>
          </cell>
          <cell r="H36" t="str">
            <v>CHEESE MOZ LM PT SKM UNFZ PROC PK(41125)</v>
          </cell>
          <cell r="I36">
            <v>1.46</v>
          </cell>
          <cell r="J36">
            <v>1.9231</v>
          </cell>
          <cell r="K36">
            <v>2.81</v>
          </cell>
        </row>
        <row r="37">
          <cell r="F37" t="str">
            <v>100917-857</v>
          </cell>
          <cell r="G37" t="str">
            <v>IW WG 5oz Calzone w/ Turkey Ham &amp; Cheese</v>
          </cell>
          <cell r="H37" t="str">
            <v>CHEESE MOZ LM PT SKM UNFZ PROC PK(41125)</v>
          </cell>
          <cell r="I37">
            <v>2.92</v>
          </cell>
          <cell r="J37">
            <v>1.9231</v>
          </cell>
          <cell r="K37">
            <v>5.62</v>
          </cell>
        </row>
        <row r="38">
          <cell r="F38" t="str">
            <v>100917-860</v>
          </cell>
          <cell r="G38" t="str">
            <v>Enchilada Empanada Calzone</v>
          </cell>
          <cell r="H38" t="str">
            <v>CHEESE MOZ LM PT SKM UNFZ PROC PK(41125)</v>
          </cell>
          <cell r="I38">
            <v>3.61</v>
          </cell>
          <cell r="J38">
            <v>1.9231</v>
          </cell>
          <cell r="K38">
            <v>6.94</v>
          </cell>
        </row>
        <row r="39">
          <cell r="F39" t="str">
            <v>100917-861</v>
          </cell>
          <cell r="G39" t="str">
            <v>IW WG 5oz Calzone Cheeseburger Flavor</v>
          </cell>
          <cell r="H39" t="str">
            <v>CHEESE MOZ LM PT SKM UNFZ PROC PK(41125)</v>
          </cell>
          <cell r="I39">
            <v>1.83</v>
          </cell>
          <cell r="J39">
            <v>1.9231</v>
          </cell>
          <cell r="K39">
            <v>3.52</v>
          </cell>
        </row>
        <row r="40">
          <cell r="F40" t="str">
            <v>100917-862</v>
          </cell>
          <cell r="G40" t="str">
            <v>WG Buffalo Calzone</v>
          </cell>
          <cell r="H40" t="str">
            <v>CHEESE MOZ LM PT SKM UNFZ PROC PK(41125)</v>
          </cell>
          <cell r="I40">
            <v>3.65</v>
          </cell>
          <cell r="J40">
            <v>1.9231</v>
          </cell>
          <cell r="K40">
            <v>7.02</v>
          </cell>
        </row>
        <row r="41">
          <cell r="F41" t="str">
            <v>100917-863</v>
          </cell>
          <cell r="G41" t="str">
            <v>Pepperoni Pizza Calzone</v>
          </cell>
          <cell r="H41" t="str">
            <v>CHEESE MOZ LM PT SKM UNFZ PROC PK(41125)</v>
          </cell>
          <cell r="I41">
            <v>2.21</v>
          </cell>
          <cell r="J41">
            <v>1.9231</v>
          </cell>
          <cell r="K41">
            <v>4.25</v>
          </cell>
        </row>
        <row r="42">
          <cell r="F42" t="str">
            <v>100917-864</v>
          </cell>
          <cell r="G42" t="str">
            <v>Fiesta Breakfast Calzon - Individually Wrapped</v>
          </cell>
          <cell r="H42" t="str">
            <v>CHEESE MOZ LM PT SKM UNFZ PROC PK(41125)</v>
          </cell>
          <cell r="I42">
            <v>1.41</v>
          </cell>
          <cell r="J42">
            <v>1.9231</v>
          </cell>
          <cell r="K42">
            <v>2.71</v>
          </cell>
        </row>
        <row r="43">
          <cell r="F43" t="str">
            <v>100917-865</v>
          </cell>
          <cell r="G43" t="str">
            <v>Fiesta Breakfast Calzon</v>
          </cell>
          <cell r="H43" t="str">
            <v>CHEESE MOZ LM PT SKM UNFZ PROC PK(41125)</v>
          </cell>
          <cell r="I43">
            <v>1.41</v>
          </cell>
          <cell r="J43">
            <v>1.9231</v>
          </cell>
          <cell r="K43">
            <v>2.71</v>
          </cell>
        </row>
        <row r="44">
          <cell r="F44" t="str">
            <v>100917-867</v>
          </cell>
          <cell r="G44" t="str">
            <v>Pepperoni Pizza Calzone - Individually Wrapped</v>
          </cell>
          <cell r="H44" t="str">
            <v>CHEESE MOZ LM PT SKM UNFZ PROC PK(41125)</v>
          </cell>
          <cell r="I44">
            <v>2.21</v>
          </cell>
          <cell r="J44">
            <v>1.9231</v>
          </cell>
          <cell r="K44">
            <v>4.25</v>
          </cell>
        </row>
        <row r="45">
          <cell r="F45" t="str">
            <v>100917-22100C</v>
          </cell>
          <cell r="G45" t="str">
            <v>Philly Steak CRUMBLE</v>
          </cell>
          <cell r="H45" t="str">
            <v>BEEF BNLS SPECIAL TRM FRZ CTN-60 LB</v>
          </cell>
          <cell r="I45">
            <v>17.5</v>
          </cell>
          <cell r="J45">
            <v>5.4116999999999997</v>
          </cell>
          <cell r="K45">
            <v>94.7</v>
          </cell>
        </row>
        <row r="46">
          <cell r="F46" t="str">
            <v>100917-23315C</v>
          </cell>
          <cell r="G46" t="str">
            <v>Chipotle Beef</v>
          </cell>
          <cell r="H46" t="str">
            <v>BEEF COARSE GROUND FRZ CTN-60 LB</v>
          </cell>
          <cell r="I46">
            <v>23.08</v>
          </cell>
          <cell r="J46">
            <v>3.1023999999999998</v>
          </cell>
          <cell r="K46">
            <v>71.599999999999994</v>
          </cell>
        </row>
        <row r="47">
          <cell r="F47" t="str">
            <v>100917-27987C</v>
          </cell>
          <cell r="G47" t="str">
            <v>Beef Crumbles</v>
          </cell>
          <cell r="H47" t="str">
            <v>BEEF COARSE GROUND FRZ CTN-60 LB</v>
          </cell>
          <cell r="I47">
            <v>33.9</v>
          </cell>
          <cell r="J47">
            <v>3.1023999999999998</v>
          </cell>
          <cell r="K47">
            <v>105.17</v>
          </cell>
        </row>
        <row r="48">
          <cell r="F48" t="str">
            <v>100917-9003C</v>
          </cell>
          <cell r="G48" t="str">
            <v>Beef Philly w/Green Pappers Filling</v>
          </cell>
          <cell r="H48" t="str">
            <v>BEEF COARSE GROUND FRZ CTN-60 LB</v>
          </cell>
          <cell r="I48">
            <v>21.82</v>
          </cell>
          <cell r="J48">
            <v>3.1023999999999998</v>
          </cell>
          <cell r="K48">
            <v>67.69</v>
          </cell>
        </row>
        <row r="49">
          <cell r="F49" t="str">
            <v>101122-1501</v>
          </cell>
          <cell r="G49" t="str">
            <v>Alpha Gold 16" Cheese Pizza Kit</v>
          </cell>
          <cell r="H49" t="str">
            <v>CHEESE MOZ LM PT SKM UNFZ PROC PK(41125)</v>
          </cell>
          <cell r="I49">
            <v>12</v>
          </cell>
          <cell r="J49">
            <v>1.9231</v>
          </cell>
          <cell r="K49">
            <v>23.08</v>
          </cell>
        </row>
        <row r="50">
          <cell r="F50" t="str">
            <v>101122-2001</v>
          </cell>
          <cell r="G50" t="str">
            <v>Alpha Gold 16" Pepperoni Pizza Kit</v>
          </cell>
          <cell r="H50" t="str">
            <v>CHEESE MOZ LM PT SKM UNFZ PROC PK(41125)</v>
          </cell>
          <cell r="I50">
            <v>10</v>
          </cell>
          <cell r="J50">
            <v>1.9231</v>
          </cell>
          <cell r="K50">
            <v>19.23</v>
          </cell>
        </row>
        <row r="51">
          <cell r="F51" t="str">
            <v>101122-2251</v>
          </cell>
          <cell r="G51" t="str">
            <v>Alpha Gold 16" Sausage Pizza Kit</v>
          </cell>
          <cell r="H51" t="str">
            <v>CHEESE MOZ LM PT SKM UNFZ PROC PK(41125)</v>
          </cell>
          <cell r="I51">
            <v>10</v>
          </cell>
          <cell r="J51">
            <v>1.9231</v>
          </cell>
          <cell r="K51">
            <v>19.23</v>
          </cell>
        </row>
        <row r="52">
          <cell r="F52" t="str">
            <v>101122-2301</v>
          </cell>
          <cell r="G52" t="str">
            <v>Alpha Gold 16" Beef Pizza Kit</v>
          </cell>
          <cell r="H52" t="str">
            <v>CHEESE MOZ LM PT SKM UNFZ PROC PK(41125)</v>
          </cell>
          <cell r="I52">
            <v>10</v>
          </cell>
          <cell r="J52">
            <v>1.9231</v>
          </cell>
          <cell r="K52">
            <v>19.23</v>
          </cell>
        </row>
        <row r="53">
          <cell r="F53" t="str">
            <v>101122-2451</v>
          </cell>
          <cell r="G53" t="str">
            <v>Alpha Gold 16" Cheese Pizza Kit Thin_x000D_
16oz Crust</v>
          </cell>
          <cell r="H53" t="str">
            <v>CHEESE MOZ LM PT SKM UNFZ PROC PK(41125)</v>
          </cell>
          <cell r="I53">
            <v>12</v>
          </cell>
          <cell r="J53">
            <v>1.9231</v>
          </cell>
          <cell r="K53">
            <v>23.08</v>
          </cell>
        </row>
        <row r="54">
          <cell r="F54" t="str">
            <v>101122-2751</v>
          </cell>
          <cell r="G54" t="str">
            <v>Alpha Gold 16" Pepperoni Kit Thin_x000D_
 20oz Crust</v>
          </cell>
          <cell r="H54" t="str">
            <v>CHEESE MOZ LM PT SKM UNFZ PROC PK(41125)</v>
          </cell>
          <cell r="I54">
            <v>10</v>
          </cell>
          <cell r="J54">
            <v>1.9231</v>
          </cell>
          <cell r="K54">
            <v>19.23</v>
          </cell>
        </row>
        <row r="55">
          <cell r="F55" t="str">
            <v>101122-2851</v>
          </cell>
          <cell r="G55" t="str">
            <v>Alpha Gold 16" Pepperoni Kit Thin_x000D_
16oz Crust</v>
          </cell>
          <cell r="H55" t="str">
            <v>CHEESE MOZ LM PT SKM UNFZ PROC PK(41125)</v>
          </cell>
          <cell r="I55">
            <v>10</v>
          </cell>
          <cell r="J55">
            <v>1.9231</v>
          </cell>
          <cell r="K55">
            <v>19.23</v>
          </cell>
        </row>
        <row r="56">
          <cell r="F56" t="str">
            <v>101122-3011</v>
          </cell>
          <cell r="G56" t="str">
            <v>Alpha Gold 7" Cheese Pizza Kit</v>
          </cell>
          <cell r="H56" t="str">
            <v>CHEESE MOZ LM PT SKM UNFZ PROC PK(41125)</v>
          </cell>
          <cell r="I56">
            <v>10</v>
          </cell>
          <cell r="J56">
            <v>1.9231</v>
          </cell>
          <cell r="K56">
            <v>19.23</v>
          </cell>
        </row>
        <row r="57">
          <cell r="F57" t="str">
            <v>101122-3031</v>
          </cell>
          <cell r="G57" t="str">
            <v>Alpha Gold 7" Pepperoni Pizza Kit</v>
          </cell>
          <cell r="H57" t="str">
            <v>CHEESE MOZ LM PT SKM UNFZ PROC PK(41125)</v>
          </cell>
          <cell r="I57">
            <v>10</v>
          </cell>
          <cell r="J57">
            <v>1.9231</v>
          </cell>
          <cell r="K57">
            <v>19.23</v>
          </cell>
        </row>
        <row r="58">
          <cell r="F58" t="str">
            <v>101122-3041</v>
          </cell>
          <cell r="G58" t="str">
            <v>Alpha Gold 7" Sausage Pizza Kit</v>
          </cell>
          <cell r="H58" t="str">
            <v>CHEESE MOZ LM PT SKM UNFZ PROC PK(41125)</v>
          </cell>
          <cell r="I58">
            <v>10</v>
          </cell>
          <cell r="J58">
            <v>1.9231</v>
          </cell>
          <cell r="K58">
            <v>19.23</v>
          </cell>
        </row>
        <row r="59">
          <cell r="F59" t="str">
            <v>101122-4251</v>
          </cell>
          <cell r="G59" t="str">
            <v>Alpha Gold 16" Breakfast Sausage Pizza Kit</v>
          </cell>
          <cell r="H59" t="str">
            <v>CHEESE MOZ LM PT SKM UNFZ PROC PK(41125)</v>
          </cell>
          <cell r="I59">
            <v>10</v>
          </cell>
          <cell r="J59">
            <v>1.9231</v>
          </cell>
          <cell r="K59">
            <v>19.23</v>
          </cell>
        </row>
        <row r="60">
          <cell r="F60" t="str">
            <v>101122-13011</v>
          </cell>
          <cell r="G60" t="str">
            <v>Alpha Gold 12" Cheese Pizza Kit</v>
          </cell>
          <cell r="H60" t="str">
            <v>CHEESE MOZ LM PT SKM UNFZ PROC PK(41125)</v>
          </cell>
          <cell r="I60">
            <v>12</v>
          </cell>
          <cell r="J60">
            <v>1.9231</v>
          </cell>
          <cell r="K60">
            <v>23.08</v>
          </cell>
        </row>
        <row r="61">
          <cell r="F61" t="str">
            <v>101122-12162WG</v>
          </cell>
          <cell r="G61" t="str">
            <v>Alpha Gold 12"x16" Whole Grain Flatbread Cheese Pizza Kit</v>
          </cell>
          <cell r="H61" t="str">
            <v>CHEESE MOZ LM PT SKM UNFZ PROC PK(41125)</v>
          </cell>
          <cell r="I61">
            <v>12</v>
          </cell>
          <cell r="J61">
            <v>1.9231</v>
          </cell>
          <cell r="K61">
            <v>23.08</v>
          </cell>
        </row>
        <row r="62">
          <cell r="F62" t="str">
            <v>101122-12162WNS</v>
          </cell>
          <cell r="G62" t="str">
            <v>Alpha Gold 12"x16" WG Sauce-less Cheese Pizza Kit</v>
          </cell>
          <cell r="H62" t="str">
            <v>CHEESE MOZ LM PT SKM UNFZ PROC PK(41125)</v>
          </cell>
          <cell r="I62">
            <v>18</v>
          </cell>
          <cell r="J62">
            <v>1.9231</v>
          </cell>
          <cell r="K62">
            <v>34.619999999999997</v>
          </cell>
        </row>
        <row r="63">
          <cell r="F63" t="str">
            <v>101122-12164WG</v>
          </cell>
          <cell r="G63" t="str">
            <v>Alpha Gold 12"x16" Whole Grain Flatbread Pepperoni Pizza Kit</v>
          </cell>
          <cell r="H63" t="str">
            <v>CHEESE MOZ LM PT SKM UNFZ PROC PK(41125)</v>
          </cell>
          <cell r="I63">
            <v>10</v>
          </cell>
          <cell r="J63">
            <v>1.9231</v>
          </cell>
          <cell r="K63">
            <v>19.23</v>
          </cell>
        </row>
        <row r="64">
          <cell r="F64" t="str">
            <v>101122-1501-WG</v>
          </cell>
          <cell r="G64" t="str">
            <v>Alpha Gold 16" Cheese Pizza Kit_x000D_
with Whole Grain Crust</v>
          </cell>
          <cell r="H64" t="str">
            <v>CHEESE MOZ LM PT SKM UNFZ PROC PK(41125)</v>
          </cell>
          <cell r="I64">
            <v>12</v>
          </cell>
          <cell r="J64">
            <v>1.9231</v>
          </cell>
          <cell r="K64">
            <v>23.08</v>
          </cell>
        </row>
        <row r="65">
          <cell r="F65" t="str">
            <v>101122--200124</v>
          </cell>
          <cell r="G65" t="str">
            <v>Part Skim Mozzarella, 8/5 lb Diced</v>
          </cell>
          <cell r="H65" t="str">
            <v>CHEESE MOZ LM PT SKM UNFZ PROC PK(41125)</v>
          </cell>
          <cell r="I65">
            <v>40</v>
          </cell>
          <cell r="J65">
            <v>1.9231</v>
          </cell>
          <cell r="K65">
            <v>76.92</v>
          </cell>
        </row>
        <row r="66">
          <cell r="F66" t="str">
            <v>101122--200125</v>
          </cell>
          <cell r="G66" t="str">
            <v>Part Skim Mozzarella, 8/6 lb Diced</v>
          </cell>
          <cell r="H66" t="str">
            <v>CHEESE MOZ LM PT SKM UNFZ PROC PK(41125)</v>
          </cell>
          <cell r="I66">
            <v>48</v>
          </cell>
          <cell r="J66">
            <v>1.9231</v>
          </cell>
          <cell r="K66">
            <v>92.31</v>
          </cell>
        </row>
        <row r="67">
          <cell r="F67" t="str">
            <v>101122-2001-WG</v>
          </cell>
          <cell r="G67" t="str">
            <v>Alpha Gold 16" Pepperoni Pizza Kit_x000D_
with Whole Grain Crust</v>
          </cell>
          <cell r="H67" t="str">
            <v>CHEESE MOZ LM PT SKM UNFZ PROC PK(41125)</v>
          </cell>
          <cell r="I67">
            <v>10</v>
          </cell>
          <cell r="J67">
            <v>1.9231</v>
          </cell>
          <cell r="K67">
            <v>19.23</v>
          </cell>
        </row>
        <row r="68">
          <cell r="F68" t="str">
            <v>101122-2251-WG</v>
          </cell>
          <cell r="G68" t="str">
            <v>Alpha Gold 16" Sausage Pizza Kit_x000D_
with Whole Grain Crust</v>
          </cell>
          <cell r="H68" t="str">
            <v>CHEESE MOZ LM PT SKM UNFZ PROC PK(41125)</v>
          </cell>
          <cell r="I68">
            <v>10</v>
          </cell>
          <cell r="J68">
            <v>1.9231</v>
          </cell>
          <cell r="K68">
            <v>19.23</v>
          </cell>
        </row>
        <row r="69">
          <cell r="F69" t="str">
            <v>101122-2301-WG</v>
          </cell>
          <cell r="G69" t="str">
            <v>Alpha Gold 16" Beef Pizza Kit_x000D_
with Whole Grain Crust</v>
          </cell>
          <cell r="H69" t="str">
            <v>CHEESE MOZ LM PT SKM UNFZ PROC PK(41125)</v>
          </cell>
          <cell r="I69">
            <v>10</v>
          </cell>
          <cell r="J69">
            <v>1.9231</v>
          </cell>
          <cell r="K69">
            <v>19.23</v>
          </cell>
        </row>
        <row r="70">
          <cell r="F70" t="str">
            <v>101122-2451-WG</v>
          </cell>
          <cell r="G70" t="str">
            <v>Alpha Gold 16" Thin Whole Grain Cheese Pizza Kit</v>
          </cell>
          <cell r="H70" t="str">
            <v>CHEESE MOZ LM PT SKM UNFZ PROC PK(41125)</v>
          </cell>
          <cell r="I70">
            <v>12</v>
          </cell>
          <cell r="J70">
            <v>1.9231</v>
          </cell>
          <cell r="K70">
            <v>23.08</v>
          </cell>
        </row>
        <row r="71">
          <cell r="F71" t="str">
            <v>101122-2851-WG</v>
          </cell>
          <cell r="G71" t="str">
            <v>Alpha Gold 16" Thin Whole Grain Pepperoni Pizza Kit</v>
          </cell>
          <cell r="H71" t="str">
            <v>CHEESE MOZ LM PT SKM UNFZ PROC PK(41125)</v>
          </cell>
          <cell r="I71">
            <v>10</v>
          </cell>
          <cell r="J71">
            <v>1.9231</v>
          </cell>
          <cell r="K71">
            <v>19.23</v>
          </cell>
        </row>
        <row r="72">
          <cell r="F72" t="str">
            <v>101122-2891-WG</v>
          </cell>
          <cell r="G72" t="str">
            <v>Alpha Gold 16" Thin Whole Grain Sausage Pizza Kit</v>
          </cell>
          <cell r="H72" t="str">
            <v>CHEESE MOZ LM PT SKM UNFZ PROC PK(41125)</v>
          </cell>
          <cell r="I72">
            <v>10</v>
          </cell>
          <cell r="J72">
            <v>1.9231</v>
          </cell>
          <cell r="K72">
            <v>19.23</v>
          </cell>
        </row>
        <row r="73">
          <cell r="F73" t="str">
            <v>101122-3011-WG</v>
          </cell>
          <cell r="G73" t="str">
            <v>Alpha Gold 7" Cheese Pizza Kit_x000D_
with Whole Grain Crust</v>
          </cell>
          <cell r="H73" t="str">
            <v>CHEESE MOZ LM PT SKM UNFZ PROC PK(41125)</v>
          </cell>
          <cell r="I73">
            <v>10</v>
          </cell>
          <cell r="J73">
            <v>1.9231</v>
          </cell>
          <cell r="K73">
            <v>19.23</v>
          </cell>
        </row>
        <row r="74">
          <cell r="F74" t="str">
            <v>101122-3031-WG</v>
          </cell>
          <cell r="G74" t="str">
            <v>Alpha Gold 7" Pepperoni Pizza Kit_x000D_
with Whole Grain Crust</v>
          </cell>
          <cell r="H74" t="str">
            <v>CHEESE MOZ LM PT SKM UNFZ PROC PK(41125)</v>
          </cell>
          <cell r="I74">
            <v>10</v>
          </cell>
          <cell r="J74">
            <v>1.9231</v>
          </cell>
          <cell r="K74">
            <v>19.23</v>
          </cell>
        </row>
        <row r="75">
          <cell r="F75" t="str">
            <v>101122-3041-WG</v>
          </cell>
          <cell r="G75" t="str">
            <v>Alpha Gold 7" Sausage Pizza Kit_x000D_
with Whole Grain Crust</v>
          </cell>
          <cell r="H75" t="str">
            <v>CHEESE MOZ LM PT SKM UNFZ PROC PK(41125)</v>
          </cell>
          <cell r="I75">
            <v>10</v>
          </cell>
          <cell r="J75">
            <v>1.9231</v>
          </cell>
          <cell r="K75">
            <v>19.23</v>
          </cell>
        </row>
        <row r="76">
          <cell r="F76" t="str">
            <v>101122-4251-WG</v>
          </cell>
          <cell r="G76" t="str">
            <v>Alpha Gold 16" Breakfast Sausage Pizza Kit_x000D_
w/Whole Grain Crust</v>
          </cell>
          <cell r="H76" t="str">
            <v>CHEESE MOZ LM PT SKM UNFZ PROC PK(41125)</v>
          </cell>
          <cell r="I76">
            <v>10</v>
          </cell>
          <cell r="J76">
            <v>1.9231</v>
          </cell>
          <cell r="K76">
            <v>19.23</v>
          </cell>
        </row>
        <row r="77">
          <cell r="F77" t="str">
            <v>101122-5501-WG</v>
          </cell>
          <cell r="G77" t="str">
            <v>Alpha Gold 16" Alfredo Pizza Kit with 16"/24oz Whole Grain Crust</v>
          </cell>
          <cell r="H77" t="str">
            <v>CHEESE MOZ LM PT SKM UNFZ PROC PK(41125)</v>
          </cell>
          <cell r="I77">
            <v>12</v>
          </cell>
          <cell r="J77">
            <v>1.9231</v>
          </cell>
          <cell r="K77">
            <v>23.08</v>
          </cell>
        </row>
        <row r="78">
          <cell r="F78" t="str">
            <v>101122-AG162R</v>
          </cell>
          <cell r="G78" t="str">
            <v>Alpha Gold 16" Fresh Dough Cheese Pizza</v>
          </cell>
          <cell r="H78" t="str">
            <v>CHEESE MOZ LM PT SKM UNFZ PROC PK(41125)</v>
          </cell>
          <cell r="I78">
            <v>9</v>
          </cell>
          <cell r="J78">
            <v>1.9231</v>
          </cell>
          <cell r="K78">
            <v>17.309999999999999</v>
          </cell>
        </row>
        <row r="79">
          <cell r="F79" t="str">
            <v>101122-AG164R</v>
          </cell>
          <cell r="G79" t="str">
            <v>Alpha Gold 16" Fresh Dough Pepperoni Pizza</v>
          </cell>
          <cell r="H79" t="str">
            <v>CHEESE MOZ LM PT SKM UNFZ PROC PK(41125)</v>
          </cell>
          <cell r="I79">
            <v>7.88</v>
          </cell>
          <cell r="J79">
            <v>1.9231</v>
          </cell>
          <cell r="K79">
            <v>15.15</v>
          </cell>
        </row>
        <row r="80">
          <cell r="F80" t="str">
            <v>101122-AG166R</v>
          </cell>
          <cell r="G80" t="str">
            <v>Alpha Gold 16" Fresh Dough Sausage Pizza</v>
          </cell>
          <cell r="H80" t="str">
            <v>CHEESE MOZ LM PT SKM UNFZ PROC PK(41125)</v>
          </cell>
          <cell r="I80">
            <v>7.31</v>
          </cell>
          <cell r="J80">
            <v>1.9231</v>
          </cell>
          <cell r="K80">
            <v>14.06</v>
          </cell>
        </row>
        <row r="81">
          <cell r="F81" t="str">
            <v>101122-AS12162</v>
          </cell>
          <cell r="G81" t="str">
            <v>Alpha Supreme 12"x16" Cheese Pizza</v>
          </cell>
          <cell r="H81" t="str">
            <v>CHEESE MOZ LM PT SKM UNFZ PROC PK(41125)</v>
          </cell>
          <cell r="I81">
            <v>9</v>
          </cell>
          <cell r="J81">
            <v>1.9231</v>
          </cell>
          <cell r="K81">
            <v>17.309999999999999</v>
          </cell>
        </row>
        <row r="82">
          <cell r="F82" t="str">
            <v>101122-AS12162W</v>
          </cell>
          <cell r="G82" t="str">
            <v>Alpha Supreme 12"x16" Cheese Pizza_x000D_
with Whole Grain Crust</v>
          </cell>
          <cell r="H82" t="str">
            <v>CHEESE MOZ LM PT SKM UNFZ PROC PK(41125)</v>
          </cell>
          <cell r="I82">
            <v>9</v>
          </cell>
          <cell r="J82">
            <v>1.9231</v>
          </cell>
          <cell r="K82">
            <v>17.309999999999999</v>
          </cell>
        </row>
        <row r="83">
          <cell r="F83" t="str">
            <v>101122-AS12162WT</v>
          </cell>
          <cell r="G83" t="str">
            <v>Alpha Supreme 12"x16" Whole Grain Flatbread Cheese Pizza</v>
          </cell>
          <cell r="H83" t="str">
            <v>CHEESE MOZ LM PT SKM UNFZ PROC PK(41125)</v>
          </cell>
          <cell r="I83">
            <v>9</v>
          </cell>
          <cell r="J83">
            <v>1.9231</v>
          </cell>
          <cell r="K83">
            <v>17.309999999999999</v>
          </cell>
        </row>
        <row r="84">
          <cell r="F84" t="str">
            <v>101122-AS12164</v>
          </cell>
          <cell r="G84" t="str">
            <v>Alpha Supreme 12"x16" Pepperoni Pizza</v>
          </cell>
          <cell r="H84" t="str">
            <v>CHEESE MOZ LM PT SKM UNFZ PROC PK(41125)</v>
          </cell>
          <cell r="I84">
            <v>7.88</v>
          </cell>
          <cell r="J84">
            <v>1.9231</v>
          </cell>
          <cell r="K84">
            <v>15.15</v>
          </cell>
        </row>
        <row r="85">
          <cell r="F85" t="str">
            <v>101122-AS12164W</v>
          </cell>
          <cell r="G85" t="str">
            <v>Alpha Supreme 12"x16" Pepperoni Pizza_x000D_
with Whole Grain Crust</v>
          </cell>
          <cell r="H85" t="str">
            <v>CHEESE MOZ LM PT SKM UNFZ PROC PK(41125)</v>
          </cell>
          <cell r="I85">
            <v>7.88</v>
          </cell>
          <cell r="J85">
            <v>1.9231</v>
          </cell>
          <cell r="K85">
            <v>15.15</v>
          </cell>
        </row>
        <row r="86">
          <cell r="F86" t="str">
            <v>101122-AS12164WT</v>
          </cell>
          <cell r="G86" t="str">
            <v>Alpha Supreme 12"x16" Whole Grain Flatbread Pepperoni Pizza</v>
          </cell>
          <cell r="H86" t="str">
            <v>CHEESE MOZ LM PT SKM UNFZ PROC PK(41125)</v>
          </cell>
          <cell r="I86">
            <v>7.88</v>
          </cell>
          <cell r="J86">
            <v>1.9231</v>
          </cell>
          <cell r="K86">
            <v>15.15</v>
          </cell>
        </row>
        <row r="87">
          <cell r="F87" t="str">
            <v>101122-AS12166</v>
          </cell>
          <cell r="G87" t="str">
            <v>Alpha Supreme 12"x16" Sausage Pizza</v>
          </cell>
          <cell r="H87" t="str">
            <v>CHEESE MOZ LM PT SKM UNFZ PROC PK(41125)</v>
          </cell>
          <cell r="I87">
            <v>7.31</v>
          </cell>
          <cell r="J87">
            <v>1.9231</v>
          </cell>
          <cell r="K87">
            <v>14.06</v>
          </cell>
        </row>
        <row r="88">
          <cell r="F88" t="str">
            <v>101122-AS12166W</v>
          </cell>
          <cell r="G88" t="str">
            <v>Alpha Supreme 12"x16" Sausage Pizza_x000D_
with Whole Grain Crust</v>
          </cell>
          <cell r="H88" t="str">
            <v>CHEESE MOZ LM PT SKM UNFZ PROC PK(41125)</v>
          </cell>
          <cell r="I88">
            <v>7.31</v>
          </cell>
          <cell r="J88">
            <v>1.9231</v>
          </cell>
          <cell r="K88">
            <v>14.06</v>
          </cell>
        </row>
        <row r="89">
          <cell r="F89" t="str">
            <v>101122-AS12166WT</v>
          </cell>
          <cell r="G89" t="str">
            <v>Alpha Supreme 12"x16" Whole Grain Flatbread Sausage Pizza</v>
          </cell>
          <cell r="H89" t="str">
            <v>CHEESE MOZ LM PT SKM UNFZ PROC PK(41125)</v>
          </cell>
          <cell r="I89">
            <v>7.31</v>
          </cell>
          <cell r="J89">
            <v>1.9231</v>
          </cell>
          <cell r="K89">
            <v>14.06</v>
          </cell>
        </row>
        <row r="90">
          <cell r="F90" t="str">
            <v>101122-AS162</v>
          </cell>
          <cell r="G90" t="str">
            <v>Alpha Supreme 16" Cheese Pizza</v>
          </cell>
          <cell r="H90" t="str">
            <v>CHEESE MOZ LM PT SKM UNFZ PROC PK(41125)</v>
          </cell>
          <cell r="I90">
            <v>9</v>
          </cell>
          <cell r="J90">
            <v>1.9231</v>
          </cell>
          <cell r="K90">
            <v>17.309999999999999</v>
          </cell>
        </row>
        <row r="91">
          <cell r="F91" t="str">
            <v>101122-AS162-10</v>
          </cell>
          <cell r="G91" t="str">
            <v>Alpha Supreme 16" Cheese Pizza</v>
          </cell>
          <cell r="H91" t="str">
            <v>CHEESE MOZ LM PT SKM UNFZ PROC PK(41125)</v>
          </cell>
          <cell r="I91">
            <v>11.25</v>
          </cell>
          <cell r="J91">
            <v>1.9231</v>
          </cell>
          <cell r="K91">
            <v>21.63</v>
          </cell>
        </row>
        <row r="92">
          <cell r="F92" t="str">
            <v>101122-AS1628WT</v>
          </cell>
          <cell r="G92" t="str">
            <v>Alpha Supreme 16" Thin Whole Grain Veggie Supreme Pizza</v>
          </cell>
          <cell r="H92" t="str">
            <v>CHEESE MOZ LM PT SKM UNFZ PROC PK(41125)</v>
          </cell>
          <cell r="I92">
            <v>9</v>
          </cell>
          <cell r="J92">
            <v>1.9231</v>
          </cell>
          <cell r="K92">
            <v>17.309999999999999</v>
          </cell>
        </row>
        <row r="93">
          <cell r="F93" t="str">
            <v>101122-AS162W</v>
          </cell>
          <cell r="G93" t="str">
            <v>Alpha Supreme 16" Whole Grain Cheese Pizza</v>
          </cell>
          <cell r="H93" t="str">
            <v>CHEESE MOZ LM PT SKM UNFZ PROC PK(41125)</v>
          </cell>
          <cell r="I93">
            <v>9</v>
          </cell>
          <cell r="J93">
            <v>1.9231</v>
          </cell>
          <cell r="K93">
            <v>17.309999999999999</v>
          </cell>
        </row>
        <row r="94">
          <cell r="F94" t="str">
            <v>101122-AS162W-10</v>
          </cell>
          <cell r="G94" t="str">
            <v>Alpha Supreme 16" Whole Grain Cheese Pizza (10 serving pizza)</v>
          </cell>
          <cell r="H94" t="str">
            <v>CHEESE MOZ LM PT SKM UNFZ PROC PK(41125)</v>
          </cell>
          <cell r="I94">
            <v>11.25</v>
          </cell>
          <cell r="J94">
            <v>1.9231</v>
          </cell>
          <cell r="K94">
            <v>21.63</v>
          </cell>
        </row>
        <row r="95">
          <cell r="F95" t="str">
            <v>101122-AS162W-10 -SL</v>
          </cell>
          <cell r="G95" t="str">
            <v>Alpha Supreme PRE-SLICED 16" Whole Grain Cheese Pizza</v>
          </cell>
          <cell r="H95" t="str">
            <v>CHEESE MOZ LM PT SKM UNFZ PROC PK(41125)</v>
          </cell>
          <cell r="I95">
            <v>11.25</v>
          </cell>
          <cell r="J95">
            <v>1.9231</v>
          </cell>
          <cell r="K95">
            <v>21.63</v>
          </cell>
        </row>
        <row r="96">
          <cell r="F96" t="str">
            <v>101122-AS162W-SL</v>
          </cell>
          <cell r="G96" t="str">
            <v>Alpha Supreme PRE-SLICED 16" Whole Grain Cheese Pizza</v>
          </cell>
          <cell r="H96" t="str">
            <v>CHEESE MOZ LM PT SKM UNFZ PROC PK(41125)</v>
          </cell>
          <cell r="I96">
            <v>9</v>
          </cell>
          <cell r="J96">
            <v>1.9231</v>
          </cell>
          <cell r="K96">
            <v>17.309999999999999</v>
          </cell>
        </row>
        <row r="97">
          <cell r="F97" t="str">
            <v>101122-AS162WT</v>
          </cell>
          <cell r="G97" t="str">
            <v>Alpha Supreme 16" Whole Grain Cheese Pizza</v>
          </cell>
          <cell r="H97" t="str">
            <v>CHEESE MOZ LM PT SKM UNFZ PROC PK(41125)</v>
          </cell>
          <cell r="I97">
            <v>9</v>
          </cell>
          <cell r="J97">
            <v>1.9231</v>
          </cell>
          <cell r="K97">
            <v>17.309999999999999</v>
          </cell>
        </row>
        <row r="98">
          <cell r="F98" t="str">
            <v>101122-AS164</v>
          </cell>
          <cell r="G98" t="str">
            <v>Alpha Supreme 16" Pepperoni Pizza</v>
          </cell>
          <cell r="H98" t="str">
            <v>CHEESE MOZ LM PT SKM UNFZ PROC PK(41125)</v>
          </cell>
          <cell r="I98">
            <v>7.88</v>
          </cell>
          <cell r="J98">
            <v>1.9231</v>
          </cell>
          <cell r="K98">
            <v>15.15</v>
          </cell>
        </row>
        <row r="99">
          <cell r="F99" t="str">
            <v>101122-AS164-10</v>
          </cell>
          <cell r="G99" t="str">
            <v>Alpha Supreme 16" Pepperoni Pizza</v>
          </cell>
          <cell r="H99" t="str">
            <v>CHEESE MOZ LM PT SKM UNFZ PROC PK(41125)</v>
          </cell>
          <cell r="I99">
            <v>10.130000000000001</v>
          </cell>
          <cell r="J99">
            <v>1.9231</v>
          </cell>
          <cell r="K99">
            <v>19.48</v>
          </cell>
        </row>
        <row r="100">
          <cell r="F100" t="str">
            <v>101122-AS164W</v>
          </cell>
          <cell r="G100" t="str">
            <v>Alpha Supreme 16" Whole Grain Pepperoni Pizza</v>
          </cell>
          <cell r="H100" t="str">
            <v>CHEESE MOZ LM PT SKM UNFZ PROC PK(41125)</v>
          </cell>
          <cell r="I100">
            <v>7.88</v>
          </cell>
          <cell r="J100">
            <v>1.9231</v>
          </cell>
          <cell r="K100">
            <v>15.15</v>
          </cell>
        </row>
        <row r="101">
          <cell r="F101" t="str">
            <v>101122-AS164W-10</v>
          </cell>
          <cell r="G101" t="str">
            <v>Alpha Supreme 16" Whole Grain Pepperoni Pizza (10 serving pizza)</v>
          </cell>
          <cell r="H101" t="str">
            <v>CHEESE MOZ LM PT SKM UNFZ PROC PK(41125)</v>
          </cell>
          <cell r="I101">
            <v>10.130000000000001</v>
          </cell>
          <cell r="J101">
            <v>1.9231</v>
          </cell>
          <cell r="K101">
            <v>19.48</v>
          </cell>
        </row>
        <row r="102">
          <cell r="F102" t="str">
            <v>101122-AS164W-10-SL</v>
          </cell>
          <cell r="G102" t="str">
            <v>Alpha Supreme PRE-SLICED 16" Whole Grain Pepperoni Pizza</v>
          </cell>
          <cell r="H102" t="str">
            <v>CHEESE MOZ LM PT SKM UNFZ PROC PK(41125)</v>
          </cell>
          <cell r="I102">
            <v>10.130000000000001</v>
          </cell>
          <cell r="J102">
            <v>1.9231</v>
          </cell>
          <cell r="K102">
            <v>19.48</v>
          </cell>
        </row>
        <row r="103">
          <cell r="F103" t="str">
            <v>101122-AS164W-SL</v>
          </cell>
          <cell r="G103" t="str">
            <v>Alpha Supreme PRE-SLICED 16" Whole Grain Pepperoni Pizza</v>
          </cell>
          <cell r="H103" t="str">
            <v>CHEESE MOZ LM PT SKM UNFZ PROC PK(41125)</v>
          </cell>
          <cell r="I103">
            <v>7.88</v>
          </cell>
          <cell r="J103">
            <v>1.9231</v>
          </cell>
          <cell r="K103">
            <v>15.15</v>
          </cell>
        </row>
        <row r="104">
          <cell r="F104" t="str">
            <v>101122-AS164WT</v>
          </cell>
          <cell r="G104" t="str">
            <v>Alpha Supreme 16" Thin Whole Grain Pepperoni Pizza</v>
          </cell>
          <cell r="H104" t="str">
            <v>CHEESE MOZ LM PT SKM UNFZ PROC PK(41125)</v>
          </cell>
          <cell r="I104">
            <v>7.88</v>
          </cell>
          <cell r="J104">
            <v>1.9231</v>
          </cell>
          <cell r="K104">
            <v>15.15</v>
          </cell>
        </row>
        <row r="105">
          <cell r="F105" t="str">
            <v>101122-AS166</v>
          </cell>
          <cell r="G105" t="str">
            <v>Alpha Supreme 16" Sausage Pizza</v>
          </cell>
          <cell r="H105" t="str">
            <v>CHEESE MOZ LM PT SKM UNFZ PROC PK(41125)</v>
          </cell>
          <cell r="I105">
            <v>7.31</v>
          </cell>
          <cell r="J105">
            <v>1.9231</v>
          </cell>
          <cell r="K105">
            <v>14.06</v>
          </cell>
        </row>
        <row r="106">
          <cell r="F106" t="str">
            <v>101122-AS1668WT</v>
          </cell>
          <cell r="G106" t="str">
            <v>Alpha Supreme 16" Thin Whole Grain Super Supreme Pizza</v>
          </cell>
          <cell r="H106" t="str">
            <v>CHEESE MOZ LM PT SKM UNFZ PROC PK(41125)</v>
          </cell>
          <cell r="I106">
            <v>9</v>
          </cell>
          <cell r="J106">
            <v>1.9231</v>
          </cell>
          <cell r="K106">
            <v>17.309999999999999</v>
          </cell>
        </row>
        <row r="107">
          <cell r="F107" t="str">
            <v>101122-AS166W</v>
          </cell>
          <cell r="G107" t="str">
            <v>Alpha Supreme 16" Whole Grain Sausage Pizza (24 oz Pizzeria Style Crust)</v>
          </cell>
          <cell r="H107" t="str">
            <v>CHEESE MOZ LM PT SKM UNFZ PROC PK(41125)</v>
          </cell>
          <cell r="I107">
            <v>7.31</v>
          </cell>
          <cell r="J107">
            <v>1.9231</v>
          </cell>
          <cell r="K107">
            <v>14.06</v>
          </cell>
        </row>
        <row r="108">
          <cell r="F108" t="str">
            <v>101122-AS166WT</v>
          </cell>
          <cell r="G108" t="str">
            <v>Alpha Supreme 16" Whole Grain Sausage Pizza</v>
          </cell>
          <cell r="H108" t="str">
            <v>CHEESE MOZ LM PT SKM UNFZ PROC PK(41125)</v>
          </cell>
          <cell r="I108">
            <v>7.31</v>
          </cell>
          <cell r="J108">
            <v>1.9231</v>
          </cell>
          <cell r="K108">
            <v>14.06</v>
          </cell>
        </row>
        <row r="109">
          <cell r="F109" t="str">
            <v>101122-AS52W</v>
          </cell>
          <cell r="G109" t="str">
            <v>Alpha Supreme 5" Whole Grain Deep Dish Cheese, The Selfie Pizza, 60/5.70 oz</v>
          </cell>
          <cell r="H109" t="str">
            <v>CHEESE MOZ LM PT SKM UNFZ PROC PK(41125)</v>
          </cell>
          <cell r="I109">
            <v>7.5</v>
          </cell>
          <cell r="J109">
            <v>1.9231</v>
          </cell>
          <cell r="K109">
            <v>14.42</v>
          </cell>
        </row>
        <row r="110">
          <cell r="F110" t="str">
            <v>101122-AS52W-IW</v>
          </cell>
          <cell r="G110" t="str">
            <v>Alpha Supreme INDIV. WRAPPED 5" Whole Grain Deep Dish Cheese, The Selfie Pizza</v>
          </cell>
          <cell r="H110" t="str">
            <v>CHEESE MOZ LM PT SKM UNFZ PROC PK(41125)</v>
          </cell>
          <cell r="I110">
            <v>7.5</v>
          </cell>
          <cell r="J110">
            <v>1.9231</v>
          </cell>
          <cell r="K110">
            <v>14.42</v>
          </cell>
        </row>
        <row r="111">
          <cell r="F111" t="str">
            <v>101122-AS54W</v>
          </cell>
          <cell r="G111" t="str">
            <v>Alpha Supreme 5" Whole Grain Deep Dish Pepperoni, The Selfie Pizza, 60/5.76 oz</v>
          </cell>
          <cell r="H111" t="str">
            <v>CHEESE MOZ LM PT SKM UNFZ PROC PK(41125)</v>
          </cell>
          <cell r="I111">
            <v>6.98</v>
          </cell>
          <cell r="J111">
            <v>1.9231</v>
          </cell>
          <cell r="K111">
            <v>13.42</v>
          </cell>
        </row>
        <row r="112">
          <cell r="F112" t="str">
            <v>101122-AS54W-IW</v>
          </cell>
          <cell r="G112" t="str">
            <v>Alpha Supreme INDIV. WRAPPED 5" Whole Grain Deep Dish Pepperoni, The Selfie Pizza</v>
          </cell>
          <cell r="H112" t="str">
            <v>CHEESE MOZ LM PT SKM UNFZ PROC PK(41125)</v>
          </cell>
          <cell r="I112">
            <v>6.98</v>
          </cell>
          <cell r="J112">
            <v>1.9231</v>
          </cell>
          <cell r="K112">
            <v>13.42</v>
          </cell>
        </row>
        <row r="113">
          <cell r="F113" t="str">
            <v>101122-AS62W</v>
          </cell>
          <cell r="G113" t="str">
            <v>Alpha Supreme Whole Grain Personal Cheese Pizza</v>
          </cell>
          <cell r="H113" t="str">
            <v>CHEESE MOZ LM PT SKM UNFZ PROC PK(41125)</v>
          </cell>
          <cell r="I113">
            <v>7.5</v>
          </cell>
          <cell r="J113">
            <v>1.9231</v>
          </cell>
          <cell r="K113">
            <v>14.42</v>
          </cell>
        </row>
        <row r="114">
          <cell r="F114" t="str">
            <v>101122-AS62W-IW</v>
          </cell>
          <cell r="G114" t="str">
            <v>Alpha Supreme INDIV. WRAPPED Whole Grain Personal Cheese Pizza</v>
          </cell>
          <cell r="H114" t="str">
            <v>CHEESE MOZ LM PT SKM UNFZ PROC PK(41125)</v>
          </cell>
          <cell r="I114">
            <v>7.5</v>
          </cell>
          <cell r="J114">
            <v>1.9231</v>
          </cell>
          <cell r="K114">
            <v>14.42</v>
          </cell>
        </row>
        <row r="115">
          <cell r="F115" t="str">
            <v>101122-AS64W</v>
          </cell>
          <cell r="G115" t="str">
            <v>Alpha Supreme Whole Grain Personal Pepperoni Pizza</v>
          </cell>
          <cell r="H115" t="str">
            <v>CHEESE MOZ LM PT SKM UNFZ PROC PK(41125)</v>
          </cell>
          <cell r="I115">
            <v>6.98</v>
          </cell>
          <cell r="J115">
            <v>1.9231</v>
          </cell>
          <cell r="K115">
            <v>13.42</v>
          </cell>
        </row>
        <row r="116">
          <cell r="F116" t="str">
            <v>101122-AS64W-IW</v>
          </cell>
          <cell r="G116" t="str">
            <v>Alpha Supreme INDIV. WRAPPED Whole Grain Personal Pepperoni Pizza</v>
          </cell>
          <cell r="H116" t="str">
            <v>CHEESE MOZ LM PT SKM UNFZ PROC PK(41125)</v>
          </cell>
          <cell r="I116">
            <v>6.98</v>
          </cell>
          <cell r="J116">
            <v>1.9231</v>
          </cell>
          <cell r="K116">
            <v>13.42</v>
          </cell>
        </row>
        <row r="117">
          <cell r="F117" t="str">
            <v>101122-AS652W</v>
          </cell>
          <cell r="G117" t="str">
            <v>Alpha Supreme 6.5" Whole Grain Cheese Pizza</v>
          </cell>
          <cell r="H117" t="str">
            <v>CHEESE MOZ LM PT SKM UNFZ PROC PK(41125)</v>
          </cell>
          <cell r="I117">
            <v>7.5</v>
          </cell>
          <cell r="J117">
            <v>1.9231</v>
          </cell>
          <cell r="K117">
            <v>14.42</v>
          </cell>
        </row>
        <row r="118">
          <cell r="F118" t="str">
            <v>101122-AS654W</v>
          </cell>
          <cell r="G118" t="str">
            <v>Alpha Supreme 6.5" Whole Grain Pepperoni Pizza</v>
          </cell>
          <cell r="H118" t="str">
            <v>CHEESE MOZ LM PT SKM UNFZ PROC PK(41125)</v>
          </cell>
          <cell r="I118">
            <v>6.98</v>
          </cell>
          <cell r="J118">
            <v>1.9231</v>
          </cell>
          <cell r="K118">
            <v>13.42</v>
          </cell>
        </row>
        <row r="119">
          <cell r="F119" t="str">
            <v>101122-AS656W</v>
          </cell>
          <cell r="G119" t="str">
            <v>Alpha Supreme 6.5" Whole Grain Sausage Pizza</v>
          </cell>
          <cell r="H119" t="str">
            <v>CHEESE MOZ LM PT SKM UNFZ PROC PK(41125)</v>
          </cell>
          <cell r="I119">
            <v>6.98</v>
          </cell>
          <cell r="J119">
            <v>1.9231</v>
          </cell>
          <cell r="K119">
            <v>13.42</v>
          </cell>
        </row>
        <row r="120">
          <cell r="F120" t="str">
            <v>101122-AS67W</v>
          </cell>
          <cell r="G120" t="str">
            <v>Alpha Supreme Whole Grain Personal Mexican Style Pizza</v>
          </cell>
          <cell r="H120" t="str">
            <v>CHEESE MOZ LM PT SKM UNFZ PROC PK(41125)</v>
          </cell>
          <cell r="I120">
            <v>7.5</v>
          </cell>
          <cell r="J120">
            <v>1.9231</v>
          </cell>
          <cell r="K120">
            <v>14.42</v>
          </cell>
        </row>
        <row r="121">
          <cell r="F121" t="str">
            <v>101122-AS68W</v>
          </cell>
          <cell r="G121" t="str">
            <v>Alpha Supreme Whole Grain Personal Super Supreme Pizza</v>
          </cell>
          <cell r="H121" t="str">
            <v>CHEESE MOZ LM PT SKM UNFZ PROC PK(41125)</v>
          </cell>
          <cell r="I121">
            <v>7.5</v>
          </cell>
          <cell r="J121">
            <v>1.9231</v>
          </cell>
          <cell r="K121">
            <v>14.42</v>
          </cell>
        </row>
        <row r="122">
          <cell r="F122" t="str">
            <v>101122-AS72</v>
          </cell>
          <cell r="G122" t="str">
            <v>Alpha Supreme 7" Cheese Pizza</v>
          </cell>
          <cell r="H122" t="str">
            <v>CHEESE MOZ LM PT SKM UNFZ PROC PK(41125)</v>
          </cell>
          <cell r="I122">
            <v>6</v>
          </cell>
          <cell r="J122">
            <v>1.9231</v>
          </cell>
          <cell r="K122">
            <v>11.54</v>
          </cell>
        </row>
        <row r="123">
          <cell r="F123" t="str">
            <v>101122-AS72W</v>
          </cell>
          <cell r="G123" t="str">
            <v>Alpha Supreme 7" Whole Grain Cheese Pizza</v>
          </cell>
          <cell r="H123" t="str">
            <v>CHEESE MOZ LM PT SKM UNFZ PROC PK(41125)</v>
          </cell>
          <cell r="I123">
            <v>6</v>
          </cell>
          <cell r="J123">
            <v>1.9231</v>
          </cell>
          <cell r="K123">
            <v>11.54</v>
          </cell>
        </row>
        <row r="124">
          <cell r="F124" t="str">
            <v>101122-AS74</v>
          </cell>
          <cell r="G124" t="str">
            <v>Alpha Supreme 7" Pepperoni Pizza</v>
          </cell>
          <cell r="H124" t="str">
            <v>CHEESE MOZ LM PT SKM UNFZ PROC PK(41125)</v>
          </cell>
          <cell r="I124">
            <v>6</v>
          </cell>
          <cell r="J124">
            <v>1.9231</v>
          </cell>
          <cell r="K124">
            <v>11.54</v>
          </cell>
        </row>
        <row r="125">
          <cell r="F125" t="str">
            <v>101122-AS74W</v>
          </cell>
          <cell r="G125" t="str">
            <v>Alpha Supreme 7" Whole Grain Pepperoni Pizza</v>
          </cell>
          <cell r="H125" t="str">
            <v>CHEESE MOZ LM PT SKM UNFZ PROC PK(41125)</v>
          </cell>
          <cell r="I125">
            <v>6</v>
          </cell>
          <cell r="J125">
            <v>1.9231</v>
          </cell>
          <cell r="K125">
            <v>11.54</v>
          </cell>
        </row>
        <row r="126">
          <cell r="F126" t="str">
            <v>101122-AS76</v>
          </cell>
          <cell r="G126" t="str">
            <v>Alpha Supreme 7" Sausage Pizza</v>
          </cell>
          <cell r="H126" t="str">
            <v>CHEESE MOZ LM PT SKM UNFZ PROC PK(41125)</v>
          </cell>
          <cell r="I126">
            <v>6</v>
          </cell>
          <cell r="J126">
            <v>1.9231</v>
          </cell>
          <cell r="K126">
            <v>11.54</v>
          </cell>
        </row>
        <row r="127">
          <cell r="F127" t="str">
            <v>101122-AS76W</v>
          </cell>
          <cell r="G127" t="str">
            <v>Alpha Supreme 7" Whole Grain Sausage Pizza</v>
          </cell>
          <cell r="H127" t="str">
            <v>CHEESE MOZ LM PT SKM UNFZ PROC PK(41125)</v>
          </cell>
          <cell r="I127">
            <v>6</v>
          </cell>
          <cell r="J127">
            <v>1.9231</v>
          </cell>
          <cell r="K127">
            <v>11.54</v>
          </cell>
        </row>
        <row r="128">
          <cell r="F128" t="str">
            <v>101122-C6021</v>
          </cell>
          <cell r="G128" t="str">
            <v>Alpha Gold Cheese Calzone Kit</v>
          </cell>
          <cell r="H128" t="str">
            <v>CHEESE MOZ LM PT SKM UNFZ PROC PK(41125)</v>
          </cell>
          <cell r="I128">
            <v>5</v>
          </cell>
          <cell r="J128">
            <v>1.9231</v>
          </cell>
          <cell r="K128">
            <v>9.6199999999999992</v>
          </cell>
        </row>
        <row r="129">
          <cell r="F129" t="str">
            <v>101122-C6021WG</v>
          </cell>
          <cell r="G129" t="str">
            <v>Alpha Gold Whole Grain Cheese Calzone Kit</v>
          </cell>
          <cell r="H129" t="str">
            <v>CHEESE MOZ LM PT SKM UNFZ PROC PK(41125)</v>
          </cell>
          <cell r="I129">
            <v>5</v>
          </cell>
          <cell r="J129">
            <v>1.9231</v>
          </cell>
          <cell r="K129">
            <v>9.6199999999999992</v>
          </cell>
        </row>
        <row r="130">
          <cell r="F130" t="str">
            <v>101122-C6041</v>
          </cell>
          <cell r="G130" t="str">
            <v>Alpha Gold Pepperoni Calzone Kit</v>
          </cell>
          <cell r="H130" t="str">
            <v>CHEESE MOZ LM PT SKM UNFZ PROC PK(41125)</v>
          </cell>
          <cell r="I130">
            <v>5</v>
          </cell>
          <cell r="J130">
            <v>1.9231</v>
          </cell>
          <cell r="K130">
            <v>9.6199999999999992</v>
          </cell>
        </row>
        <row r="131">
          <cell r="F131" t="str">
            <v>101122-C6041WG</v>
          </cell>
          <cell r="G131" t="str">
            <v>Alpha Gold Whole Grain Pepperoni Calzone Kit</v>
          </cell>
          <cell r="H131" t="str">
            <v>CHEESE MOZ LM PT SKM UNFZ PROC PK(41125)</v>
          </cell>
          <cell r="I131">
            <v>5</v>
          </cell>
          <cell r="J131">
            <v>1.9231</v>
          </cell>
          <cell r="K131">
            <v>9.6199999999999992</v>
          </cell>
        </row>
        <row r="132">
          <cell r="F132" t="str">
            <v>101122-C6061</v>
          </cell>
          <cell r="G132" t="str">
            <v>Alpha Gold Sausage Calzone Kit</v>
          </cell>
          <cell r="H132" t="str">
            <v>CHEESE MOZ LM PT SKM UNFZ PROC PK(41125)</v>
          </cell>
          <cell r="I132">
            <v>5</v>
          </cell>
          <cell r="J132">
            <v>1.9231</v>
          </cell>
          <cell r="K132">
            <v>9.6199999999999992</v>
          </cell>
        </row>
        <row r="133">
          <cell r="F133" t="str">
            <v>101122-C6061WG</v>
          </cell>
          <cell r="G133" t="str">
            <v>Alpha Gold Whole Grain Sausage Calzone Kit</v>
          </cell>
          <cell r="H133" t="str">
            <v>CHEESE MOZ LM PT SKM UNFZ PROC PK(41125)</v>
          </cell>
          <cell r="I133">
            <v>5</v>
          </cell>
          <cell r="J133">
            <v>1.9231</v>
          </cell>
          <cell r="K133">
            <v>9.6199999999999992</v>
          </cell>
        </row>
        <row r="134">
          <cell r="F134" t="str">
            <v>101122-C7021</v>
          </cell>
          <cell r="G134" t="str">
            <v>Alpha Gold 8" Cheese Calzone Kit</v>
          </cell>
          <cell r="H134" t="str">
            <v>CHEESE MOZ LM PT SKM UNFZ PROC PK(41125)</v>
          </cell>
          <cell r="I134">
            <v>5</v>
          </cell>
          <cell r="J134">
            <v>1.9231</v>
          </cell>
          <cell r="K134">
            <v>9.6199999999999992</v>
          </cell>
        </row>
        <row r="135">
          <cell r="F135" t="str">
            <v>101122-C7021-WG</v>
          </cell>
          <cell r="G135" t="str">
            <v>Alpha Gold 8" Cheese Calzone Kit_x000D_
with Whole Grain Crust</v>
          </cell>
          <cell r="H135" t="str">
            <v>CHEESE MOZ LM PT SKM UNFZ PROC PK(41125)</v>
          </cell>
          <cell r="I135">
            <v>5</v>
          </cell>
          <cell r="J135">
            <v>1.9231</v>
          </cell>
          <cell r="K135">
            <v>9.6199999999999992</v>
          </cell>
        </row>
        <row r="136">
          <cell r="F136" t="str">
            <v>101122-C7041</v>
          </cell>
          <cell r="G136" t="str">
            <v>Alpha Gold 8" Pepperoni Calzone Kit</v>
          </cell>
          <cell r="H136" t="str">
            <v>CHEESE MOZ LM PT SKM UNFZ PROC PK(41125)</v>
          </cell>
          <cell r="I136">
            <v>5</v>
          </cell>
          <cell r="J136">
            <v>1.9231</v>
          </cell>
          <cell r="K136">
            <v>9.6199999999999992</v>
          </cell>
        </row>
        <row r="137">
          <cell r="F137" t="str">
            <v>101122-C7041-WG</v>
          </cell>
          <cell r="G137" t="str">
            <v>Alpha Gold 8" Pepperoni Calzone Kit_x000D_
with Whole Grain Crust</v>
          </cell>
          <cell r="H137" t="str">
            <v>CHEESE MOZ LM PT SKM UNFZ PROC PK(41125)</v>
          </cell>
          <cell r="I137">
            <v>5</v>
          </cell>
          <cell r="J137">
            <v>1.9231</v>
          </cell>
          <cell r="K137">
            <v>9.6199999999999992</v>
          </cell>
        </row>
        <row r="138">
          <cell r="F138" t="str">
            <v>101122-C7061</v>
          </cell>
          <cell r="G138" t="str">
            <v>Alpha Gold 8" Sausage Calzone Kit</v>
          </cell>
          <cell r="H138" t="str">
            <v>CHEESE MOZ LM PT SKM UNFZ PROC PK(41125)</v>
          </cell>
          <cell r="I138">
            <v>5</v>
          </cell>
          <cell r="J138">
            <v>1.9231</v>
          </cell>
          <cell r="K138">
            <v>9.6199999999999992</v>
          </cell>
        </row>
        <row r="139">
          <cell r="F139" t="str">
            <v>101122-C7061-WG</v>
          </cell>
          <cell r="G139" t="str">
            <v>Alpha Gold 8" Sausage Calzone Kit_x000D_
with Whole Grain Crust</v>
          </cell>
          <cell r="H139" t="str">
            <v>CHEESE MOZ LM PT SKM UNFZ PROC PK(41125)</v>
          </cell>
          <cell r="I139">
            <v>5</v>
          </cell>
          <cell r="J139">
            <v>1.9231</v>
          </cell>
          <cell r="K139">
            <v>9.6199999999999992</v>
          </cell>
        </row>
        <row r="140">
          <cell r="F140" t="str">
            <v>101122-SD162S</v>
          </cell>
          <cell r="G140" t="str">
            <v>Alpha Simply Delicious 16" Cheese Pizza</v>
          </cell>
          <cell r="H140" t="str">
            <v>CHEESE MOZ LM PT SKM UNFZ PROC PK(41125)</v>
          </cell>
          <cell r="I140">
            <v>9</v>
          </cell>
          <cell r="J140">
            <v>1.9231</v>
          </cell>
          <cell r="K140">
            <v>17.309999999999999</v>
          </cell>
        </row>
        <row r="141">
          <cell r="F141" t="str">
            <v>101122-SD162S-SL</v>
          </cell>
          <cell r="G141" t="str">
            <v>Alpha Simply Delicious PRE-SLICED 16" Cheese Pizza</v>
          </cell>
          <cell r="H141" t="str">
            <v>CHEESE MOZ LM PT SKM UNFZ PROC PK(41125)</v>
          </cell>
          <cell r="I141">
            <v>9</v>
          </cell>
          <cell r="J141">
            <v>1.9231</v>
          </cell>
          <cell r="K141">
            <v>17.309999999999999</v>
          </cell>
        </row>
        <row r="142">
          <cell r="F142" t="str">
            <v>101122-SD162WS</v>
          </cell>
          <cell r="G142" t="str">
            <v>Alpha Simply Delicious 16" Whole Grain Cheese Pizza</v>
          </cell>
          <cell r="H142" t="str">
            <v>CHEESE MOZ LM PT SKM UNFZ PROC PK(41125)</v>
          </cell>
          <cell r="I142">
            <v>9</v>
          </cell>
          <cell r="J142">
            <v>1.9231</v>
          </cell>
          <cell r="K142">
            <v>17.309999999999999</v>
          </cell>
        </row>
        <row r="143">
          <cell r="F143" t="str">
            <v>101122-SD162WSH</v>
          </cell>
          <cell r="G143" t="str">
            <v>Alpha Simply Delicious 16" Whole Grain Cheese and Hatch Chile Pizza</v>
          </cell>
          <cell r="H143" t="str">
            <v>CHEESE MOZ LM PT SKM UNFZ PROC PK(41125)</v>
          </cell>
          <cell r="I143">
            <v>9</v>
          </cell>
          <cell r="J143">
            <v>1.9231</v>
          </cell>
          <cell r="K143">
            <v>17.309999999999999</v>
          </cell>
        </row>
        <row r="144">
          <cell r="F144" t="str">
            <v>101122-SD162WS-IW</v>
          </cell>
          <cell r="G144" t="str">
            <v>Alpha Simply Delicious INDIV. WRAPPED 16" Whole Grain Cheese Pizza</v>
          </cell>
          <cell r="H144" t="str">
            <v>CHEESE MOZ LM PT SKM UNFZ PROC PK(41125)</v>
          </cell>
          <cell r="I144">
            <v>9</v>
          </cell>
          <cell r="J144">
            <v>1.9231</v>
          </cell>
          <cell r="K144">
            <v>17.309999999999999</v>
          </cell>
        </row>
        <row r="145">
          <cell r="F145" t="str">
            <v>101122-SD162WS-SL</v>
          </cell>
          <cell r="G145" t="str">
            <v>Alpha Simply Delicious PRE-SLICED 16" Whole Grain Cheese Pizza</v>
          </cell>
          <cell r="H145" t="str">
            <v>CHEESE MOZ LM PT SKM UNFZ PROC PK(41125)</v>
          </cell>
          <cell r="I145">
            <v>9</v>
          </cell>
          <cell r="J145">
            <v>1.9231</v>
          </cell>
          <cell r="K145">
            <v>17.309999999999999</v>
          </cell>
        </row>
        <row r="146">
          <cell r="F146" t="str">
            <v>101122-SD164BWS</v>
          </cell>
          <cell r="G146" t="str">
            <v>Alpha Simply Delicious 16" Whole Grain Beef Pepperoni Pizza</v>
          </cell>
          <cell r="H146" t="str">
            <v>CHEESE MOZ LM PT SKM UNFZ PROC PK(41125)</v>
          </cell>
          <cell r="I146">
            <v>9</v>
          </cell>
          <cell r="J146">
            <v>1.9231</v>
          </cell>
          <cell r="K146">
            <v>17.309999999999999</v>
          </cell>
        </row>
        <row r="147">
          <cell r="F147" t="str">
            <v>101122-SD164BWS-SL</v>
          </cell>
          <cell r="G147" t="str">
            <v>Alpha Simply Delicious PRE-SLICED 16" Whole Grain Beef-Pepperoni Pizza</v>
          </cell>
          <cell r="H147" t="str">
            <v>CHEESE MOZ LM PT SKM UNFZ PROC PK(41125)</v>
          </cell>
          <cell r="I147">
            <v>9</v>
          </cell>
          <cell r="J147">
            <v>1.9231</v>
          </cell>
          <cell r="K147">
            <v>17.309999999999999</v>
          </cell>
        </row>
        <row r="148">
          <cell r="F148" t="str">
            <v>101122-SD164S</v>
          </cell>
          <cell r="G148" t="str">
            <v>Alpha Simply Delicious 16" Pepperoni Pizza</v>
          </cell>
          <cell r="H148" t="str">
            <v>CHEESE MOZ LM PT SKM UNFZ PROC PK(41125)</v>
          </cell>
          <cell r="I148">
            <v>7.88</v>
          </cell>
          <cell r="J148">
            <v>1.9231</v>
          </cell>
          <cell r="K148">
            <v>15.15</v>
          </cell>
        </row>
        <row r="149">
          <cell r="F149" t="str">
            <v>101122-SD164S-SL</v>
          </cell>
          <cell r="G149" t="str">
            <v>Alpha Simply Delicious PRE-SLICED 16" Pepperoni Pizza</v>
          </cell>
          <cell r="H149" t="str">
            <v>CHEESE MOZ LM PT SKM UNFZ PROC PK(41125)</v>
          </cell>
          <cell r="I149">
            <v>7.88</v>
          </cell>
          <cell r="J149">
            <v>1.9231</v>
          </cell>
          <cell r="K149">
            <v>15.15</v>
          </cell>
        </row>
        <row r="150">
          <cell r="F150" t="str">
            <v>101122-SD164WS</v>
          </cell>
          <cell r="G150" t="str">
            <v>Alpha Simply Delicious 16" Whole Grain Pepperoni Pizza</v>
          </cell>
          <cell r="H150" t="str">
            <v>CHEESE MOZ LM PT SKM UNFZ PROC PK(41125)</v>
          </cell>
          <cell r="I150">
            <v>7.88</v>
          </cell>
          <cell r="J150">
            <v>1.9231</v>
          </cell>
          <cell r="K150">
            <v>15.15</v>
          </cell>
        </row>
        <row r="151">
          <cell r="F151" t="str">
            <v>101122-SD164WSH</v>
          </cell>
          <cell r="G151" t="str">
            <v>Alpha Simply Delicious 16" Whole Grain Pepperoni and Hatch Chile Pizza</v>
          </cell>
          <cell r="H151" t="str">
            <v>CHEESE MOZ LM PT SKM UNFZ PROC PK(41125)</v>
          </cell>
          <cell r="I151">
            <v>7.88</v>
          </cell>
          <cell r="J151">
            <v>1.9231</v>
          </cell>
          <cell r="K151">
            <v>15.15</v>
          </cell>
        </row>
        <row r="152">
          <cell r="F152" t="str">
            <v>101122-SD164WS-IW</v>
          </cell>
          <cell r="G152" t="str">
            <v>Alpha Simply Delicious INDIV. WRAPPED 16" Whole Grain Pepperoni Pizza</v>
          </cell>
          <cell r="H152" t="str">
            <v>CHEESE MOZ LM PT SKM UNFZ PROC PK(41125)</v>
          </cell>
          <cell r="I152">
            <v>7.88</v>
          </cell>
          <cell r="J152">
            <v>1.9231</v>
          </cell>
          <cell r="K152">
            <v>15.15</v>
          </cell>
        </row>
        <row r="153">
          <cell r="F153" t="str">
            <v>101122-SD164WS-SL</v>
          </cell>
          <cell r="G153" t="str">
            <v>Alpha Simply Delicious PRE-SLICED 16" Whole Grain Pepperoni Pizza</v>
          </cell>
          <cell r="H153" t="str">
            <v>CHEESE MOZ LM PT SKM UNFZ PROC PK(41125)</v>
          </cell>
          <cell r="I153">
            <v>7.88</v>
          </cell>
          <cell r="J153">
            <v>1.9231</v>
          </cell>
          <cell r="K153">
            <v>15.15</v>
          </cell>
        </row>
        <row r="154">
          <cell r="F154" t="str">
            <v>101122-SD169WS</v>
          </cell>
          <cell r="G154" t="str">
            <v>Alpha Simply Delicious 16" Whole Grain Mega Meat Pizza</v>
          </cell>
          <cell r="H154" t="str">
            <v>CHEESE MOZ LM PT SKM UNFZ PROC PK(41125)</v>
          </cell>
          <cell r="I154">
            <v>9</v>
          </cell>
          <cell r="J154">
            <v>1.9231</v>
          </cell>
          <cell r="K154">
            <v>17.309999999999999</v>
          </cell>
        </row>
        <row r="155">
          <cell r="F155" t="str">
            <v>101122-SP122W</v>
          </cell>
          <cell r="G155" t="str">
            <v>Sgt. Pepperoni's 12" Whole Grain Tuscan Style Cheese Pizza</v>
          </cell>
          <cell r="H155" t="str">
            <v>CHEESE MOZ LM PT SKM UNFZ PROC PK(41125)</v>
          </cell>
          <cell r="I155">
            <v>6</v>
          </cell>
          <cell r="J155">
            <v>1.9231</v>
          </cell>
          <cell r="K155">
            <v>11.54</v>
          </cell>
        </row>
        <row r="156">
          <cell r="F156" t="str">
            <v>101122-SP122W-SS</v>
          </cell>
          <cell r="G156" t="str">
            <v>Sgt. Pepperoni's Smart Snack 12" Whole Grain Tuscan Style Cheese Pizza</v>
          </cell>
          <cell r="H156" t="str">
            <v>CHEESE MOZ LM PT SKM UNFZ PROC PK(41125)</v>
          </cell>
          <cell r="I156">
            <v>1.8</v>
          </cell>
          <cell r="J156">
            <v>1.9231</v>
          </cell>
          <cell r="K156">
            <v>3.46</v>
          </cell>
        </row>
        <row r="157">
          <cell r="F157" t="str">
            <v>101122-SP1622RW</v>
          </cell>
          <cell r="G157" t="str">
            <v>Sgt Pepperoni's 16" Bake-to-Rise Four Cheese Pizza with Whole Grain Crust</v>
          </cell>
          <cell r="H157" t="str">
            <v>CHEESE MOZ LM PT SKM UNFZ PROC PK(41125)</v>
          </cell>
          <cell r="I157">
            <v>8.44</v>
          </cell>
          <cell r="J157">
            <v>1.9231</v>
          </cell>
          <cell r="K157">
            <v>16.23</v>
          </cell>
        </row>
        <row r="158">
          <cell r="F158" t="str">
            <v>101122-SP162R</v>
          </cell>
          <cell r="G158" t="str">
            <v>Sgt. Pepperoni's 16" Bake to Rise Cheese Pizza</v>
          </cell>
          <cell r="H158" t="str">
            <v>CHEESE MOZ LM PT SKM UNFZ PROC PK(41125)</v>
          </cell>
          <cell r="I158">
            <v>9</v>
          </cell>
          <cell r="J158">
            <v>1.9231</v>
          </cell>
          <cell r="K158">
            <v>17.309999999999999</v>
          </cell>
        </row>
        <row r="159">
          <cell r="F159" t="str">
            <v>101122-SP162RD</v>
          </cell>
          <cell r="G159" t="str">
            <v>Sgt Pepperoni's 16" Cheese Pizza with Garlic Butter Bake-to-Rise Dough</v>
          </cell>
          <cell r="H159" t="str">
            <v>CHEESE MOZ LM PT SKM UNFZ PROC PK(41125)</v>
          </cell>
          <cell r="I159">
            <v>9</v>
          </cell>
          <cell r="J159">
            <v>1.9231</v>
          </cell>
          <cell r="K159">
            <v>17.309999999999999</v>
          </cell>
        </row>
        <row r="160">
          <cell r="F160" t="str">
            <v>101122-SP162RW</v>
          </cell>
          <cell r="G160" t="str">
            <v>Sgt. Pepperoni's 16" Bake to Rise Cheese Pizza with Whole Grain Crust</v>
          </cell>
          <cell r="H160" t="str">
            <v>CHEESE MOZ LM PT SKM UNFZ PROC PK(41125)</v>
          </cell>
          <cell r="I160">
            <v>9</v>
          </cell>
          <cell r="J160">
            <v>1.9231</v>
          </cell>
          <cell r="K160">
            <v>17.309999999999999</v>
          </cell>
        </row>
        <row r="161">
          <cell r="F161" t="str">
            <v>101122-SP162WT</v>
          </cell>
          <cell r="G161" t="str">
            <v>Sgt. Pepperoni's 16" Thin Whole Grain Cheese Pizza</v>
          </cell>
          <cell r="H161" t="str">
            <v>CHEESE MOZ LM PT SKM UNFZ PROC PK(41125)</v>
          </cell>
          <cell r="I161">
            <v>9</v>
          </cell>
          <cell r="J161">
            <v>1.9231</v>
          </cell>
          <cell r="K161">
            <v>17.309999999999999</v>
          </cell>
        </row>
        <row r="162">
          <cell r="F162" t="str">
            <v>101122-SP162WTJ</v>
          </cell>
          <cell r="G162" t="str">
            <v>Sgt. Pepperoni's 16" Whole Grain Jalapeno Dough Cheese Pizza</v>
          </cell>
          <cell r="H162" t="str">
            <v>CHEESE MOZ LM PT SKM UNFZ PROC PK(41125)</v>
          </cell>
          <cell r="I162">
            <v>9</v>
          </cell>
          <cell r="J162">
            <v>1.9231</v>
          </cell>
          <cell r="K162">
            <v>17.309999999999999</v>
          </cell>
        </row>
        <row r="163">
          <cell r="F163" t="str">
            <v>101122-SP162WTJ-10</v>
          </cell>
          <cell r="G163" t="str">
            <v>Sgt. Pepperoni's 16" Whole Grain Jalapeno Dough Cheese Pizza (10 servings/pizza)</v>
          </cell>
          <cell r="H163" t="str">
            <v>CHEESE MOZ LM PT SKM UNFZ PROC PK(41125)</v>
          </cell>
          <cell r="I163">
            <v>11.25</v>
          </cell>
          <cell r="J163">
            <v>1.9231</v>
          </cell>
          <cell r="K163">
            <v>21.63</v>
          </cell>
        </row>
        <row r="164">
          <cell r="F164" t="str">
            <v>101122-SP164R</v>
          </cell>
          <cell r="G164" t="str">
            <v>Spt. Pepperoni's 16" Bake to Rise Pepperoni Pizza</v>
          </cell>
          <cell r="H164" t="str">
            <v>CHEESE MOZ LM PT SKM UNFZ PROC PK(41125)</v>
          </cell>
          <cell r="I164">
            <v>7.88</v>
          </cell>
          <cell r="J164">
            <v>1.9231</v>
          </cell>
          <cell r="K164">
            <v>15.15</v>
          </cell>
        </row>
        <row r="165">
          <cell r="F165" t="str">
            <v>101122-SP164RD</v>
          </cell>
          <cell r="G165" t="str">
            <v>Sgt Pepperoni's 16" Pepperoni Pizza with Garlic Butter Bake-to-Rise Dough</v>
          </cell>
          <cell r="H165" t="str">
            <v>CHEESE MOZ LM PT SKM UNFZ PROC PK(41125)</v>
          </cell>
          <cell r="I165">
            <v>7.88</v>
          </cell>
          <cell r="J165">
            <v>1.9231</v>
          </cell>
          <cell r="K165">
            <v>15.15</v>
          </cell>
        </row>
        <row r="166">
          <cell r="F166" t="str">
            <v>101122-SP164RW</v>
          </cell>
          <cell r="G166" t="str">
            <v>Spt. Pepperoni's 16" Bake to Rise Pepperoni Pizza with Whole Grain Crust</v>
          </cell>
          <cell r="H166" t="str">
            <v>CHEESE MOZ LM PT SKM UNFZ PROC PK(41125)</v>
          </cell>
          <cell r="I166">
            <v>7.88</v>
          </cell>
          <cell r="J166">
            <v>1.9231</v>
          </cell>
          <cell r="K166">
            <v>15.15</v>
          </cell>
        </row>
        <row r="167">
          <cell r="F167" t="str">
            <v>101122-SP164WT</v>
          </cell>
          <cell r="G167" t="str">
            <v>Spt. Pepperoni's 16" Thin Whole Grain Pepperoni Pizza</v>
          </cell>
          <cell r="H167" t="str">
            <v>CHEESE MOZ LM PT SKM UNFZ PROC PK(41125)</v>
          </cell>
          <cell r="I167">
            <v>7.88</v>
          </cell>
          <cell r="J167">
            <v>1.9231</v>
          </cell>
          <cell r="K167">
            <v>15.15</v>
          </cell>
        </row>
        <row r="168">
          <cell r="F168" t="str">
            <v>101122-SP164WTJ</v>
          </cell>
          <cell r="G168" t="str">
            <v>Spt. Pepperoni's 16" Whole Grain Jalapeno Dough Pepperoni Pizza</v>
          </cell>
          <cell r="H168" t="str">
            <v>CHEESE MOZ LM PT SKM UNFZ PROC PK(41125)</v>
          </cell>
          <cell r="I168">
            <v>7.88</v>
          </cell>
          <cell r="J168">
            <v>1.9231</v>
          </cell>
          <cell r="K168">
            <v>15.15</v>
          </cell>
        </row>
        <row r="169">
          <cell r="F169" t="str">
            <v>101122-SP1668RW</v>
          </cell>
          <cell r="G169" t="str">
            <v>Sgt Pepperoni's 16" Bake-to-Rise Super Supreme Pizza with Whole Grain Crust</v>
          </cell>
          <cell r="H169" t="str">
            <v>CHEESE MOZ LM PT SKM UNFZ PROC PK(41125)</v>
          </cell>
          <cell r="I169">
            <v>9</v>
          </cell>
          <cell r="J169">
            <v>1.9231</v>
          </cell>
          <cell r="K169">
            <v>17.309999999999999</v>
          </cell>
        </row>
        <row r="170">
          <cell r="F170" t="str">
            <v>101122-SP166R</v>
          </cell>
          <cell r="G170" t="str">
            <v>Sgt. Pepperoni's 16" Bake to Rise Sausage Pizza</v>
          </cell>
          <cell r="H170" t="str">
            <v>CHEESE MOZ LM PT SKM UNFZ PROC PK(41125)</v>
          </cell>
          <cell r="I170">
            <v>7.31</v>
          </cell>
          <cell r="J170">
            <v>1.9231</v>
          </cell>
          <cell r="K170">
            <v>14.06</v>
          </cell>
        </row>
        <row r="171">
          <cell r="F171" t="str">
            <v>101122-SP166RW</v>
          </cell>
          <cell r="G171" t="str">
            <v>Sgt. Pepperoni's 16" Bake to Rise Sausage Pizza with Whole Grain Crust</v>
          </cell>
          <cell r="H171" t="str">
            <v>CHEESE MOZ LM PT SKM UNFZ PROC PK(41125)</v>
          </cell>
          <cell r="I171">
            <v>7.31</v>
          </cell>
          <cell r="J171">
            <v>1.9231</v>
          </cell>
          <cell r="K171">
            <v>14.06</v>
          </cell>
        </row>
        <row r="172">
          <cell r="F172" t="str">
            <v>101122-SP166WT</v>
          </cell>
          <cell r="G172" t="str">
            <v>Sgt. Pepperoni's 16" THIN Whole Grain Sausage Pizza</v>
          </cell>
          <cell r="H172" t="str">
            <v>CHEESE MOZ LM PT SKM UNFZ PROC PK(41125)</v>
          </cell>
          <cell r="I172">
            <v>7.31</v>
          </cell>
          <cell r="J172">
            <v>1.9231</v>
          </cell>
          <cell r="K172">
            <v>14.06</v>
          </cell>
        </row>
        <row r="173">
          <cell r="F173" t="str">
            <v>101122-SP166WTJ</v>
          </cell>
          <cell r="G173" t="str">
            <v>Sgt. Pepperoni's 16" Whole Grain Jalapeno Dough Sausage Pizza</v>
          </cell>
          <cell r="H173" t="str">
            <v>CHEESE MOZ LM PT SKM UNFZ PROC PK(41125)</v>
          </cell>
          <cell r="I173">
            <v>7.31</v>
          </cell>
          <cell r="J173">
            <v>1.9231</v>
          </cell>
          <cell r="K173">
            <v>14.06</v>
          </cell>
        </row>
        <row r="174">
          <cell r="F174" t="str">
            <v>101122-SP167RW</v>
          </cell>
          <cell r="G174" t="str">
            <v>Sgt Pepperoni's 16" Bake-to-Rise Mexican Style Pizza with Whole Grain Crust</v>
          </cell>
          <cell r="H174" t="str">
            <v>CHEESE MOZ LM PT SKM UNFZ PROC PK(41125)</v>
          </cell>
          <cell r="I174">
            <v>8.44</v>
          </cell>
          <cell r="J174">
            <v>1.9231</v>
          </cell>
          <cell r="K174">
            <v>16.23</v>
          </cell>
        </row>
        <row r="175">
          <cell r="F175" t="str">
            <v>101122-SP169R</v>
          </cell>
          <cell r="G175" t="str">
            <v>Sgt Pepperoni's 16" Bake-to-Rise Mega Meat Pizza</v>
          </cell>
          <cell r="H175" t="str">
            <v>CHEESE MOZ LM PT SKM UNFZ PROC PK(41125)</v>
          </cell>
          <cell r="I175">
            <v>7.88</v>
          </cell>
          <cell r="J175">
            <v>1.9231</v>
          </cell>
          <cell r="K175">
            <v>15.15</v>
          </cell>
        </row>
        <row r="176">
          <cell r="F176" t="str">
            <v>101122-SP169RW</v>
          </cell>
          <cell r="G176" t="str">
            <v>Sgt Pepperoni's 16" Bake-to-Rise Mega Meat Pizza with Whole Grain Crust</v>
          </cell>
          <cell r="H176" t="str">
            <v>CHEESE MOZ LM PT SKM UNFZ PROC PK(41125)</v>
          </cell>
          <cell r="I176">
            <v>7.88</v>
          </cell>
          <cell r="J176">
            <v>1.9231</v>
          </cell>
          <cell r="K176">
            <v>15.15</v>
          </cell>
        </row>
        <row r="177">
          <cell r="F177" t="str">
            <v>101122-SP62W</v>
          </cell>
          <cell r="G177" t="str">
            <v>Sgt. Pepperoni's Whole Grain Personal Cheese Pizza</v>
          </cell>
          <cell r="H177" t="str">
            <v>CHEESE MOZ LM PT SKM UNFZ PROC PK(41125)</v>
          </cell>
          <cell r="I177">
            <v>7.5</v>
          </cell>
          <cell r="J177">
            <v>1.9231</v>
          </cell>
          <cell r="K177">
            <v>14.42</v>
          </cell>
        </row>
        <row r="178">
          <cell r="F178" t="str">
            <v>101122-SP62WJ</v>
          </cell>
          <cell r="G178" t="str">
            <v>Sgt. Pepperoni's Whole Grain Jalapeno Dough Personal Cheese Pizza</v>
          </cell>
          <cell r="H178" t="str">
            <v>CHEESE MOZ LM PT SKM UNFZ PROC PK(41125)</v>
          </cell>
          <cell r="I178">
            <v>7.5</v>
          </cell>
          <cell r="J178">
            <v>1.9231</v>
          </cell>
          <cell r="K178">
            <v>14.42</v>
          </cell>
        </row>
        <row r="179">
          <cell r="F179" t="str">
            <v>101122-SP64W</v>
          </cell>
          <cell r="G179" t="str">
            <v>Sgt. Pepperoni's Whole Grain Personal Pepperoni Pizza</v>
          </cell>
          <cell r="H179" t="str">
            <v>CHEESE MOZ LM PT SKM UNFZ PROC PK(41125)</v>
          </cell>
          <cell r="I179">
            <v>6.98</v>
          </cell>
          <cell r="J179">
            <v>1.9231</v>
          </cell>
          <cell r="K179">
            <v>13.42</v>
          </cell>
        </row>
        <row r="180">
          <cell r="F180" t="str">
            <v>101122-SP64WJ</v>
          </cell>
          <cell r="G180" t="str">
            <v>Sgt. Pepperoni's Whole Grain Jalapeno Dough Personal Pepperoni Pizza</v>
          </cell>
          <cell r="H180" t="str">
            <v>CHEESE MOZ LM PT SKM UNFZ PROC PK(41125)</v>
          </cell>
          <cell r="I180">
            <v>6.98</v>
          </cell>
          <cell r="J180">
            <v>1.9231</v>
          </cell>
          <cell r="K180">
            <v>13.42</v>
          </cell>
        </row>
        <row r="181">
          <cell r="F181" t="str">
            <v>101122-SP652WB</v>
          </cell>
          <cell r="G181" t="str">
            <v>Sgt. Pepperoni's 6.5" Whole Grain Cheese Pizza with Windowed Box</v>
          </cell>
          <cell r="H181" t="str">
            <v>CHEESE MOZ LM PT SKM UNFZ PROC PK(41125)</v>
          </cell>
          <cell r="I181">
            <v>7.5</v>
          </cell>
          <cell r="J181">
            <v>1.9231</v>
          </cell>
          <cell r="K181">
            <v>14.42</v>
          </cell>
        </row>
        <row r="182">
          <cell r="F182" t="str">
            <v>101122-SP654WB</v>
          </cell>
          <cell r="G182" t="str">
            <v>Sgt. Pepperoni's 6.5" Whole Grain Pepperoni Pizza with Windowed Box</v>
          </cell>
          <cell r="H182" t="str">
            <v>CHEESE MOZ LM PT SKM UNFZ PROC PK(41125)</v>
          </cell>
          <cell r="I182">
            <v>6.98</v>
          </cell>
          <cell r="J182">
            <v>1.9231</v>
          </cell>
          <cell r="K182">
            <v>13.42</v>
          </cell>
        </row>
        <row r="183">
          <cell r="F183" t="str">
            <v>101122-SP656WB</v>
          </cell>
          <cell r="G183" t="str">
            <v>Sgt. Pepperoni's 6.5" Whole Grain Sausage Pizza with Windowed Box</v>
          </cell>
          <cell r="H183" t="str">
            <v>CHEESE MOZ LM PT SKM UNFZ PROC PK(41125)</v>
          </cell>
          <cell r="I183">
            <v>6.98</v>
          </cell>
          <cell r="J183">
            <v>1.9231</v>
          </cell>
          <cell r="K183">
            <v>13.42</v>
          </cell>
        </row>
        <row r="184">
          <cell r="F184" t="str">
            <v>101122-SP66W</v>
          </cell>
          <cell r="G184" t="str">
            <v>Sgt. Pepperoni's Whole Grain Personal Sausage Pizza</v>
          </cell>
          <cell r="H184" t="str">
            <v>CHEESE MOZ LM PT SKM UNFZ PROC PK(41125)</v>
          </cell>
          <cell r="I184">
            <v>6.98</v>
          </cell>
          <cell r="J184">
            <v>1.9231</v>
          </cell>
          <cell r="K184">
            <v>13.42</v>
          </cell>
        </row>
        <row r="185">
          <cell r="F185" t="str">
            <v>101122-SP66WJ</v>
          </cell>
          <cell r="G185" t="str">
            <v>Sgt. Pepperoni's Whole Grain Jalapeno Dough Personal Sausage Pizza</v>
          </cell>
          <cell r="H185" t="str">
            <v>CHEESE MOZ LM PT SKM UNFZ PROC PK(41125)</v>
          </cell>
          <cell r="I185">
            <v>6.98</v>
          </cell>
          <cell r="J185">
            <v>1.9231</v>
          </cell>
          <cell r="K185">
            <v>13.42</v>
          </cell>
        </row>
        <row r="186">
          <cell r="F186" t="str">
            <v>101122-SP72B</v>
          </cell>
          <cell r="G186" t="str">
            <v>Sgt. Pepperoni's 7" Cheese Pizza with Windowed Serving Box</v>
          </cell>
          <cell r="H186" t="str">
            <v>CHEESE MOZ LM PT SKM UNFZ PROC PK(41125)</v>
          </cell>
          <cell r="I186">
            <v>6</v>
          </cell>
          <cell r="J186">
            <v>1.9231</v>
          </cell>
          <cell r="K186">
            <v>11.54</v>
          </cell>
        </row>
        <row r="187">
          <cell r="F187" t="str">
            <v>101122-SP72WB</v>
          </cell>
          <cell r="G187" t="str">
            <v>Sgt. Pepperoni's 7" Whole Grain Cheese Pizza with Windowed Serving Box</v>
          </cell>
          <cell r="H187" t="str">
            <v>CHEESE MOZ LM PT SKM UNFZ PROC PK(41125)</v>
          </cell>
          <cell r="I187">
            <v>6</v>
          </cell>
          <cell r="J187">
            <v>1.9231</v>
          </cell>
          <cell r="K187">
            <v>11.54</v>
          </cell>
        </row>
        <row r="188">
          <cell r="F188" t="str">
            <v>101122-SP74B</v>
          </cell>
          <cell r="G188" t="str">
            <v>Sgt. Pepperoni's 7" Pepperoni Pizza with Windowed Serving Box</v>
          </cell>
          <cell r="H188" t="str">
            <v>CHEESE MOZ LM PT SKM UNFZ PROC PK(41125)</v>
          </cell>
          <cell r="I188">
            <v>6</v>
          </cell>
          <cell r="J188">
            <v>1.9231</v>
          </cell>
          <cell r="K188">
            <v>11.54</v>
          </cell>
        </row>
        <row r="189">
          <cell r="F189" t="str">
            <v>101122-SP74WB</v>
          </cell>
          <cell r="G189" t="str">
            <v>Sgt. Pepperoni's 7" Whole Grain Pepperoni Pizza with Windowed Serving Box</v>
          </cell>
          <cell r="H189" t="str">
            <v>CHEESE MOZ LM PT SKM UNFZ PROC PK(41125)</v>
          </cell>
          <cell r="I189">
            <v>6</v>
          </cell>
          <cell r="J189">
            <v>1.9231</v>
          </cell>
          <cell r="K189">
            <v>11.54</v>
          </cell>
        </row>
        <row r="190">
          <cell r="F190" t="str">
            <v>101122-SP76B</v>
          </cell>
          <cell r="G190" t="str">
            <v>Sgt. Pepperoni's 7" Sausage Pizza with Windowed Serving Box</v>
          </cell>
          <cell r="H190" t="str">
            <v>CHEESE MOZ LM PT SKM UNFZ PROC PK(41125)</v>
          </cell>
          <cell r="I190">
            <v>6</v>
          </cell>
          <cell r="J190">
            <v>1.9231</v>
          </cell>
          <cell r="K190">
            <v>11.54</v>
          </cell>
        </row>
        <row r="191">
          <cell r="F191" t="str">
            <v>101122-SP76WB</v>
          </cell>
          <cell r="G191" t="str">
            <v>Sgt. Pepperoni's 7" Whole Grain Sausage Pizza with Windowed Serving Box</v>
          </cell>
          <cell r="H191" t="str">
            <v>CHEESE MOZ LM PT SKM UNFZ PROC PK(41125)</v>
          </cell>
          <cell r="I191">
            <v>6</v>
          </cell>
          <cell r="J191">
            <v>1.9231</v>
          </cell>
          <cell r="K191">
            <v>11.54</v>
          </cell>
        </row>
        <row r="192">
          <cell r="F192" t="str">
            <v>101122-SPBK66W</v>
          </cell>
          <cell r="G192" t="str">
            <v>Sgt. Pepperoni's Breakfast Pizza with Sausage and Country Gravy</v>
          </cell>
          <cell r="H192" t="str">
            <v>CHEESE MOZ LM PT SKM UNFZ PROC PK(41125)</v>
          </cell>
          <cell r="I192">
            <v>3.75</v>
          </cell>
          <cell r="J192">
            <v>1.9231</v>
          </cell>
          <cell r="K192">
            <v>7.21</v>
          </cell>
        </row>
        <row r="193">
          <cell r="F193" t="str">
            <v>101122-SPBK66WR</v>
          </cell>
          <cell r="G193" t="str">
            <v>Sgt. Pepperoni's Breakfast Pizza with Sausage and Red Sauce</v>
          </cell>
          <cell r="H193" t="str">
            <v>CHEESE MOZ LM PT SKM UNFZ PROC PK(41125)</v>
          </cell>
          <cell r="I193">
            <v>3.75</v>
          </cell>
          <cell r="J193">
            <v>1.9231</v>
          </cell>
          <cell r="K193">
            <v>7.21</v>
          </cell>
        </row>
        <row r="194">
          <cell r="F194" t="str">
            <v>100033-704</v>
          </cell>
          <cell r="G194" t="str">
            <v>Ardella's Double Stick Rip and Dip</v>
          </cell>
          <cell r="H194" t="str">
            <v>CHEESE MOZ LM PART SKIM FRZ LVS-8/6 LB</v>
          </cell>
          <cell r="I194">
            <v>4.5</v>
          </cell>
          <cell r="J194">
            <v>1.9231</v>
          </cell>
          <cell r="K194">
            <v>8.65</v>
          </cell>
        </row>
        <row r="195">
          <cell r="F195" t="str">
            <v>100033-705</v>
          </cell>
          <cell r="G195" t="str">
            <v>Wrap Ardella's Cheese Lunch Pack Thaw &amp; Serve</v>
          </cell>
          <cell r="H195" t="str">
            <v>CHEESE MOZ LM PART SKIM FRZ LVS-8/6 LB TOMATO PASTE FOR BULK PROCESSING</v>
          </cell>
          <cell r="I195">
            <v>6.0209999999999999</v>
          </cell>
          <cell r="J195">
            <v>2.6072000000000002</v>
          </cell>
          <cell r="K195">
            <v>9.07</v>
          </cell>
        </row>
        <row r="196">
          <cell r="F196" t="str">
            <v>100033-10014</v>
          </cell>
          <cell r="G196" t="str">
            <v>Ardella's Chorizo &amp; Cheese Bolillo (Bulk)</v>
          </cell>
          <cell r="H196" t="str">
            <v>CHEESE MOZ LM PART SKIM FRZ LVS-8/6 LB CHEESE MOZ LM PART SKIM UNFZ PROC PK(41125)</v>
          </cell>
          <cell r="I196">
            <v>5.63</v>
          </cell>
          <cell r="J196">
            <v>3.8462000000000001</v>
          </cell>
          <cell r="K196">
            <v>10.82</v>
          </cell>
        </row>
        <row r="197">
          <cell r="F197" t="str">
            <v>100033-10015</v>
          </cell>
          <cell r="G197" t="str">
            <v>Ardella's Chorizo &amp; Cheese Bolillo (Wrapped)</v>
          </cell>
          <cell r="H197" t="str">
            <v>CHEESE MOZ LM PT SKM UNFZ PROC PK(41125) TOMATO PASTE FOR BULK PROCESSING</v>
          </cell>
          <cell r="I197">
            <v>5.63</v>
          </cell>
          <cell r="J197">
            <v>2.6072000000000002</v>
          </cell>
          <cell r="K197">
            <v>9.42</v>
          </cell>
        </row>
        <row r="198">
          <cell r="F198" t="str">
            <v>100033-10016</v>
          </cell>
          <cell r="G198" t="str">
            <v>Ardella's Cheese Bolillo (Bulk)</v>
          </cell>
          <cell r="H198" t="str">
            <v>CHEESE MOZ LM PART SKIM FRZ LVS-8/6 LB CHEESE MOZ LM PT SKM UNFZ PROC PK(41125)</v>
          </cell>
          <cell r="I198">
            <v>5.63</v>
          </cell>
          <cell r="J198">
            <v>3.8462000000000001</v>
          </cell>
          <cell r="K198">
            <v>10.82</v>
          </cell>
        </row>
        <row r="199">
          <cell r="F199" t="str">
            <v>100033-10017</v>
          </cell>
          <cell r="G199" t="str">
            <v>Ardella's Cheese Bolillo (Wrapped)</v>
          </cell>
          <cell r="H199" t="str">
            <v>CHEESE MOZ LM PART SKIM FRZ LVS-8/6 LB CHEESE MOZ LM PT SKM UNFZ PROC PK(41125)</v>
          </cell>
          <cell r="I199">
            <v>5.63</v>
          </cell>
          <cell r="J199">
            <v>3.8462000000000001</v>
          </cell>
          <cell r="K199">
            <v>10.82</v>
          </cell>
        </row>
        <row r="200">
          <cell r="F200" t="str">
            <v>100033-20128</v>
          </cell>
          <cell r="G200" t="str">
            <v>Ardella's Lunch Bean &amp; Cheese Burrito Kit</v>
          </cell>
          <cell r="H200" t="str">
            <v>CHEESE MOZ LM PART SKIM FRZ LVS-8/6 LB</v>
          </cell>
          <cell r="I200">
            <v>1.95</v>
          </cell>
          <cell r="J200">
            <v>1.9231</v>
          </cell>
          <cell r="K200">
            <v>3.75</v>
          </cell>
        </row>
        <row r="201">
          <cell r="F201" t="str">
            <v>100033-20129</v>
          </cell>
          <cell r="G201" t="str">
            <v>Ardella's Southwest Chili Cheese Burrito Kit</v>
          </cell>
          <cell r="H201" t="str">
            <v>CHEESE MOZ LM PART SKIM FRZ LVS-8/6 LB</v>
          </cell>
          <cell r="I201">
            <v>1.57</v>
          </cell>
          <cell r="J201">
            <v>1.9231</v>
          </cell>
          <cell r="K201">
            <v>3.02</v>
          </cell>
        </row>
        <row r="202">
          <cell r="F202" t="str">
            <v>100033-20130</v>
          </cell>
          <cell r="G202" t="str">
            <v>Ardella's 3x5 Cheese Kit</v>
          </cell>
          <cell r="H202" t="str">
            <v>CHEESE MOZ LM PART SKIM FRZ LVS-8/6 LB</v>
          </cell>
          <cell r="I202">
            <v>3.13</v>
          </cell>
          <cell r="J202">
            <v>1.9231</v>
          </cell>
          <cell r="K202">
            <v>6.02</v>
          </cell>
        </row>
        <row r="203">
          <cell r="F203" t="str">
            <v>100033-20132</v>
          </cell>
          <cell r="G203" t="str">
            <v>Ardella's Cheese Pull Apart Kit</v>
          </cell>
          <cell r="H203" t="str">
            <v>CHEESE MOZ LM PART SKIM FRZ LVS-8/6 LB</v>
          </cell>
          <cell r="I203">
            <v>3.13</v>
          </cell>
          <cell r="J203">
            <v>1.9231</v>
          </cell>
          <cell r="K203">
            <v>6.02</v>
          </cell>
        </row>
        <row r="204">
          <cell r="F204" t="str">
            <v>100033-30196</v>
          </cell>
          <cell r="G204" t="str">
            <v>Ardella's 8" Sicilian Pepperoni Wedge (bulk)</v>
          </cell>
          <cell r="H204" t="str">
            <v>CHEESE MOZ LM PART SKIM FRZ LVS-8/6 LB</v>
          </cell>
          <cell r="I204">
            <v>8.1</v>
          </cell>
          <cell r="J204">
            <v>1.9231</v>
          </cell>
          <cell r="K204">
            <v>15.58</v>
          </cell>
        </row>
        <row r="205">
          <cell r="F205" t="str">
            <v>100033-30197</v>
          </cell>
          <cell r="G205" t="str">
            <v>Ardella's 8" Sicilian Pepperoni Wedge (wrapped)</v>
          </cell>
          <cell r="H205" t="str">
            <v>CHEESE MOZ LM PART SKIM FRZ LVS-8/6 LB</v>
          </cell>
          <cell r="I205">
            <v>8.1</v>
          </cell>
          <cell r="J205">
            <v>1.9231</v>
          </cell>
          <cell r="K205">
            <v>15.58</v>
          </cell>
        </row>
        <row r="206">
          <cell r="F206" t="str">
            <v>100033-60205</v>
          </cell>
          <cell r="G206" t="str">
            <v>Bulk Ardella's 3x5 Whole Grain Three Cheese</v>
          </cell>
          <cell r="H206" t="str">
            <v>CHEESE MOZ LM PART SKIM FRZ LVS-8/6 LB</v>
          </cell>
          <cell r="I206">
            <v>12.5</v>
          </cell>
          <cell r="J206">
            <v>1.9231</v>
          </cell>
          <cell r="K206">
            <v>24.04</v>
          </cell>
        </row>
        <row r="207">
          <cell r="F207" t="str">
            <v>100033-70125</v>
          </cell>
          <cell r="G207" t="str">
            <v>Bulk Southwest Chili Beans &amp; Cheese Whole Grain Flauta</v>
          </cell>
          <cell r="H207" t="str">
            <v>CHEESE MOZ LM PART SKIM FRZ LVS-8/6 LB  LVS-8/6 LB</v>
          </cell>
          <cell r="I207">
            <v>2.34</v>
          </cell>
          <cell r="J207">
            <v>1.9231</v>
          </cell>
          <cell r="K207">
            <v>4.51</v>
          </cell>
        </row>
        <row r="208">
          <cell r="F208" t="str">
            <v>100033-70147</v>
          </cell>
          <cell r="G208" t="str">
            <v>Wrap Breakfast Bean &amp; Cheese Whole Grain Burrito</v>
          </cell>
          <cell r="H208" t="str">
            <v>CHEESE MOZ LM PART SKIM FRZ LVS-8/6 LB</v>
          </cell>
          <cell r="I208">
            <v>3.5</v>
          </cell>
          <cell r="J208">
            <v>1.9231</v>
          </cell>
          <cell r="K208">
            <v>6.73</v>
          </cell>
        </row>
        <row r="209">
          <cell r="F209" t="str">
            <v>100033-80040</v>
          </cell>
          <cell r="G209" t="str">
            <v>Ardella's Beef, Bean, &amp; Cheese Burrito (Bulk)</v>
          </cell>
          <cell r="H209" t="str">
            <v>CHEESE MOZ LM PART SKIM FRZ LVS-8/6 LB</v>
          </cell>
          <cell r="I209">
            <v>1.02</v>
          </cell>
          <cell r="J209">
            <v>1.9231</v>
          </cell>
          <cell r="K209">
            <v>1.96</v>
          </cell>
        </row>
        <row r="210">
          <cell r="F210" t="str">
            <v>100033-80041</v>
          </cell>
          <cell r="G210" t="str">
            <v>Ardella's Beef, Bean, &amp; Cheese Burrito (Wrapped)</v>
          </cell>
          <cell r="H210" t="str">
            <v>CHEESE MOZ LM PART SKIM FRZ LVS-8/6 LB</v>
          </cell>
          <cell r="I210">
            <v>1.02</v>
          </cell>
          <cell r="J210">
            <v>1.9231</v>
          </cell>
          <cell r="K210">
            <v>1.96</v>
          </cell>
        </row>
        <row r="211">
          <cell r="F211" t="str">
            <v>100033-80042</v>
          </cell>
          <cell r="G211" t="str">
            <v>Ardella's Chicken, Cheese, &amp; Potato Burrito (Bulk)</v>
          </cell>
          <cell r="H211" t="str">
            <v>CHEESE MOZ LM PART SKIM FRZ LVS-8/6 LB</v>
          </cell>
          <cell r="I211">
            <v>2.36</v>
          </cell>
          <cell r="J211">
            <v>1.9231</v>
          </cell>
          <cell r="K211">
            <v>4.54</v>
          </cell>
        </row>
        <row r="212">
          <cell r="F212" t="str">
            <v>100033-80043</v>
          </cell>
          <cell r="G212" t="str">
            <v>Ardella's Chicken, Cheese, &amp; Potato Burrito (Wrapped)</v>
          </cell>
          <cell r="H212" t="str">
            <v>CHEESE MOZ LM PART SKIM FRZ LVS-8/6 LB</v>
          </cell>
          <cell r="I212">
            <v>2.36</v>
          </cell>
          <cell r="J212">
            <v>1.9231</v>
          </cell>
          <cell r="K212">
            <v>4.54</v>
          </cell>
        </row>
        <row r="213">
          <cell r="F213" t="str">
            <v>100033-80130</v>
          </cell>
          <cell r="G213" t="str">
            <v>Breakfast Sausage Bagel (Bulk)</v>
          </cell>
          <cell r="H213" t="str">
            <v>CHEESE MOZ LM PART SKIM FRZ LVS-8/6 LB TOMATO PASTE FOR BULK PROCESSING</v>
          </cell>
          <cell r="I213">
            <v>6.3</v>
          </cell>
          <cell r="J213">
            <v>2.6072000000000002</v>
          </cell>
          <cell r="K213">
            <v>10.36</v>
          </cell>
        </row>
        <row r="214">
          <cell r="F214" t="str">
            <v>100033-80131</v>
          </cell>
          <cell r="G214" t="str">
            <v>Breakfast Sausage Bagel (Wrap)</v>
          </cell>
          <cell r="H214" t="str">
            <v>CHEESE MOZ LM PART SKIM FRZ LVS-8/6 LB TOMATO PASTE FOR BULK PROCESSING</v>
          </cell>
          <cell r="I214">
            <v>6.31</v>
          </cell>
          <cell r="J214">
            <v>2.6072000000000002</v>
          </cell>
          <cell r="K214">
            <v>10.37</v>
          </cell>
        </row>
        <row r="215">
          <cell r="F215" t="str">
            <v>100033-80134</v>
          </cell>
          <cell r="G215" t="str">
            <v>Bulk Cheese Breakfast Bagel</v>
          </cell>
          <cell r="H215" t="str">
            <v>CHEESE MOZ LM PART SKIM FRZ LVS-8/6 LB TOMATO PASTE FOR BULK PROCESSING</v>
          </cell>
          <cell r="I215">
            <v>7.04</v>
          </cell>
          <cell r="J215">
            <v>2.6072000000000002</v>
          </cell>
          <cell r="K215">
            <v>11.79</v>
          </cell>
        </row>
        <row r="216">
          <cell r="F216" t="str">
            <v>100033-80135</v>
          </cell>
          <cell r="G216" t="str">
            <v>Cheese Breakfast Bagel Wrap</v>
          </cell>
          <cell r="H216" t="str">
            <v>CHEESE MOZ LM PART SKIM FRZ LVS-8/6 LB TOMATO PASTE FOR BULK PROCESSING</v>
          </cell>
          <cell r="I216">
            <v>7.04</v>
          </cell>
          <cell r="J216">
            <v>2.6072000000000002</v>
          </cell>
          <cell r="K216">
            <v>11.79</v>
          </cell>
        </row>
        <row r="217">
          <cell r="F217" t="str">
            <v>100033-80140</v>
          </cell>
          <cell r="G217" t="str">
            <v>Bulk Lunch Bean &amp; Cheese Whole Grain Burrito</v>
          </cell>
          <cell r="H217" t="str">
            <v>CHEESE MOZ LM PART SKIM FRZ LVS-8/6 LB</v>
          </cell>
          <cell r="I217">
            <v>2.1093999999999999</v>
          </cell>
          <cell r="J217">
            <v>1.9231</v>
          </cell>
          <cell r="K217">
            <v>4.0599999999999996</v>
          </cell>
        </row>
        <row r="218">
          <cell r="F218" t="str">
            <v>100033-80141</v>
          </cell>
          <cell r="G218" t="str">
            <v>Wrap Lunch Bean &amp; Cheese Whole Grain Burrito</v>
          </cell>
          <cell r="H218" t="str">
            <v>CHEESE MOZ LM PART SKIM FRZ LVS-8/6 LB</v>
          </cell>
          <cell r="I218">
            <v>4.22</v>
          </cell>
          <cell r="J218">
            <v>1.9231</v>
          </cell>
          <cell r="K218">
            <v>8.1199999999999992</v>
          </cell>
        </row>
        <row r="219">
          <cell r="F219" t="str">
            <v>100033-80146</v>
          </cell>
          <cell r="G219" t="str">
            <v>Bulk Lunch Bean &amp; Cheese Whole Grain Burrito</v>
          </cell>
          <cell r="H219" t="str">
            <v>CHEESE MOZ LM PART SKIM FRZ LVS-8/6 LB</v>
          </cell>
          <cell r="I219">
            <v>4.22</v>
          </cell>
          <cell r="J219">
            <v>1.9231</v>
          </cell>
          <cell r="K219">
            <v>8.1199999999999992</v>
          </cell>
        </row>
        <row r="220">
          <cell r="F220" t="str">
            <v>100033-80147</v>
          </cell>
          <cell r="G220" t="str">
            <v>Wrap Lunch Bean &amp; Cheese Whole Grain Burrito</v>
          </cell>
          <cell r="H220" t="str">
            <v>CHEESE MOZ LM PART SKIM FRZ LVS-8/6 LB</v>
          </cell>
          <cell r="I220">
            <v>4.22</v>
          </cell>
          <cell r="J220">
            <v>1.9231</v>
          </cell>
          <cell r="K220">
            <v>8.1199999999999992</v>
          </cell>
        </row>
        <row r="221">
          <cell r="F221" t="str">
            <v>100033-80160</v>
          </cell>
          <cell r="G221" t="str">
            <v>Ardella's Southwest Chicken &amp; Cheese Flauta Bulk</v>
          </cell>
          <cell r="H221" t="str">
            <v>CHEESE MOZ LM PART SKIM FRZ LVS-8/6 LB</v>
          </cell>
          <cell r="I221">
            <v>3.5</v>
          </cell>
          <cell r="J221">
            <v>1.9231</v>
          </cell>
          <cell r="K221">
            <v>6.73</v>
          </cell>
        </row>
        <row r="222">
          <cell r="F222" t="str">
            <v>100033-80161</v>
          </cell>
          <cell r="G222" t="str">
            <v>Ardella's Southwest Chicken &amp; Cheese Flauta (Wrapped)</v>
          </cell>
          <cell r="H222" t="str">
            <v>CHEESE MOZ LM PART SKIM FRZ LVS-8/6 LB</v>
          </cell>
          <cell r="I222">
            <v>3.5</v>
          </cell>
          <cell r="J222">
            <v>1.9231</v>
          </cell>
          <cell r="K222">
            <v>6.73</v>
          </cell>
        </row>
        <row r="223">
          <cell r="F223" t="str">
            <v>100033-80164</v>
          </cell>
          <cell r="G223" t="str">
            <v>Ardella's Southwest Chili Cheese Burrito (Bulk)</v>
          </cell>
          <cell r="H223" t="str">
            <v>CHEESE MOZ LM PART SKIM FRZ LVS-8/6 LB</v>
          </cell>
          <cell r="I223">
            <v>3.4</v>
          </cell>
          <cell r="J223">
            <v>1.9231</v>
          </cell>
          <cell r="K223">
            <v>6.54</v>
          </cell>
        </row>
        <row r="224">
          <cell r="F224" t="str">
            <v>100033-80165</v>
          </cell>
          <cell r="G224" t="str">
            <v>Ardella's Southwest Chili Cheese Burrito (Wrapped)</v>
          </cell>
          <cell r="H224" t="str">
            <v>CHEESE MOZ LM PART SKIM FRZ LVS-8/6 LB</v>
          </cell>
          <cell r="I224">
            <v>3.4</v>
          </cell>
          <cell r="J224">
            <v>1.9231</v>
          </cell>
          <cell r="K224">
            <v>6.54</v>
          </cell>
        </row>
        <row r="225">
          <cell r="F225" t="str">
            <v>100033-90101</v>
          </cell>
          <cell r="G225" t="str">
            <v>Bulk Ardella's 3x5 Sicilian Style Whole Grain Pepperoni</v>
          </cell>
          <cell r="H225" t="str">
            <v>CHEESE MOZ LM PART SKIM FRZ LVS-8/6 LB TOMATO PASTE FOR BULK PROCESSING</v>
          </cell>
          <cell r="I225">
            <v>10.95</v>
          </cell>
          <cell r="J225">
            <v>2.6072000000000002</v>
          </cell>
          <cell r="K225">
            <v>18.64</v>
          </cell>
        </row>
        <row r="226">
          <cell r="F226" t="str">
            <v>100033-90102</v>
          </cell>
          <cell r="G226" t="str">
            <v>Wrap Ardella's 3x5 Sicilian Style Whole Grain Pepperoni</v>
          </cell>
          <cell r="H226" t="str">
            <v>CHEESE MOZ LM PART SKIM FRZ LVS-8/6 LB TOMATO PASTE FOR BULK PROCESSING</v>
          </cell>
          <cell r="I226">
            <v>10.95</v>
          </cell>
          <cell r="J226">
            <v>2.6072000000000002</v>
          </cell>
          <cell r="K226">
            <v>18.64</v>
          </cell>
        </row>
        <row r="227">
          <cell r="F227" t="str">
            <v>100033-90105</v>
          </cell>
          <cell r="G227" t="str">
            <v>Bulk Ardella's 3x5 Sicilian Style Whole Grain Cheese</v>
          </cell>
          <cell r="H227" t="str">
            <v>CHEESE MOZ LM PART SKIM FRZ LVS-8/6 LB TOMATO PASTE FOR BULK PROCESSING</v>
          </cell>
          <cell r="I227">
            <v>11.95</v>
          </cell>
          <cell r="J227">
            <v>2.6072000000000002</v>
          </cell>
          <cell r="K227">
            <v>20.56</v>
          </cell>
        </row>
        <row r="228">
          <cell r="F228" t="str">
            <v>100033-90106</v>
          </cell>
          <cell r="G228" t="str">
            <v>Wrap Ardella's 3x5 Sicilian Style Whole Grain Cheese</v>
          </cell>
          <cell r="H228" t="str">
            <v>CHEESE MOZ LM PART SKIM FRZ LVS-8/6 LB TOMATO PASTE FOR BULK PROCESSING</v>
          </cell>
          <cell r="I228">
            <v>11.95</v>
          </cell>
          <cell r="J228">
            <v>2.6072000000000002</v>
          </cell>
          <cell r="K228">
            <v>20.56</v>
          </cell>
        </row>
        <row r="229">
          <cell r="F229" t="str">
            <v>100033-90128</v>
          </cell>
          <cell r="G229" t="str">
            <v>Ardella's Pillow Pull Aparts Bulk</v>
          </cell>
          <cell r="H229" t="str">
            <v>CHEESE MOZ LM PART SKIM FRZ LVS-8/6 LB</v>
          </cell>
          <cell r="I229">
            <v>13.5</v>
          </cell>
          <cell r="J229">
            <v>1.9231</v>
          </cell>
          <cell r="K229">
            <v>25.96</v>
          </cell>
        </row>
        <row r="230">
          <cell r="F230" t="str">
            <v>100033-90129</v>
          </cell>
          <cell r="G230" t="str">
            <v>Ardella's Pillow Pull Aparts (Wrapped)</v>
          </cell>
          <cell r="H230" t="str">
            <v>CHEESE MOZ LM PART SKIM FRZ LVS-8/6 LB</v>
          </cell>
          <cell r="I230">
            <v>13.5</v>
          </cell>
          <cell r="J230">
            <v>1.9231</v>
          </cell>
          <cell r="K230">
            <v>25.96</v>
          </cell>
        </row>
        <row r="231">
          <cell r="F231" t="str">
            <v>100033-90134</v>
          </cell>
          <cell r="G231" t="str">
            <v>Bulk Ardella's 4 ½" New Cheese Stuffed Breadstick Whole Grain</v>
          </cell>
          <cell r="H231" t="str">
            <v>CHEESE MOZ LM PART SKIM FRZ LVS-8/6 LB</v>
          </cell>
          <cell r="I231">
            <v>6.75</v>
          </cell>
          <cell r="J231">
            <v>1.9231</v>
          </cell>
          <cell r="K231">
            <v>12.98</v>
          </cell>
        </row>
        <row r="232">
          <cell r="F232" t="str">
            <v>100033-90135</v>
          </cell>
          <cell r="G232" t="str">
            <v>Wrap Ardella's 4 ½" New Cheese Stuffed Breadstick Whole Grain</v>
          </cell>
          <cell r="H232" t="str">
            <v>CHEESE MOZ LM PART SKIM FRZ LVS-8/6 LB</v>
          </cell>
          <cell r="I232">
            <v>6.75</v>
          </cell>
          <cell r="J232">
            <v>1.9231</v>
          </cell>
          <cell r="K232">
            <v>12.98</v>
          </cell>
        </row>
        <row r="233">
          <cell r="F233" t="str">
            <v>100033-90146</v>
          </cell>
          <cell r="G233" t="str">
            <v>Boxed Ardella's 5" Whole Grain Pepperoni &amp; Cheese in a Box</v>
          </cell>
          <cell r="H233" t="str">
            <v>CHEESE MOZ LM PART SKIM FRZ LVS-8/6 LB TOMATO PASTE FOR BULK PROCESSING</v>
          </cell>
          <cell r="I233">
            <v>8.4</v>
          </cell>
          <cell r="J233">
            <v>2.6072000000000002</v>
          </cell>
          <cell r="K233">
            <v>14.11</v>
          </cell>
        </row>
        <row r="234">
          <cell r="F234" t="str">
            <v>100033-90148</v>
          </cell>
          <cell r="G234" t="str">
            <v>Boxed Ardella's 5" Whole Grain Cheese in a Box</v>
          </cell>
          <cell r="H234" t="str">
            <v>CHEESE MOZ LM PART SKIM FRZ LVS-8/6 LB TOMATO PASTE FOR BULK PROCESSING</v>
          </cell>
          <cell r="I234">
            <v>9.15</v>
          </cell>
          <cell r="J234">
            <v>2.6072000000000002</v>
          </cell>
          <cell r="K234">
            <v>15.55</v>
          </cell>
        </row>
        <row r="235">
          <cell r="F235" t="str">
            <v>100033-90154</v>
          </cell>
          <cell r="G235" t="str">
            <v>Bulk Ardella's 5" Whole Grain Pepperoni &amp; Cheese</v>
          </cell>
          <cell r="H235" t="str">
            <v>CHEESE MOZ LM PART SKIM FRZ LVS-8/6 LB TOMATO PASTE FOR BULK PROCESSING</v>
          </cell>
          <cell r="I235">
            <v>7.56</v>
          </cell>
          <cell r="J235">
            <v>2.6072000000000002</v>
          </cell>
          <cell r="K235">
            <v>12.7</v>
          </cell>
        </row>
        <row r="236">
          <cell r="F236" t="str">
            <v>100033-90156</v>
          </cell>
          <cell r="G236" t="str">
            <v>Bulk Ardella's 5" Round Whole Grain Cheese</v>
          </cell>
          <cell r="H236" t="str">
            <v>CHEESE MOZ LM PART SKIM FRZ LVS-8/6 LB TOMATO PASTE FOR BULK PROCESSING</v>
          </cell>
          <cell r="I236">
            <v>8.2349999999999994</v>
          </cell>
          <cell r="J236">
            <v>2.6072000000000002</v>
          </cell>
          <cell r="K236">
            <v>14</v>
          </cell>
        </row>
        <row r="237">
          <cell r="F237" t="str">
            <v>100033-90158</v>
          </cell>
          <cell r="G237" t="str">
            <v>Bulk Ardella's 6½ Mozzarella Stuffed Whole Grain Breadstick</v>
          </cell>
          <cell r="H237" t="str">
            <v>CHEESE MOZ LM PART SKIM FRZ LVS-8/6 LB</v>
          </cell>
          <cell r="I237">
            <v>6</v>
          </cell>
          <cell r="J237">
            <v>1.9231</v>
          </cell>
          <cell r="K237">
            <v>11.54</v>
          </cell>
        </row>
        <row r="238">
          <cell r="F238" t="str">
            <v>100033-90160</v>
          </cell>
          <cell r="G238" t="str">
            <v>Bulk Ardella's 7" Whole Grain French Bread Pepperoni</v>
          </cell>
          <cell r="H238" t="str">
            <v>CHEESE MOZ LM PART SKIM FRZ LVS-8/6 LB TOMATO PASTE FOR BULK PROCESSING</v>
          </cell>
          <cell r="I238">
            <v>8.6624999999999996</v>
          </cell>
          <cell r="J238">
            <v>2.6072000000000002</v>
          </cell>
          <cell r="K238">
            <v>14.52</v>
          </cell>
        </row>
        <row r="239">
          <cell r="F239" t="str">
            <v>100033-90161</v>
          </cell>
          <cell r="G239" t="str">
            <v>Wrap Ardella's 7" Whole Grain French Bread Pepperoni</v>
          </cell>
          <cell r="H239" t="str">
            <v>CHEESE MOZ LM PART SKIM FRZ LVS-8/6 LB TOMATO PASTE FOR BULK PROCESSING</v>
          </cell>
          <cell r="I239">
            <v>8.6624999999999996</v>
          </cell>
          <cell r="J239">
            <v>2.6072000000000002</v>
          </cell>
          <cell r="K239">
            <v>14.52</v>
          </cell>
        </row>
        <row r="240">
          <cell r="F240" t="str">
            <v>100033-90164</v>
          </cell>
          <cell r="G240" t="str">
            <v>Bulk Ardella's 7" Whole Grain French Bread Cheese</v>
          </cell>
          <cell r="H240" t="str">
            <v>CHEESE MOZ LM PART SKIM FRZ LVS-8/6 LB TOMATO PASTE FOR BULK PROCESSING</v>
          </cell>
          <cell r="I240">
            <v>9.2249999999999996</v>
          </cell>
          <cell r="J240">
            <v>2.6072000000000002</v>
          </cell>
          <cell r="K240">
            <v>15.6</v>
          </cell>
        </row>
        <row r="241">
          <cell r="F241" t="str">
            <v>100033-90165</v>
          </cell>
          <cell r="G241" t="str">
            <v>Wrap Ardella's 7" Whole Grain French Bread Cheese</v>
          </cell>
          <cell r="H241" t="str">
            <v>CHEESE MOZ LM PART SKIM FRZ LVS-8/6 LB TOMATO PASTE FOR BULK PROCESSING</v>
          </cell>
          <cell r="I241">
            <v>9.2249999999999996</v>
          </cell>
          <cell r="J241">
            <v>2.6072000000000002</v>
          </cell>
          <cell r="K241">
            <v>15.6</v>
          </cell>
        </row>
        <row r="242">
          <cell r="F242" t="str">
            <v>100033-90167</v>
          </cell>
          <cell r="G242" t="str">
            <v>Wrap 7" French Bread Coin Pepperoni Whole Grain</v>
          </cell>
          <cell r="H242" t="str">
            <v>CHEESE MOZ LM PART SKIM FRZ LVS-8/6 LB TOMATO PASTE FOR BULK PROCESSING</v>
          </cell>
          <cell r="I242">
            <v>8.2874999999999996</v>
          </cell>
          <cell r="J242">
            <v>2.6072000000000002</v>
          </cell>
          <cell r="K242">
            <v>13.8</v>
          </cell>
        </row>
        <row r="243">
          <cell r="F243" t="str">
            <v>100033-90172</v>
          </cell>
          <cell r="G243" t="str">
            <v>Ardella's Lunch Chorizo &amp; Cheese Bolillo (Bulk)</v>
          </cell>
          <cell r="H243" t="str">
            <v>CHEESE MOZ LM PART SKIM FRZ LVS-8/6 LB TOMATO PASTE FOR BULK PROCESSING</v>
          </cell>
          <cell r="I243">
            <v>9.2249999999999996</v>
          </cell>
          <cell r="J243">
            <v>2.6072000000000002</v>
          </cell>
          <cell r="K243">
            <v>15.6</v>
          </cell>
        </row>
        <row r="244">
          <cell r="F244" t="str">
            <v>100033-90173</v>
          </cell>
          <cell r="G244" t="str">
            <v>Ardella's Lunch Chorizo &amp; Cheese Bolillo (Wrapped)</v>
          </cell>
          <cell r="H244" t="str">
            <v>CHEESE MOZ LM PART SKIM FRZ LVS-8/6 LB TOMATO PASTE FOR BULK PROCESSING</v>
          </cell>
          <cell r="I244">
            <v>9.2249999999999996</v>
          </cell>
          <cell r="J244">
            <v>2.6072000000000002</v>
          </cell>
          <cell r="K244">
            <v>15.6</v>
          </cell>
        </row>
        <row r="245">
          <cell r="F245" t="str">
            <v>100033-90186</v>
          </cell>
          <cell r="G245" t="str">
            <v>Ardella's Chorizo &amp; Cheese Sunrise (Bulk)</v>
          </cell>
          <cell r="H245" t="str">
            <v>TOMATO PASTE FOR BULK PROCESSING</v>
          </cell>
          <cell r="I245">
            <v>2.0299999999999998</v>
          </cell>
          <cell r="J245">
            <v>0.68410000000000004</v>
          </cell>
          <cell r="K245">
            <v>1.39</v>
          </cell>
        </row>
        <row r="246">
          <cell r="F246" t="str">
            <v>100033-90187</v>
          </cell>
          <cell r="G246" t="str">
            <v>Ardella's Chorizo &amp; Cheese Sunrise (Wrapped)</v>
          </cell>
          <cell r="H246" t="str">
            <v>TOMATO PASTE FOR BULK PROCESSING</v>
          </cell>
          <cell r="I246">
            <v>2.0299999999999998</v>
          </cell>
          <cell r="J246">
            <v>0.68410000000000004</v>
          </cell>
          <cell r="K246">
            <v>1.39</v>
          </cell>
        </row>
        <row r="247">
          <cell r="F247" t="str">
            <v>100033-90188</v>
          </cell>
          <cell r="G247" t="str">
            <v>Ardella's Cheese Sunrise (Bulk)</v>
          </cell>
          <cell r="H247" t="str">
            <v>CHEESE MOZ LM PART SKIM FRZ LVS-8/6 LB</v>
          </cell>
          <cell r="I247">
            <v>7.5</v>
          </cell>
          <cell r="J247">
            <v>1.9231</v>
          </cell>
          <cell r="K247">
            <v>14.42</v>
          </cell>
        </row>
        <row r="248">
          <cell r="F248" t="str">
            <v>100033-90189</v>
          </cell>
          <cell r="G248" t="str">
            <v>Ardella's Cheese Sunrise (Wrapped)</v>
          </cell>
          <cell r="H248" t="str">
            <v>TOMATO PASTE FOR BULK PROCESSING CHEESE MOZ LM PART SKIM FRZ LVS-8/6 LB</v>
          </cell>
          <cell r="I248">
            <v>9.5299999999999994</v>
          </cell>
          <cell r="J248">
            <v>2.6072000000000002</v>
          </cell>
          <cell r="K248">
            <v>9.0299999999999994</v>
          </cell>
        </row>
        <row r="249">
          <cell r="F249" t="str">
            <v>100033-90191</v>
          </cell>
          <cell r="G249" t="str">
            <v>Bulk Ardella's Sicilian Style 8" Whole Grain Pepperoni Wedge</v>
          </cell>
          <cell r="H249" t="str">
            <v>CHEESE MOZ LM PART SKIM FRZ LVS-8/6 LB TOMATO PASTE FOR BULK PROCESSING</v>
          </cell>
          <cell r="I249">
            <v>9.8550000000000004</v>
          </cell>
          <cell r="J249">
            <v>2.6072000000000002</v>
          </cell>
          <cell r="K249">
            <v>16.78</v>
          </cell>
        </row>
        <row r="250">
          <cell r="F250" t="str">
            <v>100033-90192</v>
          </cell>
          <cell r="G250" t="str">
            <v>Wrap Ardella's Sicilian Style 8" Whole Grain Pepperoni Wedge</v>
          </cell>
          <cell r="H250" t="str">
            <v>CHEESE MOZ LM PART SKIM FRZ LVS-8/6 LB TOMATO PASTE FOR BULK PROCESSING</v>
          </cell>
          <cell r="I250">
            <v>9.8550000000000004</v>
          </cell>
          <cell r="J250">
            <v>2.6072000000000002</v>
          </cell>
          <cell r="K250">
            <v>16.78</v>
          </cell>
        </row>
        <row r="251">
          <cell r="F251" t="str">
            <v>100033-90193</v>
          </cell>
          <cell r="G251" t="str">
            <v>Bulk Ardella's Sicilian Style 8" Whole Grain Cheese Wedge</v>
          </cell>
          <cell r="H251" t="str">
            <v>CHEESE MOZ LM PART SKIM FRZ LVS-8/6 LB TOMATO PASTE FOR BULK PROCESSING</v>
          </cell>
          <cell r="I251">
            <v>10.755000000000001</v>
          </cell>
          <cell r="J251">
            <v>2.6072000000000002</v>
          </cell>
          <cell r="K251">
            <v>18.510000000000002</v>
          </cell>
        </row>
        <row r="252">
          <cell r="F252" t="str">
            <v>100033-90194</v>
          </cell>
          <cell r="G252" t="str">
            <v>Wrap Ardella's Sicilian Style 8" Whole Grain Cheese Wedge</v>
          </cell>
          <cell r="H252" t="str">
            <v>CHEESE MOZ LM PART SKIM FRZ LVS-8/6 LB TOMATO PASTE FOR BULK PROCESSING</v>
          </cell>
          <cell r="I252">
            <v>10.755000000000001</v>
          </cell>
          <cell r="J252">
            <v>2.6072000000000002</v>
          </cell>
          <cell r="K252">
            <v>18.510000000000002</v>
          </cell>
        </row>
        <row r="253">
          <cell r="F253" t="str">
            <v>100033-90201</v>
          </cell>
          <cell r="G253" t="str">
            <v>Bulk Ardella's 3x5 Whole Grain Pepperoni</v>
          </cell>
          <cell r="H253" t="str">
            <v>CHEESE MOZ LM PART SKIM FRZ LVS-8/6 LB TOMATO PASTE FOR BULK PROCESSING</v>
          </cell>
          <cell r="I253">
            <v>14.125</v>
          </cell>
          <cell r="J253">
            <v>2.6072000000000002</v>
          </cell>
          <cell r="K253">
            <v>24.15</v>
          </cell>
        </row>
        <row r="254">
          <cell r="F254" t="str">
            <v>100033-90202</v>
          </cell>
          <cell r="G254" t="str">
            <v>Wrap Ardella's 3x5 Whole Grain Pepperoni</v>
          </cell>
          <cell r="H254" t="str">
            <v>CHEESE MOZ LM PART SKIM FRZ LVS-8/6 LB TOMATO PASTE FOR BULK PROCESSING</v>
          </cell>
          <cell r="I254">
            <v>14.125</v>
          </cell>
          <cell r="J254">
            <v>2.6072000000000002</v>
          </cell>
          <cell r="K254">
            <v>24.15</v>
          </cell>
        </row>
        <row r="255">
          <cell r="F255" t="str">
            <v>100033-90205</v>
          </cell>
          <cell r="G255" t="str">
            <v>Bulk Ardella's 3x5 Whole Grain Cheese</v>
          </cell>
          <cell r="H255" t="str">
            <v>CHEESE MOZ LM PART SKIM FRZ LVS-8/6 LB TOMATO PASTE FOR BULK PROCESSING</v>
          </cell>
          <cell r="I255">
            <v>14.9375</v>
          </cell>
          <cell r="J255">
            <v>2.6072000000000002</v>
          </cell>
          <cell r="K255">
            <v>25.71</v>
          </cell>
        </row>
        <row r="256">
          <cell r="F256" t="str">
            <v>100033-90206</v>
          </cell>
          <cell r="G256" t="str">
            <v>Wrap Ardella's 3x5 Whole Grain Cheese</v>
          </cell>
          <cell r="H256" t="str">
            <v>CHEESE MOZ LM PART SKIM FRZ LVS-8/6 LB TOMATO PASTE FOR BULK PROCESSING</v>
          </cell>
          <cell r="I256">
            <v>14.9375</v>
          </cell>
          <cell r="J256">
            <v>2.6072000000000002</v>
          </cell>
          <cell r="K256">
            <v>25.71</v>
          </cell>
        </row>
        <row r="257">
          <cell r="F257" t="str">
            <v>100033-90240</v>
          </cell>
          <cell r="G257" t="str">
            <v>Bulk Ardella's 4x6 Whole Grain Pepperoni</v>
          </cell>
          <cell r="H257" t="str">
            <v>CHEESE MOZ LM PART SKIM FRZ LVS-8/6 LB TOMATO PASTE FOR BULK PROCESSING</v>
          </cell>
          <cell r="I257">
            <v>14.22</v>
          </cell>
          <cell r="J257">
            <v>2.6072000000000002</v>
          </cell>
          <cell r="K257">
            <v>23.48</v>
          </cell>
        </row>
        <row r="258">
          <cell r="F258" t="str">
            <v>100033-90241</v>
          </cell>
          <cell r="G258" t="str">
            <v>Wrap Ardella's 4x6 Whole Grain Pepperoni</v>
          </cell>
          <cell r="H258" t="str">
            <v>CHEESE MOZ LM PART SKIM FRZ LVS-8/6 LB TOMATO PASTE FOR BULK PROCESSING</v>
          </cell>
          <cell r="I258">
            <v>14.22</v>
          </cell>
          <cell r="J258">
            <v>2.6072000000000002</v>
          </cell>
          <cell r="K258">
            <v>23.48</v>
          </cell>
        </row>
        <row r="259">
          <cell r="F259" t="str">
            <v>100033-90244</v>
          </cell>
          <cell r="G259" t="str">
            <v>Bulk Ardella's 4x6 Whole Grain Cheese</v>
          </cell>
          <cell r="H259" t="str">
            <v>CHEESE MOZ LM PART SKIM FRZ LVS-8/6 LB TOMATO PASTE FOR BULK PROCESSING</v>
          </cell>
          <cell r="I259">
            <v>15.12</v>
          </cell>
          <cell r="J259">
            <v>2.6072000000000002</v>
          </cell>
          <cell r="K259">
            <v>25.21</v>
          </cell>
        </row>
        <row r="260">
          <cell r="F260" t="str">
            <v>100033-90245</v>
          </cell>
          <cell r="G260" t="str">
            <v>Wrap Ardella's 4x6 Whole Grain Cheese</v>
          </cell>
          <cell r="H260" t="str">
            <v>CHEESE MOZ LM PART SKIM FRZ LVS-8/6 LB TOMATO PASTE FOR BULK PROCESSING</v>
          </cell>
          <cell r="I260">
            <v>15.12</v>
          </cell>
          <cell r="J260">
            <v>2.6072000000000002</v>
          </cell>
          <cell r="K260">
            <v>25.21</v>
          </cell>
        </row>
        <row r="261">
          <cell r="F261" t="str">
            <v>100033-90301</v>
          </cell>
          <cell r="G261" t="str">
            <v>Bulk Ardella's 3x5 Whole Grain Pepperoni NSMP</v>
          </cell>
          <cell r="H261" t="str">
            <v>CHEESE MOZ LM PART SKIM FRZ LVS-8/6 LB</v>
          </cell>
          <cell r="I261">
            <v>10.275</v>
          </cell>
          <cell r="J261">
            <v>1.9231</v>
          </cell>
          <cell r="K261">
            <v>19.760000000000002</v>
          </cell>
        </row>
        <row r="262">
          <cell r="F262" t="str">
            <v>100033-90405</v>
          </cell>
          <cell r="G262" t="str">
            <v>Ardella's Pepperoni Longboard (Bulk)</v>
          </cell>
          <cell r="H262" t="str">
            <v>CHEESE MOZ LM PART SKIM FRZ LVS-8/6 LB TOMATO PASTE FOR BULK PROCESSING</v>
          </cell>
          <cell r="I262">
            <v>11.3</v>
          </cell>
          <cell r="J262">
            <v>2.6072000000000002</v>
          </cell>
          <cell r="K262">
            <v>19.309999999999999</v>
          </cell>
        </row>
        <row r="263">
          <cell r="F263" t="str">
            <v>100033-90406</v>
          </cell>
          <cell r="G263" t="str">
            <v>Ardella's Pepperoni Longboard (Wrapped)</v>
          </cell>
          <cell r="H263" t="str">
            <v>CHEESE MOZ LM PART SKIM FRZ LVS-8/6 LB TOMATO PASTE FOR BULK PROCESSING</v>
          </cell>
          <cell r="I263">
            <v>11.3</v>
          </cell>
          <cell r="J263">
            <v>2.6072000000000002</v>
          </cell>
          <cell r="K263">
            <v>19.309999999999999</v>
          </cell>
        </row>
        <row r="264">
          <cell r="F264" t="str">
            <v>100033-90409</v>
          </cell>
          <cell r="G264" t="str">
            <v>Ardella's Cheese Longboard (Bulk)</v>
          </cell>
          <cell r="H264" t="str">
            <v>CHEESE MOZ LM PART SKIM FRZ LVS-8/6 LB TOMATO PASTE FOR BULK PROCESSING</v>
          </cell>
          <cell r="I264">
            <v>11.95</v>
          </cell>
          <cell r="J264">
            <v>2.6072000000000002</v>
          </cell>
          <cell r="K264">
            <v>20.56</v>
          </cell>
        </row>
        <row r="265">
          <cell r="F265" t="str">
            <v>100033-90410</v>
          </cell>
          <cell r="G265" t="str">
            <v>Ardella's Cheese Longboard (Wrapped)</v>
          </cell>
          <cell r="H265" t="str">
            <v>CHEESE MOZ LM PART SKIM FRZ LVS-8/6 LB TOMATO PASTE FOR BULK PROCESSING</v>
          </cell>
          <cell r="I265">
            <v>11.95</v>
          </cell>
          <cell r="J265">
            <v>2.6072000000000002</v>
          </cell>
          <cell r="K265">
            <v>20.56</v>
          </cell>
        </row>
        <row r="266">
          <cell r="F266" t="str">
            <v>100033-90411</v>
          </cell>
          <cell r="G266" t="str">
            <v>Ardella's Spicy Chicken Longboard (bulk)</v>
          </cell>
          <cell r="H266" t="str">
            <v>CHEESE MOZ LM PART SKIM FRZ LVS-8/6 LB TOMATO PASTE FOR BULK PROCESSING</v>
          </cell>
          <cell r="I266">
            <v>10.7</v>
          </cell>
          <cell r="J266">
            <v>2.6072000000000002</v>
          </cell>
          <cell r="K266">
            <v>18.16</v>
          </cell>
        </row>
        <row r="267">
          <cell r="F267" t="str">
            <v>100033-90412</v>
          </cell>
          <cell r="G267" t="str">
            <v>Ardella's Spicy Chicken Longboard (wrap)</v>
          </cell>
          <cell r="H267" t="str">
            <v>CHEESE MOZ LM PART SKIM FRZ LVS-8/6 LB TOMATO PASTE FOR BULK PROCESSING</v>
          </cell>
          <cell r="I267">
            <v>10.7</v>
          </cell>
          <cell r="J267">
            <v>2.6072000000000002</v>
          </cell>
          <cell r="K267">
            <v>18.16</v>
          </cell>
        </row>
        <row r="268">
          <cell r="F268" t="str">
            <v>100033-90625</v>
          </cell>
          <cell r="G268" t="str">
            <v>Bulk 3x4 Whole Grain Breakfast Sausage on a Biscuit Crust</v>
          </cell>
          <cell r="H268" t="str">
            <v>CHEESE MOZ LM PART SKIM FRZ LVS-8/6 LB TOMATO PASTE FOR BULK PROCESSING</v>
          </cell>
          <cell r="I268">
            <v>11.4</v>
          </cell>
          <cell r="J268">
            <v>2.6072000000000002</v>
          </cell>
          <cell r="K268">
            <v>18.329999999999998</v>
          </cell>
        </row>
        <row r="269">
          <cell r="F269" t="str">
            <v>100033-90626</v>
          </cell>
          <cell r="G269" t="str">
            <v>Wrap 3x4 Whole Grain Breakfast Sausage on a Biscuit Crust</v>
          </cell>
          <cell r="H269" t="str">
            <v>CHEESE MOZ LM PART SKIM FRZ LVS-8/6 LB TOMATO PASTE FOR BULK PROCESSING</v>
          </cell>
          <cell r="I269">
            <v>11.4</v>
          </cell>
          <cell r="J269">
            <v>2.6072000000000002</v>
          </cell>
          <cell r="K269">
            <v>18.329999999999998</v>
          </cell>
        </row>
        <row r="270">
          <cell r="F270" t="str">
            <v>100033-90630</v>
          </cell>
          <cell r="G270" t="str">
            <v>Wrap Pepperoni Pizza Slider Whole Grain</v>
          </cell>
          <cell r="H270" t="str">
            <v>CHEESE MOZ LM PART SKIM FRZ LVS-8/6 LB TOMATO PASTE FOR BULK PROCESSING</v>
          </cell>
          <cell r="I270">
            <v>7.8049999999999997</v>
          </cell>
          <cell r="J270">
            <v>2.6072000000000002</v>
          </cell>
          <cell r="K270">
            <v>13.15</v>
          </cell>
        </row>
        <row r="271">
          <cell r="F271" t="str">
            <v>100033-90631</v>
          </cell>
          <cell r="G271" t="str">
            <v>Bulk Pepperoni Pizza Slider Whole Grain</v>
          </cell>
          <cell r="H271" t="str">
            <v>CHEESE MOZ LM PART SKIM FRZ LVS-8/6 LB TOMATO PASTE FOR BULK PROCESSING</v>
          </cell>
          <cell r="I271">
            <v>7.8049999999999997</v>
          </cell>
          <cell r="J271">
            <v>2.6072000000000002</v>
          </cell>
          <cell r="K271">
            <v>13.15</v>
          </cell>
        </row>
        <row r="272">
          <cell r="F272" t="str">
            <v>100033-90632</v>
          </cell>
          <cell r="G272" t="str">
            <v>Bulk Cheese Pizza Slider Whole Grain</v>
          </cell>
          <cell r="H272" t="str">
            <v>CHEESE MOZ LM PART SKIM FRZ LVS-8/6 LB TOMATO PASTE FOR BULK PROCESSING</v>
          </cell>
          <cell r="I272">
            <v>8.504999999999999</v>
          </cell>
          <cell r="J272">
            <v>2.6072000000000002</v>
          </cell>
          <cell r="K272">
            <v>14.49</v>
          </cell>
        </row>
        <row r="273">
          <cell r="F273" t="str">
            <v>100033-90633</v>
          </cell>
          <cell r="G273" t="str">
            <v>Wrap Cheese Pizza Slider Whole Grain</v>
          </cell>
          <cell r="H273" t="str">
            <v>CHEESE MOZ LM PART SKIM FRZ LVS-8/6 LB TOMATO PASTE FOR BULK PROCESSING</v>
          </cell>
          <cell r="I273">
            <v>8.504999999999999</v>
          </cell>
          <cell r="J273">
            <v>2.6072000000000002</v>
          </cell>
          <cell r="K273">
            <v>14.49</v>
          </cell>
        </row>
        <row r="274">
          <cell r="F274" t="str">
            <v>100033-90901</v>
          </cell>
          <cell r="G274" t="str">
            <v>Ardella's Pepperoni Italian Slammer (Bulk)</v>
          </cell>
          <cell r="H274" t="str">
            <v>CHEESE MOZ LM PART SKIM FRZ LVS-8/6 LB TOMATO PASTE FOR BULK PROCESSING</v>
          </cell>
          <cell r="I274">
            <v>11.87</v>
          </cell>
          <cell r="J274">
            <v>2.6072000000000002</v>
          </cell>
          <cell r="K274">
            <v>20.28</v>
          </cell>
        </row>
        <row r="275">
          <cell r="F275" t="str">
            <v>100033-90902</v>
          </cell>
          <cell r="G275" t="str">
            <v>Ardella's Pepperoni Italian Slammer (Wrapped)</v>
          </cell>
          <cell r="H275" t="str">
            <v>CHEESE MOZ LM PART SKIM FRZ LVS-8/6 LB TOMATO PASTE FOR BULK PROCESSING</v>
          </cell>
          <cell r="I275">
            <v>11.87</v>
          </cell>
          <cell r="J275">
            <v>2.6072000000000002</v>
          </cell>
          <cell r="K275">
            <v>20.28</v>
          </cell>
        </row>
        <row r="276">
          <cell r="F276" t="str">
            <v>100033-90903</v>
          </cell>
          <cell r="G276" t="str">
            <v>Ardella's Cheese Italian Slammer (Bulk)</v>
          </cell>
          <cell r="H276" t="str">
            <v>CHEESE MOZ LM PART SKIM FRZ LVS-8/6 LB TOMATO PASTE FOR BULK PROCESSING</v>
          </cell>
          <cell r="I276">
            <v>12.55</v>
          </cell>
          <cell r="J276">
            <v>2.6072000000000002</v>
          </cell>
          <cell r="K276">
            <v>21.59</v>
          </cell>
        </row>
        <row r="277">
          <cell r="F277" t="str">
            <v>100033-90904</v>
          </cell>
          <cell r="G277" t="str">
            <v>Ardella's Cheese Italian Slammer (Wrapped)</v>
          </cell>
          <cell r="H277" t="str">
            <v>CHEESE MOZ LM PART SKIM FRZ LVS-8/6 LB TOMATO PASTE FOR BULK PROCESSING</v>
          </cell>
          <cell r="I277">
            <v>12.55</v>
          </cell>
          <cell r="J277">
            <v>2.6072000000000002</v>
          </cell>
          <cell r="K277">
            <v>21.59</v>
          </cell>
        </row>
        <row r="278">
          <cell r="F278" t="str">
            <v>100758-1617</v>
          </cell>
          <cell r="G278" t="str">
            <v>Bread Sticks, WG Mozzarella Cheese Stuffed, Garlic, 7"</v>
          </cell>
          <cell r="H278" t="str">
            <v>CHEESE NAT AMER FBD BARREL-500 LB(40800)</v>
          </cell>
          <cell r="I278">
            <v>7.88</v>
          </cell>
          <cell r="J278">
            <v>1.9476</v>
          </cell>
          <cell r="K278">
            <v>15.35</v>
          </cell>
        </row>
        <row r="279">
          <cell r="F279" t="str">
            <v>100758-1621</v>
          </cell>
          <cell r="G279" t="str">
            <v>Bread Sticks, WG, Mozzarella Cheese Stuffed, Garlic 5"</v>
          </cell>
          <cell r="H279" t="str">
            <v>CHEESE NAT AMER FBD BARREL-500 LB(40800)</v>
          </cell>
          <cell r="I279">
            <v>7.88</v>
          </cell>
          <cell r="J279">
            <v>1.9476</v>
          </cell>
          <cell r="K279">
            <v>15.35</v>
          </cell>
        </row>
        <row r="280">
          <cell r="F280" t="str">
            <v>100758-3688</v>
          </cell>
          <cell r="G280" t="str">
            <v>Pizza, Cheese, Round, 16", 8 cut</v>
          </cell>
          <cell r="H280" t="str">
            <v>CHEESE NAT AMER FBD BARREL-500 LB(40800) CHEESE MOZ LM PT SKM UNFZ PROC PK(41125)</v>
          </cell>
          <cell r="I280">
            <v>8</v>
          </cell>
          <cell r="J280">
            <v>1.9476</v>
          </cell>
          <cell r="K280">
            <v>15.85</v>
          </cell>
        </row>
        <row r="281">
          <cell r="F281" t="str">
            <v>100758-3691</v>
          </cell>
          <cell r="G281" t="str">
            <v>Pizza, Cheese, Round, 16", 10 cut</v>
          </cell>
          <cell r="H281" t="str">
            <v>CHEESE NAT AMER FBD BARREL-500 LB(40800) CHEESE MOZ LM PT SKM UNFZ PROC PK(41125)</v>
          </cell>
          <cell r="I281">
            <v>10</v>
          </cell>
          <cell r="J281">
            <v>1.9476</v>
          </cell>
          <cell r="K281">
            <v>19.475999999999999</v>
          </cell>
        </row>
        <row r="282">
          <cell r="F282" t="str">
            <v>100758-3693</v>
          </cell>
          <cell r="G282" t="str">
            <v>Pizza, White Garlic, Round, 16", 8 cut</v>
          </cell>
          <cell r="H282" t="str">
            <v>CHEESE MOZ LM PT SKM UNFZ PROC PK(41125) CHEESE NAT AMER FBD BARREL-500 LB(40800)</v>
          </cell>
          <cell r="I282">
            <v>8</v>
          </cell>
          <cell r="J282">
            <v>1.9476</v>
          </cell>
          <cell r="K282">
            <v>15.5808</v>
          </cell>
        </row>
        <row r="283">
          <cell r="F283" t="str">
            <v>100758-3694</v>
          </cell>
          <cell r="G283" t="str">
            <v>Pizza, White Garlic, Round, 16", 10 cut</v>
          </cell>
          <cell r="H283" t="str">
            <v>CHEESE NAT AMER FBD BARREL-500 LB(40800) CHEESE MOZ LM PT SKM UNFZ PROC PK(41125)</v>
          </cell>
          <cell r="I283">
            <v>10</v>
          </cell>
          <cell r="J283">
            <v>1.9476</v>
          </cell>
          <cell r="K283">
            <v>19.475999999999999</v>
          </cell>
        </row>
        <row r="284">
          <cell r="F284" t="str">
            <v>100758-3696</v>
          </cell>
          <cell r="G284" t="str">
            <v>Pizza, Cheese, Square,11X 17", 8 cut</v>
          </cell>
          <cell r="H284" t="str">
            <v>CHEESE NAT AMER FBD BARREL-500 LB(40800) CHEESE MOZ LM PT SKM UNFZ PROC PK(41125)</v>
          </cell>
          <cell r="I284">
            <v>8</v>
          </cell>
          <cell r="J284">
            <v>1.9476</v>
          </cell>
          <cell r="K284">
            <v>15.5808</v>
          </cell>
        </row>
        <row r="285">
          <cell r="F285" t="str">
            <v>100758-3699</v>
          </cell>
          <cell r="G285" t="str">
            <v>Pizza, White Garlic, Square,11x17", 8 cut</v>
          </cell>
          <cell r="H285" t="str">
            <v>CHEESE NAT AMER FBD BARREL-500 LB(40800) CHEESE MOZ LM PT SKM UNFZ PROC PK(41125)</v>
          </cell>
          <cell r="I285">
            <v>8</v>
          </cell>
          <cell r="J285">
            <v>1.9476</v>
          </cell>
          <cell r="K285">
            <v>15.5808</v>
          </cell>
        </row>
        <row r="286">
          <cell r="F286" t="str">
            <v>100758-4525</v>
          </cell>
          <cell r="G286" t="str">
            <v>Sandwich, Maple Pancake, WG, Egg &amp; Cheese, IW  168/2.40 oz</v>
          </cell>
          <cell r="H286" t="str">
            <v>CHEESE NAT AMER FBD BARREL-500 LB(40800)</v>
          </cell>
          <cell r="I286">
            <v>2.63</v>
          </cell>
          <cell r="J286">
            <v>1.9476</v>
          </cell>
          <cell r="K286">
            <v>5.12</v>
          </cell>
        </row>
        <row r="287">
          <cell r="F287" t="str">
            <v>100758-4603</v>
          </cell>
          <cell r="G287" t="str">
            <v>Sandwich, Biscuit, Honey WG, Chicken Sausage, Cheese, IW</v>
          </cell>
          <cell r="H287" t="str">
            <v>CHEESE NAT AMER FBD BARREL-500 LB(40800)</v>
          </cell>
          <cell r="I287">
            <v>2.2599999999999998</v>
          </cell>
          <cell r="J287">
            <v>1.9476</v>
          </cell>
          <cell r="K287">
            <v>4.4000000000000004</v>
          </cell>
        </row>
        <row r="288">
          <cell r="F288" t="str">
            <v>100758-6604</v>
          </cell>
          <cell r="G288" t="str">
            <v>Sandwich, English Muffin, WG, Egg &amp; Cheese, IW</v>
          </cell>
          <cell r="H288" t="str">
            <v>CHEESE NAT AMER FBD BARREL-500 LB(40800)</v>
          </cell>
          <cell r="I288">
            <v>2.17</v>
          </cell>
          <cell r="J288">
            <v>1.9476</v>
          </cell>
          <cell r="K288">
            <v>4.2300000000000004</v>
          </cell>
        </row>
        <row r="289">
          <cell r="F289" t="str">
            <v>100758-6658</v>
          </cell>
          <cell r="G289" t="str">
            <v>Sandwich, Toasted Cheese, WG, White, IW</v>
          </cell>
          <cell r="H289" t="str">
            <v>CHEESE NAT AMER FBD BARREL-500 LB(40800)</v>
          </cell>
          <cell r="I289">
            <v>5.38</v>
          </cell>
          <cell r="J289">
            <v>1.9476</v>
          </cell>
          <cell r="K289">
            <v>10.48</v>
          </cell>
        </row>
        <row r="290">
          <cell r="F290" t="str">
            <v>100758-6659</v>
          </cell>
          <cell r="G290" t="str">
            <v>Sandwich, Toasted Cheeses, WG, White, IW</v>
          </cell>
          <cell r="H290" t="str">
            <v>CHEESE NAT AMER FBD BARREL-500 LB(40800)</v>
          </cell>
          <cell r="I290">
            <v>9.77</v>
          </cell>
          <cell r="J290">
            <v>1.9476</v>
          </cell>
          <cell r="K290">
            <v>19.03</v>
          </cell>
        </row>
        <row r="291">
          <cell r="F291" t="str">
            <v>100758-6676</v>
          </cell>
          <cell r="G291" t="str">
            <v>Sandwich, WG, Grilled Cheese, American &amp; Mozzarella, LS, IW</v>
          </cell>
          <cell r="H291" t="str">
            <v>CHEESE NAT AMER FBD BARREL-500 LB(40800)</v>
          </cell>
          <cell r="I291">
            <v>11.64</v>
          </cell>
          <cell r="J291">
            <v>1.9476</v>
          </cell>
          <cell r="K291">
            <v>22.67</v>
          </cell>
        </row>
        <row r="292">
          <cell r="F292" t="str">
            <v>100758-6677</v>
          </cell>
          <cell r="G292" t="str">
            <v>Sandwich, WG, Grilled Cheese, Bulk</v>
          </cell>
          <cell r="H292" t="str">
            <v>CHEESE NAT AMER FBD BARREL-500 LB(40800)</v>
          </cell>
          <cell r="I292">
            <v>8.69</v>
          </cell>
          <cell r="J292">
            <v>1.9476</v>
          </cell>
          <cell r="K292">
            <v>16.920000000000002</v>
          </cell>
        </row>
        <row r="293">
          <cell r="F293" t="str">
            <v>100758-6692</v>
          </cell>
          <cell r="G293" t="str">
            <v>Sandwich, Cheeseburger, Bun, 100% Beef, Charbroiled, WG, IW (Cheese Only)</v>
          </cell>
          <cell r="H293" t="str">
            <v>CHEESE NAT AMER FBD BARREL-500 LB(40800)</v>
          </cell>
          <cell r="I293">
            <v>3.62</v>
          </cell>
          <cell r="J293">
            <v>1.9476</v>
          </cell>
          <cell r="K293">
            <v>7.05</v>
          </cell>
        </row>
        <row r="294">
          <cell r="F294" t="str">
            <v>100758-6709</v>
          </cell>
          <cell r="G294" t="str">
            <v>Sandwich, Croissant, WG, Mozzarella &amp; American Cheese, IW</v>
          </cell>
          <cell r="H294" t="str">
            <v>CHEESE NAT AMER FBD BARREL-500 LB(40800)</v>
          </cell>
          <cell r="I294">
            <v>7.76</v>
          </cell>
          <cell r="J294">
            <v>1.9476</v>
          </cell>
          <cell r="K294">
            <v>15.11</v>
          </cell>
        </row>
        <row r="295">
          <cell r="F295" t="str">
            <v>100758-6725</v>
          </cell>
          <cell r="G295" t="str">
            <v>Sandwich, WG, Grilled Cheese, Pepper Jack, IW</v>
          </cell>
          <cell r="H295" t="str">
            <v>CHEESE NAT AMER FBD BARREL-500 LB(40800)</v>
          </cell>
          <cell r="I295">
            <v>13.5</v>
          </cell>
          <cell r="J295">
            <v>1.9476</v>
          </cell>
          <cell r="K295">
            <v>26.29</v>
          </cell>
        </row>
        <row r="296">
          <cell r="F296" t="str">
            <v>100758-6726</v>
          </cell>
          <cell r="G296" t="str">
            <v>Sandwich, WG, Grilled Cheese, Pepper Jack &amp; Mozzarella, IW</v>
          </cell>
          <cell r="H296" t="str">
            <v>CHEESE NAT AMER FBD BARREL-500 LB(40800)</v>
          </cell>
          <cell r="I296">
            <v>13.5</v>
          </cell>
          <cell r="J296">
            <v>1.9476</v>
          </cell>
          <cell r="K296">
            <v>26.29</v>
          </cell>
        </row>
        <row r="297">
          <cell r="F297" t="str">
            <v>100758-6727</v>
          </cell>
          <cell r="G297" t="str">
            <v>Sandwich, WG, Grilled Cheese, Garlic Mozzarella, IW</v>
          </cell>
          <cell r="H297" t="str">
            <v>CHEESE NAT AMER FBD BARREL-500 LB(40800)</v>
          </cell>
          <cell r="I297">
            <v>13.5</v>
          </cell>
          <cell r="J297">
            <v>1.9476</v>
          </cell>
          <cell r="K297">
            <v>26.29</v>
          </cell>
        </row>
        <row r="298">
          <cell r="F298" t="str">
            <v>100758-6729</v>
          </cell>
          <cell r="G298" t="str">
            <v>Sandwich, WG, Grilled Cheese, Garlic Mozzarella BULK 96/4.5 oz</v>
          </cell>
          <cell r="H298" t="str">
            <v>CHEESE NAT AMER FBD BARREL-500 LB(40800)</v>
          </cell>
          <cell r="I298">
            <v>12</v>
          </cell>
          <cell r="J298">
            <v>1.9476</v>
          </cell>
          <cell r="K298">
            <v>23.37</v>
          </cell>
        </row>
        <row r="299">
          <cell r="F299" t="str">
            <v>100758-6732</v>
          </cell>
          <cell r="G299" t="str">
            <v>Sandwich,Buttermilk Pancake, WG, Chicken Sausage &amp; Cheese,IW</v>
          </cell>
          <cell r="H299" t="str">
            <v>CHEESE NAT AMER FBD BARREL-500 LB(40800)</v>
          </cell>
          <cell r="I299">
            <v>4.32</v>
          </cell>
          <cell r="J299">
            <v>1.9476</v>
          </cell>
          <cell r="K299">
            <v>8.41</v>
          </cell>
        </row>
        <row r="300">
          <cell r="F300" t="str">
            <v>100758-6744</v>
          </cell>
          <cell r="G300" t="str">
            <v>Sandwich, Maple Waffle, WG, Chicken Sausage &amp; Cheese, IW  126/2.89 oz</v>
          </cell>
          <cell r="H300" t="str">
            <v>CHEESE NAT AMER FBD BARREL-500 LB(40800)</v>
          </cell>
          <cell r="I300">
            <v>1.97</v>
          </cell>
          <cell r="J300">
            <v>1.9476</v>
          </cell>
          <cell r="K300">
            <v>3.84</v>
          </cell>
        </row>
        <row r="301">
          <cell r="F301" t="str">
            <v>100758-6745</v>
          </cell>
          <cell r="G301" t="str">
            <v>Sandwich, WG, Grilled Cheese, Pepper Jack &amp; Mozzarella BULK (96/4.5 oz)</v>
          </cell>
          <cell r="H301" t="str">
            <v>CHEESE NAT AMER FBD BARREL-500 LB(40800)</v>
          </cell>
          <cell r="I301">
            <v>12</v>
          </cell>
          <cell r="J301">
            <v>1.9476</v>
          </cell>
          <cell r="K301">
            <v>23.37</v>
          </cell>
        </row>
        <row r="302">
          <cell r="F302" t="str">
            <v>100758-9126</v>
          </cell>
          <cell r="G302" t="str">
            <v>Sandwich, Maple Pancake, WG, Chicken Sausage &amp; Cheese, IW</v>
          </cell>
          <cell r="H302" t="str">
            <v>CHEESE NAT AMER FBD BARREL-500 LB(40800)</v>
          </cell>
          <cell r="I302">
            <v>1.9</v>
          </cell>
          <cell r="J302">
            <v>1.9476</v>
          </cell>
          <cell r="K302">
            <v>3.7</v>
          </cell>
        </row>
        <row r="303">
          <cell r="F303" t="str">
            <v>116388-10017</v>
          </cell>
          <cell r="G303" t="str">
            <v>Golden Grill ® Potato Pancake Mix</v>
          </cell>
          <cell r="H303" t="str">
            <v>POTATO FOR PROCESS INTO DEHY PRD-BULK</v>
          </cell>
          <cell r="I303">
            <v>45.5</v>
          </cell>
          <cell r="J303">
            <v>0.11219999999999999</v>
          </cell>
          <cell r="K303">
            <v>5.1100000000000003</v>
          </cell>
        </row>
        <row r="304">
          <cell r="F304" t="str">
            <v>116388-10040</v>
          </cell>
          <cell r="G304" t="str">
            <v>Potato Pearls® EXCEL® Creamy Butter Mashed Potatoes w/Skins</v>
          </cell>
          <cell r="H304" t="str">
            <v>POTATO FOR PROCESS INTO DEHY PRD-BULK</v>
          </cell>
          <cell r="I304">
            <v>101.85</v>
          </cell>
          <cell r="J304">
            <v>0.11219999999999999</v>
          </cell>
          <cell r="K304">
            <v>11.43</v>
          </cell>
        </row>
        <row r="305">
          <cell r="F305" t="str">
            <v>116388-10056</v>
          </cell>
          <cell r="G305" t="str">
            <v>Potato Pearls® EXCEL® Original Butter Recipe Mashed</v>
          </cell>
          <cell r="H305" t="str">
            <v>POTATO FOR PROCESS INTO DEHY PRD-BULK</v>
          </cell>
          <cell r="I305">
            <v>200</v>
          </cell>
          <cell r="J305">
            <v>0.11219999999999999</v>
          </cell>
          <cell r="K305">
            <v>22.44</v>
          </cell>
        </row>
        <row r="306">
          <cell r="F306" t="str">
            <v>116388-10084</v>
          </cell>
          <cell r="G306" t="str">
            <v>Golden Grill ® Russet Hashbrowns</v>
          </cell>
          <cell r="H306" t="str">
            <v>POTATO FOR PROCESS INTO DEHY PRD-BULK</v>
          </cell>
          <cell r="I306">
            <v>75.999999999999986</v>
          </cell>
          <cell r="J306">
            <v>0.11219999999999999</v>
          </cell>
          <cell r="K306">
            <v>8.5299999999999994</v>
          </cell>
        </row>
        <row r="307">
          <cell r="F307" t="str">
            <v>116388-10166</v>
          </cell>
          <cell r="G307" t="str">
            <v>Santiago® Seasoned Vegetarian Refried Beans</v>
          </cell>
          <cell r="H307" t="str">
            <v>BEANS PINTO DRY TOTE-2000 LB</v>
          </cell>
          <cell r="I307">
            <v>8.66</v>
          </cell>
          <cell r="J307">
            <v>0.63690000000000002</v>
          </cell>
          <cell r="K307">
            <v>5.52</v>
          </cell>
        </row>
        <row r="308">
          <cell r="F308" t="str">
            <v>116388-10169</v>
          </cell>
          <cell r="G308" t="str">
            <v>Potato Pearls® Nature's Own Mashed</v>
          </cell>
          <cell r="H308" t="str">
            <v>POTATO FOR PROCESS INTO DEHY PRD-BULK</v>
          </cell>
          <cell r="I308">
            <v>91.55</v>
          </cell>
          <cell r="J308">
            <v>0.11219999999999999</v>
          </cell>
          <cell r="K308">
            <v>10.27</v>
          </cell>
        </row>
        <row r="309">
          <cell r="F309" t="str">
            <v>116388-10215</v>
          </cell>
          <cell r="G309" t="str">
            <v>Instant Mashed Potatoes Complete w/Vit C - Low Sodium</v>
          </cell>
          <cell r="H309" t="str">
            <v>POTATO FOR PROCESS INTO DEHY PRD-BULK</v>
          </cell>
          <cell r="I309">
            <v>159.29999999999998</v>
          </cell>
          <cell r="J309">
            <v>0.11219999999999999</v>
          </cell>
          <cell r="K309">
            <v>17.87</v>
          </cell>
        </row>
        <row r="310">
          <cell r="F310" t="str">
            <v>116388-10217</v>
          </cell>
          <cell r="G310" t="str">
            <v>Instant Mashed Potatoes w/Vit C - Low Sodium</v>
          </cell>
          <cell r="H310" t="str">
            <v>POTATO FOR PROCESS INTO DEHY PRD-BULK</v>
          </cell>
          <cell r="I310">
            <v>172.5</v>
          </cell>
          <cell r="J310">
            <v>0.11219999999999999</v>
          </cell>
          <cell r="K310">
            <v>19.350000000000001</v>
          </cell>
        </row>
        <row r="311">
          <cell r="F311" t="str">
            <v>116388-10298</v>
          </cell>
          <cell r="G311" t="str">
            <v>Santiago® QUICK-START® Vegetarian Chili w/Red Beans</v>
          </cell>
          <cell r="H311" t="str">
            <v>BEANS PINTO DRY TOTE-2000 LB</v>
          </cell>
          <cell r="I311">
            <v>5.12</v>
          </cell>
          <cell r="J311">
            <v>0.63690000000000002</v>
          </cell>
          <cell r="K311">
            <v>3.26</v>
          </cell>
        </row>
        <row r="312">
          <cell r="F312" t="str">
            <v>116388-10302</v>
          </cell>
          <cell r="G312" t="str">
            <v>Santiago® Smart Servings™ Vegetarian Refried Beans - Low Sodium</v>
          </cell>
          <cell r="H312" t="str">
            <v>BEANS PINTO DRY TOTE-2000 LB</v>
          </cell>
          <cell r="I312">
            <v>8.86</v>
          </cell>
          <cell r="J312">
            <v>0.63690000000000002</v>
          </cell>
          <cell r="K312">
            <v>5.64</v>
          </cell>
        </row>
        <row r="313">
          <cell r="F313" t="str">
            <v>116388-10349</v>
          </cell>
          <cell r="G313" t="str">
            <v>Potato Pearls® EXCEL® Redskin Mashed</v>
          </cell>
          <cell r="H313" t="str">
            <v>POTATO FOR PROCESS INTO DEHY PRD-BULK</v>
          </cell>
          <cell r="I313">
            <v>81.25</v>
          </cell>
          <cell r="J313">
            <v>0.11219999999999999</v>
          </cell>
          <cell r="K313">
            <v>9.1199999999999992</v>
          </cell>
        </row>
        <row r="314">
          <cell r="F314" t="str">
            <v>116388-10379</v>
          </cell>
          <cell r="G314" t="str">
            <v>Potato Pearls® EXCEL® Gold Mashed</v>
          </cell>
          <cell r="H314" t="str">
            <v>POTATO FOR PROCESS INTO DEHY PRD-BULK</v>
          </cell>
          <cell r="I314">
            <v>79.75</v>
          </cell>
          <cell r="J314">
            <v>0.11219999999999999</v>
          </cell>
          <cell r="K314">
            <v>8.9499999999999993</v>
          </cell>
        </row>
        <row r="315">
          <cell r="F315" t="str">
            <v>116388-10426</v>
          </cell>
          <cell r="G315" t="str">
            <v>Potato Pearls® Smart Servings™ Mashed w/Vit C - Low Sodium</v>
          </cell>
          <cell r="H315" t="str">
            <v>POTATO FOR PROCESS INTO DEHY PRD-BULK</v>
          </cell>
          <cell r="I315">
            <v>99.4</v>
          </cell>
          <cell r="J315">
            <v>0.11219999999999999</v>
          </cell>
          <cell r="K315">
            <v>11.15</v>
          </cell>
        </row>
        <row r="316">
          <cell r="F316" t="str">
            <v>116388-10630</v>
          </cell>
          <cell r="G316" t="str">
            <v>Brilliant Beginnings® Mashed Potatoes</v>
          </cell>
          <cell r="H316" t="str">
            <v>POTATO FOR PROCESS INTO DEHY PRD-BULK</v>
          </cell>
          <cell r="I316">
            <v>48.75</v>
          </cell>
          <cell r="J316">
            <v>0.11219999999999999</v>
          </cell>
          <cell r="K316">
            <v>5.47</v>
          </cell>
        </row>
        <row r="317">
          <cell r="F317" t="str">
            <v>116388-10799</v>
          </cell>
          <cell r="G317" t="str">
            <v>Potato Pearls® EXCEL® Original Butter Mashed - Reduced Sodium</v>
          </cell>
          <cell r="H317" t="str">
            <v>POTATO FOR PROCESS INTO DEHY PRD-BULK</v>
          </cell>
          <cell r="I317">
            <v>105</v>
          </cell>
          <cell r="J317">
            <v>0.11219999999999999</v>
          </cell>
          <cell r="K317">
            <v>11.78</v>
          </cell>
        </row>
        <row r="318">
          <cell r="F318" t="str">
            <v>116388-10861</v>
          </cell>
          <cell r="G318" t="str">
            <v>Potato Pearls® Sweet Potato Mashed</v>
          </cell>
          <cell r="H318" t="str">
            <v>POTATO FOR PROCESS INTO DEHY PRD-BULK</v>
          </cell>
          <cell r="I318">
            <v>83.35</v>
          </cell>
          <cell r="J318">
            <v>0.11219999999999999</v>
          </cell>
          <cell r="K318">
            <v>9.35</v>
          </cell>
        </row>
        <row r="319">
          <cell r="F319" t="str">
            <v>116388-11398</v>
          </cell>
          <cell r="G319" t="str">
            <v>Santiago® EXCEL®  Refried Beans - Smooth</v>
          </cell>
          <cell r="H319" t="str">
            <v>BEANS PINTO DRY TOTE-2000 LB</v>
          </cell>
          <cell r="I319">
            <v>39.43</v>
          </cell>
          <cell r="J319">
            <v>0.63690000000000002</v>
          </cell>
          <cell r="K319">
            <v>25.11</v>
          </cell>
        </row>
        <row r="320">
          <cell r="F320" t="str">
            <v>116388-14110</v>
          </cell>
          <cell r="G320" t="str">
            <v>Potato Pearls®Golden Extra Rich Mashed</v>
          </cell>
          <cell r="H320" t="str">
            <v>POTATO FOR PROCESS INTO DEHY PRD-BULK</v>
          </cell>
          <cell r="I320">
            <v>110.99999999999999</v>
          </cell>
          <cell r="J320">
            <v>0.11219999999999999</v>
          </cell>
          <cell r="K320">
            <v>12.45</v>
          </cell>
        </row>
        <row r="321">
          <cell r="F321" t="str">
            <v>116388-20922</v>
          </cell>
          <cell r="G321" t="str">
            <v>Au Gratin Potato Casserole - Reduced Sodium</v>
          </cell>
          <cell r="H321" t="str">
            <v>POTATO FOR PROCESS INTO DEHY PRD-BULK</v>
          </cell>
          <cell r="I321">
            <v>67.5</v>
          </cell>
          <cell r="J321">
            <v>0.11219999999999999</v>
          </cell>
          <cell r="K321">
            <v>7.57</v>
          </cell>
        </row>
        <row r="322">
          <cell r="F322" t="str">
            <v>116388-25122</v>
          </cell>
          <cell r="G322" t="str">
            <v>Golden Grill ® Redi-Shred® Hashbrowns</v>
          </cell>
          <cell r="H322" t="str">
            <v>POTATO FOR PROCESS INTO DEHY PRD-BULK</v>
          </cell>
          <cell r="I322">
            <v>150</v>
          </cell>
          <cell r="J322">
            <v>0.11219999999999999</v>
          </cell>
          <cell r="K322">
            <v>16.829999999999998</v>
          </cell>
        </row>
        <row r="323">
          <cell r="F323" t="str">
            <v>116388-33787</v>
          </cell>
          <cell r="G323" t="str">
            <v>Shredded Potato Cheese Bake - Reduced Sodium</v>
          </cell>
          <cell r="H323" t="str">
            <v>POTATO FOR PROCESS INTO DEHY PRD-BULK</v>
          </cell>
          <cell r="I323">
            <v>63.75</v>
          </cell>
          <cell r="J323">
            <v>0.11219999999999999</v>
          </cell>
          <cell r="K323">
            <v>7.15</v>
          </cell>
        </row>
        <row r="324">
          <cell r="F324" t="str">
            <v>116388-53498</v>
          </cell>
          <cell r="G324" t="str">
            <v>Potato Pearls® Golden Extra Rich Mashed</v>
          </cell>
          <cell r="H324" t="str">
            <v>POTATO FOR PROCESS INTO DEHY PRD-BULK</v>
          </cell>
          <cell r="I324">
            <v>110.99999999999999</v>
          </cell>
          <cell r="J324">
            <v>0.11219999999999999</v>
          </cell>
          <cell r="K324">
            <v>12.45</v>
          </cell>
        </row>
        <row r="325">
          <cell r="F325" t="str">
            <v>116388-54914</v>
          </cell>
          <cell r="G325" t="str">
            <v>Santiago®  Vegetarian Refried Beans</v>
          </cell>
          <cell r="H325" t="str">
            <v>BEANS PINTO DRY TOTE-2000 LB</v>
          </cell>
          <cell r="I325">
            <v>8.7200000000000006</v>
          </cell>
          <cell r="J325">
            <v>0.63690000000000002</v>
          </cell>
          <cell r="K325">
            <v>5.55</v>
          </cell>
        </row>
        <row r="326">
          <cell r="F326" t="str">
            <v>116388-60045</v>
          </cell>
          <cell r="G326" t="str">
            <v>Santiago® Seasoned Vegetarian Black Beans</v>
          </cell>
          <cell r="H326" t="str">
            <v>BEANS PINTO DRY TOTE-2000 LB</v>
          </cell>
          <cell r="I326">
            <v>8.5</v>
          </cell>
          <cell r="J326">
            <v>0.63690000000000002</v>
          </cell>
          <cell r="K326">
            <v>5.41</v>
          </cell>
        </row>
        <row r="327">
          <cell r="F327" t="str">
            <v>116388-67245</v>
          </cell>
          <cell r="G327" t="str">
            <v>Santiago® Refried Beans</v>
          </cell>
          <cell r="H327" t="str">
            <v>BEANS PINTO DRY TOTE-2000 LB</v>
          </cell>
          <cell r="I327">
            <v>8.82</v>
          </cell>
          <cell r="J327">
            <v>0.63690000000000002</v>
          </cell>
          <cell r="K327">
            <v>5.62</v>
          </cell>
        </row>
        <row r="328">
          <cell r="F328" t="str">
            <v>116388-70659</v>
          </cell>
          <cell r="G328" t="str">
            <v>Potato Pearls® Golden Extra Rich Mashed</v>
          </cell>
          <cell r="H328" t="str">
            <v>POTATO FOR PROCESS INTO DEHY PRD-BULK</v>
          </cell>
          <cell r="I328">
            <v>250</v>
          </cell>
          <cell r="J328">
            <v>0.11219999999999999</v>
          </cell>
          <cell r="K328">
            <v>28.05</v>
          </cell>
        </row>
        <row r="329">
          <cell r="F329" t="str">
            <v>116388-71341</v>
          </cell>
          <cell r="G329" t="str">
            <v>Golden Grill ® Redi-Shred® Hashbrowns</v>
          </cell>
          <cell r="H329" t="str">
            <v>POTATO FOR PROCESS INTO DEHY PRD-BULK</v>
          </cell>
          <cell r="I329">
            <v>75</v>
          </cell>
          <cell r="J329">
            <v>0.11219999999999999</v>
          </cell>
          <cell r="K329">
            <v>8.42</v>
          </cell>
        </row>
        <row r="330">
          <cell r="F330" t="str">
            <v>116388-76468</v>
          </cell>
          <cell r="G330" t="str">
            <v>Potato Pearls® EXCEL® Original Butter Mashed</v>
          </cell>
          <cell r="H330" t="str">
            <v>POTATO FOR PROCESS INTO DEHY PRD-BULK</v>
          </cell>
          <cell r="I330">
            <v>105</v>
          </cell>
          <cell r="J330">
            <v>0.11219999999999999</v>
          </cell>
          <cell r="K330">
            <v>11.78</v>
          </cell>
        </row>
        <row r="331">
          <cell r="F331" t="str">
            <v>116388-81056</v>
          </cell>
          <cell r="G331" t="str">
            <v>Potato Pearls® Country Style Mashed</v>
          </cell>
          <cell r="H331" t="str">
            <v>POTATO FOR PROCESS INTO DEHY PRD-BULK</v>
          </cell>
          <cell r="I331">
            <v>115.15</v>
          </cell>
          <cell r="J331">
            <v>0.11219999999999999</v>
          </cell>
          <cell r="K331">
            <v>12.92</v>
          </cell>
        </row>
        <row r="332">
          <cell r="F332" t="str">
            <v>116388-81837</v>
          </cell>
          <cell r="G332" t="str">
            <v>Potato Pearls® Extra Rich Mashed - Low Sodium</v>
          </cell>
          <cell r="H332" t="str">
            <v>POTATO FOR PROCESS INTO DEHY PRD-BULK</v>
          </cell>
          <cell r="I332">
            <v>106.5</v>
          </cell>
          <cell r="J332">
            <v>0.11219999999999999</v>
          </cell>
          <cell r="K332">
            <v>11.95</v>
          </cell>
        </row>
        <row r="333">
          <cell r="F333" t="str">
            <v>116388-82948</v>
          </cell>
          <cell r="G333" t="str">
            <v>Santiago® EXCEL® Refried Beans - Smooth</v>
          </cell>
          <cell r="H333" t="str">
            <v>BEANS PINTO DRY TOTE-2000 LB</v>
          </cell>
          <cell r="I333">
            <v>8.8000000000000007</v>
          </cell>
          <cell r="J333">
            <v>0.63690000000000002</v>
          </cell>
          <cell r="K333">
            <v>5.6</v>
          </cell>
        </row>
        <row r="334">
          <cell r="F334" t="str">
            <v>116388-91291</v>
          </cell>
          <cell r="G334" t="str">
            <v>Golden Grill ® Seasoned Hashbrowns</v>
          </cell>
          <cell r="H334" t="str">
            <v>POTATO FOR PROCESS INTO DEHY PRD-BULK</v>
          </cell>
          <cell r="I334">
            <v>70.3</v>
          </cell>
          <cell r="J334">
            <v>0.11219999999999999</v>
          </cell>
          <cell r="K334">
            <v>7.89</v>
          </cell>
        </row>
        <row r="335">
          <cell r="F335" t="str">
            <v>116388-94595</v>
          </cell>
          <cell r="G335" t="str">
            <v>Scalloped Potato Casserole - Reduced Sodium</v>
          </cell>
          <cell r="H335" t="str">
            <v>POTATO FOR PROCESS INTO DEHY PRD-BULK</v>
          </cell>
          <cell r="I335">
            <v>67.5</v>
          </cell>
          <cell r="J335">
            <v>0.11219999999999999</v>
          </cell>
          <cell r="K335">
            <v>7.57</v>
          </cell>
        </row>
        <row r="336">
          <cell r="F336" t="str">
            <v>NOT IN NAV-87001</v>
          </cell>
          <cell r="G336" t="str">
            <v>Whole Grain Thin Crust Cheese  Pizza</v>
          </cell>
          <cell r="H336" t="str">
            <v>CHEESE MOZ LM PT SKM UNFZ PROC PK(41125)</v>
          </cell>
          <cell r="I336">
            <v>10</v>
          </cell>
          <cell r="J336">
            <v>1.9231</v>
          </cell>
          <cell r="K336">
            <v>19.23</v>
          </cell>
        </row>
        <row r="337">
          <cell r="F337" t="str">
            <v>NOT IN NAV-87003</v>
          </cell>
          <cell r="G337" t="str">
            <v>Whole Grain Thin Crust Uncured Pepperoni Pizza</v>
          </cell>
          <cell r="H337" t="str">
            <v>CHEESE MOZ LM PT SKM UNFZ PROC PK(41125)</v>
          </cell>
          <cell r="I337">
            <v>10</v>
          </cell>
          <cell r="J337">
            <v>1.9231</v>
          </cell>
          <cell r="K337">
            <v>19.23</v>
          </cell>
        </row>
        <row r="338">
          <cell r="F338" t="str">
            <v>NOT IN NAV-87004</v>
          </cell>
          <cell r="G338" t="str">
            <v>Whole Grain Thin Crust Turkey Pepperoni Pizza</v>
          </cell>
          <cell r="H338" t="str">
            <v>CHEESE MOZ LM PT SKM UNFZ PROC PK(41125)</v>
          </cell>
          <cell r="I338">
            <v>7.81</v>
          </cell>
          <cell r="J338">
            <v>1.9231</v>
          </cell>
          <cell r="K338">
            <v>15.02</v>
          </cell>
        </row>
        <row r="339">
          <cell r="F339" t="str">
            <v>100912-100431</v>
          </cell>
          <cell r="G339" t="str">
            <v>American Swiss Cheese Slice</v>
          </cell>
          <cell r="H339" t="str">
            <v>CHEESE NAT AMER FBD BARREL-500 LB(40800)</v>
          </cell>
          <cell r="I339">
            <v>15.08</v>
          </cell>
          <cell r="J339">
            <v>1.9476</v>
          </cell>
          <cell r="K339">
            <v>29.37</v>
          </cell>
        </row>
        <row r="340">
          <cell r="F340" t="str">
            <v>100912-100491</v>
          </cell>
          <cell r="G340" t="str">
            <v>American Cheese Yellow Slice 160ct</v>
          </cell>
          <cell r="H340" t="str">
            <v>CHEESE NAT AMER FBD BARREL-500 LB(40800)</v>
          </cell>
          <cell r="I340">
            <v>14.66</v>
          </cell>
          <cell r="J340">
            <v>1.9476</v>
          </cell>
          <cell r="K340">
            <v>28.55</v>
          </cell>
        </row>
        <row r="341">
          <cell r="F341" t="str">
            <v>100912-100501</v>
          </cell>
          <cell r="G341" t="str">
            <v>American Cheese White Slice 160ct</v>
          </cell>
          <cell r="H341" t="str">
            <v>CHEESE NAT AMER FBD BARREL-500 LB(40800)</v>
          </cell>
          <cell r="I341">
            <v>14.66</v>
          </cell>
          <cell r="J341">
            <v>1.9476</v>
          </cell>
          <cell r="K341">
            <v>28.55</v>
          </cell>
        </row>
        <row r="342">
          <cell r="F342" t="str">
            <v>100912-100541</v>
          </cell>
          <cell r="G342" t="str">
            <v>American Cheese Yellow RF RS Slice 160ct</v>
          </cell>
          <cell r="H342" t="str">
            <v>CHEESE NAT AMER FBD BARREL-500 LB(40800)</v>
          </cell>
          <cell r="I342">
            <v>15.41</v>
          </cell>
          <cell r="J342">
            <v>1.9476</v>
          </cell>
          <cell r="K342">
            <v>30.01</v>
          </cell>
        </row>
        <row r="343">
          <cell r="F343" t="str">
            <v>100912-100651</v>
          </cell>
          <cell r="G343" t="str">
            <v>American Cheese Yellow Restricted Melt Slices 160ct</v>
          </cell>
          <cell r="H343" t="str">
            <v>CHEESE NAT AMER FBD BARREL-500 LB(40800)</v>
          </cell>
          <cell r="I343">
            <v>14.36</v>
          </cell>
          <cell r="J343">
            <v>1.9476</v>
          </cell>
          <cell r="K343">
            <v>27.97</v>
          </cell>
        </row>
        <row r="344">
          <cell r="F344" t="str">
            <v>100912-100811</v>
          </cell>
          <cell r="G344" t="str">
            <v>American Cheese Yellow Slice 200ct</v>
          </cell>
          <cell r="H344" t="str">
            <v>CHEESE NAT AMER FBD BARREL-500 LB(40800)</v>
          </cell>
          <cell r="I344">
            <v>14.66</v>
          </cell>
          <cell r="J344">
            <v>1.9476</v>
          </cell>
          <cell r="K344">
            <v>28.55</v>
          </cell>
        </row>
        <row r="345">
          <cell r="F345" t="str">
            <v>100912-101321</v>
          </cell>
          <cell r="G345" t="str">
            <v>American Cheese Yellow RF Slice 160ct</v>
          </cell>
          <cell r="H345" t="str">
            <v>CHEESE NAT AMER FBD BARREL-500 LB(40800)</v>
          </cell>
          <cell r="I345">
            <v>22.53</v>
          </cell>
          <cell r="J345">
            <v>1.9476</v>
          </cell>
          <cell r="K345">
            <v>43.88</v>
          </cell>
        </row>
        <row r="346">
          <cell r="F346" t="str">
            <v>100912-101351</v>
          </cell>
          <cell r="G346" t="str">
            <v>American Cheese Yellow RF RS Slice 160ct</v>
          </cell>
          <cell r="H346" t="str">
            <v>CHEESE NAT AMER FBD BARREL-500 LB(40800)</v>
          </cell>
          <cell r="I346">
            <v>23.17</v>
          </cell>
          <cell r="J346">
            <v>1.9476</v>
          </cell>
          <cell r="K346">
            <v>45.13</v>
          </cell>
        </row>
        <row r="347">
          <cell r="F347" t="str">
            <v>100912-101371</v>
          </cell>
          <cell r="G347" t="str">
            <v>American Cheese Yellow Slice 160ct</v>
          </cell>
          <cell r="H347" t="str">
            <v>CHEESE NAT AMER FBD BARREL-500 LB(40800)</v>
          </cell>
          <cell r="I347">
            <v>21.99</v>
          </cell>
          <cell r="J347">
            <v>1.9476</v>
          </cell>
          <cell r="K347">
            <v>42.83</v>
          </cell>
        </row>
        <row r="348">
          <cell r="F348" t="str">
            <v>100912-101431</v>
          </cell>
          <cell r="G348" t="str">
            <v>American Cheese White RF RS Slice 160ct</v>
          </cell>
          <cell r="H348" t="str">
            <v>CHEESE NAT AMER FBD BARREL-500 LB(40800)</v>
          </cell>
          <cell r="I348">
            <v>23.17</v>
          </cell>
          <cell r="J348">
            <v>1.9476</v>
          </cell>
          <cell r="K348">
            <v>45.13</v>
          </cell>
        </row>
        <row r="349">
          <cell r="F349" t="str">
            <v>100912-102141</v>
          </cell>
          <cell r="G349" t="str">
            <v>American Cheese Yellow RF RS Slice 486ct</v>
          </cell>
          <cell r="H349" t="str">
            <v>CHEESE NAT AMER FBD BARREL-500 LB(40800)</v>
          </cell>
          <cell r="I349">
            <v>30.89</v>
          </cell>
          <cell r="J349">
            <v>1.9476</v>
          </cell>
          <cell r="K349">
            <v>60.16</v>
          </cell>
        </row>
        <row r="350">
          <cell r="F350" t="str">
            <v>100912-103411</v>
          </cell>
          <cell r="G350" t="str">
            <v>American Pepper Jack Cheese - 120 count slice</v>
          </cell>
          <cell r="H350" t="str">
            <v>CHEESE NAT AMER FBD BARREL-500 LB(40800)</v>
          </cell>
          <cell r="I350">
            <v>15.08</v>
          </cell>
          <cell r="J350">
            <v>1.9476</v>
          </cell>
          <cell r="K350">
            <v>29.37</v>
          </cell>
        </row>
        <row r="351">
          <cell r="F351" t="str">
            <v>100912-103451</v>
          </cell>
          <cell r="G351" t="str">
            <v>American Pepper Jack Cheese - 120 count slice</v>
          </cell>
          <cell r="H351" t="str">
            <v>CHEESE NAT AMER FBD BARREL-500 LB(40800)</v>
          </cell>
          <cell r="I351">
            <v>15.08</v>
          </cell>
          <cell r="J351">
            <v>1.9476</v>
          </cell>
          <cell r="K351">
            <v>29.37</v>
          </cell>
        </row>
        <row r="352">
          <cell r="F352" t="str">
            <v>100912-110431</v>
          </cell>
          <cell r="G352" t="str">
            <v>American Swiss Cheese Slice</v>
          </cell>
          <cell r="H352" t="str">
            <v>CHEESE NAT AMER FBD BARREL-500 LB(40800)</v>
          </cell>
          <cell r="I352">
            <v>15.08</v>
          </cell>
          <cell r="J352">
            <v>1.9476</v>
          </cell>
          <cell r="K352">
            <v>29.37</v>
          </cell>
        </row>
        <row r="353">
          <cell r="F353" t="str">
            <v>100912-110491</v>
          </cell>
          <cell r="G353" t="str">
            <v>American Cheese Yellow Slice 160ct</v>
          </cell>
          <cell r="H353" t="str">
            <v>CHEESE NAT AMER FBD BARREL-500 LB(40800)</v>
          </cell>
          <cell r="I353">
            <v>14.66</v>
          </cell>
          <cell r="J353">
            <v>1.9476</v>
          </cell>
          <cell r="K353">
            <v>28.55</v>
          </cell>
        </row>
        <row r="354">
          <cell r="F354" t="str">
            <v>100912-110501</v>
          </cell>
          <cell r="G354" t="str">
            <v>American Cheese White Slice 160ct</v>
          </cell>
          <cell r="H354" t="str">
            <v>CHEESE NAT AMER FBD BARREL-500 LB(40800)</v>
          </cell>
          <cell r="I354">
            <v>14.66</v>
          </cell>
          <cell r="J354">
            <v>1.9476</v>
          </cell>
          <cell r="K354">
            <v>28.55</v>
          </cell>
        </row>
        <row r="355">
          <cell r="F355" t="str">
            <v>100912-110541</v>
          </cell>
          <cell r="G355" t="str">
            <v>American Cheese Yellow RF RS Slice 160ct</v>
          </cell>
          <cell r="H355" t="str">
            <v>CHEESE NAT AMER FBD BARREL-500 LB(40800)</v>
          </cell>
          <cell r="I355">
            <v>15.41</v>
          </cell>
          <cell r="J355">
            <v>1.9476</v>
          </cell>
          <cell r="K355">
            <v>30.01</v>
          </cell>
        </row>
        <row r="356">
          <cell r="F356" t="str">
            <v>100912-110651</v>
          </cell>
          <cell r="G356" t="str">
            <v>American Cheese Yellow Restricted Melt Slices 160ct</v>
          </cell>
          <cell r="H356" t="str">
            <v>CHEESE NAT AMER FBD BARREL-500 LB(40800)</v>
          </cell>
          <cell r="I356">
            <v>14.36</v>
          </cell>
          <cell r="J356">
            <v>1.9476</v>
          </cell>
          <cell r="K356">
            <v>27.97</v>
          </cell>
        </row>
        <row r="357">
          <cell r="F357" t="str">
            <v>100912-110811</v>
          </cell>
          <cell r="G357" t="str">
            <v>American Cheese Yellow Slice 200ct</v>
          </cell>
          <cell r="H357" t="str">
            <v>CHEESE NAT AMER FBD BARREL-500 LB(40800)</v>
          </cell>
          <cell r="I357">
            <v>14.66</v>
          </cell>
          <cell r="J357">
            <v>1.9476</v>
          </cell>
          <cell r="K357">
            <v>28.55</v>
          </cell>
        </row>
        <row r="358">
          <cell r="F358" t="str">
            <v>100912-111321</v>
          </cell>
          <cell r="G358" t="str">
            <v>American Cheese Yellow RF Slice 160ct</v>
          </cell>
          <cell r="H358" t="str">
            <v>CHEESE NAT AMER FBD BARREL-500 LB(40800)</v>
          </cell>
          <cell r="I358">
            <v>22.53</v>
          </cell>
          <cell r="J358">
            <v>1.9476</v>
          </cell>
          <cell r="K358">
            <v>43.88</v>
          </cell>
        </row>
        <row r="359">
          <cell r="F359" t="str">
            <v>100912-111331</v>
          </cell>
          <cell r="G359" t="str">
            <v>American Cheese Yellow RF &amp; RS Slices</v>
          </cell>
          <cell r="H359" t="str">
            <v>CHEESE NAT AMER FBD BARREL-500 LB(40800)</v>
          </cell>
          <cell r="I359">
            <v>23.4</v>
          </cell>
          <cell r="J359">
            <v>1.9476</v>
          </cell>
          <cell r="K359">
            <v>45.57</v>
          </cell>
        </row>
        <row r="360">
          <cell r="F360" t="str">
            <v>100912-111351</v>
          </cell>
          <cell r="G360" t="str">
            <v>American Cheese Yellow RF RS Slice 160ct</v>
          </cell>
          <cell r="H360" t="str">
            <v>CHEESE NAT AMER FBD BARREL-500 LB(40800)</v>
          </cell>
          <cell r="I360">
            <v>23.17</v>
          </cell>
          <cell r="J360">
            <v>1.9476</v>
          </cell>
          <cell r="K360">
            <v>45.13</v>
          </cell>
        </row>
        <row r="361">
          <cell r="F361" t="str">
            <v>100912-111371</v>
          </cell>
          <cell r="G361" t="str">
            <v>American Cheese Yellow Slice 160ct</v>
          </cell>
          <cell r="H361" t="str">
            <v>CHEESE NAT AMER FBD BARREL-500 LB(40800)</v>
          </cell>
          <cell r="I361">
            <v>21.99</v>
          </cell>
          <cell r="J361">
            <v>1.9476</v>
          </cell>
          <cell r="K361">
            <v>42.83</v>
          </cell>
        </row>
        <row r="362">
          <cell r="F362" t="str">
            <v>100912-111431</v>
          </cell>
          <cell r="G362" t="str">
            <v>American Cheese White RF RS Slice 160ct</v>
          </cell>
          <cell r="H362" t="str">
            <v>CHEESE NAT AMER FBD BARREL-500 LB(40800)</v>
          </cell>
          <cell r="I362">
            <v>23.17</v>
          </cell>
          <cell r="J362">
            <v>1.9476</v>
          </cell>
          <cell r="K362">
            <v>45.13</v>
          </cell>
        </row>
        <row r="363">
          <cell r="F363" t="str">
            <v>100912-112141</v>
          </cell>
          <cell r="G363" t="str">
            <v>American Cheese Yellow RF RS Slice 486ct</v>
          </cell>
          <cell r="H363" t="str">
            <v>CHEESE NAT AMER FBD BARREL-500 LB(40800)</v>
          </cell>
          <cell r="I363">
            <v>30.89</v>
          </cell>
          <cell r="J363">
            <v>1.9476</v>
          </cell>
          <cell r="K363">
            <v>60.16</v>
          </cell>
        </row>
        <row r="364">
          <cell r="F364" t="str">
            <v>100912-113411</v>
          </cell>
          <cell r="G364" t="str">
            <v>American Pepper Jack Cheese - 120 count slice</v>
          </cell>
          <cell r="H364" t="str">
            <v>CHEESE NAT AMER FBD BARREL-500 LB(40800)</v>
          </cell>
          <cell r="I364">
            <v>15.08</v>
          </cell>
          <cell r="J364">
            <v>1.9476</v>
          </cell>
          <cell r="K364">
            <v>29.37</v>
          </cell>
        </row>
        <row r="365">
          <cell r="F365" t="str">
            <v>100912-113451</v>
          </cell>
          <cell r="G365" t="str">
            <v>American Pepper Jack Cheese - 120 count slice</v>
          </cell>
          <cell r="H365" t="str">
            <v>CHEESE NAT AMER FBD BARREL-500 LB(40800)</v>
          </cell>
          <cell r="I365">
            <v>15.08</v>
          </cell>
          <cell r="J365">
            <v>1.9476</v>
          </cell>
          <cell r="K365">
            <v>29.37</v>
          </cell>
        </row>
        <row r="366">
          <cell r="F366" t="str">
            <v>100912-114411</v>
          </cell>
          <cell r="G366" t="str">
            <v>Natural Pasteurized Blend Yellow Ched 160P Slice</v>
          </cell>
          <cell r="H366" t="str">
            <v>CHEESE NAT AMER FBD BARREL-500 LB(40800)</v>
          </cell>
          <cell r="I366">
            <v>20</v>
          </cell>
          <cell r="J366">
            <v>1.9476</v>
          </cell>
          <cell r="K366">
            <v>38.950000000000003</v>
          </cell>
        </row>
        <row r="367">
          <cell r="F367" t="str">
            <v>100912-114421</v>
          </cell>
          <cell r="G367" t="str">
            <v>Natural Pasteurized Blend Red Fat Yel Ched 160P Slice</v>
          </cell>
          <cell r="H367" t="str">
            <v>CHEESE NAT AMER FBD BARREL-500 LB(40800)</v>
          </cell>
          <cell r="I367">
            <v>20</v>
          </cell>
          <cell r="J367">
            <v>1.9476</v>
          </cell>
          <cell r="K367">
            <v>38.950000000000003</v>
          </cell>
        </row>
        <row r="368">
          <cell r="F368" t="str">
            <v>100912-114431</v>
          </cell>
          <cell r="G368" t="str">
            <v>Natural Pasteurized Blend Swiss 160P Slice</v>
          </cell>
          <cell r="H368" t="str">
            <v>CHEESE NAT AMER FBD BARREL-500 LB(40800)</v>
          </cell>
          <cell r="I368">
            <v>20</v>
          </cell>
          <cell r="J368">
            <v>1.9476</v>
          </cell>
          <cell r="K368">
            <v>38.950000000000003</v>
          </cell>
        </row>
        <row r="369">
          <cell r="F369" t="str">
            <v>100912-114441</v>
          </cell>
          <cell r="G369" t="str">
            <v>Natural Pasteurized Blend Pepper Jack 160P Slice</v>
          </cell>
          <cell r="H369" t="str">
            <v>CHEESE NAT AMER FBD BARREL-500 LB(40800)</v>
          </cell>
          <cell r="I369">
            <v>20</v>
          </cell>
          <cell r="J369">
            <v>1.9476</v>
          </cell>
          <cell r="K369">
            <v>38.950000000000003</v>
          </cell>
        </row>
        <row r="370">
          <cell r="F370" t="str">
            <v>100912-114451</v>
          </cell>
          <cell r="G370" t="str">
            <v>Natural Pasteurized Blend LMPS Mozz 160P Slice</v>
          </cell>
          <cell r="H370" t="str">
            <v>CHEESE NAT AMER FBD BARREL-500 LB(40800)</v>
          </cell>
          <cell r="I370">
            <v>20</v>
          </cell>
          <cell r="J370">
            <v>1.9476</v>
          </cell>
          <cell r="K370">
            <v>38.950000000000003</v>
          </cell>
        </row>
        <row r="371">
          <cell r="F371" t="str">
            <v>100912-114461</v>
          </cell>
          <cell r="G371" t="str">
            <v>Natural Pasteurized Blend Provolone 160P Slice</v>
          </cell>
          <cell r="H371" t="str">
            <v>CHEESE NAT AMER FBD BARREL-500 LB(40800)</v>
          </cell>
          <cell r="I371">
            <v>20</v>
          </cell>
          <cell r="J371">
            <v>1.9476</v>
          </cell>
          <cell r="K371">
            <v>38.950000000000003</v>
          </cell>
        </row>
        <row r="372">
          <cell r="F372" t="str">
            <v>100912-202631</v>
          </cell>
          <cell r="G372" t="str">
            <v>American Yellow Cheese Loaf</v>
          </cell>
          <cell r="H372" t="str">
            <v>CHEESE NAT AMER FBD BARREL-500 LB(40800)</v>
          </cell>
          <cell r="I372">
            <v>22.85</v>
          </cell>
          <cell r="J372">
            <v>1.9476</v>
          </cell>
          <cell r="K372">
            <v>44.5</v>
          </cell>
        </row>
        <row r="373">
          <cell r="F373" t="str">
            <v>100912-202641</v>
          </cell>
          <cell r="G373" t="str">
            <v>American White Cheese Loaf</v>
          </cell>
          <cell r="H373" t="str">
            <v>CHEESE NAT AMER FBD BARREL-500 LB(40800)</v>
          </cell>
          <cell r="I373">
            <v>22.85</v>
          </cell>
          <cell r="J373">
            <v>1.9476</v>
          </cell>
          <cell r="K373">
            <v>44.5</v>
          </cell>
        </row>
        <row r="374">
          <cell r="F374" t="str">
            <v>100912-202741</v>
          </cell>
          <cell r="G374" t="str">
            <v>American Yellow Cheese Spread Loaf</v>
          </cell>
          <cell r="H374" t="str">
            <v>CHEESE NAT AMER FBD BARREL-500 LB(40800)</v>
          </cell>
          <cell r="I374">
            <v>16.04</v>
          </cell>
          <cell r="J374">
            <v>1.9476</v>
          </cell>
          <cell r="K374">
            <v>31.24</v>
          </cell>
        </row>
        <row r="375">
          <cell r="F375" t="str">
            <v>100912-755811</v>
          </cell>
          <cell r="G375" t="str">
            <v>Shredded American Super Melt</v>
          </cell>
          <cell r="H375" t="str">
            <v>CHEESE NAT AMER FBD BARREL-500 LB(40800)</v>
          </cell>
          <cell r="I375">
            <v>15.39</v>
          </cell>
          <cell r="J375">
            <v>1.9476</v>
          </cell>
          <cell r="K375">
            <v>29.97</v>
          </cell>
        </row>
        <row r="376">
          <cell r="F376" t="str">
            <v>100912-755911</v>
          </cell>
          <cell r="G376" t="str">
            <v>Shredded American Yellow</v>
          </cell>
          <cell r="H376" t="str">
            <v>CHEESE NAT AMER FBD BARREL-500 LB(40800)</v>
          </cell>
          <cell r="I376">
            <v>15.23</v>
          </cell>
          <cell r="J376">
            <v>1.9476</v>
          </cell>
          <cell r="K376">
            <v>29.66</v>
          </cell>
        </row>
        <row r="377">
          <cell r="F377" t="str">
            <v>100912-755961</v>
          </cell>
          <cell r="G377" t="str">
            <v>Shredded Sharp Cheddar Cheese</v>
          </cell>
          <cell r="H377" t="str">
            <v>CHEESE NAT AMER FBD BARREL-500 LB(40800)</v>
          </cell>
          <cell r="I377">
            <v>30</v>
          </cell>
          <cell r="J377">
            <v>1.9476</v>
          </cell>
          <cell r="K377">
            <v>58.43</v>
          </cell>
        </row>
        <row r="378">
          <cell r="F378" t="str">
            <v>100912-10043 1</v>
          </cell>
          <cell r="G378" t="str">
            <v>American Swiss slices 160 count</v>
          </cell>
          <cell r="H378" t="str">
            <v>CHEESE NAT AMER FBD BARREL-500 LB(40800)</v>
          </cell>
          <cell r="I378">
            <v>15.08</v>
          </cell>
          <cell r="J378">
            <v>1.9476</v>
          </cell>
          <cell r="K378">
            <v>29.37</v>
          </cell>
        </row>
        <row r="379">
          <cell r="F379" t="str">
            <v>100912-10049 1</v>
          </cell>
          <cell r="G379" t="str">
            <v>American Cheese Yellow 160 slice</v>
          </cell>
          <cell r="H379" t="str">
            <v>CHEESE NAT AMER FBD BARREL-500 LB(40800)</v>
          </cell>
          <cell r="I379">
            <v>14.66</v>
          </cell>
          <cell r="J379">
            <v>1.9476</v>
          </cell>
          <cell r="K379">
            <v>28.55</v>
          </cell>
        </row>
        <row r="380">
          <cell r="F380" t="str">
            <v>100912-10050 1</v>
          </cell>
          <cell r="G380" t="str">
            <v>American Cheese White 160 slice</v>
          </cell>
          <cell r="H380" t="str">
            <v>CHEESE NAT AMER FBD BARREL-500 LB(40800)</v>
          </cell>
          <cell r="I380">
            <v>14.66</v>
          </cell>
          <cell r="J380">
            <v>1.9476</v>
          </cell>
          <cell r="K380">
            <v>28.55</v>
          </cell>
        </row>
        <row r="381">
          <cell r="F381" t="str">
            <v>100912-10054 1</v>
          </cell>
          <cell r="G381" t="str">
            <v>Reduced Fat, Reduced Sodium Yellow American Cheese Slices</v>
          </cell>
          <cell r="H381" t="str">
            <v>CHEESE NAT AMER FBD BARREL-500 LB(40800)</v>
          </cell>
          <cell r="I381">
            <v>15.41</v>
          </cell>
          <cell r="J381">
            <v>1.9476</v>
          </cell>
          <cell r="K381">
            <v>30.01</v>
          </cell>
        </row>
        <row r="382">
          <cell r="F382" t="str">
            <v>100912-10065 1</v>
          </cell>
          <cell r="G382" t="str">
            <v>American sharp yellow - Restricted Melt_x000D_
160 count</v>
          </cell>
          <cell r="H382" t="str">
            <v>CHEESE NAT AMER FBD BARREL-500 LB(40800)</v>
          </cell>
          <cell r="I382">
            <v>14.36</v>
          </cell>
          <cell r="J382">
            <v>1.9476</v>
          </cell>
          <cell r="K382">
            <v>27.97</v>
          </cell>
        </row>
        <row r="383">
          <cell r="F383" t="str">
            <v>100912-10132 1</v>
          </cell>
          <cell r="G383" t="str">
            <v>Reduced Fat Yellow American Cheese 160 Slice</v>
          </cell>
          <cell r="H383" t="str">
            <v>CHEESE NAT AMER FBD BARREL-500 LB(40800)</v>
          </cell>
          <cell r="I383">
            <v>22.53</v>
          </cell>
          <cell r="J383">
            <v>1.9476</v>
          </cell>
          <cell r="K383">
            <v>43.88</v>
          </cell>
        </row>
        <row r="384">
          <cell r="F384" t="str">
            <v>100912-10135 1</v>
          </cell>
          <cell r="G384" t="str">
            <v>Reduced Fat, Reduced Sodium Yellow_x000D_
American Cheese Slices</v>
          </cell>
          <cell r="H384" t="str">
            <v>CHEESE NAT AMER FBD BARREL-500 LB(40800)</v>
          </cell>
          <cell r="I384">
            <v>23.17</v>
          </cell>
          <cell r="J384">
            <v>1.9476</v>
          </cell>
          <cell r="K384">
            <v>45.13</v>
          </cell>
        </row>
        <row r="385">
          <cell r="F385" t="str">
            <v>100912-10137 1</v>
          </cell>
          <cell r="G385" t="str">
            <v>Process American Cheese_x000D_
Yellow 160 Slice Vertical</v>
          </cell>
          <cell r="H385" t="str">
            <v>CHEESE NAT AMER FBD BARREL-500 LB(40800)</v>
          </cell>
          <cell r="I385">
            <v>21.99</v>
          </cell>
          <cell r="J385">
            <v>1.9476</v>
          </cell>
          <cell r="K385">
            <v>42.83</v>
          </cell>
        </row>
        <row r="386">
          <cell r="F386" t="str">
            <v>100912-10143 1</v>
          </cell>
          <cell r="G386" t="str">
            <v>Reduced Fat, Reduced Sodium White_x000D_
American Cheese</v>
          </cell>
          <cell r="H386" t="str">
            <v>CHEESE NAT AMER FBD BARREL-500 LB(40800)</v>
          </cell>
          <cell r="I386">
            <v>23.17</v>
          </cell>
          <cell r="J386">
            <v>1.9476</v>
          </cell>
          <cell r="K386">
            <v>45.13</v>
          </cell>
        </row>
        <row r="387">
          <cell r="F387" t="str">
            <v>100912-10214 1</v>
          </cell>
          <cell r="G387" t="str">
            <v>Reduced Fat, Reduced Sodium Yellow American Cheese 486 slice 8/5#</v>
          </cell>
          <cell r="H387" t="str">
            <v>CHEESE NAT AMER FBD BARREL-500 LB(40800)</v>
          </cell>
          <cell r="I387">
            <v>30.89</v>
          </cell>
          <cell r="J387">
            <v>1.9476</v>
          </cell>
          <cell r="K387">
            <v>60.16</v>
          </cell>
        </row>
        <row r="388">
          <cell r="F388" t="str">
            <v>100912-10341 1</v>
          </cell>
          <cell r="G388" t="str">
            <v>American Pepper Jack slices 120 ct</v>
          </cell>
          <cell r="H388" t="str">
            <v>CHEESE NAT AMER FBD BARREL-500 LB(40800)</v>
          </cell>
          <cell r="I388">
            <v>15.08</v>
          </cell>
          <cell r="J388">
            <v>1.9476</v>
          </cell>
          <cell r="K388">
            <v>29.37</v>
          </cell>
        </row>
        <row r="389">
          <cell r="F389" t="str">
            <v>100912-10345 1</v>
          </cell>
          <cell r="G389" t="str">
            <v>American Pepper Jack slices 160 ct</v>
          </cell>
          <cell r="H389" t="str">
            <v>CHEESE NAT AMER FBD BARREL-500 LB(40800)</v>
          </cell>
          <cell r="I389">
            <v>15.08</v>
          </cell>
          <cell r="J389">
            <v>1.9476</v>
          </cell>
          <cell r="K389">
            <v>29.37</v>
          </cell>
        </row>
        <row r="390">
          <cell r="F390" t="str">
            <v>100912-10441 1</v>
          </cell>
          <cell r="G390" t="str">
            <v>Natural Pasteurized Blend Yellow Cheddar 160P Slice</v>
          </cell>
          <cell r="H390" t="str">
            <v>CHEESE NAT AMER FBD BARREL-500 LB(40800)</v>
          </cell>
          <cell r="I390">
            <v>20</v>
          </cell>
          <cell r="J390">
            <v>1.9476</v>
          </cell>
          <cell r="K390">
            <v>38.950000000000003</v>
          </cell>
        </row>
        <row r="391">
          <cell r="F391" t="str">
            <v>100912-10442 1</v>
          </cell>
          <cell r="G391" t="str">
            <v>Natural Pasteurized Blend Red Fat Yel Cheddar 160P Slice</v>
          </cell>
          <cell r="H391" t="str">
            <v>CHEESE NAT AMER FBD BARREL-500 LB(40800)</v>
          </cell>
          <cell r="I391">
            <v>20</v>
          </cell>
          <cell r="J391">
            <v>1.9476</v>
          </cell>
          <cell r="K391">
            <v>38.950000000000003</v>
          </cell>
        </row>
        <row r="392">
          <cell r="F392" t="str">
            <v>100912-10443 1</v>
          </cell>
          <cell r="G392" t="str">
            <v>Natural Pasteurized Blend Swiss 160P Slice</v>
          </cell>
          <cell r="H392" t="str">
            <v>CHEESE NAT AMER FBD BARREL-500 LB(40800)</v>
          </cell>
          <cell r="I392">
            <v>20</v>
          </cell>
          <cell r="J392">
            <v>1.9476</v>
          </cell>
          <cell r="K392">
            <v>38.950000000000003</v>
          </cell>
        </row>
        <row r="393">
          <cell r="F393" t="str">
            <v>100912-10444 1</v>
          </cell>
          <cell r="G393" t="str">
            <v>Natural Pasteurized Blend Pepper Jack 160P Slice</v>
          </cell>
          <cell r="H393" t="str">
            <v>CHEESE NAT AMER FBD BARREL-500 LB(40800)</v>
          </cell>
          <cell r="I393">
            <v>20</v>
          </cell>
          <cell r="J393">
            <v>1.9476</v>
          </cell>
          <cell r="K393">
            <v>38.950000000000003</v>
          </cell>
        </row>
        <row r="394">
          <cell r="F394" t="str">
            <v>100912-10445 1</v>
          </cell>
          <cell r="G394" t="str">
            <v>Natural Pasteurized BlendLMPS Mozz 160P Slice</v>
          </cell>
          <cell r="H394" t="str">
            <v>CHEESE NAT AMER FBD BARREL-500 LB(40800)</v>
          </cell>
          <cell r="I394">
            <v>20</v>
          </cell>
          <cell r="J394">
            <v>1.9476</v>
          </cell>
          <cell r="K394">
            <v>38.950000000000003</v>
          </cell>
        </row>
        <row r="395">
          <cell r="F395" t="str">
            <v>100912-10446 1</v>
          </cell>
          <cell r="G395" t="str">
            <v>Natural Pasteurized ProvoloneCheddar 160P Slice</v>
          </cell>
          <cell r="H395" t="str">
            <v>CHEESE NAT AMER FBD BARREL-500 LB(40800)</v>
          </cell>
          <cell r="I395">
            <v>20</v>
          </cell>
          <cell r="J395">
            <v>1.9476</v>
          </cell>
          <cell r="K395">
            <v>38.950000000000003</v>
          </cell>
        </row>
        <row r="396">
          <cell r="F396" t="str">
            <v>100912-20263 1</v>
          </cell>
          <cell r="G396" t="str">
            <v>American Cheese Loaf Yellow</v>
          </cell>
          <cell r="H396" t="str">
            <v>CHEESE NAT AMER FBD BARREL-500 LB(40800)</v>
          </cell>
          <cell r="I396">
            <v>22.85</v>
          </cell>
          <cell r="J396">
            <v>1.9476</v>
          </cell>
          <cell r="K396">
            <v>44.5</v>
          </cell>
        </row>
        <row r="397">
          <cell r="F397" t="str">
            <v>100912-20264 1</v>
          </cell>
          <cell r="G397" t="str">
            <v>American Cheese Loaf White</v>
          </cell>
          <cell r="H397" t="str">
            <v>CHEESE NAT AMER FBD BARREL-500 LB(40800)</v>
          </cell>
          <cell r="I397">
            <v>22.85</v>
          </cell>
          <cell r="J397">
            <v>1.9476</v>
          </cell>
          <cell r="K397">
            <v>44.5</v>
          </cell>
        </row>
        <row r="398">
          <cell r="F398" t="str">
            <v>100912-20274 1</v>
          </cell>
          <cell r="G398" t="str">
            <v>Melting Spread Previous item code 20325</v>
          </cell>
          <cell r="H398" t="str">
            <v>CHEESE NAT AMER FBD BARREL-500 LB(40800)</v>
          </cell>
          <cell r="I398">
            <v>16.04</v>
          </cell>
          <cell r="J398">
            <v>1.9476</v>
          </cell>
          <cell r="K398">
            <v>31.24</v>
          </cell>
        </row>
        <row r="399">
          <cell r="F399" t="str">
            <v>100912-40291 1</v>
          </cell>
          <cell r="G399" t="str">
            <v>Cheddar Cheese Stick Previous item code 40910</v>
          </cell>
          <cell r="H399" t="str">
            <v>CHEESE NAT AMER FBD BARREL-500 LB(40800)</v>
          </cell>
          <cell r="I399">
            <v>10.5</v>
          </cell>
          <cell r="J399">
            <v>1.9476</v>
          </cell>
          <cell r="K399">
            <v>20.45</v>
          </cell>
        </row>
        <row r="400">
          <cell r="F400" t="str">
            <v>100912-40292 1</v>
          </cell>
          <cell r="G400" t="str">
            <v>Cheddar Cheese Stick RF RS</v>
          </cell>
          <cell r="H400" t="str">
            <v>CHEESE NAT AMER FBD BARREL-500 LB(40800)</v>
          </cell>
          <cell r="I400">
            <v>10.5</v>
          </cell>
          <cell r="J400">
            <v>1.9476</v>
          </cell>
          <cell r="K400">
            <v>20.45</v>
          </cell>
        </row>
        <row r="401">
          <cell r="F401" t="str">
            <v>100912-40293 1</v>
          </cell>
          <cell r="G401" t="str">
            <v>Marble Cheese Stick_x000D_
Previous item code 40921</v>
          </cell>
          <cell r="H401" t="str">
            <v>CHEESE NAT AMER FBD BARREL-500 LB(40800)</v>
          </cell>
          <cell r="I401">
            <v>10.5</v>
          </cell>
          <cell r="J401">
            <v>1.9476</v>
          </cell>
          <cell r="K401">
            <v>20.45</v>
          </cell>
        </row>
        <row r="402">
          <cell r="F402" t="str">
            <v>100912-40294 1</v>
          </cell>
          <cell r="G402" t="str">
            <v>Marble Stick RF RS</v>
          </cell>
          <cell r="H402" t="str">
            <v>CHEESE NAT AMER FBD BARREL-500 LB(40800)</v>
          </cell>
          <cell r="I402">
            <v>10.5</v>
          </cell>
          <cell r="J402">
            <v>1.9476</v>
          </cell>
          <cell r="K402">
            <v>20.45</v>
          </cell>
        </row>
        <row r="403">
          <cell r="F403" t="str">
            <v>100912-40295 1</v>
          </cell>
          <cell r="G403" t="str">
            <v>Mozzarella Cheese Stick_x000D_
Previous item code 40940</v>
          </cell>
          <cell r="H403" t="str">
            <v>CHEESE NAT AMER FBD BARREL-500 LB(40800)</v>
          </cell>
          <cell r="I403">
            <v>10.5</v>
          </cell>
          <cell r="J403">
            <v>1.9476</v>
          </cell>
          <cell r="K403">
            <v>20.45</v>
          </cell>
        </row>
        <row r="404">
          <cell r="F404" t="str">
            <v>100912-40299 1</v>
          </cell>
          <cell r="G404" t="str">
            <v>Lite Mozz String Cheese</v>
          </cell>
          <cell r="H404" t="str">
            <v>CHEESE NAT AMER FBD BARREL-500 LB(40800)</v>
          </cell>
          <cell r="I404">
            <v>10.5</v>
          </cell>
          <cell r="J404">
            <v>1.9476</v>
          </cell>
          <cell r="K404">
            <v>20.45</v>
          </cell>
        </row>
        <row r="405">
          <cell r="F405" t="str">
            <v>100912-75245 1</v>
          </cell>
          <cell r="G405" t="str">
            <v>Cheddar Slices - Natural</v>
          </cell>
          <cell r="H405" t="str">
            <v>CHEESE NAT AMER FBD BARREL-500 LB(40800)</v>
          </cell>
          <cell r="I405">
            <v>12</v>
          </cell>
          <cell r="J405">
            <v>1.9476</v>
          </cell>
          <cell r="K405">
            <v>23.37</v>
          </cell>
        </row>
        <row r="406">
          <cell r="F406" t="str">
            <v>100912-75247 1</v>
          </cell>
          <cell r="G406" t="str">
            <v>Provolone Slices - Natural</v>
          </cell>
          <cell r="H406" t="str">
            <v>CHEESE NAT AMER FBD BARREL-500 LB(40800)</v>
          </cell>
          <cell r="I406">
            <v>12</v>
          </cell>
          <cell r="J406">
            <v>1.9476</v>
          </cell>
          <cell r="K406">
            <v>23.37</v>
          </cell>
        </row>
        <row r="407">
          <cell r="F407" t="str">
            <v>100912-75248 1</v>
          </cell>
          <cell r="G407" t="str">
            <v>Swiss Slices - Natural</v>
          </cell>
          <cell r="H407" t="str">
            <v>CHEESE NAT AMER FBD BARREL-500 LB(40800)</v>
          </cell>
          <cell r="I407">
            <v>12</v>
          </cell>
          <cell r="J407">
            <v>1.9476</v>
          </cell>
          <cell r="K407">
            <v>23.37</v>
          </cell>
        </row>
        <row r="408">
          <cell r="F408" t="str">
            <v>100912-75252 1</v>
          </cell>
          <cell r="G408" t="str">
            <v>Pepper Jack Slices - Natural</v>
          </cell>
          <cell r="H408" t="str">
            <v>CHEESE NAT AMER FBD BARREL-500 LB(40800)</v>
          </cell>
          <cell r="I408">
            <v>12</v>
          </cell>
          <cell r="J408">
            <v>1.9476</v>
          </cell>
          <cell r="K408">
            <v>23.37</v>
          </cell>
        </row>
        <row r="409">
          <cell r="F409" t="str">
            <v>100912-75320-1</v>
          </cell>
          <cell r="G409" t="str">
            <v>Yellow Cheddar Cheese - shreds</v>
          </cell>
          <cell r="H409" t="str">
            <v>CHEESE NAT AMER FBD BARREL-500 LB(40800)</v>
          </cell>
          <cell r="I409">
            <v>25</v>
          </cell>
          <cell r="J409">
            <v>1.9476</v>
          </cell>
          <cell r="K409">
            <v>48.69</v>
          </cell>
        </row>
        <row r="410">
          <cell r="F410" t="str">
            <v>100912-75321-1</v>
          </cell>
          <cell r="G410" t="str">
            <v>LMPS Mozzarella Cheese - shreds</v>
          </cell>
          <cell r="H410" t="str">
            <v>CHEESE NAT AMER FBD BARREL-500 LB(40800)</v>
          </cell>
          <cell r="I410">
            <v>25</v>
          </cell>
          <cell r="J410">
            <v>1.9476</v>
          </cell>
          <cell r="K410">
            <v>48.69</v>
          </cell>
        </row>
        <row r="411">
          <cell r="F411" t="str">
            <v>100912-75507 1</v>
          </cell>
          <cell r="G411" t="str">
            <v>Shredded LMPS Mozzarella Cheese</v>
          </cell>
          <cell r="H411" t="str">
            <v>CHEESE NAT AMER FBD BARREL-500 LB(40800)</v>
          </cell>
          <cell r="I411">
            <v>20</v>
          </cell>
          <cell r="J411">
            <v>1.9476</v>
          </cell>
          <cell r="K411">
            <v>38.950000000000003</v>
          </cell>
        </row>
        <row r="412">
          <cell r="F412" t="str">
            <v>100912-75519 1</v>
          </cell>
          <cell r="G412" t="str">
            <v>Shredded Cheddar Cheese</v>
          </cell>
          <cell r="H412" t="str">
            <v>CHEESE NAT AMER FBD BARREL-500 LB(40800)</v>
          </cell>
          <cell r="I412">
            <v>20</v>
          </cell>
          <cell r="J412">
            <v>1.9476</v>
          </cell>
          <cell r="K412">
            <v>38.950000000000003</v>
          </cell>
        </row>
        <row r="413">
          <cell r="F413" t="str">
            <v>100912-75526 1</v>
          </cell>
          <cell r="G413" t="str">
            <v>Shredded Cheese Blend- Mozz/Prov/Ched</v>
          </cell>
          <cell r="H413" t="str">
            <v>CHEESE NAT AMER FBD BARREL-500 LB(40800)</v>
          </cell>
          <cell r="I413">
            <v>20</v>
          </cell>
          <cell r="J413">
            <v>1.9476</v>
          </cell>
          <cell r="K413">
            <v>38.950000000000003</v>
          </cell>
        </row>
        <row r="414">
          <cell r="F414" t="str">
            <v>100912-75534 1</v>
          </cell>
          <cell r="G414" t="str">
            <v>Mozz Provolone shred</v>
          </cell>
          <cell r="H414" t="str">
            <v>CHEESE NAT AMER FBD BARREL-500 LB(40800)</v>
          </cell>
          <cell r="I414">
            <v>19.95</v>
          </cell>
          <cell r="J414">
            <v>1.9476</v>
          </cell>
          <cell r="K414">
            <v>38.85</v>
          </cell>
        </row>
        <row r="415">
          <cell r="F415" t="str">
            <v>100912-75536 1</v>
          </cell>
          <cell r="G415" t="str">
            <v>Shredded Italian Blend</v>
          </cell>
          <cell r="H415" t="str">
            <v>CHEESE NAT AMER FBD BARREL-500 LB(40800)</v>
          </cell>
          <cell r="I415">
            <v>20.329999999999998</v>
          </cell>
          <cell r="J415">
            <v>1.9476</v>
          </cell>
          <cell r="K415">
            <v>39.590000000000003</v>
          </cell>
        </row>
        <row r="416">
          <cell r="F416" t="str">
            <v>100912-75550 1</v>
          </cell>
          <cell r="G416" t="str">
            <v>Shredded Cheddar_x000D_
Previous item code 73554</v>
          </cell>
          <cell r="H416" t="str">
            <v>CHEESE NAT AMER FBD BARREL-500 LB(40800)</v>
          </cell>
          <cell r="I416">
            <v>30</v>
          </cell>
          <cell r="J416">
            <v>1.9476</v>
          </cell>
          <cell r="K416">
            <v>58.43</v>
          </cell>
        </row>
        <row r="417">
          <cell r="F417" t="str">
            <v>100912-75553 1</v>
          </cell>
          <cell r="G417" t="str">
            <v>Shredded LMPS Mozzarella Cheese_x000D_
Previous Item code 75907</v>
          </cell>
          <cell r="H417" t="str">
            <v>CHEESE NAT AMER FBD BARREL-500 LB(40800)</v>
          </cell>
          <cell r="I417">
            <v>30</v>
          </cell>
          <cell r="J417">
            <v>1.9476</v>
          </cell>
          <cell r="K417">
            <v>58.43</v>
          </cell>
        </row>
        <row r="418">
          <cell r="F418" t="str">
            <v>100912-75571 1</v>
          </cell>
          <cell r="G418" t="str">
            <v>Cheddar Shreds Reduced Fat</v>
          </cell>
          <cell r="H418" t="str">
            <v>CHEESE NAT AMER FBD BARREL-500 LB(40800)</v>
          </cell>
          <cell r="I418">
            <v>20</v>
          </cell>
          <cell r="J418">
            <v>1.9476</v>
          </cell>
          <cell r="K418">
            <v>38.950000000000003</v>
          </cell>
        </row>
        <row r="419">
          <cell r="F419" t="str">
            <v>100912-75591 1</v>
          </cell>
          <cell r="G419" t="str">
            <v>Shredded American Yellow</v>
          </cell>
          <cell r="H419" t="str">
            <v>CHEESE NAT AMER FBD BARREL-500 LB(40800)</v>
          </cell>
          <cell r="I419">
            <v>15.23</v>
          </cell>
          <cell r="J419">
            <v>1.9476</v>
          </cell>
          <cell r="K419">
            <v>29.66</v>
          </cell>
        </row>
        <row r="420">
          <cell r="F420" t="str">
            <v>100912-77102 1</v>
          </cell>
          <cell r="G420" t="str">
            <v>Shredded Monterey/Cheddar</v>
          </cell>
          <cell r="H420" t="str">
            <v>CHEESE NAT AMER FBD BARREL-500 LB(40800)</v>
          </cell>
          <cell r="I420">
            <v>20</v>
          </cell>
          <cell r="J420">
            <v>1.9476</v>
          </cell>
          <cell r="K420">
            <v>38.950000000000003</v>
          </cell>
        </row>
        <row r="421">
          <cell r="F421" t="str">
            <v>100069-20029</v>
          </cell>
          <cell r="G421" t="str">
            <v>WG Breakfast Croissant with Ham and Swiss Cheese 3.6 oz</v>
          </cell>
          <cell r="H421" t="str">
            <v>CHEESE MOZ LM PART SKM SHRD FRZ BOX-30LB EGGS WHOLE FRZ CTN-6/5 LB</v>
          </cell>
          <cell r="I421">
            <v>1.93</v>
          </cell>
          <cell r="J421">
            <v>3.8953000000000002</v>
          </cell>
          <cell r="K421">
            <v>3.72</v>
          </cell>
        </row>
        <row r="422">
          <cell r="F422" t="str">
            <v>100069-22222</v>
          </cell>
          <cell r="G422" t="str">
            <v>WG Breakfast Kit with Blueberry Muffin IW</v>
          </cell>
          <cell r="H422" t="str">
            <v>EGGS WHOLE FRZ CTN-6/5 LB</v>
          </cell>
          <cell r="I422">
            <v>1.06</v>
          </cell>
          <cell r="J422">
            <v>1.9722</v>
          </cell>
          <cell r="K422">
            <v>2.09</v>
          </cell>
        </row>
        <row r="423">
          <cell r="F423" t="str">
            <v>100069-22223</v>
          </cell>
          <cell r="G423" t="str">
            <v>WG Breakfast Kit with Cinnamon Crumble IW</v>
          </cell>
          <cell r="H423" t="str">
            <v>EGGS WHOLE FRZ CTN-6/5 LB</v>
          </cell>
          <cell r="I423">
            <v>0.56000000000000005</v>
          </cell>
          <cell r="J423">
            <v>1.9722</v>
          </cell>
          <cell r="K423">
            <v>1.1000000000000001</v>
          </cell>
        </row>
        <row r="424">
          <cell r="F424" t="str">
            <v>100069-22224</v>
          </cell>
          <cell r="G424" t="str">
            <v>WG Breakfast Kit with Chocolate Chip Muffin IW</v>
          </cell>
          <cell r="H424" t="str">
            <v>EGGS WHOLE FRZ CTN-6/5 LB</v>
          </cell>
          <cell r="I424">
            <v>0.48</v>
          </cell>
          <cell r="J424">
            <v>1.9722</v>
          </cell>
          <cell r="K424">
            <v>0.95</v>
          </cell>
        </row>
        <row r="425">
          <cell r="F425" t="str">
            <v>100069-50112</v>
          </cell>
          <cell r="G425" t="str">
            <v>Spinach &amp; Cheese Calzone, 5.50 oz</v>
          </cell>
          <cell r="H425" t="str">
            <v>CHEESE MOZ LM PART SKM SHRD FRZ BOX-30LB</v>
          </cell>
          <cell r="I425">
            <v>10.050000000000001</v>
          </cell>
          <cell r="J425">
            <v>1.9231</v>
          </cell>
          <cell r="K425">
            <v>19.329999999999998</v>
          </cell>
        </row>
        <row r="426">
          <cell r="F426" t="str">
            <v>100069-50113</v>
          </cell>
          <cell r="G426" t="str">
            <v>WG Spinach and Cheese Calzone, Bulk</v>
          </cell>
          <cell r="H426" t="str">
            <v>CHEESE MOZ LM PART SKM SHRD FRZ BOX-30LB</v>
          </cell>
          <cell r="I426">
            <v>10.050000000000001</v>
          </cell>
          <cell r="J426">
            <v>1.9231</v>
          </cell>
          <cell r="K426">
            <v>19.329999999999998</v>
          </cell>
        </row>
        <row r="427">
          <cell r="F427" t="str">
            <v>100069-50231</v>
          </cell>
          <cell r="G427" t="str">
            <v>WG Three Cheese Calzone, 5.5 oz Bulk</v>
          </cell>
          <cell r="H427" t="str">
            <v>CHEESE MOZ LM PART SKM SHRD FRZ BOX-30LB</v>
          </cell>
          <cell r="I427">
            <v>9.1</v>
          </cell>
          <cell r="J427">
            <v>1.9231</v>
          </cell>
          <cell r="K427">
            <v>17.5</v>
          </cell>
        </row>
        <row r="428">
          <cell r="F428" t="str">
            <v>100069-50241</v>
          </cell>
          <cell r="G428" t="str">
            <v>WG Three Cheese Calzone, 5.5 oz IW</v>
          </cell>
          <cell r="H428" t="str">
            <v>CHEESE MOZ LM PART SKM SHRD FRZ BOX-30LB</v>
          </cell>
          <cell r="I428">
            <v>9.1</v>
          </cell>
          <cell r="J428">
            <v>1.9231</v>
          </cell>
          <cell r="K428">
            <v>17.5</v>
          </cell>
        </row>
        <row r="429">
          <cell r="F429" t="str">
            <v>100069-50451</v>
          </cell>
          <cell r="G429" t="str">
            <v>Bean and Cheese Empanada 5.2 oz</v>
          </cell>
          <cell r="H429" t="str">
            <v>CHEESE MOZ LM PART SKM SHRD FRZ BOX-30LB</v>
          </cell>
          <cell r="I429">
            <v>5.0999999999999996</v>
          </cell>
          <cell r="J429">
            <v>1.9231</v>
          </cell>
          <cell r="K429">
            <v>9.81</v>
          </cell>
        </row>
        <row r="430">
          <cell r="F430" t="str">
            <v>100069-50452</v>
          </cell>
          <cell r="G430" t="str">
            <v>Bean and Cheese Empanada 5.2 oz - Bulk</v>
          </cell>
          <cell r="H430" t="str">
            <v>CHEESE MOZ LM PART SKM SHRD FRZ BOX-30LB</v>
          </cell>
          <cell r="I430">
            <v>5.0999999999999996</v>
          </cell>
          <cell r="J430">
            <v>1.9231</v>
          </cell>
          <cell r="K430">
            <v>9.81</v>
          </cell>
        </row>
        <row r="431">
          <cell r="F431" t="str">
            <v>100069-50711</v>
          </cell>
          <cell r="G431" t="str">
            <v>WG Turkey Pepperoni Calzone 5.5 oz Bulk</v>
          </cell>
          <cell r="H431" t="str">
            <v>CHEESE MOZ LM PART SKM SHRD FRZ BOX-30LB</v>
          </cell>
          <cell r="I431">
            <v>8.64</v>
          </cell>
          <cell r="J431">
            <v>1.9231</v>
          </cell>
          <cell r="K431">
            <v>16.62</v>
          </cell>
        </row>
        <row r="432">
          <cell r="F432" t="str">
            <v>100069-50721</v>
          </cell>
          <cell r="G432" t="str">
            <v>WG Turkey Pepperoni Calzone 5.5 oz IW</v>
          </cell>
          <cell r="H432" t="str">
            <v>CHEESE MOZ LM PART SKM SHRD FRZ BOX-30LB</v>
          </cell>
          <cell r="I432">
            <v>8.64</v>
          </cell>
          <cell r="J432">
            <v>1.9231</v>
          </cell>
          <cell r="K432">
            <v>16.62</v>
          </cell>
        </row>
        <row r="433">
          <cell r="F433" t="str">
            <v>100069-50821</v>
          </cell>
          <cell r="G433" t="str">
            <v>WG Nacho Pretzel Pocket, 5.5 oz, IW</v>
          </cell>
          <cell r="H433" t="str">
            <v>CHEESE MOZ LM PART SKM SHRD FRZ BOX-30LB</v>
          </cell>
          <cell r="I433">
            <v>10.1</v>
          </cell>
          <cell r="J433">
            <v>1.9231</v>
          </cell>
          <cell r="K433">
            <v>19.420000000000002</v>
          </cell>
        </row>
        <row r="434">
          <cell r="F434" t="str">
            <v>100069-50822</v>
          </cell>
          <cell r="G434" t="str">
            <v>WG Cheesy Pretzel Pocket IW</v>
          </cell>
          <cell r="H434" t="str">
            <v>CHEESE MOZ LM PART SKM SHRD FRZ BOX-30LB</v>
          </cell>
          <cell r="I434">
            <v>10.1</v>
          </cell>
          <cell r="J434">
            <v>1.9231</v>
          </cell>
          <cell r="K434">
            <v>19.420000000000002</v>
          </cell>
        </row>
        <row r="435">
          <cell r="F435" t="str">
            <v>100069-50831</v>
          </cell>
          <cell r="G435" t="str">
            <v>WG Nacho Pretzel Pocket, 5.5 oz, BULK</v>
          </cell>
          <cell r="H435" t="str">
            <v>CHEESE MOZ LM PART SKM SHRD FRZ BOX-30LB</v>
          </cell>
          <cell r="I435">
            <v>10.1</v>
          </cell>
          <cell r="J435">
            <v>1.9231</v>
          </cell>
          <cell r="K435">
            <v>19.420000000000002</v>
          </cell>
        </row>
        <row r="436">
          <cell r="F436" t="str">
            <v>100069-50832</v>
          </cell>
          <cell r="G436" t="str">
            <v>WG Cheesy Pretzel Pocket Bulk</v>
          </cell>
          <cell r="H436" t="str">
            <v>CHEESE MOZ LM PART SKM SHRD FRZ BOX-30LB</v>
          </cell>
          <cell r="I436">
            <v>10.1</v>
          </cell>
          <cell r="J436">
            <v>1.9231</v>
          </cell>
          <cell r="K436">
            <v>19.420000000000002</v>
          </cell>
        </row>
        <row r="437">
          <cell r="F437" t="str">
            <v>100069-50970</v>
          </cell>
          <cell r="G437" t="str">
            <v>Meatless Buffalo Calzone 5.5 oz 80 pk IW</v>
          </cell>
          <cell r="H437" t="str">
            <v>CHEESE MOZ LM PART SKM SHRD FRZ BOX-30LB</v>
          </cell>
          <cell r="I437">
            <v>8.65</v>
          </cell>
          <cell r="J437">
            <v>1.9231</v>
          </cell>
          <cell r="K437">
            <v>16.63</v>
          </cell>
        </row>
        <row r="438">
          <cell r="F438" t="str">
            <v>100069-50973</v>
          </cell>
          <cell r="G438" t="str">
            <v>Meatless Buffalo Calzone 5.5 oz 80 pk Bulk</v>
          </cell>
          <cell r="H438" t="str">
            <v>CHEESE MOZ LM PART SKM SHRD FRZ BOX-30LB</v>
          </cell>
          <cell r="I438">
            <v>8.65</v>
          </cell>
          <cell r="J438">
            <v>1.9231</v>
          </cell>
          <cell r="K438">
            <v>16.63</v>
          </cell>
        </row>
        <row r="439">
          <cell r="F439" t="str">
            <v>100069-53326</v>
          </cell>
          <cell r="G439" t="str">
            <v>WG Pizza Empanada IW</v>
          </cell>
          <cell r="H439" t="str">
            <v>CHEESE MOZ LM PART SKM SHRD FRZ BOX-30LB</v>
          </cell>
          <cell r="I439">
            <v>10.549999999999999</v>
          </cell>
          <cell r="J439">
            <v>1.9231</v>
          </cell>
          <cell r="K439">
            <v>20.29</v>
          </cell>
        </row>
        <row r="440">
          <cell r="F440" t="str">
            <v>100069-53411</v>
          </cell>
          <cell r="G440" t="str">
            <v>WG Italian Sausage Calzone (Meatless) IW</v>
          </cell>
          <cell r="H440" t="str">
            <v>CHEESE MOZ LM PART SKM SHRD FRZ BOX-30LB</v>
          </cell>
          <cell r="I440">
            <v>5.85</v>
          </cell>
          <cell r="J440">
            <v>1.9231</v>
          </cell>
          <cell r="K440">
            <v>11.25</v>
          </cell>
        </row>
        <row r="441">
          <cell r="F441" t="str">
            <v>100069-53551</v>
          </cell>
          <cell r="G441" t="str">
            <v>WG Breakfast Empanada Egg, Cheese, and Potato 3.25 oz IW</v>
          </cell>
          <cell r="H441" t="str">
            <v>CHEESE MOZ LM PART SKM SHRD FRZ BOX-30LB</v>
          </cell>
          <cell r="I441">
            <v>2.11</v>
          </cell>
          <cell r="J441">
            <v>1.9231</v>
          </cell>
          <cell r="K441">
            <v>4.0599999999999996</v>
          </cell>
        </row>
        <row r="442">
          <cell r="F442" t="str">
            <v>100069-55910</v>
          </cell>
          <cell r="G442" t="str">
            <v>Spicy Bean and Cheese Bowl, 4.0 oz, IW</v>
          </cell>
          <cell r="H442" t="str">
            <v>CHEESE MOZ LM PART SKM SHRD FRZ BOX-30LB</v>
          </cell>
          <cell r="I442">
            <v>4.5</v>
          </cell>
          <cell r="J442">
            <v>1.9231</v>
          </cell>
          <cell r="K442">
            <v>8.65</v>
          </cell>
        </row>
        <row r="443">
          <cell r="F443" t="str">
            <v>100069-55999</v>
          </cell>
          <cell r="G443" t="str">
            <v>Bean and Cheese Bowl, 4.0 oz, IW</v>
          </cell>
          <cell r="H443" t="str">
            <v>CHEESE MOZ LM PART SKM SHRD FRZ BOX-30LB</v>
          </cell>
          <cell r="I443">
            <v>4.5</v>
          </cell>
          <cell r="J443">
            <v>1.9231</v>
          </cell>
          <cell r="K443">
            <v>8.65</v>
          </cell>
        </row>
        <row r="444">
          <cell r="F444" t="str">
            <v>100069-60011</v>
          </cell>
          <cell r="G444" t="str">
            <v>WG Banana Loaf 1.8oz 120pk IW</v>
          </cell>
          <cell r="H444" t="str">
            <v>EGGS WHOLE FRZ CTN-6/5 LB</v>
          </cell>
          <cell r="I444">
            <v>0.84</v>
          </cell>
          <cell r="J444">
            <v>1.9722</v>
          </cell>
          <cell r="K444">
            <v>1.66</v>
          </cell>
        </row>
        <row r="445">
          <cell r="F445" t="str">
            <v>100069-60013</v>
          </cell>
          <cell r="G445" t="str">
            <v>WG Blueberry Loaf 1.8iz 120pk IW</v>
          </cell>
          <cell r="H445" t="str">
            <v>EGGS WHOLE FRZ CTN-6/5 LB</v>
          </cell>
          <cell r="I445">
            <v>0.84</v>
          </cell>
          <cell r="J445">
            <v>1.9722</v>
          </cell>
          <cell r="K445">
            <v>1.66</v>
          </cell>
        </row>
        <row r="446">
          <cell r="F446" t="str">
            <v>100069-60126</v>
          </cell>
          <cell r="G446" t="str">
            <v>WG Apple Cinnamon Muffin IW 120 pk</v>
          </cell>
          <cell r="H446" t="str">
            <v>EGGS WHOLE FRZ CTN-6/5 LB</v>
          </cell>
          <cell r="I446">
            <v>2.04</v>
          </cell>
          <cell r="J446">
            <v>1.9722</v>
          </cell>
          <cell r="K446">
            <v>4.0199999999999996</v>
          </cell>
        </row>
        <row r="447">
          <cell r="F447" t="str">
            <v>100069-60226</v>
          </cell>
          <cell r="G447" t="str">
            <v>WG Banana Muffin IW 120 pk</v>
          </cell>
          <cell r="H447" t="str">
            <v>EGGS WHOLE FRZ CTN-6/5 LB</v>
          </cell>
          <cell r="I447">
            <v>1.95</v>
          </cell>
          <cell r="J447">
            <v>1.9722</v>
          </cell>
          <cell r="K447">
            <v>3.85</v>
          </cell>
        </row>
        <row r="448">
          <cell r="F448" t="str">
            <v>100069-60326</v>
          </cell>
          <cell r="G448" t="str">
            <v>WG Blueberry Muffin IW 120 pk</v>
          </cell>
          <cell r="H448" t="str">
            <v>EGGS WHOLE FRZ CTN-6/5 LB</v>
          </cell>
          <cell r="I448">
            <v>2.02</v>
          </cell>
          <cell r="J448">
            <v>1.9722</v>
          </cell>
          <cell r="K448">
            <v>3.98</v>
          </cell>
        </row>
        <row r="449">
          <cell r="F449" t="str">
            <v>100069-60425</v>
          </cell>
          <cell r="G449" t="str">
            <v>WG Cherry Muffin, 120pk, 3.0 oz, IW</v>
          </cell>
          <cell r="H449" t="str">
            <v>EGGS WHOLE FRZ CTN-6/5 LB</v>
          </cell>
          <cell r="I449">
            <v>1.91</v>
          </cell>
          <cell r="J449">
            <v>1.9722</v>
          </cell>
          <cell r="K449">
            <v>3.77</v>
          </cell>
        </row>
        <row r="450">
          <cell r="F450" t="str">
            <v>100069-60521</v>
          </cell>
          <cell r="G450" t="str">
            <v>WG Cheesy Cornbread Muffin IW 125 pk</v>
          </cell>
          <cell r="H450" t="str">
            <v>EGGS WHOLE FRZ CTN-6/5 LB CHEESE MOZ LM PART SKM SHRD FRZ BOX-30LB</v>
          </cell>
          <cell r="I450">
            <v>3.16</v>
          </cell>
          <cell r="J450">
            <v>3.8953000000000002</v>
          </cell>
          <cell r="K450">
            <v>6.16</v>
          </cell>
        </row>
        <row r="451">
          <cell r="F451" t="str">
            <v>100069-60631</v>
          </cell>
          <cell r="G451" t="str">
            <v>WG Orange Muffin, 120pk, 1.80 oz, IW</v>
          </cell>
          <cell r="H451" t="str">
            <v>EGGS WHOLE FRZ CTN-6/5 LB</v>
          </cell>
          <cell r="I451">
            <v>1.38</v>
          </cell>
          <cell r="J451">
            <v>1.9722</v>
          </cell>
          <cell r="K451">
            <v>2.72</v>
          </cell>
        </row>
        <row r="452">
          <cell r="F452" t="str">
            <v>100069-60826</v>
          </cell>
          <cell r="G452" t="str">
            <v>WG Chocolate Chip Muffin IW 120 pk</v>
          </cell>
          <cell r="H452" t="str">
            <v>EGGS WHOLE FRZ CTN-6/5 LB</v>
          </cell>
          <cell r="I452">
            <v>2.06</v>
          </cell>
          <cell r="J452">
            <v>1.9722</v>
          </cell>
          <cell r="K452">
            <v>4.0599999999999996</v>
          </cell>
        </row>
        <row r="453">
          <cell r="F453" t="str">
            <v>100069-60941</v>
          </cell>
          <cell r="G453" t="str">
            <v>WG Double Chocolate Chip Muffin IW 100 pk</v>
          </cell>
          <cell r="H453" t="str">
            <v>EGGS WHOLE FRZ CTN-6/5 LB</v>
          </cell>
          <cell r="I453">
            <v>0.96</v>
          </cell>
          <cell r="J453">
            <v>1.9722</v>
          </cell>
          <cell r="K453">
            <v>1.89</v>
          </cell>
        </row>
        <row r="454">
          <cell r="F454" t="str">
            <v>100069-61341</v>
          </cell>
          <cell r="G454" t="str">
            <v>WG Sweet Potato Chocolate Chip Muffin IW 100 pk</v>
          </cell>
          <cell r="H454" t="str">
            <v>EGGS WHOLE FRZ CTN-6/5 LB</v>
          </cell>
          <cell r="I454">
            <v>1.98</v>
          </cell>
          <cell r="J454">
            <v>1.9722</v>
          </cell>
          <cell r="K454">
            <v>3.9</v>
          </cell>
        </row>
        <row r="455">
          <cell r="F455" t="str">
            <v>100069-63111</v>
          </cell>
          <cell r="G455" t="str">
            <v>WG Apple Cinnamon Muffin Top IW 120 pk</v>
          </cell>
          <cell r="H455" t="str">
            <v>EGGS WHOLE FRZ CTN-6/5 LB</v>
          </cell>
          <cell r="I455">
            <v>1.19</v>
          </cell>
          <cell r="J455">
            <v>1.9722</v>
          </cell>
          <cell r="K455">
            <v>2.35</v>
          </cell>
        </row>
        <row r="456">
          <cell r="F456" t="str">
            <v>100069-63116</v>
          </cell>
          <cell r="G456" t="str">
            <v>WG Apple Muffin Top</v>
          </cell>
          <cell r="H456" t="str">
            <v>EGGS WHOLE FRZ CTN-6/5 LB</v>
          </cell>
          <cell r="I456">
            <v>1.51</v>
          </cell>
          <cell r="J456">
            <v>1.9722</v>
          </cell>
          <cell r="K456">
            <v>2.98</v>
          </cell>
        </row>
        <row r="457">
          <cell r="F457" t="str">
            <v>100069-63131</v>
          </cell>
          <cell r="G457" t="str">
            <v>WG Blueberry Muffin Top IW 120 pk</v>
          </cell>
          <cell r="H457" t="str">
            <v>EGGS WHOLE FRZ CTN-6/5 LB</v>
          </cell>
          <cell r="I457">
            <v>1.1000000000000001</v>
          </cell>
          <cell r="J457">
            <v>1.9722</v>
          </cell>
          <cell r="K457">
            <v>2.17</v>
          </cell>
        </row>
        <row r="458">
          <cell r="F458" t="str">
            <v>100069-63136</v>
          </cell>
          <cell r="G458" t="str">
            <v>WG Blueberry Muffin Top</v>
          </cell>
          <cell r="H458" t="str">
            <v>EGGS WHOLE FRZ CTN-6/5 LB</v>
          </cell>
          <cell r="I458">
            <v>1.4</v>
          </cell>
          <cell r="J458">
            <v>1.9722</v>
          </cell>
          <cell r="K458">
            <v>2.76</v>
          </cell>
        </row>
        <row r="459">
          <cell r="F459" t="str">
            <v>100069-63181</v>
          </cell>
          <cell r="G459" t="str">
            <v>WG Double Chocolate Muffin Top, IW, 120 pk</v>
          </cell>
          <cell r="H459" t="str">
            <v>EGGS WHOLE FRZ CTN-6/5 LB</v>
          </cell>
          <cell r="I459">
            <v>1.1100000000000001</v>
          </cell>
          <cell r="J459">
            <v>1.9722</v>
          </cell>
          <cell r="K459">
            <v>2.19</v>
          </cell>
        </row>
        <row r="460">
          <cell r="F460" t="str">
            <v>100069-63186</v>
          </cell>
          <cell r="G460" t="str">
            <v>WG Double Chocolate Chip Muffin Top</v>
          </cell>
          <cell r="H460" t="str">
            <v>EGGS WHOLE FRZ CTN-6/5 LB</v>
          </cell>
          <cell r="I460">
            <v>1.41</v>
          </cell>
          <cell r="J460">
            <v>1.9722</v>
          </cell>
          <cell r="K460">
            <v>2.78</v>
          </cell>
        </row>
        <row r="461">
          <cell r="F461" t="str">
            <v>100069-63211</v>
          </cell>
          <cell r="G461" t="str">
            <v>WG Sweet Potato Chocolate Chip Muffin Top IW 120 pk</v>
          </cell>
          <cell r="H461" t="str">
            <v>EGGS WHOLE FRZ CTN-6/5 LB</v>
          </cell>
          <cell r="I461">
            <v>1.07</v>
          </cell>
          <cell r="J461">
            <v>1.9722</v>
          </cell>
          <cell r="K461">
            <v>2.11</v>
          </cell>
        </row>
        <row r="462">
          <cell r="F462" t="str">
            <v>100069-63218</v>
          </cell>
          <cell r="G462" t="str">
            <v>WG Sweet Potato Chocolate Chip Muffin Top 3.2 oz</v>
          </cell>
          <cell r="H462" t="str">
            <v>EGGS WHOLE FRZ CTN-6/5 LB</v>
          </cell>
          <cell r="I462">
            <v>1.35</v>
          </cell>
          <cell r="J462">
            <v>1.9722</v>
          </cell>
          <cell r="K462">
            <v>2.66</v>
          </cell>
        </row>
        <row r="463">
          <cell r="F463" t="str">
            <v>100069-63270</v>
          </cell>
          <cell r="G463" t="str">
            <v>WG Sweet Potato Oatmeal Muffin IW 100 pk</v>
          </cell>
          <cell r="H463" t="str">
            <v>EGGS WHOLE FRZ CTN-6/5 LB</v>
          </cell>
          <cell r="I463">
            <v>1.0900000000000001</v>
          </cell>
          <cell r="J463">
            <v>1.9722</v>
          </cell>
          <cell r="K463">
            <v>2.15</v>
          </cell>
        </row>
        <row r="464">
          <cell r="F464" t="str">
            <v>100069-63272</v>
          </cell>
          <cell r="G464" t="str">
            <v>WG Sunrise Muffin, fortified, IW, 100/3.5 oz</v>
          </cell>
          <cell r="H464" t="str">
            <v>EGGS WHOLE FRZ CTN-6/5 LB SWEET POTATOES W/ SYRUP CAN-6/10</v>
          </cell>
          <cell r="I464">
            <v>5.01</v>
          </cell>
          <cell r="J464">
            <v>2.9306000000000001</v>
          </cell>
          <cell r="K464">
            <v>5.91</v>
          </cell>
        </row>
        <row r="465">
          <cell r="F465" t="str">
            <v>100069-63273</v>
          </cell>
          <cell r="G465" t="str">
            <v>63273 WG Sunrise Muffin, fortified, Bulk, 60/3.5 oz</v>
          </cell>
          <cell r="H465" t="str">
            <v>EGGS WHOLE FRZ CTN-6/5 LB SWEET POTATOES W/ SYRUP CAN-6/10</v>
          </cell>
          <cell r="I465">
            <v>3.01</v>
          </cell>
          <cell r="J465">
            <v>2.9306000000000001</v>
          </cell>
          <cell r="K465">
            <v>3.55</v>
          </cell>
        </row>
        <row r="466">
          <cell r="F466" t="str">
            <v>100069-64111</v>
          </cell>
          <cell r="G466" t="str">
            <v>WG Apple Cinnamon Muffin IW 120 pk</v>
          </cell>
          <cell r="H466" t="str">
            <v>EGGS WHOLE FRZ CTN-6/5 LB</v>
          </cell>
          <cell r="I466">
            <v>1.22</v>
          </cell>
          <cell r="J466">
            <v>1.9722</v>
          </cell>
          <cell r="K466">
            <v>2.41</v>
          </cell>
        </row>
        <row r="467">
          <cell r="F467" t="str">
            <v>100069-64121</v>
          </cell>
          <cell r="G467" t="str">
            <v>WG Banana Muffin IW 120 pk</v>
          </cell>
          <cell r="H467" t="str">
            <v>EGGS WHOLE FRZ CTN-6/5 LB</v>
          </cell>
          <cell r="I467">
            <v>1.17</v>
          </cell>
          <cell r="J467">
            <v>1.9722</v>
          </cell>
          <cell r="K467">
            <v>2.31</v>
          </cell>
        </row>
        <row r="468">
          <cell r="F468" t="str">
            <v>100069-64131</v>
          </cell>
          <cell r="G468" t="str">
            <v>WG Blueberry Muffin IW 120 pk</v>
          </cell>
          <cell r="H468" t="str">
            <v>EGGS WHOLE FRZ CTN-6/5 LB</v>
          </cell>
          <cell r="I468">
            <v>1.21</v>
          </cell>
          <cell r="J468">
            <v>1.9722</v>
          </cell>
          <cell r="K468">
            <v>2.39</v>
          </cell>
        </row>
        <row r="469">
          <cell r="F469" t="str">
            <v>100069-64137</v>
          </cell>
          <cell r="G469" t="str">
            <v>Blueberry Muffin, Fortified 1.8oz IW</v>
          </cell>
          <cell r="H469" t="str">
            <v>EGGS WHOLE FRZ CTN-6/5 LB</v>
          </cell>
          <cell r="I469">
            <v>1.08</v>
          </cell>
          <cell r="J469">
            <v>1.9722</v>
          </cell>
          <cell r="K469">
            <v>2.13</v>
          </cell>
        </row>
        <row r="470">
          <cell r="F470" t="str">
            <v>100069-64139</v>
          </cell>
          <cell r="G470" t="str">
            <v>Blueberry Muffin, Fortified 1.8oz Bulk</v>
          </cell>
          <cell r="H470" t="str">
            <v>EGGS WHOLE FRZ CTN-6/5 LB</v>
          </cell>
          <cell r="I470">
            <v>1.08</v>
          </cell>
          <cell r="J470">
            <v>1.9722</v>
          </cell>
          <cell r="K470">
            <v>2.13</v>
          </cell>
        </row>
        <row r="471">
          <cell r="F471" t="str">
            <v>100069-64141</v>
          </cell>
          <cell r="G471" t="str">
            <v>WG Double Chocolate Chip Muffin IW 120 pk</v>
          </cell>
          <cell r="H471" t="str">
            <v>EGGS WHOLE FRZ CTN-6/5 LB</v>
          </cell>
          <cell r="I471">
            <v>0.59</v>
          </cell>
          <cell r="J471">
            <v>1.9722</v>
          </cell>
          <cell r="K471">
            <v>1.1599999999999999</v>
          </cell>
        </row>
        <row r="472">
          <cell r="F472" t="str">
            <v>100069-64151</v>
          </cell>
          <cell r="G472" t="str">
            <v>WG Sweet Potato Chocolate Chip Muffin IW 120 pk</v>
          </cell>
          <cell r="H472" t="str">
            <v>EGGS WHOLE FRZ CTN-6/5 LB</v>
          </cell>
          <cell r="I472">
            <v>1.22</v>
          </cell>
          <cell r="J472">
            <v>1.9722</v>
          </cell>
          <cell r="K472">
            <v>2.41</v>
          </cell>
        </row>
        <row r="473">
          <cell r="F473" t="str">
            <v>100069-64161</v>
          </cell>
          <cell r="G473" t="str">
            <v>Cornbread Loaf 1.4oz 120/pack</v>
          </cell>
          <cell r="H473" t="str">
            <v>EGGS WHOLE FRZ CTN-6/5 LB</v>
          </cell>
          <cell r="I473">
            <v>0.92</v>
          </cell>
          <cell r="J473">
            <v>1.9722</v>
          </cell>
          <cell r="K473">
            <v>1.81</v>
          </cell>
        </row>
        <row r="474">
          <cell r="F474" t="str">
            <v>100069-64173</v>
          </cell>
          <cell r="G474" t="str">
            <v>WG Corn Muffin IW 120 pk</v>
          </cell>
          <cell r="H474" t="str">
            <v>EGGS WHOLE FRZ CTN-6/5 LB</v>
          </cell>
          <cell r="I474">
            <v>1.19</v>
          </cell>
          <cell r="J474">
            <v>1.9722</v>
          </cell>
          <cell r="K474">
            <v>2.35</v>
          </cell>
        </row>
        <row r="475">
          <cell r="F475" t="str">
            <v>100069-78010</v>
          </cell>
          <cell r="G475" t="str">
            <v>WG Chocolate Chip Cookie Dough, 1 oz.</v>
          </cell>
          <cell r="H475" t="str">
            <v>EGGS WHOLE FRZ CTN-6/5 LB</v>
          </cell>
          <cell r="I475">
            <v>0.81</v>
          </cell>
          <cell r="J475">
            <v>1.9722</v>
          </cell>
          <cell r="K475">
            <v>1.6</v>
          </cell>
        </row>
        <row r="476">
          <cell r="F476" t="str">
            <v>100069-78015</v>
          </cell>
          <cell r="G476" t="str">
            <v>WG Chocolate Chip Cookie Dough, 1.5 oz</v>
          </cell>
          <cell r="H476" t="str">
            <v>EGGS WHOLE FRZ CTN-6/5 LB</v>
          </cell>
          <cell r="I476">
            <v>1.22</v>
          </cell>
          <cell r="J476">
            <v>1.9722</v>
          </cell>
          <cell r="K476">
            <v>2.41</v>
          </cell>
        </row>
        <row r="477">
          <cell r="F477" t="str">
            <v>100069-78185</v>
          </cell>
          <cell r="G477" t="str">
            <v>WG Chocolate Chip Cookie Dough with bags, 1.85 oz.</v>
          </cell>
          <cell r="H477" t="str">
            <v>EGGS WHOLE FRZ CTN-6/5 LB</v>
          </cell>
          <cell r="I477">
            <v>0.93</v>
          </cell>
          <cell r="J477">
            <v>1.9722</v>
          </cell>
          <cell r="K477">
            <v>1.83</v>
          </cell>
        </row>
        <row r="478">
          <cell r="F478" t="str">
            <v>100069-90029</v>
          </cell>
          <cell r="G478" t="str">
            <v>WG Coffee Cake IW, 72 pk</v>
          </cell>
          <cell r="H478" t="str">
            <v>EGGS WHOLE FRZ CTN-6/5 LB</v>
          </cell>
          <cell r="I478">
            <v>1.03</v>
          </cell>
          <cell r="J478">
            <v>1.9722</v>
          </cell>
          <cell r="K478">
            <v>2.0299999999999998</v>
          </cell>
        </row>
        <row r="479">
          <cell r="F479" t="str">
            <v>100069-90030</v>
          </cell>
          <cell r="G479" t="str">
            <v>WG Cinnamon Crumble 3.4 oz</v>
          </cell>
          <cell r="H479" t="str">
            <v>EGGS WHOLE FRZ CTN-6/5 LB</v>
          </cell>
          <cell r="I479">
            <v>1.62</v>
          </cell>
          <cell r="J479">
            <v>1.9722</v>
          </cell>
          <cell r="K479">
            <v>3.19</v>
          </cell>
        </row>
        <row r="480">
          <cell r="F480" t="str">
            <v>100069-90035</v>
          </cell>
          <cell r="G480" t="str">
            <v>WG Cinnamon Crumble Muffin, 3oz, Bulk</v>
          </cell>
          <cell r="H480" t="str">
            <v>EGGS WHOLE FRZ CTN-6/5 LB</v>
          </cell>
          <cell r="I480">
            <v>0.32</v>
          </cell>
          <cell r="J480">
            <v>1.9722</v>
          </cell>
          <cell r="K480">
            <v>0.63</v>
          </cell>
        </row>
        <row r="481">
          <cell r="F481" t="str">
            <v>100069-90036</v>
          </cell>
          <cell r="G481" t="str">
            <v>WG Blueberry Crumble Muffin, 3oz, Bulk</v>
          </cell>
          <cell r="H481" t="str">
            <v>EGGS WHOLE FRZ CTN-6/5 LB</v>
          </cell>
          <cell r="I481">
            <v>0.3</v>
          </cell>
          <cell r="J481">
            <v>1.9722</v>
          </cell>
          <cell r="K481">
            <v>0.59</v>
          </cell>
        </row>
        <row r="482">
          <cell r="F482" t="str">
            <v>100069-90037</v>
          </cell>
          <cell r="G482" t="str">
            <v>WG Cinnamon Crumble Muffin, 3oz, IW</v>
          </cell>
          <cell r="H482" t="str">
            <v>EGGS WHOLE FRZ CTN-6/5 LB</v>
          </cell>
          <cell r="I482">
            <v>0.65</v>
          </cell>
          <cell r="J482">
            <v>1.9722</v>
          </cell>
          <cell r="K482">
            <v>1.28</v>
          </cell>
        </row>
        <row r="483">
          <cell r="F483" t="str">
            <v>100069-90038</v>
          </cell>
          <cell r="G483" t="str">
            <v>WG Blueberry Crumble Muffin, 3oz, IW</v>
          </cell>
          <cell r="H483" t="str">
            <v>EGGS WHOLE FRZ CTN-6/5 LB</v>
          </cell>
          <cell r="I483">
            <v>0.6</v>
          </cell>
          <cell r="J483">
            <v>1.9722</v>
          </cell>
          <cell r="K483">
            <v>1.18</v>
          </cell>
        </row>
        <row r="484">
          <cell r="F484" t="str">
            <v>100069-90040</v>
          </cell>
          <cell r="G484" t="str">
            <v>Whole Grain Coffee Cake</v>
          </cell>
          <cell r="H484" t="str">
            <v>EGGS WHOLE FRZ CTN-6/5 LB</v>
          </cell>
          <cell r="I484">
            <v>1.43</v>
          </cell>
          <cell r="J484">
            <v>1.9722</v>
          </cell>
          <cell r="K484">
            <v>2.82</v>
          </cell>
        </row>
        <row r="485">
          <cell r="F485" t="str">
            <v>100069-90050</v>
          </cell>
          <cell r="G485" t="str">
            <v>WG Mocha Crumble</v>
          </cell>
          <cell r="H485" t="str">
            <v>EGGS WHOLE FRZ CTN-6/5 LB</v>
          </cell>
          <cell r="I485">
            <v>1.1299999999999999</v>
          </cell>
          <cell r="J485">
            <v>1.9722</v>
          </cell>
          <cell r="K485">
            <v>2.23</v>
          </cell>
        </row>
        <row r="486">
          <cell r="F486" t="str">
            <v>100069-90060</v>
          </cell>
          <cell r="G486" t="str">
            <v>WG Blueberry Crumble</v>
          </cell>
          <cell r="H486" t="str">
            <v>EGGS WHOLE FRZ CTN-6/5 LB</v>
          </cell>
          <cell r="I486">
            <v>1.4</v>
          </cell>
          <cell r="J486">
            <v>1.9722</v>
          </cell>
          <cell r="K486">
            <v>2.76</v>
          </cell>
        </row>
        <row r="487">
          <cell r="F487" t="str">
            <v>100069-90070</v>
          </cell>
          <cell r="G487" t="str">
            <v>WG Chocolate Chip Crumble</v>
          </cell>
          <cell r="H487" t="str">
            <v>EGGS WHOLE FRZ CTN-6/5 LB</v>
          </cell>
          <cell r="I487">
            <v>1.46</v>
          </cell>
          <cell r="J487">
            <v>1.9722</v>
          </cell>
          <cell r="K487">
            <v>2.88</v>
          </cell>
        </row>
        <row r="488">
          <cell r="F488" t="str">
            <v>100069-90081</v>
          </cell>
          <cell r="G488" t="str">
            <v>WG Café LA Coffee Cake Fortified IW</v>
          </cell>
          <cell r="H488" t="str">
            <v>EGGS WHOLE FRZ CTN-6/5 LB</v>
          </cell>
          <cell r="I488">
            <v>1.58</v>
          </cell>
          <cell r="J488">
            <v>1.9722</v>
          </cell>
          <cell r="K488">
            <v>3.12</v>
          </cell>
        </row>
        <row r="489">
          <cell r="F489" t="str">
            <v>100069-90090</v>
          </cell>
          <cell r="G489" t="str">
            <v>WG Cowboy Bread 3.4oz IW</v>
          </cell>
          <cell r="H489" t="str">
            <v>EGGS WHOLE FRZ CTN-6/5 LB</v>
          </cell>
          <cell r="I489">
            <v>1.62</v>
          </cell>
          <cell r="J489">
            <v>1.9722</v>
          </cell>
          <cell r="K489">
            <v>3.19</v>
          </cell>
        </row>
        <row r="490">
          <cell r="F490" t="str">
            <v>100069-92236</v>
          </cell>
          <cell r="G490" t="str">
            <v>WG Apple Cinnamon Crumble</v>
          </cell>
          <cell r="H490" t="str">
            <v>EGGS WHOLE FRZ CTN-6/5 LB</v>
          </cell>
          <cell r="I490">
            <v>1.46</v>
          </cell>
          <cell r="J490">
            <v>1.9722</v>
          </cell>
          <cell r="K490">
            <v>2.88</v>
          </cell>
        </row>
        <row r="491">
          <cell r="F491" t="str">
            <v>100069-94010</v>
          </cell>
          <cell r="G491" t="str">
            <v>Apple Pancake Bowl WG 3.8oz 72pk IW</v>
          </cell>
          <cell r="H491" t="str">
            <v>EGGS WHOLE FRZ CTN-6/5 LB</v>
          </cell>
          <cell r="I491">
            <v>1.4</v>
          </cell>
          <cell r="J491">
            <v>1.9722</v>
          </cell>
          <cell r="K491">
            <v>2.76</v>
          </cell>
        </row>
        <row r="492">
          <cell r="F492" t="str">
            <v>100069-94020</v>
          </cell>
          <cell r="G492" t="str">
            <v>Blueberry Pancake Bowl WG 3.8 oz 72pk IW</v>
          </cell>
          <cell r="H492" t="str">
            <v>EGGS WHOLE FRZ CTN-6/5 LB</v>
          </cell>
          <cell r="I492">
            <v>1.4</v>
          </cell>
          <cell r="J492">
            <v>1.9722</v>
          </cell>
          <cell r="K492">
            <v>2.76</v>
          </cell>
        </row>
        <row r="493">
          <cell r="F493" t="str">
            <v>100069-94030</v>
          </cell>
          <cell r="G493" t="str">
            <v>Peach Pancake Bowl 3.8oz 72pk IW</v>
          </cell>
          <cell r="H493" t="str">
            <v>EGGS WHOLE FRZ CTN-6/5 LB</v>
          </cell>
          <cell r="I493">
            <v>1.4</v>
          </cell>
          <cell r="J493">
            <v>1.9722</v>
          </cell>
          <cell r="K493">
            <v>2.76</v>
          </cell>
        </row>
        <row r="494">
          <cell r="F494" t="str">
            <v>100069-94040</v>
          </cell>
          <cell r="G494" t="str">
            <v>Strawberry Pancake Bowl WG 3.8oz 72pk IW</v>
          </cell>
          <cell r="H494" t="str">
            <v>EGGS WHOLE FRZ CTN-6/5 LB</v>
          </cell>
          <cell r="I494">
            <v>1.4</v>
          </cell>
          <cell r="J494">
            <v>1.9722</v>
          </cell>
          <cell r="K494">
            <v>2.76</v>
          </cell>
        </row>
        <row r="495">
          <cell r="F495" t="str">
            <v>100069-50231C</v>
          </cell>
          <cell r="G495" t="str">
            <v>WG Three Cheese Calzone, 5.5 oz Bulk</v>
          </cell>
          <cell r="H495" t="str">
            <v>CHEESE MOZ LM PART SKM SHRD FRZ BOX-30LB</v>
          </cell>
          <cell r="I495">
            <v>9.1</v>
          </cell>
          <cell r="J495">
            <v>1.9231</v>
          </cell>
          <cell r="K495">
            <v>17.5</v>
          </cell>
        </row>
        <row r="496">
          <cell r="F496" t="str">
            <v>100069-50241C</v>
          </cell>
          <cell r="G496" t="str">
            <v>WG Three Cheese Calzone, 5.5 oz IW</v>
          </cell>
          <cell r="H496" t="str">
            <v>CHEESE MOZ LM PART SKM SHRD FRZ BOX-30LB</v>
          </cell>
          <cell r="I496">
            <v>9.1</v>
          </cell>
          <cell r="J496">
            <v>1.9231</v>
          </cell>
          <cell r="K496">
            <v>17.5</v>
          </cell>
        </row>
        <row r="497">
          <cell r="F497" t="str">
            <v>100069-64135LA</v>
          </cell>
          <cell r="G497" t="str">
            <v>WG Blueberry Muffin, 1.8 oz., IW (LA)</v>
          </cell>
          <cell r="H497" t="str">
            <v>EGGS WHOLE FRZ CTN-6/5 LB</v>
          </cell>
          <cell r="I497">
            <v>0.9</v>
          </cell>
          <cell r="J497">
            <v>1.9722</v>
          </cell>
          <cell r="K497">
            <v>1.77</v>
          </cell>
        </row>
        <row r="498">
          <cell r="F498" t="str">
            <v>100069-64175LA</v>
          </cell>
          <cell r="G498" t="str">
            <v>Cornbread Muffin 2.5oz 125 pack</v>
          </cell>
          <cell r="H498" t="str">
            <v>EGGS WHOLE FRZ CTN-6/5 LB</v>
          </cell>
          <cell r="I498">
            <v>1.72</v>
          </cell>
          <cell r="J498">
            <v>1.9722</v>
          </cell>
          <cell r="K498">
            <v>3.39</v>
          </cell>
        </row>
        <row r="499">
          <cell r="F499" t="str">
            <v>100069-90080LA</v>
          </cell>
          <cell r="G499" t="str">
            <v>WG Signature Coffee Cake, IW, 72/3.4 oz.</v>
          </cell>
          <cell r="H499" t="str">
            <v>EGGS WHOLE FRZ CTN-6/5 LB</v>
          </cell>
          <cell r="I499">
            <v>1.62</v>
          </cell>
          <cell r="J499">
            <v>1.9722</v>
          </cell>
          <cell r="K499">
            <v>3.19</v>
          </cell>
        </row>
        <row r="500">
          <cell r="F500" t="str">
            <v>505007-2265589104</v>
          </cell>
          <cell r="G500" t="str">
            <v>Turkey Breast Roast, RTC, Skin On, Cook in Bag_x000D_
(Catch Weight Item)</v>
          </cell>
          <cell r="H500" t="str">
            <v>TURKEY CHILLED -BULK WHITE</v>
          </cell>
          <cell r="I500">
            <v>24.08</v>
          </cell>
          <cell r="J500">
            <v>1.5607</v>
          </cell>
          <cell r="K500">
            <v>37.58</v>
          </cell>
        </row>
        <row r="501">
          <cell r="F501" t="str">
            <v>505007-2265589200</v>
          </cell>
          <cell r="G501" t="str">
            <v>Turkey Breast Sliced All-Natural CN</v>
          </cell>
          <cell r="H501" t="str">
            <v>TURKEY CHILLED -BULK WHITE</v>
          </cell>
          <cell r="I501">
            <v>24.81</v>
          </cell>
          <cell r="J501">
            <v>1.5607</v>
          </cell>
          <cell r="K501">
            <v>38.72</v>
          </cell>
        </row>
        <row r="502">
          <cell r="F502" t="str">
            <v>505007-2265589201</v>
          </cell>
          <cell r="G502" t="str">
            <v>Turkey Breat with White Turkey Sliced CN</v>
          </cell>
          <cell r="H502" t="str">
            <v>TURKEY CHILLED -BULK WHITE</v>
          </cell>
          <cell r="I502">
            <v>23.85</v>
          </cell>
          <cell r="J502">
            <v>1.5607</v>
          </cell>
          <cell r="K502">
            <v>37.22</v>
          </cell>
        </row>
        <row r="503">
          <cell r="F503" t="str">
            <v>505007-2265589202</v>
          </cell>
          <cell r="G503" t="str">
            <v>Turkey Ham Sliced Uncured CN</v>
          </cell>
          <cell r="H503" t="str">
            <v>TURKEY CHILLED -BULK DARK</v>
          </cell>
          <cell r="I503">
            <v>27.5</v>
          </cell>
          <cell r="J503">
            <v>1.5607</v>
          </cell>
          <cell r="K503">
            <v>42.92</v>
          </cell>
        </row>
        <row r="504">
          <cell r="F504" t="str">
            <v>505007-2265589203</v>
          </cell>
          <cell r="G504" t="str">
            <v>Turkey Sliced Cold Cut Combo Uncured CN _x000D_
Ham – 26-3.58oz Svg_x000D_
Salami – 26-3.58oz Svg_x000D_
Bologna – 40-2.38oz Svg</v>
          </cell>
          <cell r="H504" t="str">
            <v>TURKEY CHILLED -BULK DARK TURKEY CHILLED -BULK WHITE</v>
          </cell>
          <cell r="I504">
            <v>20.8</v>
          </cell>
          <cell r="J504">
            <v>3.1214</v>
          </cell>
          <cell r="K504">
            <v>32.46</v>
          </cell>
        </row>
        <row r="505">
          <cell r="F505" t="str">
            <v>505007-2265589204</v>
          </cell>
          <cell r="G505" t="str">
            <v>Turkey Thigh Roast FC CN (Catch Weight Item)</v>
          </cell>
          <cell r="H505" t="str">
            <v>TURKEY CHILLED -BULK DARK</v>
          </cell>
          <cell r="I505">
            <v>23.9</v>
          </cell>
          <cell r="J505">
            <v>1.5607</v>
          </cell>
          <cell r="K505">
            <v>37.299999999999997</v>
          </cell>
        </row>
        <row r="506">
          <cell r="F506" t="str">
            <v>505007-2265589206</v>
          </cell>
          <cell r="G506" t="str">
            <v>Turkey Frank All-Natural Uncured CN 8:1</v>
          </cell>
          <cell r="H506" t="str">
            <v>TURKEY CHILLED -BULK DARK TURKEY CHILLED -BULK WHITE</v>
          </cell>
          <cell r="I506">
            <v>20.6</v>
          </cell>
          <cell r="J506">
            <v>3.1214</v>
          </cell>
          <cell r="K506">
            <v>32.159999999999997</v>
          </cell>
        </row>
        <row r="507">
          <cell r="F507" t="str">
            <v>505007-2265589207</v>
          </cell>
          <cell r="G507" t="str">
            <v>Turkey Sausage Links All-Natural FC CN</v>
          </cell>
          <cell r="H507" t="str">
            <v>TURKEY CHILLED -BULK DARK</v>
          </cell>
          <cell r="I507">
            <v>21.86</v>
          </cell>
          <cell r="J507">
            <v>1.5607</v>
          </cell>
          <cell r="K507">
            <v>34.119999999999997</v>
          </cell>
        </row>
        <row r="508">
          <cell r="F508" t="str">
            <v>505007-2265589208</v>
          </cell>
          <cell r="G508" t="str">
            <v>Turkey Sausage Patty All-Natural FC CN</v>
          </cell>
          <cell r="H508" t="str">
            <v>TURKEY CHILLED -BULK DARK</v>
          </cell>
          <cell r="I508">
            <v>21.86</v>
          </cell>
          <cell r="J508">
            <v>1.5607</v>
          </cell>
          <cell r="K508">
            <v>34.119999999999997</v>
          </cell>
        </row>
        <row r="509">
          <cell r="F509" t="str">
            <v>505007-2265589209</v>
          </cell>
          <cell r="G509" t="str">
            <v>Turkey Tenderloin Medallions FC CN</v>
          </cell>
          <cell r="H509" t="str">
            <v>TURKEY CHILLED -BULK WHITE</v>
          </cell>
          <cell r="I509">
            <v>29.19</v>
          </cell>
          <cell r="J509">
            <v>1.5607</v>
          </cell>
          <cell r="K509">
            <v>45.56</v>
          </cell>
        </row>
        <row r="510">
          <cell r="F510" t="str">
            <v>505007-2265589212</v>
          </cell>
          <cell r="G510" t="str">
            <v>Turkey Frank CN 8:1</v>
          </cell>
          <cell r="H510" t="str">
            <v>TURKEY CHILLED -BULK DARK</v>
          </cell>
          <cell r="I510">
            <v>19.72</v>
          </cell>
          <cell r="J510">
            <v>1.5607</v>
          </cell>
          <cell r="K510">
            <v>30.78</v>
          </cell>
        </row>
        <row r="511">
          <cell r="F511" t="str">
            <v>100508-10080</v>
          </cell>
          <cell r="G511" t="str">
            <v>Frozen Egg Product w/ citric acid</v>
          </cell>
          <cell r="H511" t="str">
            <v>EGGS WHOLE LIQ BULK -TANK</v>
          </cell>
          <cell r="I511">
            <v>14.97</v>
          </cell>
          <cell r="J511">
            <v>2.6598000000000002</v>
          </cell>
          <cell r="K511">
            <v>39.82</v>
          </cell>
        </row>
        <row r="512">
          <cell r="F512" t="str">
            <v>100508-10081</v>
          </cell>
          <cell r="G512" t="str">
            <v>Sunny Fresh Cage Free Liquid Whole Egg With Citric</v>
          </cell>
          <cell r="H512" t="str">
            <v>EGGS WHOLE LIQ BULK -TANK</v>
          </cell>
          <cell r="I512">
            <v>11.98</v>
          </cell>
          <cell r="J512">
            <v>2.6598000000000002</v>
          </cell>
          <cell r="K512">
            <v>31.86</v>
          </cell>
        </row>
        <row r="513">
          <cell r="F513" t="str">
            <v>100508-10085</v>
          </cell>
          <cell r="G513" t="str">
            <v>Frozen Egg Product w/ citric acid</v>
          </cell>
          <cell r="H513" t="str">
            <v>EGGS WHOLE LIQ BULK -TANK</v>
          </cell>
          <cell r="I513">
            <v>14.97</v>
          </cell>
          <cell r="J513">
            <v>2.6598000000000002</v>
          </cell>
          <cell r="K513">
            <v>39.82</v>
          </cell>
        </row>
        <row r="514">
          <cell r="F514" t="str">
            <v>100508-40176</v>
          </cell>
          <cell r="G514" t="str">
            <v>Colby Cheese Skillet Omelet</v>
          </cell>
          <cell r="H514" t="str">
            <v>EGGS WHOLE LIQ BULK -TANK</v>
          </cell>
          <cell r="I514">
            <v>10.45</v>
          </cell>
          <cell r="J514">
            <v>2.6598000000000002</v>
          </cell>
          <cell r="K514">
            <v>27.79</v>
          </cell>
        </row>
        <row r="515">
          <cell r="F515" t="str">
            <v>100508-40265</v>
          </cell>
          <cell r="G515" t="str">
            <v>Egg Bake Bites with Turkey and Cheddar Cheese</v>
          </cell>
          <cell r="H515" t="str">
            <v>EGGS WHOLE LIQ BULK -TANK</v>
          </cell>
          <cell r="I515">
            <v>7</v>
          </cell>
          <cell r="J515">
            <v>2.6598000000000002</v>
          </cell>
          <cell r="K515">
            <v>18.62</v>
          </cell>
        </row>
        <row r="516">
          <cell r="F516" t="str">
            <v>100508-40432</v>
          </cell>
          <cell r="G516" t="str">
            <v>Whole Grain French Toast Sticks</v>
          </cell>
          <cell r="H516" t="str">
            <v>EGGS WHOLE LIQ BULK -TANK</v>
          </cell>
          <cell r="I516">
            <v>3.68</v>
          </cell>
          <cell r="J516">
            <v>2.6598000000000002</v>
          </cell>
          <cell r="K516">
            <v>9.7899999999999991</v>
          </cell>
        </row>
        <row r="517">
          <cell r="F517" t="str">
            <v>100508-40490</v>
          </cell>
          <cell r="G517" t="str">
            <v>Whole Grain French Toast Cinnamon Glazed</v>
          </cell>
          <cell r="H517" t="str">
            <v>EGGS WHOLE LIQ BULK -TANK</v>
          </cell>
          <cell r="I517">
            <v>3.68</v>
          </cell>
          <cell r="J517">
            <v>2.6598000000000002</v>
          </cell>
          <cell r="K517">
            <v>9.7899999999999991</v>
          </cell>
        </row>
        <row r="518">
          <cell r="F518" t="str">
            <v>100508-40497</v>
          </cell>
          <cell r="G518" t="str">
            <v>Whole Grain French Toast Sticks Cinnamon Glazed Fully Cut</v>
          </cell>
          <cell r="H518" t="str">
            <v>EGGS WHOLE LIQ BULK -TANK</v>
          </cell>
          <cell r="I518">
            <v>2.83</v>
          </cell>
          <cell r="J518">
            <v>2.6598000000000002</v>
          </cell>
          <cell r="K518">
            <v>7.53</v>
          </cell>
        </row>
        <row r="519">
          <cell r="F519" t="str">
            <v>100508-40710</v>
          </cell>
          <cell r="G519" t="str">
            <v>Grilled Egg Patties</v>
          </cell>
          <cell r="H519" t="str">
            <v>EGGS WHOLE LIQ BULK -TANK</v>
          </cell>
          <cell r="I519">
            <v>10.74</v>
          </cell>
          <cell r="J519">
            <v>2.6598000000000002</v>
          </cell>
          <cell r="K519">
            <v>28.57</v>
          </cell>
        </row>
        <row r="520">
          <cell r="F520" t="str">
            <v>100508-40711</v>
          </cell>
          <cell r="G520" t="str">
            <v>Egg Patties, Grilled</v>
          </cell>
          <cell r="H520" t="str">
            <v>EGGS WHOLE LIQ BULK -TANK</v>
          </cell>
          <cell r="I520">
            <v>8.75</v>
          </cell>
          <cell r="J520">
            <v>2.6598000000000002</v>
          </cell>
          <cell r="K520">
            <v>23.27</v>
          </cell>
        </row>
        <row r="521">
          <cell r="F521" t="str">
            <v>100508-40927</v>
          </cell>
          <cell r="G521" t="str">
            <v>Pre-cooked Scrambled Eggs</v>
          </cell>
          <cell r="H521" t="str">
            <v>EGGS WHOLE LIQ BULK -TANK</v>
          </cell>
          <cell r="I521">
            <v>9.19</v>
          </cell>
          <cell r="J521">
            <v>2.6598000000000002</v>
          </cell>
          <cell r="K521">
            <v>24.44</v>
          </cell>
        </row>
        <row r="522">
          <cell r="F522" t="str">
            <v>100508-40928</v>
          </cell>
          <cell r="G522" t="str">
            <v>Eggstravaganza - Bacon &amp; Cheese</v>
          </cell>
          <cell r="H522" t="str">
            <v>EGGS WHOLE LIQ BULK -TANK</v>
          </cell>
          <cell r="I522">
            <v>7.62</v>
          </cell>
          <cell r="J522">
            <v>2.6598000000000002</v>
          </cell>
          <cell r="K522">
            <v>20.27</v>
          </cell>
        </row>
        <row r="523">
          <cell r="F523" t="str">
            <v>100508-41710</v>
          </cell>
          <cell r="G523" t="str">
            <v>Grilled Egg Pattie Cage Free</v>
          </cell>
          <cell r="H523" t="str">
            <v>EGGS WHOLE LIQ BULK -TANK</v>
          </cell>
          <cell r="I523">
            <v>10.74</v>
          </cell>
          <cell r="J523">
            <v>2.6598000000000002</v>
          </cell>
          <cell r="K523">
            <v>28.57</v>
          </cell>
        </row>
        <row r="524">
          <cell r="F524" t="str">
            <v>100508-41927</v>
          </cell>
          <cell r="G524" t="str">
            <v>Pre-Cooked Scrambled Eggs Cage Free</v>
          </cell>
          <cell r="H524" t="str">
            <v>EGGS WHOLE LIQ BULK -TANK</v>
          </cell>
          <cell r="I524">
            <v>9.19</v>
          </cell>
          <cell r="J524">
            <v>2.6598000000000002</v>
          </cell>
          <cell r="K524">
            <v>24.44</v>
          </cell>
        </row>
        <row r="525">
          <cell r="F525" t="str">
            <v>100508-50038</v>
          </cell>
          <cell r="G525" t="str">
            <v>Pillow-Pak Hard Cooked Eggs (refrig)</v>
          </cell>
          <cell r="H525" t="str">
            <v>EGGS WHOLE LIQ BULK -TANK</v>
          </cell>
          <cell r="I525">
            <v>7.02</v>
          </cell>
          <cell r="J525">
            <v>2.6598000000000002</v>
          </cell>
          <cell r="K525">
            <v>18.670000000000002</v>
          </cell>
        </row>
        <row r="526">
          <cell r="F526" t="str">
            <v>100508-50074</v>
          </cell>
          <cell r="G526" t="str">
            <v>Eggs ASAP, 2 Hard Cooked Eggs</v>
          </cell>
          <cell r="H526" t="str">
            <v>EGGS WHOLE LIQ BULK -TANK</v>
          </cell>
          <cell r="I526">
            <v>1.55</v>
          </cell>
          <cell r="J526">
            <v>2.6598000000000002</v>
          </cell>
          <cell r="K526">
            <v>4.12</v>
          </cell>
        </row>
        <row r="527">
          <cell r="F527" t="str">
            <v>100508-51039</v>
          </cell>
          <cell r="G527" t="str">
            <v>Pillow Pak Hard Cooked Eggs-Cage Free</v>
          </cell>
          <cell r="H527" t="str">
            <v>EGGS WHOLE LIQ BULK -TANK</v>
          </cell>
          <cell r="I527">
            <v>3.57</v>
          </cell>
          <cell r="J527">
            <v>2.6598000000000002</v>
          </cell>
          <cell r="K527">
            <v>9.5</v>
          </cell>
        </row>
        <row r="528">
          <cell r="F528" t="str">
            <v>505042-14869 30216</v>
          </cell>
          <cell r="G528" t="str">
            <v>Prairie Select 1/2" Crinkle Cut   (63710749)</v>
          </cell>
          <cell r="H528" t="str">
            <v>POTATO BULK FOR PROCESS FRZ</v>
          </cell>
          <cell r="I528">
            <v>54.55</v>
          </cell>
          <cell r="J528">
            <v>0.1356</v>
          </cell>
          <cell r="K528">
            <v>7.4</v>
          </cell>
        </row>
        <row r="529">
          <cell r="F529" t="str">
            <v>505042-56210 04101-2</v>
          </cell>
          <cell r="G529" t="str">
            <v>Cavendish Farms Golden Oven Nuggets  (63711382)</v>
          </cell>
          <cell r="H529" t="str">
            <v>POTATO BULK FOR PROCESS FRZ</v>
          </cell>
          <cell r="I529">
            <v>54.55</v>
          </cell>
          <cell r="J529">
            <v>0.1356</v>
          </cell>
          <cell r="K529">
            <v>7.4</v>
          </cell>
        </row>
        <row r="530">
          <cell r="F530" t="str">
            <v>505042-56210 05222-2</v>
          </cell>
          <cell r="G530" t="str">
            <v>Flavor Crisp Seasoned Diced  (63710948)</v>
          </cell>
          <cell r="H530" t="str">
            <v>POTATO BULK FOR PROCESS FRZ</v>
          </cell>
          <cell r="I530">
            <v>54.55</v>
          </cell>
          <cell r="J530">
            <v>0.1356</v>
          </cell>
          <cell r="K530">
            <v>7.4</v>
          </cell>
        </row>
        <row r="531">
          <cell r="F531" t="str">
            <v>505042-56210 05301-2</v>
          </cell>
          <cell r="G531" t="str">
            <v>Clear Coat 3/8" Straight Cut  (63710625)</v>
          </cell>
          <cell r="H531" t="str">
            <v>POTATO BULK FOR PROCESS FRZ</v>
          </cell>
          <cell r="I531">
            <v>49.09</v>
          </cell>
          <cell r="J531">
            <v>0.1356</v>
          </cell>
          <cell r="K531">
            <v>6.66</v>
          </cell>
        </row>
        <row r="532">
          <cell r="F532" t="str">
            <v>505042-56210 05307</v>
          </cell>
          <cell r="G532" t="str">
            <v>Clear Coat Low Sodium 3/8" Straight Cut  (63713707)</v>
          </cell>
          <cell r="H532" t="str">
            <v>POTATO BULK FOR PROCESS FRZ</v>
          </cell>
          <cell r="I532">
            <v>54.55</v>
          </cell>
          <cell r="J532">
            <v>0.1356</v>
          </cell>
          <cell r="K532">
            <v>7.4</v>
          </cell>
        </row>
        <row r="533">
          <cell r="F533" t="str">
            <v>505042-56210 05311-2</v>
          </cell>
          <cell r="G533" t="str">
            <v>Clear Coat Shoestring  (63710713)</v>
          </cell>
          <cell r="H533" t="str">
            <v>POTATO BULK FOR PROCESS FRZ</v>
          </cell>
          <cell r="I533">
            <v>49.09</v>
          </cell>
          <cell r="J533">
            <v>0.1356</v>
          </cell>
          <cell r="K533">
            <v>6.66</v>
          </cell>
        </row>
        <row r="534">
          <cell r="F534" t="str">
            <v>505042-56210 05361</v>
          </cell>
          <cell r="G534" t="str">
            <v>CrispToGo 3/8" Straight Cut (formerly Deliver Crisp) - 63715818</v>
          </cell>
          <cell r="H534" t="str">
            <v>POTATO BULK FOR PROCESS FRZ</v>
          </cell>
          <cell r="I534">
            <v>49.09</v>
          </cell>
          <cell r="J534">
            <v>0.1356</v>
          </cell>
          <cell r="K534">
            <v>6.66</v>
          </cell>
        </row>
        <row r="535">
          <cell r="F535" t="str">
            <v>505042-56210 05501-2</v>
          </cell>
          <cell r="G535" t="str">
            <v>Fine Coat Shoestring  (63710673)</v>
          </cell>
          <cell r="H535" t="str">
            <v>POTATO BULK FOR PROCESS FRZ</v>
          </cell>
          <cell r="I535">
            <v>49.09</v>
          </cell>
          <cell r="J535">
            <v>0.1356</v>
          </cell>
          <cell r="K535">
            <v>6.66</v>
          </cell>
        </row>
        <row r="536">
          <cell r="F536" t="str">
            <v>505042-56210 05502-2</v>
          </cell>
          <cell r="G536" t="str">
            <v>Fine Coat 3/8" Straight Cut  (63710675)</v>
          </cell>
          <cell r="H536" t="str">
            <v>POTATO BULK FOR PROCESS FRZ</v>
          </cell>
          <cell r="I536">
            <v>54.55</v>
          </cell>
          <cell r="J536">
            <v>0.1356</v>
          </cell>
          <cell r="K536">
            <v>7.4</v>
          </cell>
        </row>
        <row r="537">
          <cell r="F537" t="str">
            <v>505042-56210 05503-2</v>
          </cell>
          <cell r="G537" t="str">
            <v>Fine Coat Thin Straight Cut  (63710675)</v>
          </cell>
          <cell r="H537" t="str">
            <v>POTATO BULK FOR PROCESS FRZ</v>
          </cell>
          <cell r="I537">
            <v>54.55</v>
          </cell>
          <cell r="J537">
            <v>0.1356</v>
          </cell>
          <cell r="K537">
            <v>7.4</v>
          </cell>
        </row>
        <row r="538">
          <cell r="F538" t="str">
            <v>505042-56210 05505-2</v>
          </cell>
          <cell r="G538" t="str">
            <v>Fine Coat Thin Straight Cut Skin On  (63711860)</v>
          </cell>
          <cell r="H538" t="str">
            <v>POTATO BULK FOR PROCESS FRZ</v>
          </cell>
          <cell r="I538">
            <v>54.55</v>
          </cell>
          <cell r="J538">
            <v>0.1356</v>
          </cell>
          <cell r="K538">
            <v>7.4</v>
          </cell>
        </row>
        <row r="539">
          <cell r="F539" t="str">
            <v>505042-56210 34500-2</v>
          </cell>
          <cell r="G539" t="str">
            <v>Cavendish Farms Hash Brown Patties (63713165)</v>
          </cell>
          <cell r="H539" t="str">
            <v>POTATO BULK FOR PROCESS FRZ</v>
          </cell>
          <cell r="I539">
            <v>54.55</v>
          </cell>
          <cell r="J539">
            <v>0.1356</v>
          </cell>
          <cell r="K539">
            <v>7.4</v>
          </cell>
        </row>
        <row r="540">
          <cell r="F540" t="str">
            <v>505042-56210 35101-2</v>
          </cell>
          <cell r="G540" t="str">
            <v>Flavor Crisp Select Spicy 3/8" Straight Cut  (63711862)</v>
          </cell>
          <cell r="H540" t="str">
            <v>POTATO BULK FOR PROCESS FRZ</v>
          </cell>
          <cell r="I540">
            <v>49.09</v>
          </cell>
          <cell r="J540">
            <v>0.1356</v>
          </cell>
          <cell r="K540">
            <v>6.66</v>
          </cell>
        </row>
        <row r="541">
          <cell r="F541" t="str">
            <v>110603-325001B2</v>
          </cell>
          <cell r="G541" t="str">
            <v>Oven Ready Sweet Potato,_x000D_
Pollock CN - 1 oz Nuggets</v>
          </cell>
          <cell r="H541" t="str">
            <v>FISH AK PLCK FRZ BULK CTN-49.5 LB</v>
          </cell>
          <cell r="I541">
            <v>12.88</v>
          </cell>
          <cell r="J541">
            <v>2.2734999999999999</v>
          </cell>
          <cell r="K541">
            <v>29.28</v>
          </cell>
        </row>
        <row r="542">
          <cell r="F542" t="str">
            <v>110603-325001B3</v>
          </cell>
          <cell r="G542" t="str">
            <v>Oven Ready Sweet Potato,_x000D_
Pollock CN - 1 oz Nuggets</v>
          </cell>
          <cell r="H542" t="str">
            <v>FISH AK PLCK FRZ BULK CTN-49.5 LB</v>
          </cell>
          <cell r="I542">
            <v>6.44</v>
          </cell>
          <cell r="J542">
            <v>2.2734999999999999</v>
          </cell>
          <cell r="K542">
            <v>14.64</v>
          </cell>
        </row>
        <row r="543">
          <cell r="F543" t="str">
            <v>110603-325001B4</v>
          </cell>
          <cell r="G543" t="str">
            <v>Oven Ready Potato Crunch,_x000D_
Pollock CN - 1 oz Nuggets</v>
          </cell>
          <cell r="H543" t="str">
            <v>FISH AK PLCK FRZ BULK CTN-49.5 LB</v>
          </cell>
          <cell r="I543">
            <v>6.44</v>
          </cell>
          <cell r="J543">
            <v>2.2734999999999999</v>
          </cell>
          <cell r="K543">
            <v>14.64</v>
          </cell>
        </row>
        <row r="544">
          <cell r="F544" t="str">
            <v>110603-325001B5</v>
          </cell>
          <cell r="G544" t="str">
            <v>Oven Ready Buffalo,_x000D_
Pollock CN - 1 oz Nuggets</v>
          </cell>
          <cell r="H544" t="str">
            <v>FISH AK PLCK FRZ BULK CTN-49.5 LB</v>
          </cell>
          <cell r="I544">
            <v>6.44</v>
          </cell>
          <cell r="J544">
            <v>2.2734999999999999</v>
          </cell>
          <cell r="K544">
            <v>14.64</v>
          </cell>
        </row>
        <row r="545">
          <cell r="F545" t="str">
            <v>110603-325001B6</v>
          </cell>
          <cell r="G545" t="str">
            <v>Oven Ready Cornmeal,_x000D_
Pollock CN - 1 oz Nuggets</v>
          </cell>
          <cell r="H545" t="str">
            <v>FISH AK PLCK FRZ BULK CTN-49.5 LB</v>
          </cell>
          <cell r="I545">
            <v>6.44</v>
          </cell>
          <cell r="J545">
            <v>2.2734999999999999</v>
          </cell>
          <cell r="K545">
            <v>14.64</v>
          </cell>
        </row>
        <row r="546">
          <cell r="F546" t="str">
            <v>110603-325001B7</v>
          </cell>
          <cell r="G546" t="str">
            <v>Oven Ready Cornmeal,_x000D_
Pollock CN - 1 oz Nuggets</v>
          </cell>
          <cell r="H546" t="str">
            <v>FISH AK PLCK FRZ BULK CTN-49.5 LB</v>
          </cell>
          <cell r="I546">
            <v>12.88</v>
          </cell>
          <cell r="J546">
            <v>2.2734999999999999</v>
          </cell>
          <cell r="K546">
            <v>29.28</v>
          </cell>
        </row>
        <row r="547">
          <cell r="F547" t="str">
            <v>110603-325001B8</v>
          </cell>
          <cell r="G547" t="str">
            <v>Oven Ready Potato Crunch,_x000D_
Pollock CN - 1 oz Nuggets</v>
          </cell>
          <cell r="H547" t="str">
            <v>FISH AK PLCK FRZ BULK CTN-49.5 LB</v>
          </cell>
          <cell r="I547">
            <v>12.88</v>
          </cell>
          <cell r="J547">
            <v>2.2734999999999999</v>
          </cell>
          <cell r="K547">
            <v>29.28</v>
          </cell>
        </row>
        <row r="548">
          <cell r="F548" t="str">
            <v>110603-325001B9</v>
          </cell>
          <cell r="G548" t="str">
            <v>Oven Ready Buffalo,_x000D_
Pollock CN - 1 oz Nuggets</v>
          </cell>
          <cell r="H548" t="str">
            <v>FISH AK PLCK FRZ BULK CTN-49.5 LB</v>
          </cell>
          <cell r="I548">
            <v>12.88</v>
          </cell>
          <cell r="J548">
            <v>2.2734999999999999</v>
          </cell>
          <cell r="K548">
            <v>29.28</v>
          </cell>
        </row>
        <row r="549">
          <cell r="F549" t="str">
            <v>110603-325003A7</v>
          </cell>
          <cell r="G549" t="str">
            <v>Oven Ready Whole Grain,_x000D_
Pollock CN - 1 oz Nuggets</v>
          </cell>
          <cell r="H549" t="str">
            <v>FISH AK PLCK FRZ BULK CTN-49.5 LB</v>
          </cell>
          <cell r="I549">
            <v>6.44</v>
          </cell>
          <cell r="J549">
            <v>2.2734999999999999</v>
          </cell>
          <cell r="K549">
            <v>14.64</v>
          </cell>
        </row>
        <row r="550">
          <cell r="F550" t="str">
            <v>110603-325003A8</v>
          </cell>
          <cell r="G550" t="str">
            <v>Oven Ready Whole Grain,_x000D_
Pollock CN - 1 oz Nuggets</v>
          </cell>
          <cell r="H550" t="str">
            <v>FISH AK PLCK FRZ BULK CTN-49.5 LB</v>
          </cell>
          <cell r="I550">
            <v>12.88</v>
          </cell>
          <cell r="J550">
            <v>2.2734999999999999</v>
          </cell>
          <cell r="K550">
            <v>29.28</v>
          </cell>
        </row>
        <row r="551">
          <cell r="F551" t="str">
            <v>110603-325005B7</v>
          </cell>
          <cell r="G551" t="str">
            <v>Oven Ready Potato Crunch,_x000D_
Pollock CN - 1.25oz Stick</v>
          </cell>
          <cell r="H551" t="str">
            <v>FISH AK PLCK FRZ BULK CTN-49.5 LB</v>
          </cell>
          <cell r="I551">
            <v>6.9</v>
          </cell>
          <cell r="J551">
            <v>2.2734999999999999</v>
          </cell>
          <cell r="K551">
            <v>15.69</v>
          </cell>
        </row>
        <row r="552">
          <cell r="F552" t="str">
            <v>110603-325005B8</v>
          </cell>
          <cell r="G552" t="str">
            <v>Oven Ready Potato Crunch,_x000D_
Pollock CN - 1.25oz Stick</v>
          </cell>
          <cell r="H552" t="str">
            <v>FISH AK PLCK FRZ BULK CTN-49.5 LB</v>
          </cell>
          <cell r="I552">
            <v>13.65</v>
          </cell>
          <cell r="J552">
            <v>2.2734999999999999</v>
          </cell>
          <cell r="K552">
            <v>31.03</v>
          </cell>
        </row>
        <row r="553">
          <cell r="F553" t="str">
            <v>110603-325005C7</v>
          </cell>
          <cell r="G553" t="str">
            <v>Oven Ready Whole Grain, _x000D_
Pollock CN - 1.25oz Stick</v>
          </cell>
          <cell r="H553" t="str">
            <v>FISH AK PLCK FRZ BULK CTN-49.5 LB</v>
          </cell>
          <cell r="I553">
            <v>6.9</v>
          </cell>
          <cell r="J553">
            <v>2.2734999999999999</v>
          </cell>
          <cell r="K553">
            <v>15.69</v>
          </cell>
        </row>
        <row r="554">
          <cell r="F554" t="str">
            <v>110603-325005C8</v>
          </cell>
          <cell r="G554" t="str">
            <v>Oven Ready Whole Grain, _x000D_
Pollock CN - 1.25oz Stick</v>
          </cell>
          <cell r="H554" t="str">
            <v>FISH AK PLCK FRZ BULK CTN-49.5 LB</v>
          </cell>
          <cell r="I554">
            <v>13.65</v>
          </cell>
          <cell r="J554">
            <v>2.2734999999999999</v>
          </cell>
          <cell r="K554">
            <v>31.03</v>
          </cell>
        </row>
        <row r="555">
          <cell r="F555" t="str">
            <v>110603-325005F7</v>
          </cell>
          <cell r="G555" t="str">
            <v>Oven Ready Sweet Potato,_x000D_
Pollock CN - 1.25oz Stick</v>
          </cell>
          <cell r="H555" t="str">
            <v>FISH AK PLCK FRZ BULK CTN-49.5 LB</v>
          </cell>
          <cell r="I555">
            <v>13.65</v>
          </cell>
          <cell r="J555">
            <v>2.2734999999999999</v>
          </cell>
          <cell r="K555">
            <v>31.03</v>
          </cell>
        </row>
        <row r="556">
          <cell r="F556" t="str">
            <v>110603-325005F8</v>
          </cell>
          <cell r="G556" t="str">
            <v>Oven Ready Sweet Potato,_x000D_
Pollock CN - 1.25oz Stick</v>
          </cell>
          <cell r="H556" t="str">
            <v>FISH AK PLCK FRZ BULK CTN-49.5 LB</v>
          </cell>
          <cell r="I556">
            <v>6.9</v>
          </cell>
          <cell r="J556">
            <v>2.2734999999999999</v>
          </cell>
          <cell r="K556">
            <v>15.69</v>
          </cell>
        </row>
        <row r="557">
          <cell r="F557" t="str">
            <v>110603-325005F9</v>
          </cell>
          <cell r="G557" t="str">
            <v>Oven Ready Cornmeal,_x000D_
Pollock CN - 1.25oz Stick</v>
          </cell>
          <cell r="H557" t="str">
            <v>FISH AK PLCK FRZ BULK CTN-49.5 LB</v>
          </cell>
          <cell r="I557">
            <v>6.9</v>
          </cell>
          <cell r="J557">
            <v>2.2734999999999999</v>
          </cell>
          <cell r="K557">
            <v>15.69</v>
          </cell>
        </row>
        <row r="558">
          <cell r="F558" t="str">
            <v>110603-325005G0</v>
          </cell>
          <cell r="G558" t="str">
            <v>Oven Ready Cornmeal,_x000D_
Pollock CN - 1.25oz Stick</v>
          </cell>
          <cell r="H558" t="str">
            <v>FISH AK PLCK FRZ BULK CTN-49.5 LB</v>
          </cell>
          <cell r="I558">
            <v>13.65</v>
          </cell>
          <cell r="J558">
            <v>2.2734999999999999</v>
          </cell>
          <cell r="K558">
            <v>31.03</v>
          </cell>
        </row>
        <row r="559">
          <cell r="F559" t="str">
            <v>110603-325005G2</v>
          </cell>
          <cell r="G559" t="str">
            <v>Oven Ready Buffalo, _x000D_
Pollock CN - 1.25oz Stick</v>
          </cell>
          <cell r="H559" t="str">
            <v>FISH AK PLCK FRZ BULK CTN-49.5 LB</v>
          </cell>
          <cell r="I559">
            <v>13.65</v>
          </cell>
          <cell r="J559">
            <v>2.2734999999999999</v>
          </cell>
          <cell r="K559">
            <v>31.03</v>
          </cell>
        </row>
        <row r="560">
          <cell r="F560" t="str">
            <v>110603-325005G6</v>
          </cell>
          <cell r="G560" t="str">
            <v>Oven Ready Potato Crunch,_x000D_
Pollock CN 3.6 oz Wedge</v>
          </cell>
          <cell r="H560" t="str">
            <v>FISH AK PLCK FRZ BULK CTN-49.5 LB</v>
          </cell>
          <cell r="I560">
            <v>14.14</v>
          </cell>
          <cell r="J560">
            <v>2.2734999999999999</v>
          </cell>
          <cell r="K560">
            <v>32.15</v>
          </cell>
        </row>
        <row r="561">
          <cell r="F561" t="str">
            <v>110603-325005G7</v>
          </cell>
          <cell r="G561" t="str">
            <v>Oven Ready Potato Crunch,_x000D_
Pollock CN - 3.6 oz Portion</v>
          </cell>
          <cell r="H561" t="str">
            <v>FISH AK PLCK FRZ BULK CTN-49.5 LB</v>
          </cell>
          <cell r="I561">
            <v>14.14</v>
          </cell>
          <cell r="J561">
            <v>2.2734999999999999</v>
          </cell>
          <cell r="K561">
            <v>32.15</v>
          </cell>
        </row>
        <row r="562">
          <cell r="F562" t="str">
            <v>110603-325005G8</v>
          </cell>
          <cell r="G562" t="str">
            <v>Oven Ready Potato Crunch,_x000D_
Pollock CN 3.6 oz Hoagie</v>
          </cell>
          <cell r="H562" t="str">
            <v>FISH AK PLCK FRZ BULK CTN-49.5 LB</v>
          </cell>
          <cell r="I562">
            <v>14.14</v>
          </cell>
          <cell r="J562">
            <v>2.2734999999999999</v>
          </cell>
          <cell r="K562">
            <v>32.15</v>
          </cell>
        </row>
        <row r="563">
          <cell r="F563" t="str">
            <v>110603-325005G9</v>
          </cell>
          <cell r="G563" t="str">
            <v>Oven Ready Sweet Potato,_x000D_
Pollock CN - 3.6 oz Portion</v>
          </cell>
          <cell r="H563" t="str">
            <v>FISH AK PLCK FRZ BULK CTN-49.5 LB</v>
          </cell>
          <cell r="I563">
            <v>14.14</v>
          </cell>
          <cell r="J563">
            <v>2.2734999999999999</v>
          </cell>
          <cell r="K563">
            <v>32.15</v>
          </cell>
        </row>
        <row r="564">
          <cell r="F564" t="str">
            <v>110603-325005GA</v>
          </cell>
          <cell r="G564" t="str">
            <v>Oven Ready Sweet Potato,_x000D_
Pollock CN - 3.6 oz Portion</v>
          </cell>
          <cell r="H564" t="str">
            <v>FISH AK PLCK FRZ BULK CTN-49.5 LB</v>
          </cell>
          <cell r="I564">
            <v>7.07</v>
          </cell>
          <cell r="J564">
            <v>2.2734999999999999</v>
          </cell>
          <cell r="K564">
            <v>16.07</v>
          </cell>
        </row>
        <row r="565">
          <cell r="F565" t="str">
            <v>110603-325005GC</v>
          </cell>
          <cell r="G565" t="str">
            <v>Oven Ready Sweet Potato, _x000D_
Pollock CN 3.6 oz Wedge</v>
          </cell>
          <cell r="H565" t="str">
            <v>FISH AK PLCK FRZ BULK CTN-49.5 LB</v>
          </cell>
          <cell r="I565">
            <v>7.07</v>
          </cell>
          <cell r="J565">
            <v>2.2734999999999999</v>
          </cell>
          <cell r="K565">
            <v>16.07</v>
          </cell>
        </row>
        <row r="566">
          <cell r="F566" t="str">
            <v>110603-325005GD</v>
          </cell>
          <cell r="G566" t="str">
            <v>Oven Ready Sweet Potato,_x000D_
Pollock CN 3.6 oz Hoagie</v>
          </cell>
          <cell r="H566" t="str">
            <v>FISH AK PLCK FRZ BULK CTN-49.5 LB</v>
          </cell>
          <cell r="I566">
            <v>7.07</v>
          </cell>
          <cell r="J566">
            <v>2.2734999999999999</v>
          </cell>
          <cell r="K566">
            <v>16.07</v>
          </cell>
        </row>
        <row r="567">
          <cell r="F567" t="str">
            <v>110603-325005GF</v>
          </cell>
          <cell r="G567" t="str">
            <v>Oven Ready Sweet Potato,_x000D_
Pollock CN 3.6 oz Hoagie</v>
          </cell>
          <cell r="H567" t="str">
            <v>FISH AK PLCK FRZ BULK CTN-49.5 LB</v>
          </cell>
          <cell r="I567">
            <v>14.14</v>
          </cell>
          <cell r="J567">
            <v>2.2734999999999999</v>
          </cell>
          <cell r="K567">
            <v>32.15</v>
          </cell>
        </row>
        <row r="568">
          <cell r="F568" t="str">
            <v>110603-325005GH</v>
          </cell>
          <cell r="G568" t="str">
            <v>Oven Ready Sweet Potato,_x000D_
Pollock CN 3.6 oz Wedge</v>
          </cell>
          <cell r="H568" t="str">
            <v>FISH AK PLCK FRZ BULK CTN-49.5 LB</v>
          </cell>
          <cell r="I568">
            <v>14.14</v>
          </cell>
          <cell r="J568">
            <v>2.2734999999999999</v>
          </cell>
          <cell r="K568">
            <v>32.15</v>
          </cell>
        </row>
        <row r="569">
          <cell r="F569" t="str">
            <v>110603-325006B8</v>
          </cell>
          <cell r="G569" t="str">
            <v>Oven Ready Buffalo, _x000D_
Pollock CN - 1.25oz Stick</v>
          </cell>
          <cell r="H569" t="str">
            <v>FISH AK PLCK FRZ BULK CTN-49.5 LB</v>
          </cell>
          <cell r="I569">
            <v>6.9</v>
          </cell>
          <cell r="J569">
            <v>2.2734999999999999</v>
          </cell>
          <cell r="K569">
            <v>15.69</v>
          </cell>
        </row>
        <row r="570">
          <cell r="F570" t="str">
            <v>110603-325008D1</v>
          </cell>
          <cell r="G570" t="str">
            <v>Oven Ready Cornmeal,_x000D_
Pollock CN - 3.6 oz Portion</v>
          </cell>
          <cell r="H570" t="str">
            <v>FISH AK PLCK FRZ BULK CTN-49.5 LB</v>
          </cell>
          <cell r="I570">
            <v>7.07</v>
          </cell>
          <cell r="J570">
            <v>2.2734999999999999</v>
          </cell>
          <cell r="K570">
            <v>16.07</v>
          </cell>
        </row>
        <row r="571">
          <cell r="F571" t="str">
            <v>110603-325008D3</v>
          </cell>
          <cell r="G571" t="str">
            <v>Oven Ready Cornmeal,_x000D_
Pollock CN 3.6 oz Wedge</v>
          </cell>
          <cell r="H571" t="str">
            <v>FISH AK PLCK FRZ BULK CTN-49.5 LB</v>
          </cell>
          <cell r="I571">
            <v>7.07</v>
          </cell>
          <cell r="J571">
            <v>2.2734999999999999</v>
          </cell>
          <cell r="K571">
            <v>16.07</v>
          </cell>
        </row>
        <row r="572">
          <cell r="F572" t="str">
            <v>110603-325008D4</v>
          </cell>
          <cell r="G572" t="str">
            <v>Oven Ready Cornmeal,_x000D_
Pollock CN 3.6 oz Hoagie</v>
          </cell>
          <cell r="H572" t="str">
            <v>FISH AK PLCK FRZ BULK CTN-49.5 LB</v>
          </cell>
          <cell r="I572">
            <v>7.07</v>
          </cell>
          <cell r="J572">
            <v>2.2734999999999999</v>
          </cell>
          <cell r="K572">
            <v>16.07</v>
          </cell>
        </row>
        <row r="573">
          <cell r="F573" t="str">
            <v>110603-325008D5</v>
          </cell>
          <cell r="G573" t="str">
            <v>Oven Ready Cornmeal,_x000D_
Pollock CN - 3.6 oz Portion</v>
          </cell>
          <cell r="H573" t="str">
            <v>FISH AK PLCK FRZ BULK CTN-49.5 LB</v>
          </cell>
          <cell r="I573">
            <v>14.14</v>
          </cell>
          <cell r="J573">
            <v>2.2734999999999999</v>
          </cell>
          <cell r="K573">
            <v>32.15</v>
          </cell>
        </row>
        <row r="574">
          <cell r="F574" t="str">
            <v>110603-325008D9</v>
          </cell>
          <cell r="G574" t="str">
            <v>Oven Ready Buffalo,_x000D_
Pollock CN - 3.6 oz Portion</v>
          </cell>
          <cell r="H574" t="str">
            <v>FISH AK PLCK FRZ BULK CTN-49.5 LB</v>
          </cell>
          <cell r="I574">
            <v>7.07</v>
          </cell>
          <cell r="J574">
            <v>2.2734999999999999</v>
          </cell>
          <cell r="K574">
            <v>16.07</v>
          </cell>
        </row>
        <row r="575">
          <cell r="F575" t="str">
            <v>110603-3250B1C5</v>
          </cell>
          <cell r="G575" t="str">
            <v>Oven Ready Potato Crunch,_x000D_
Pollock CN - 3.6 oz Portion</v>
          </cell>
          <cell r="H575" t="str">
            <v>FISH AK PLCK FRZ BULK CTN-49.5 LB</v>
          </cell>
          <cell r="I575">
            <v>7.07</v>
          </cell>
          <cell r="J575">
            <v>2.2734999999999999</v>
          </cell>
          <cell r="K575">
            <v>16.07</v>
          </cell>
        </row>
        <row r="576">
          <cell r="F576" t="str">
            <v>110603-3250B1C7</v>
          </cell>
          <cell r="G576" t="str">
            <v>Oven Ready Potato Crunch,_x000D_
Pollock CN 3.6 oz Hoagie</v>
          </cell>
          <cell r="H576" t="str">
            <v>FISH AK PLCK FRZ BULK CTN-49.5 LB</v>
          </cell>
          <cell r="I576">
            <v>7.07</v>
          </cell>
          <cell r="J576">
            <v>2.2734999999999999</v>
          </cell>
          <cell r="K576">
            <v>16.07</v>
          </cell>
        </row>
        <row r="577">
          <cell r="F577" t="str">
            <v>110603-3250B1C8</v>
          </cell>
          <cell r="G577" t="str">
            <v>Oven Ready Potato Crunch,_x000D_
Pollock CN 3.6 oz Wedge</v>
          </cell>
          <cell r="H577" t="str">
            <v>FISH AK PLCK FRZ BULK CTN-49.5 LB</v>
          </cell>
          <cell r="I577">
            <v>7.07</v>
          </cell>
          <cell r="J577">
            <v>2.2734999999999999</v>
          </cell>
          <cell r="K577">
            <v>16.07</v>
          </cell>
        </row>
        <row r="578">
          <cell r="F578" t="str">
            <v>110603-3250B3D7</v>
          </cell>
          <cell r="G578" t="str">
            <v>Oven Ready Whole Grain, _x000D_
Pollock CN - 3.6 oz Portion</v>
          </cell>
          <cell r="H578" t="str">
            <v>FISH AK PLCK FRZ BULK CTN-49.5 LB</v>
          </cell>
          <cell r="I578">
            <v>7.07</v>
          </cell>
          <cell r="J578">
            <v>2.2734999999999999</v>
          </cell>
          <cell r="K578">
            <v>16.07</v>
          </cell>
        </row>
        <row r="579">
          <cell r="F579" t="str">
            <v>110603-3250B3D8</v>
          </cell>
          <cell r="G579" t="str">
            <v>Oven Ready Whole Grain, _x000D_
Pollock CN - 3.6 oz Portion</v>
          </cell>
          <cell r="H579" t="str">
            <v>FISH AK PLCK FRZ BULK CTN-49.5 LB</v>
          </cell>
          <cell r="I579">
            <v>14.14</v>
          </cell>
          <cell r="J579">
            <v>2.2734999999999999</v>
          </cell>
          <cell r="K579">
            <v>32.15</v>
          </cell>
        </row>
        <row r="580">
          <cell r="F580" t="str">
            <v>110603-3250B4D5</v>
          </cell>
          <cell r="G580" t="str">
            <v>Oven Ready Buffalo, _x000D_
Pollock CN - 3.6 oz Portion</v>
          </cell>
          <cell r="H580" t="str">
            <v>FISH AK PLCK FRZ BULK CTN-49.5 LB</v>
          </cell>
          <cell r="I580">
            <v>14.14</v>
          </cell>
          <cell r="J580">
            <v>2.2734999999999999</v>
          </cell>
          <cell r="K580">
            <v>32.15</v>
          </cell>
        </row>
        <row r="581">
          <cell r="F581" t="str">
            <v>110603-3250B4D6</v>
          </cell>
          <cell r="G581" t="str">
            <v>Oven Ready Buffalo, _x000D_
Pollock CN 3.6 oz Hoagie</v>
          </cell>
          <cell r="H581" t="str">
            <v>FISH AK PLCK FRZ BULK CTN-49.5 LB</v>
          </cell>
          <cell r="I581">
            <v>14.14</v>
          </cell>
          <cell r="J581">
            <v>2.2734999999999999</v>
          </cell>
          <cell r="K581">
            <v>32.15</v>
          </cell>
        </row>
        <row r="582">
          <cell r="F582" t="str">
            <v>110603-3250B4D7</v>
          </cell>
          <cell r="G582" t="str">
            <v>Oven Ready Buffalo,_x000D_
Pollock CN 3.6 oz Wedge</v>
          </cell>
          <cell r="H582" t="str">
            <v>FISH AK PLCK FRZ BULK CTN-49.5 LB</v>
          </cell>
          <cell r="I582">
            <v>14.14</v>
          </cell>
          <cell r="J582">
            <v>2.2734999999999999</v>
          </cell>
          <cell r="K582">
            <v>32.15</v>
          </cell>
        </row>
        <row r="583">
          <cell r="F583" t="str">
            <v>110603-3250B5B6</v>
          </cell>
          <cell r="G583" t="str">
            <v>Oven Ready Whole Grain, _x000D_
Pollock CN 3.6 oz Hoagie</v>
          </cell>
          <cell r="H583" t="str">
            <v>FISH AK PLCK FRZ BULK CTN-49.5 LB</v>
          </cell>
          <cell r="I583">
            <v>14.14</v>
          </cell>
          <cell r="J583">
            <v>2.2734999999999999</v>
          </cell>
          <cell r="K583">
            <v>32.15</v>
          </cell>
        </row>
        <row r="584">
          <cell r="F584" t="str">
            <v>110603-3250B5B7</v>
          </cell>
          <cell r="G584" t="str">
            <v>Oven Ready Whole Grain, _x000D_
Pollock CN 3.6 oz Hoagie</v>
          </cell>
          <cell r="H584" t="str">
            <v>FISH AK PLCK FRZ BULK CTN-49.5 LB</v>
          </cell>
          <cell r="I584">
            <v>7.07</v>
          </cell>
          <cell r="J584">
            <v>2.2734999999999999</v>
          </cell>
          <cell r="K584">
            <v>16.07</v>
          </cell>
        </row>
        <row r="585">
          <cell r="F585" t="str">
            <v>110603-3250B5B9</v>
          </cell>
          <cell r="G585" t="str">
            <v>Oven Ready Whole Grain, _x000D_
Pollock CN 3.6 oz Wedge</v>
          </cell>
          <cell r="H585" t="str">
            <v>FISH AK PLCK FRZ BULK CTN-49.5 LB</v>
          </cell>
          <cell r="I585">
            <v>7.07</v>
          </cell>
          <cell r="J585">
            <v>2.2734999999999999</v>
          </cell>
          <cell r="K585">
            <v>16.07</v>
          </cell>
        </row>
        <row r="586">
          <cell r="F586" t="str">
            <v>110603-3250B5C1</v>
          </cell>
          <cell r="G586" t="str">
            <v>Oven Ready Whole Grain, _x000D_
Pollock CN 3.6 oz Wedge</v>
          </cell>
          <cell r="H586" t="str">
            <v>FISH AK PLCK FRZ BULK CTN-49.5 LB</v>
          </cell>
          <cell r="I586">
            <v>14.14</v>
          </cell>
          <cell r="J586">
            <v>2.2734999999999999</v>
          </cell>
          <cell r="K586">
            <v>32.15</v>
          </cell>
        </row>
        <row r="587">
          <cell r="F587" t="str">
            <v>110603-3250B5C3</v>
          </cell>
          <cell r="G587" t="str">
            <v>Oven Ready Cornmeal, _x000D_
Pollock CN 3.6 oz Hoagie</v>
          </cell>
          <cell r="H587" t="str">
            <v>FISH AK PLCK FRZ BULK CTN-49.5 LB</v>
          </cell>
          <cell r="I587">
            <v>14.14</v>
          </cell>
          <cell r="J587">
            <v>2.2734999999999999</v>
          </cell>
          <cell r="K587">
            <v>32.15</v>
          </cell>
        </row>
        <row r="588">
          <cell r="F588" t="str">
            <v>110603-3250B5C4</v>
          </cell>
          <cell r="G588" t="str">
            <v>Oven Ready Cornmeal,_x000D_
Pollock CN 3.6 oz Wedge</v>
          </cell>
          <cell r="H588" t="str">
            <v>FISH AK PLCK FRZ BULK CTN-49.5 LB</v>
          </cell>
          <cell r="I588">
            <v>14.14</v>
          </cell>
          <cell r="J588">
            <v>2.2734999999999999</v>
          </cell>
          <cell r="K588">
            <v>32.15</v>
          </cell>
        </row>
        <row r="589">
          <cell r="F589" t="str">
            <v>110603-3250B5CC</v>
          </cell>
          <cell r="G589" t="str">
            <v>Oven Ready Buffalo, _x000D_
Pollock CN 3.6 oz Wedge</v>
          </cell>
          <cell r="H589" t="str">
            <v>FISH AK PLCK FRZ BULK CTN-49.5 LB</v>
          </cell>
          <cell r="I589">
            <v>7.07</v>
          </cell>
          <cell r="J589">
            <v>2.2734999999999999</v>
          </cell>
          <cell r="K589">
            <v>16.07</v>
          </cell>
        </row>
        <row r="590">
          <cell r="F590" t="str">
            <v>110603-3250B5CD</v>
          </cell>
          <cell r="G590" t="str">
            <v>Oven Ready Buffalo, _x000D_
Pollock CN 3.6 oz Hoagie</v>
          </cell>
          <cell r="H590" t="str">
            <v>FISH AK PLCK FRZ BULK CTN-49.5 LB</v>
          </cell>
          <cell r="I590">
            <v>7.07</v>
          </cell>
          <cell r="J590">
            <v>2.2734999999999999</v>
          </cell>
          <cell r="K590">
            <v>16.07</v>
          </cell>
        </row>
        <row r="591">
          <cell r="F591" t="str">
            <v>110603-327002L1</v>
          </cell>
          <cell r="G591" t="str">
            <v>Un-Breaded Pollock 2.6 OZ Rectangle</v>
          </cell>
          <cell r="H591" t="str">
            <v>FISH AK PLCK FRZ BULK CTN-49.5 LB</v>
          </cell>
          <cell r="I591">
            <v>10.074999999999999</v>
          </cell>
          <cell r="J591">
            <v>2.2734999999999999</v>
          </cell>
          <cell r="K591">
            <v>22.91</v>
          </cell>
        </row>
        <row r="592">
          <cell r="F592" t="str">
            <v>110603-327002L2</v>
          </cell>
          <cell r="G592" t="str">
            <v>Un-Breaded Pollock 2.6 OZ Wedge CN</v>
          </cell>
          <cell r="H592" t="str">
            <v>FISH AK PLCK FRZ BULK CTN-49.5 LB</v>
          </cell>
          <cell r="I592">
            <v>10.074999999999999</v>
          </cell>
          <cell r="J592">
            <v>2.2734999999999999</v>
          </cell>
          <cell r="K592">
            <v>22.91</v>
          </cell>
        </row>
        <row r="593">
          <cell r="F593" t="str">
            <v>110603-327002L3</v>
          </cell>
          <cell r="G593" t="str">
            <v>Un-Breaded Pollock 2.6 OZ Hoagie CN</v>
          </cell>
          <cell r="H593" t="str">
            <v>FISH AK PLCK FRZ BULK CTN-49.5 LB</v>
          </cell>
          <cell r="I593">
            <v>10.074999999999999</v>
          </cell>
          <cell r="J593">
            <v>2.2734999999999999</v>
          </cell>
          <cell r="K593">
            <v>22.91</v>
          </cell>
        </row>
        <row r="594">
          <cell r="F594" t="str">
            <v>115134-0111</v>
          </cell>
          <cell r="G594" t="str">
            <v>Mandarin Orange Chicken</v>
          </cell>
          <cell r="H594" t="str">
            <v>CHICKEN LEGS CHILLED -BULK</v>
          </cell>
          <cell r="I594">
            <v>39.08</v>
          </cell>
          <cell r="J594">
            <v>0.62829999999999997</v>
          </cell>
          <cell r="K594">
            <v>24.55</v>
          </cell>
        </row>
        <row r="595">
          <cell r="F595" t="str">
            <v>115134-0112</v>
          </cell>
          <cell r="G595" t="str">
            <v>Honey Fire Chicken</v>
          </cell>
          <cell r="H595" t="str">
            <v>CHICKEN LEGS CHILLED -BULK</v>
          </cell>
          <cell r="I595">
            <v>39.08</v>
          </cell>
          <cell r="J595">
            <v>0.62829999999999997</v>
          </cell>
          <cell r="K595">
            <v>24.55</v>
          </cell>
        </row>
        <row r="596">
          <cell r="F596" t="str">
            <v>115134-0113</v>
          </cell>
          <cell r="G596" t="str">
            <v>Kung Pao Chicken</v>
          </cell>
          <cell r="H596" t="str">
            <v>CHICKEN LEGS CHILLED -BULK</v>
          </cell>
          <cell r="I596">
            <v>39.08</v>
          </cell>
          <cell r="J596">
            <v>0.62829999999999997</v>
          </cell>
          <cell r="K596">
            <v>24.55</v>
          </cell>
        </row>
        <row r="597">
          <cell r="F597" t="str">
            <v>115134-0114</v>
          </cell>
          <cell r="G597" t="str">
            <v>Korean BBQ Chicken</v>
          </cell>
          <cell r="H597" t="str">
            <v>CHICKEN LEGS CHILLED -BULK</v>
          </cell>
          <cell r="I597">
            <v>40.22</v>
          </cell>
          <cell r="J597">
            <v>0.62829999999999997</v>
          </cell>
          <cell r="K597">
            <v>25.27</v>
          </cell>
        </row>
        <row r="598">
          <cell r="F598" t="str">
            <v>115134-0115</v>
          </cell>
          <cell r="G598" t="str">
            <v>Battered Chicken</v>
          </cell>
          <cell r="H598" t="str">
            <v>CHICKEN LEGS CHILLED -BULK</v>
          </cell>
          <cell r="I598">
            <v>39.08</v>
          </cell>
          <cell r="J598">
            <v>0.62829999999999997</v>
          </cell>
          <cell r="K598">
            <v>24.55</v>
          </cell>
        </row>
        <row r="599">
          <cell r="F599" t="str">
            <v>115134-0116</v>
          </cell>
          <cell r="G599" t="str">
            <v>Cherry Blossom Chicken</v>
          </cell>
          <cell r="H599" t="str">
            <v>CHICKEN LEGS CHILLED -BULK</v>
          </cell>
          <cell r="I599">
            <v>39.08</v>
          </cell>
          <cell r="J599">
            <v>0.62829999999999997</v>
          </cell>
          <cell r="K599">
            <v>24.55</v>
          </cell>
        </row>
        <row r="600">
          <cell r="F600" t="str">
            <v>115134-0117</v>
          </cell>
          <cell r="G600" t="str">
            <v>Teriyaki Chicken</v>
          </cell>
          <cell r="H600" t="str">
            <v>CHICKEN LEGS CHILLED -BULK</v>
          </cell>
          <cell r="I600">
            <v>40.22</v>
          </cell>
          <cell r="J600">
            <v>0.62829999999999997</v>
          </cell>
          <cell r="K600">
            <v>25.27</v>
          </cell>
        </row>
        <row r="601">
          <cell r="F601" t="str">
            <v>115134-0118</v>
          </cell>
          <cell r="G601" t="str">
            <v>Simply Chicken</v>
          </cell>
          <cell r="H601" t="str">
            <v>CHICKEN LEGS CHILLED -BULK</v>
          </cell>
          <cell r="I601">
            <v>53.57</v>
          </cell>
          <cell r="J601">
            <v>0.62829999999999997</v>
          </cell>
          <cell r="K601">
            <v>33.659999999999997</v>
          </cell>
        </row>
        <row r="602">
          <cell r="F602" t="str">
            <v>115134-0119</v>
          </cell>
          <cell r="G602" t="str">
            <v>Kung Pao Chicken</v>
          </cell>
          <cell r="H602" t="str">
            <v>CHICKEN LEGS CHILLED -BULK</v>
          </cell>
          <cell r="I602">
            <v>40.22</v>
          </cell>
          <cell r="J602">
            <v>0.62829999999999997</v>
          </cell>
          <cell r="K602">
            <v>25.27</v>
          </cell>
        </row>
        <row r="603">
          <cell r="F603" t="str">
            <v>115134-0122</v>
          </cell>
          <cell r="G603" t="str">
            <v>Spicy Szechuan Chicken</v>
          </cell>
          <cell r="H603" t="str">
            <v>CHICKEN LEGS CHILLED -BULK</v>
          </cell>
          <cell r="I603">
            <v>40.22</v>
          </cell>
          <cell r="J603">
            <v>0.62829999999999997</v>
          </cell>
          <cell r="K603">
            <v>25.27</v>
          </cell>
        </row>
        <row r="604">
          <cell r="F604" t="str">
            <v>115134-0127</v>
          </cell>
          <cell r="G604" t="str">
            <v>Mandarin Mango Chicken</v>
          </cell>
          <cell r="H604" t="str">
            <v>CHICKEN LEGS CHILLED -BULK</v>
          </cell>
          <cell r="I604">
            <v>39.08</v>
          </cell>
          <cell r="J604">
            <v>0.62829999999999997</v>
          </cell>
          <cell r="K604">
            <v>24.55</v>
          </cell>
        </row>
        <row r="605">
          <cell r="F605" t="str">
            <v>115134-0130</v>
          </cell>
          <cell r="G605" t="str">
            <v>Gluten Free Teriyaki Chicken</v>
          </cell>
          <cell r="H605" t="str">
            <v>CHICKEN LEGS CHILLED -BULK</v>
          </cell>
          <cell r="I605">
            <v>40.22</v>
          </cell>
          <cell r="J605">
            <v>0.62829999999999997</v>
          </cell>
          <cell r="K605">
            <v>25.27</v>
          </cell>
        </row>
        <row r="606">
          <cell r="F606" t="str">
            <v>115134-0131</v>
          </cell>
          <cell r="G606" t="str">
            <v>Thai Chili Chicken</v>
          </cell>
          <cell r="H606" t="str">
            <v>CHICKEN LEGS CHILLED -BULK</v>
          </cell>
          <cell r="I606">
            <v>40.22</v>
          </cell>
          <cell r="J606">
            <v>0.62829999999999997</v>
          </cell>
          <cell r="K606">
            <v>25.27</v>
          </cell>
        </row>
        <row r="607">
          <cell r="F607" t="str">
            <v>115134-0132</v>
          </cell>
          <cell r="G607" t="str">
            <v>General Tso Chicken</v>
          </cell>
          <cell r="H607" t="str">
            <v>CHICKEN LEGS CHILLED -BULK</v>
          </cell>
          <cell r="I607">
            <v>39.08</v>
          </cell>
          <cell r="J607">
            <v>0.62829999999999997</v>
          </cell>
          <cell r="K607">
            <v>24.55</v>
          </cell>
        </row>
        <row r="608">
          <cell r="F608" t="str">
            <v>115134-0133</v>
          </cell>
          <cell r="G608" t="str">
            <v>Lemongrass Chicken</v>
          </cell>
          <cell r="H608" t="str">
            <v>CHICKEN LEGS CHILLED -BULK</v>
          </cell>
          <cell r="I608">
            <v>39.08</v>
          </cell>
          <cell r="J608">
            <v>0.62829999999999997</v>
          </cell>
          <cell r="K608">
            <v>24.55</v>
          </cell>
        </row>
        <row r="609">
          <cell r="F609" t="str">
            <v>115134-0134</v>
          </cell>
          <cell r="G609" t="str">
            <v>Spicy Buffalo Chicken</v>
          </cell>
          <cell r="H609" t="str">
            <v>CHICKEN LEGS CHILLED -BULK</v>
          </cell>
          <cell r="I609">
            <v>39.08</v>
          </cell>
          <cell r="J609">
            <v>0.62829999999999997</v>
          </cell>
          <cell r="K609">
            <v>24.55</v>
          </cell>
        </row>
        <row r="610">
          <cell r="F610" t="str">
            <v>115134-0135</v>
          </cell>
          <cell r="G610" t="str">
            <v>Sweet Thai Chili Chicken</v>
          </cell>
          <cell r="H610" t="str">
            <v>CHICKEN LEGS CHILLED -BULK</v>
          </cell>
          <cell r="I610">
            <v>39.08</v>
          </cell>
          <cell r="J610">
            <v>0.62829999999999997</v>
          </cell>
          <cell r="K610">
            <v>24.55</v>
          </cell>
        </row>
        <row r="611">
          <cell r="F611" t="str">
            <v>115134-0136</v>
          </cell>
          <cell r="G611" t="str">
            <v>Grilled Mandarin Orange Chicken</v>
          </cell>
          <cell r="H611" t="str">
            <v>CHICKEN LEGS CHILLED -BULK</v>
          </cell>
          <cell r="I611">
            <v>40.22</v>
          </cell>
          <cell r="J611">
            <v>0.62829999999999997</v>
          </cell>
          <cell r="K611">
            <v>25.27</v>
          </cell>
        </row>
        <row r="612">
          <cell r="F612" t="str">
            <v>115134-0137</v>
          </cell>
          <cell r="G612" t="str">
            <v>Sriracha Honey Chicken</v>
          </cell>
          <cell r="H612" t="str">
            <v>CHICKEN LEGS CHILLED -BULK</v>
          </cell>
          <cell r="I612">
            <v>39.08</v>
          </cell>
          <cell r="J612">
            <v>0.62829999999999997</v>
          </cell>
          <cell r="K612">
            <v>24.55</v>
          </cell>
        </row>
        <row r="613">
          <cell r="F613" t="str">
            <v>115134-0138</v>
          </cell>
          <cell r="G613" t="str">
            <v>Chasu BBQ Chicken</v>
          </cell>
          <cell r="H613" t="str">
            <v>CHICKEN LEGS CHILLED -BULK</v>
          </cell>
          <cell r="I613">
            <v>53.57</v>
          </cell>
          <cell r="J613">
            <v>0.62829999999999997</v>
          </cell>
          <cell r="K613">
            <v>33.659999999999997</v>
          </cell>
        </row>
        <row r="614">
          <cell r="F614" t="str">
            <v>115134-0139</v>
          </cell>
          <cell r="G614" t="str">
            <v>Mediterranean Shawarma Chicken</v>
          </cell>
          <cell r="H614" t="str">
            <v>CHICKEN LEGS CHILLED -BULK</v>
          </cell>
          <cell r="I614">
            <v>53.57</v>
          </cell>
          <cell r="J614">
            <v>0.62829999999999997</v>
          </cell>
          <cell r="K614">
            <v>33.659999999999997</v>
          </cell>
        </row>
        <row r="615">
          <cell r="F615" t="str">
            <v>115134-0500</v>
          </cell>
          <cell r="G615" t="str">
            <v>Chicken Eggroll</v>
          </cell>
          <cell r="H615" t="str">
            <v>CHICKEN LEGS CHILLED -BULK</v>
          </cell>
          <cell r="I615">
            <v>14.32</v>
          </cell>
          <cell r="J615">
            <v>0.62829999999999997</v>
          </cell>
          <cell r="K615">
            <v>9</v>
          </cell>
        </row>
        <row r="616">
          <cell r="F616" t="str">
            <v>116466-2136</v>
          </cell>
          <cell r="G616" t="str">
            <v>Cherry Snack</v>
          </cell>
          <cell r="H616" t="str">
            <v>CHERRIES DRIED PKG-4/4 LB</v>
          </cell>
          <cell r="I616">
            <v>8.5</v>
          </cell>
          <cell r="J616">
            <v>4.7884000000000002</v>
          </cell>
          <cell r="K616">
            <v>40.700000000000003</v>
          </cell>
        </row>
        <row r="617">
          <cell r="F617" t="str">
            <v>116466-9116</v>
          </cell>
          <cell r="G617" t="str">
            <v>Unsweetened Applesauce Cups</v>
          </cell>
          <cell r="H617" t="str">
            <v>APPLES FOR FURTHER PROCESSING – BULK</v>
          </cell>
          <cell r="I617">
            <v>15</v>
          </cell>
          <cell r="J617">
            <v>0.47449999999999998</v>
          </cell>
          <cell r="K617">
            <v>7.12</v>
          </cell>
        </row>
        <row r="618">
          <cell r="F618" t="str">
            <v>116466-9117</v>
          </cell>
          <cell r="G618" t="str">
            <v>Unsweetened Mixed Berry Applesauce Cups</v>
          </cell>
          <cell r="H618" t="str">
            <v>APPLES FOR FURTHER PROCESSING – BULK</v>
          </cell>
          <cell r="I618">
            <v>15</v>
          </cell>
          <cell r="J618">
            <v>0.47449999999999998</v>
          </cell>
          <cell r="K618">
            <v>7.12</v>
          </cell>
        </row>
        <row r="619">
          <cell r="F619" t="str">
            <v>116466-9118</v>
          </cell>
          <cell r="G619" t="str">
            <v>Unsweetened Strawberry Applesauce Cups</v>
          </cell>
          <cell r="H619" t="str">
            <v>APPLES FOR FURTHER PROCESSING – BULK</v>
          </cell>
          <cell r="I619">
            <v>15</v>
          </cell>
          <cell r="J619">
            <v>0.47449999999999998</v>
          </cell>
          <cell r="K619">
            <v>7.12</v>
          </cell>
        </row>
        <row r="620">
          <cell r="F620" t="str">
            <v>116466-9119</v>
          </cell>
          <cell r="G620" t="str">
            <v>Unsweetened Cinnamon Applesauce Cups</v>
          </cell>
          <cell r="H620" t="str">
            <v>APPLES FOR FURTHER PROCESSING – BULK</v>
          </cell>
          <cell r="I620">
            <v>15</v>
          </cell>
          <cell r="J620">
            <v>0.47449999999999998</v>
          </cell>
          <cell r="K620">
            <v>7.12</v>
          </cell>
        </row>
        <row r="621">
          <cell r="F621" t="str">
            <v>116466-9699</v>
          </cell>
          <cell r="G621" t="str">
            <v>Unsweetened Mango Applesauce Cups</v>
          </cell>
          <cell r="H621" t="str">
            <v>APPLES FOR FURTHER PROCESSING – BULK</v>
          </cell>
          <cell r="I621">
            <v>15</v>
          </cell>
          <cell r="J621">
            <v>0.47449999999999998</v>
          </cell>
          <cell r="K621">
            <v>7.12</v>
          </cell>
        </row>
        <row r="622">
          <cell r="F622" t="str">
            <v>116466-9702</v>
          </cell>
          <cell r="G622" t="str">
            <v>Unsweetened Strawberry Banana Applesauce Cups</v>
          </cell>
          <cell r="H622" t="str">
            <v>APPLES FOR FURTHER PROCESSING – BULK</v>
          </cell>
          <cell r="I622">
            <v>15</v>
          </cell>
          <cell r="J622">
            <v>0.47449999999999998</v>
          </cell>
          <cell r="K622">
            <v>7.12</v>
          </cell>
        </row>
        <row r="623">
          <cell r="F623" t="str">
            <v>116466-9799</v>
          </cell>
          <cell r="G623" t="str">
            <v>Unsweetened Cherry Applesauce Cups</v>
          </cell>
          <cell r="H623" t="str">
            <v>APPLES FOR FURTHER PROCESSING – BULK</v>
          </cell>
          <cell r="I623">
            <v>15</v>
          </cell>
          <cell r="J623">
            <v>0.47449999999999998</v>
          </cell>
          <cell r="K623">
            <v>7.12</v>
          </cell>
        </row>
        <row r="624">
          <cell r="F624" t="str">
            <v>116466-49602</v>
          </cell>
          <cell r="G624" t="str">
            <v>Sour Berries</v>
          </cell>
          <cell r="H624" t="str">
            <v>CHERRIES DRIED PKG-4/4 LB</v>
          </cell>
          <cell r="I624">
            <v>4.29</v>
          </cell>
          <cell r="J624">
            <v>4.7884000000000002</v>
          </cell>
          <cell r="K624">
            <v>20.54</v>
          </cell>
        </row>
        <row r="625">
          <cell r="F625" t="str">
            <v>116466-9117-1</v>
          </cell>
          <cell r="G625" t="str">
            <v>Unsweetened Mixed Berry Applesauce Cups</v>
          </cell>
          <cell r="H625" t="str">
            <v>APPLES FOR FURTHER PROCESSING – BULK</v>
          </cell>
          <cell r="I625">
            <v>30</v>
          </cell>
          <cell r="J625">
            <v>0.47449999999999998</v>
          </cell>
          <cell r="K625">
            <v>14.24</v>
          </cell>
        </row>
        <row r="626">
          <cell r="F626" t="str">
            <v>116466-9118-1</v>
          </cell>
          <cell r="G626" t="str">
            <v>Unsweetened Strawberry Applesauce Cups</v>
          </cell>
          <cell r="H626" t="str">
            <v>APPLES FOR FURTHER PROCESSING – BULK</v>
          </cell>
          <cell r="I626">
            <v>30</v>
          </cell>
          <cell r="J626">
            <v>0.47449999999999998</v>
          </cell>
          <cell r="K626">
            <v>14.24</v>
          </cell>
        </row>
        <row r="627">
          <cell r="F627" t="str">
            <v>116466-9119-1</v>
          </cell>
          <cell r="G627" t="str">
            <v>Unsweetened Cinnamon Applesauce Cups</v>
          </cell>
          <cell r="H627" t="str">
            <v>APPLES FOR FURTHER PROCESSING – BULK</v>
          </cell>
          <cell r="I627">
            <v>30</v>
          </cell>
          <cell r="J627">
            <v>0.47449999999999998</v>
          </cell>
          <cell r="K627">
            <v>14.24</v>
          </cell>
        </row>
        <row r="628">
          <cell r="F628" t="str">
            <v>116466-9699-1</v>
          </cell>
          <cell r="G628" t="str">
            <v>Unsweetened Mango Applesauce Cups</v>
          </cell>
          <cell r="H628" t="str">
            <v>APPLES FOR FURTHER PROCESSING – BULK</v>
          </cell>
          <cell r="I628">
            <v>30</v>
          </cell>
          <cell r="J628">
            <v>0.47449999999999998</v>
          </cell>
          <cell r="K628">
            <v>14.24</v>
          </cell>
        </row>
        <row r="629">
          <cell r="F629" t="str">
            <v>116466-9700-1</v>
          </cell>
          <cell r="G629" t="str">
            <v>Unsweetened Blue Raspberry  Applesauce Cups</v>
          </cell>
          <cell r="H629" t="str">
            <v>APPLES FOR FURTHER PROCESSING – BULK</v>
          </cell>
          <cell r="I629">
            <v>30</v>
          </cell>
          <cell r="J629">
            <v>0.47449999999999998</v>
          </cell>
          <cell r="K629">
            <v>14.24</v>
          </cell>
        </row>
        <row r="630">
          <cell r="F630" t="str">
            <v>116466-9701-1</v>
          </cell>
          <cell r="G630" t="str">
            <v>Unsweetened Birthday Cake Applesauce Cups</v>
          </cell>
          <cell r="H630" t="str">
            <v>APPLES FOR FURTHER PROCESSING – BULK</v>
          </cell>
          <cell r="I630">
            <v>30</v>
          </cell>
          <cell r="J630">
            <v>0.47449999999999998</v>
          </cell>
          <cell r="K630">
            <v>14.24</v>
          </cell>
        </row>
        <row r="631">
          <cell r="F631" t="str">
            <v>116466-9702-1</v>
          </cell>
          <cell r="G631" t="str">
            <v>Unsweetened Strawberry Banana Applesauce Cups</v>
          </cell>
          <cell r="H631" t="str">
            <v>APPLES FOR FURTHER PROCESSING – BULK</v>
          </cell>
          <cell r="I631">
            <v>30</v>
          </cell>
          <cell r="J631">
            <v>0.47449999999999998</v>
          </cell>
          <cell r="K631">
            <v>14.24</v>
          </cell>
        </row>
        <row r="632">
          <cell r="F632" t="str">
            <v>116466-9799-1</v>
          </cell>
          <cell r="G632" t="str">
            <v>Unsweetened Cherry Applesauce Cups</v>
          </cell>
          <cell r="H632" t="str">
            <v>APPLES FOR FURTHER PROCESSING – BULK</v>
          </cell>
          <cell r="I632">
            <v>30</v>
          </cell>
          <cell r="J632">
            <v>0.47449999999999998</v>
          </cell>
          <cell r="K632">
            <v>14.24</v>
          </cell>
        </row>
        <row r="633">
          <cell r="F633" t="str">
            <v>100814-126</v>
          </cell>
          <cell r="G633" t="str">
            <v>Whole Grain Cheese Lasagna Rollup</v>
          </cell>
          <cell r="H633" t="str">
            <v>CHEESE MOZ LM PT SKM UNFZ PROC PK(41125)</v>
          </cell>
          <cell r="I633">
            <v>10.71</v>
          </cell>
          <cell r="J633">
            <v>1.9231</v>
          </cell>
          <cell r="K633">
            <v>20.6</v>
          </cell>
        </row>
        <row r="634">
          <cell r="F634" t="str">
            <v>100814-229</v>
          </cell>
          <cell r="G634" t="str">
            <v>Whole Grain Cheese Ravioli, Large Round</v>
          </cell>
          <cell r="H634" t="str">
            <v>CHEESE MOZ LM PT SKM UNFZ PROC PK(41125)</v>
          </cell>
          <cell r="I634">
            <v>7.82</v>
          </cell>
          <cell r="J634">
            <v>1.9231</v>
          </cell>
          <cell r="K634">
            <v>15.04</v>
          </cell>
        </row>
        <row r="635">
          <cell r="F635" t="str">
            <v>100814-425</v>
          </cell>
          <cell r="G635" t="str">
            <v>Whole Grain Cheese Ravioli, Medium Square</v>
          </cell>
          <cell r="H635" t="str">
            <v>CHEESE MOZ LM PT SKM UNFZ PROC PK(41125)</v>
          </cell>
          <cell r="I635">
            <v>8.15</v>
          </cell>
          <cell r="J635">
            <v>1.9231</v>
          </cell>
          <cell r="K635">
            <v>15.67</v>
          </cell>
        </row>
        <row r="636">
          <cell r="F636" t="str">
            <v>100814-050M</v>
          </cell>
          <cell r="G636" t="str">
            <v>Tools For Schools Whole Grain Pepperoni Rippers®, IW</v>
          </cell>
          <cell r="H636" t="str">
            <v>CHEESE MOZ LM PT SKM UNFZ PROC PK(41125)</v>
          </cell>
          <cell r="I636">
            <v>8.5299999999999994</v>
          </cell>
          <cell r="J636">
            <v>1.9231</v>
          </cell>
          <cell r="K636">
            <v>16.399999999999999</v>
          </cell>
        </row>
        <row r="637">
          <cell r="F637" t="str">
            <v>100814-051M</v>
          </cell>
          <cell r="G637" t="str">
            <v>Tools For Schools Whole Grain Turkey Ham &amp; Cheese Rippers®, IW</v>
          </cell>
          <cell r="H637" t="str">
            <v>CHEESE MOZ LM PT SKM UNFZ PROC PK(41125)</v>
          </cell>
          <cell r="I637">
            <v>6.9</v>
          </cell>
          <cell r="J637">
            <v>1.9231</v>
          </cell>
          <cell r="K637">
            <v>13.27</v>
          </cell>
        </row>
        <row r="638">
          <cell r="F638" t="str">
            <v>100814-053M</v>
          </cell>
          <cell r="G638" t="str">
            <v>Tools For Schools Whole Grain Buffalo Style Chicken &amp; Cheese Rippers®, IW</v>
          </cell>
          <cell r="H638" t="str">
            <v>CHEESE MOZ LM PT SKM UNFZ PROC PK(41125)</v>
          </cell>
          <cell r="I638">
            <v>6.9</v>
          </cell>
          <cell r="J638">
            <v>1.9231</v>
          </cell>
          <cell r="K638">
            <v>13.27</v>
          </cell>
        </row>
        <row r="639">
          <cell r="F639" t="str">
            <v>100814-090B</v>
          </cell>
          <cell r="G639" t="str">
            <v>Tools For Schools Whole Grain Pepperoni Rippers®</v>
          </cell>
          <cell r="H639" t="str">
            <v>CHEESE MOZ LM PT SKM UNFZ PROC PK(41125)</v>
          </cell>
          <cell r="I639">
            <v>8.5299999999999994</v>
          </cell>
          <cell r="J639">
            <v>1.9231</v>
          </cell>
          <cell r="K639">
            <v>16.399999999999999</v>
          </cell>
        </row>
        <row r="640">
          <cell r="F640" t="str">
            <v>100814-091B</v>
          </cell>
          <cell r="G640" t="str">
            <v>Tools For Schools Whole Grain Turkey Ham &amp; Cheese Rippers®</v>
          </cell>
          <cell r="H640" t="str">
            <v>CHEESE MOZ LM PT SKM UNFZ PROC PK(41125)</v>
          </cell>
          <cell r="I640">
            <v>6.9</v>
          </cell>
          <cell r="J640">
            <v>1.9231</v>
          </cell>
          <cell r="K640">
            <v>13.27</v>
          </cell>
        </row>
        <row r="641">
          <cell r="F641" t="str">
            <v>100814-092B</v>
          </cell>
          <cell r="G641" t="str">
            <v>Tools For Schools Whole Grain Cheese Pizza Rippers®</v>
          </cell>
          <cell r="H641" t="str">
            <v>CHEESE MOZ LM PT SKM UNFZ PROC PK(41125)</v>
          </cell>
          <cell r="I641">
            <v>10.45</v>
          </cell>
          <cell r="J641">
            <v>1.9231</v>
          </cell>
          <cell r="K641">
            <v>20.100000000000001</v>
          </cell>
        </row>
        <row r="642">
          <cell r="F642" t="str">
            <v>100814-093B</v>
          </cell>
          <cell r="G642" t="str">
            <v>Tools For Schools Whole Grain Buffalo Style Chicken &amp; Cheese Rippers®</v>
          </cell>
          <cell r="H642" t="str">
            <v>CHEESE MOZ LM PT SKM UNFZ PROC PK(41125)</v>
          </cell>
          <cell r="I642">
            <v>6.9</v>
          </cell>
          <cell r="J642">
            <v>1.9231</v>
          </cell>
          <cell r="K642">
            <v>13.27</v>
          </cell>
        </row>
        <row r="643">
          <cell r="F643" t="str">
            <v>100814-1100M</v>
          </cell>
          <cell r="G643" t="str">
            <v>Tools For Schools Whole Grain Cheese Pizza Stuffwich®</v>
          </cell>
          <cell r="H643" t="str">
            <v>CHEESE MOZ LM PT SKM UNFZ PROC PK(41125)</v>
          </cell>
          <cell r="I643">
            <v>12.22</v>
          </cell>
          <cell r="J643">
            <v>1.9231</v>
          </cell>
          <cell r="K643">
            <v>23.5</v>
          </cell>
        </row>
        <row r="644">
          <cell r="F644" t="str">
            <v>100814-210B</v>
          </cell>
          <cell r="G644" t="str">
            <v>Tools For Schools Whole Grain Pepperoni Calzone</v>
          </cell>
          <cell r="H644" t="str">
            <v>CHEESE MOZ LM PT SKM UNFZ PROC PK(41125)</v>
          </cell>
          <cell r="I644">
            <v>8.35</v>
          </cell>
          <cell r="J644">
            <v>1.9231</v>
          </cell>
          <cell r="K644">
            <v>16.059999999999999</v>
          </cell>
        </row>
        <row r="645">
          <cell r="F645" t="str">
            <v>100814-215B</v>
          </cell>
          <cell r="G645" t="str">
            <v>Tools For Schools Whole Grain Cheese Calzone</v>
          </cell>
          <cell r="H645" t="str">
            <v>CHEESE MOZ LM PT SKM UNFZ PROC PK(41125)</v>
          </cell>
          <cell r="I645">
            <v>9.35</v>
          </cell>
          <cell r="J645">
            <v>1.9231</v>
          </cell>
          <cell r="K645">
            <v>17.98</v>
          </cell>
        </row>
        <row r="646">
          <cell r="F646" t="str">
            <v>100814-218B</v>
          </cell>
          <cell r="G646" t="str">
            <v>Tools For Schools Whole Grain Turkey Ham &amp; Cheese Calzone</v>
          </cell>
          <cell r="H646" t="str">
            <v>CHEESE MOZ LM PT SKM UNFZ PROC PK(41125)</v>
          </cell>
          <cell r="I646">
            <v>9.6</v>
          </cell>
          <cell r="J646">
            <v>1.9231</v>
          </cell>
          <cell r="K646">
            <v>18.46</v>
          </cell>
        </row>
        <row r="647">
          <cell r="F647" t="str">
            <v>100814-255B</v>
          </cell>
          <cell r="G647" t="str">
            <v>Tools For Schools Whole Grain Garlic Cheese Rippers®</v>
          </cell>
          <cell r="H647" t="str">
            <v>CHEESE MOZ LM PT SKM UNFZ PROC PK(41125)</v>
          </cell>
          <cell r="I647">
            <v>10.45</v>
          </cell>
          <cell r="J647">
            <v>1.9231</v>
          </cell>
          <cell r="K647">
            <v>20.100000000000001</v>
          </cell>
        </row>
        <row r="648">
          <cell r="F648" t="str">
            <v>100814-320M</v>
          </cell>
          <cell r="G648" t="str">
            <v>Tools For Schools Whole Grain Pepperoni Calzone, IW</v>
          </cell>
          <cell r="H648" t="str">
            <v>CHEESE MOZ LM PT SKM UNFZ PROC PK(41125)</v>
          </cell>
          <cell r="I648">
            <v>8.35</v>
          </cell>
          <cell r="J648">
            <v>1.9231</v>
          </cell>
          <cell r="K648">
            <v>16.059999999999999</v>
          </cell>
        </row>
        <row r="649">
          <cell r="F649" t="str">
            <v>100814-325M</v>
          </cell>
          <cell r="G649" t="str">
            <v>Tools For Schools Whole Grain Cheese Calzone, IW</v>
          </cell>
          <cell r="H649" t="str">
            <v>CHEESE MOZ LM PT SKM UNFZ PROC PK(41125)</v>
          </cell>
          <cell r="I649">
            <v>9.35</v>
          </cell>
          <cell r="J649">
            <v>1.9231</v>
          </cell>
          <cell r="K649">
            <v>17.98</v>
          </cell>
        </row>
        <row r="650">
          <cell r="F650" t="str">
            <v>100814-328M</v>
          </cell>
          <cell r="G650" t="str">
            <v>Tools For Schools Whole Grain Turkey Ham &amp; Cheese Calzone, IW</v>
          </cell>
          <cell r="H650" t="str">
            <v>CHEESE MOZ LM PT SKM UNFZ PROC PK(41125)</v>
          </cell>
          <cell r="I650">
            <v>9.6</v>
          </cell>
          <cell r="J650">
            <v>1.9231</v>
          </cell>
          <cell r="K650">
            <v>18.46</v>
          </cell>
        </row>
        <row r="651">
          <cell r="F651" t="str">
            <v>100814-595M</v>
          </cell>
          <cell r="G651" t="str">
            <v>Tools For Schools Whole Grain Pepperoni Pizza Stuffwich®, IW</v>
          </cell>
          <cell r="H651" t="str">
            <v>CHEESE MOZ LM PT SKM UNFZ PROC PK(41125)</v>
          </cell>
          <cell r="I651">
            <v>5</v>
          </cell>
          <cell r="J651">
            <v>1.9231</v>
          </cell>
          <cell r="K651">
            <v>9.6199999999999992</v>
          </cell>
        </row>
        <row r="652">
          <cell r="F652" t="str">
            <v>100814-600B</v>
          </cell>
          <cell r="G652" t="str">
            <v>Tools For Schools Whole Grain Pepperoni Pizza Stuffwich®</v>
          </cell>
          <cell r="H652" t="str">
            <v>CHEESE MOZ LM PT SKM UNFZ PROC PK(41125)</v>
          </cell>
          <cell r="I652">
            <v>5</v>
          </cell>
          <cell r="J652">
            <v>1.9231</v>
          </cell>
          <cell r="K652">
            <v>9.6199999999999992</v>
          </cell>
        </row>
        <row r="653">
          <cell r="F653" t="str">
            <v>100814-800M</v>
          </cell>
          <cell r="G653" t="str">
            <v>Tools For Schools Gluten-Free Pepperoni Stuffwich®, IW</v>
          </cell>
          <cell r="H653" t="str">
            <v>CHEESE MOZ LM PT SKM UNFZ PROC PK(41125)</v>
          </cell>
          <cell r="I653">
            <v>2.61</v>
          </cell>
          <cell r="J653">
            <v>1.9231</v>
          </cell>
          <cell r="K653">
            <v>5.0199999999999996</v>
          </cell>
        </row>
        <row r="654">
          <cell r="F654" t="str">
            <v>100814-8073B</v>
          </cell>
          <cell r="G654" t="str">
            <v>Tools For Schools Whole Grain Mini Pepperoni Calzone®</v>
          </cell>
          <cell r="H654" t="str">
            <v>CHEESE MOZ LM PT SKM UNFZ PROC PK(41125)</v>
          </cell>
          <cell r="I654">
            <v>3.5</v>
          </cell>
          <cell r="J654">
            <v>1.9231</v>
          </cell>
          <cell r="K654">
            <v>6.73</v>
          </cell>
        </row>
        <row r="655">
          <cell r="F655" t="str">
            <v>100814-8074B</v>
          </cell>
          <cell r="G655" t="str">
            <v>Tools For Schools Whole Grain Mini Cheese Calzone®</v>
          </cell>
          <cell r="H655" t="str">
            <v>CHEESE MOZ LM PT SKM UNFZ PROC PK(41125)</v>
          </cell>
          <cell r="I655">
            <v>4.7</v>
          </cell>
          <cell r="J655">
            <v>1.9231</v>
          </cell>
          <cell r="K655">
            <v>9.0399999999999991</v>
          </cell>
        </row>
        <row r="656">
          <cell r="F656" t="str">
            <v>100814-963B</v>
          </cell>
          <cell r="G656" t="str">
            <v>Tools For Schools Whole Grain Turkey Ham &amp; Cheese Stuffwich®</v>
          </cell>
          <cell r="H656" t="str">
            <v>CHEESE MOZ LM PT SKM UNFZ PROC PK(41125)</v>
          </cell>
          <cell r="I656">
            <v>5</v>
          </cell>
          <cell r="J656">
            <v>1.9231</v>
          </cell>
          <cell r="K656">
            <v>9.6199999999999992</v>
          </cell>
        </row>
        <row r="657">
          <cell r="F657" t="str">
            <v>100814-970M</v>
          </cell>
          <cell r="G657" t="str">
            <v>Tools For Schools Whole Grain Turkey Ham &amp; Cheese Stuffwich®, IW</v>
          </cell>
          <cell r="H657" t="str">
            <v>CHEESE MOZ LM PT SKM UNFZ PROC PK(41125)</v>
          </cell>
          <cell r="I657">
            <v>5</v>
          </cell>
          <cell r="J657">
            <v>1.9231</v>
          </cell>
          <cell r="K657">
            <v>9.6199999999999992</v>
          </cell>
        </row>
        <row r="658">
          <cell r="F658" t="str">
            <v>100814-A33045</v>
          </cell>
          <cell r="G658" t="str">
            <v>Whole Grain Mozzarella Filled Breadstick(Bulk), 2 oz.</v>
          </cell>
          <cell r="H658" t="str">
            <v>CHEESE MOZ LM PT SKM UNFZ PROC PK(41125)</v>
          </cell>
          <cell r="I658">
            <v>7</v>
          </cell>
          <cell r="J658">
            <v>1.9231</v>
          </cell>
          <cell r="K658">
            <v>13.46</v>
          </cell>
        </row>
        <row r="659">
          <cell r="F659" t="str">
            <v>100814-A33057</v>
          </cell>
          <cell r="G659" t="str">
            <v>Whole Grain Mozzarella Cheese Stuffed Breadstick (IW</v>
          </cell>
          <cell r="H659" t="str">
            <v>CHEESE MOZ LM PT SKM UNFZ PROC PK(41125)</v>
          </cell>
          <cell r="I659">
            <v>5.04</v>
          </cell>
          <cell r="J659">
            <v>1.9231</v>
          </cell>
          <cell r="K659">
            <v>9.69</v>
          </cell>
        </row>
        <row r="660">
          <cell r="F660" t="str">
            <v>100814-A80441</v>
          </cell>
          <cell r="G660" t="str">
            <v>Whole Grain Cheese STUFFWICH®, IW</v>
          </cell>
          <cell r="H660" t="str">
            <v>CHEESE MOZ LM PT SKM UNFZ PROC PK(41125)</v>
          </cell>
          <cell r="I660">
            <v>15.84</v>
          </cell>
          <cell r="J660">
            <v>1.9231</v>
          </cell>
          <cell r="K660">
            <v>30.46</v>
          </cell>
        </row>
        <row r="661">
          <cell r="F661" t="str">
            <v>100232-16272-20111</v>
          </cell>
          <cell r="G661" t="str">
            <v>Gilardi Large Stuffed Crust 100%_x000D_
Mozzarella Cheese</v>
          </cell>
          <cell r="H661" t="str">
            <v>CHEESE MOZ LM PT SKM UNFZ PROC PK(41125)</v>
          </cell>
          <cell r="I661">
            <v>9.36</v>
          </cell>
          <cell r="J661">
            <v>1.9231</v>
          </cell>
          <cell r="K661">
            <v>18</v>
          </cell>
        </row>
        <row r="662">
          <cell r="F662" t="str">
            <v>100232-16272-20112</v>
          </cell>
          <cell r="G662" t="str">
            <v>Gilardi Large Stuffed Crust 100%_x000D_
Mozzarella Turkey Pepperoni</v>
          </cell>
          <cell r="H662" t="str">
            <v>CHEESE MOZ LM PT SKM UNFZ PROC PK(41125)</v>
          </cell>
          <cell r="I662">
            <v>8.33</v>
          </cell>
          <cell r="J662">
            <v>1.9231</v>
          </cell>
          <cell r="K662">
            <v>16.02</v>
          </cell>
        </row>
        <row r="663">
          <cell r="F663" t="str">
            <v>100232-16272-20113</v>
          </cell>
          <cell r="G663" t="str">
            <v>Gilardi Medium Stuffed Crust 100%_x000D_
Mozzarella Cheese</v>
          </cell>
          <cell r="H663" t="str">
            <v>CHEESE MOZ LM PT SKM UNFZ PROC PK(41125)</v>
          </cell>
          <cell r="I663">
            <v>10.32</v>
          </cell>
          <cell r="J663">
            <v>1.9231</v>
          </cell>
          <cell r="K663">
            <v>19.850000000000001</v>
          </cell>
        </row>
        <row r="664">
          <cell r="F664" t="str">
            <v>100232-16272-20114</v>
          </cell>
          <cell r="G664" t="str">
            <v>Gilardi Medium Stuffed Crust 100%_x000D_
Mozzarella Turkey Pepperoni</v>
          </cell>
          <cell r="H664" t="str">
            <v>CHEESE MOZ LM PT SKM UNFZ PROC PK(41125)</v>
          </cell>
          <cell r="I664">
            <v>9.0299999999999994</v>
          </cell>
          <cell r="J664">
            <v>1.9231</v>
          </cell>
          <cell r="K664">
            <v>17.37</v>
          </cell>
        </row>
        <row r="665">
          <cell r="F665" t="str">
            <v>100232-16272-20117</v>
          </cell>
          <cell r="G665" t="str">
            <v>Gilardi 6” Cheese Filled Breadstick - Whole Grain</v>
          </cell>
          <cell r="H665" t="str">
            <v>CHEESE MOZ LM PT SKM UNFZ PROC PK(41125)</v>
          </cell>
          <cell r="I665">
            <v>9.5399999999999991</v>
          </cell>
          <cell r="J665">
            <v>1.9231</v>
          </cell>
          <cell r="K665">
            <v>18.350000000000001</v>
          </cell>
        </row>
        <row r="666">
          <cell r="F666" t="str">
            <v>100232-16272-20120</v>
          </cell>
          <cell r="G666" t="str">
            <v>Gilardi Three Cheese Calzone</v>
          </cell>
          <cell r="H666" t="str">
            <v>CHEESE MOZ LM PT SKM UNFZ PROC PK(41125)</v>
          </cell>
          <cell r="I666">
            <v>6.07</v>
          </cell>
          <cell r="J666">
            <v>1.9231</v>
          </cell>
          <cell r="K666">
            <v>11.67</v>
          </cell>
        </row>
        <row r="667">
          <cell r="F667" t="str">
            <v>100232-16272-20121</v>
          </cell>
          <cell r="G667" t="str">
            <v>Gilardi Meat Combo Calzone</v>
          </cell>
          <cell r="H667" t="str">
            <v>CHEESE MOZ LM PT SKM UNFZ PROC PK(41125)</v>
          </cell>
          <cell r="I667">
            <v>4.43</v>
          </cell>
          <cell r="J667">
            <v>1.9231</v>
          </cell>
          <cell r="K667">
            <v>8.52</v>
          </cell>
        </row>
        <row r="668">
          <cell r="F668" t="str">
            <v>100232-16272-20123</v>
          </cell>
          <cell r="G668" t="str">
            <v>Gilardi Pepperoni Calzone</v>
          </cell>
          <cell r="H668" t="str">
            <v>CHEESE MOZ LM PT SKM UNFZ PROC PK(41125)</v>
          </cell>
          <cell r="I668">
            <v>4.43</v>
          </cell>
          <cell r="J668">
            <v>1.9231</v>
          </cell>
          <cell r="K668">
            <v>8.52</v>
          </cell>
        </row>
        <row r="669">
          <cell r="F669" t="str">
            <v>100232-16272-20124</v>
          </cell>
          <cell r="G669" t="str">
            <v>Gilardi Cheesy Garlic Parmesan Flatbread</v>
          </cell>
          <cell r="H669" t="str">
            <v>CHEESE MOZ LM PT SKM UNFZ PROC PK(41125)</v>
          </cell>
          <cell r="I669">
            <v>7.38</v>
          </cell>
          <cell r="J669">
            <v>1.9231</v>
          </cell>
          <cell r="K669">
            <v>14.19</v>
          </cell>
        </row>
        <row r="670">
          <cell r="F670" t="str">
            <v>100232-16272-20125</v>
          </cell>
          <cell r="G670" t="str">
            <v>Gilardi BBQ Chicken Flatbread</v>
          </cell>
          <cell r="H670" t="str">
            <v>CHEESE MOZ LM PT SKM UNFZ PROC PK(41125)</v>
          </cell>
          <cell r="I670">
            <v>6.97</v>
          </cell>
          <cell r="J670">
            <v>1.9231</v>
          </cell>
          <cell r="K670">
            <v>13.4</v>
          </cell>
        </row>
        <row r="671">
          <cell r="F671" t="str">
            <v>100232-77387-12407</v>
          </cell>
          <cell r="G671" t="str">
            <v>The Max Stuffed Crust Cheese Pizza</v>
          </cell>
          <cell r="H671" t="str">
            <v>CHEESE MOZ LM PT SKM UNFZ PROC PK(41125)</v>
          </cell>
          <cell r="I671">
            <v>4.55</v>
          </cell>
          <cell r="J671">
            <v>1.9231</v>
          </cell>
          <cell r="K671">
            <v>8.75</v>
          </cell>
        </row>
        <row r="672">
          <cell r="F672" t="str">
            <v>100232-77387-12408</v>
          </cell>
          <cell r="G672" t="str">
            <v>The Max Stuffed Crust Pepperoni Pizza</v>
          </cell>
          <cell r="H672" t="str">
            <v>CHEESE MOZ LM PT SKM UNFZ PROC PK(41125)</v>
          </cell>
          <cell r="I672">
            <v>4.12</v>
          </cell>
          <cell r="J672">
            <v>1.9231</v>
          </cell>
          <cell r="K672">
            <v>7.92</v>
          </cell>
        </row>
        <row r="673">
          <cell r="F673" t="str">
            <v>100232-77387-12409</v>
          </cell>
          <cell r="G673" t="str">
            <v>The Max Stuffed Crust Sausage Whole Grain Pizza</v>
          </cell>
          <cell r="H673" t="str">
            <v>CHEESE MOZ LM PT SKM UNFZ PROC PK(41125)</v>
          </cell>
          <cell r="I673">
            <v>4.2300000000000004</v>
          </cell>
          <cell r="J673">
            <v>1.9231</v>
          </cell>
          <cell r="K673">
            <v>8.1300000000000008</v>
          </cell>
        </row>
        <row r="674">
          <cell r="F674" t="str">
            <v>100232-77387-12439</v>
          </cell>
          <cell r="G674" t="str">
            <v>The Max Whole Grain MaxStix</v>
          </cell>
          <cell r="H674" t="str">
            <v>CHEESE MOZ LM PT SKM UNFZ PROC PK(41125)</v>
          </cell>
          <cell r="I674">
            <v>6.06</v>
          </cell>
          <cell r="J674">
            <v>1.9231</v>
          </cell>
          <cell r="K674">
            <v>11.65</v>
          </cell>
        </row>
        <row r="675">
          <cell r="F675" t="str">
            <v>100232-77387-12443</v>
          </cell>
          <cell r="G675" t="str">
            <v>The Max Real Slice Whole Grain Pizza</v>
          </cell>
          <cell r="H675" t="str">
            <v>CHEESE MOZ LM PT SKM UNFZ PROC PK(41125)</v>
          </cell>
          <cell r="I675">
            <v>3.48</v>
          </cell>
          <cell r="J675">
            <v>1.9231</v>
          </cell>
          <cell r="K675">
            <v>6.69</v>
          </cell>
        </row>
        <row r="676">
          <cell r="F676" t="str">
            <v>100232-77387-12444</v>
          </cell>
          <cell r="G676" t="str">
            <v>The Max Lunch a Round 100% Cheese Pizza</v>
          </cell>
          <cell r="H676" t="str">
            <v>CHEESE MOZ LM PT SKM UNFZ PROC PK(41125)</v>
          </cell>
          <cell r="I676">
            <v>5.4</v>
          </cell>
          <cell r="J676">
            <v>1.9231</v>
          </cell>
          <cell r="K676">
            <v>10.38</v>
          </cell>
        </row>
        <row r="677">
          <cell r="F677" t="str">
            <v>100232-77387-12445</v>
          </cell>
          <cell r="G677" t="str">
            <v>The Max Lunch aRound 100% Turkey Pepperoni Pizza</v>
          </cell>
          <cell r="H677" t="str">
            <v>CHEESE MOZ LM PT SKM UNFZ PROC PK(41125)</v>
          </cell>
          <cell r="I677">
            <v>4.5</v>
          </cell>
          <cell r="J677">
            <v>1.9231</v>
          </cell>
          <cell r="K677">
            <v>8.65</v>
          </cell>
        </row>
        <row r="678">
          <cell r="F678" t="str">
            <v>100232-77387-12467</v>
          </cell>
          <cell r="G678" t="str">
            <v>The Max Egg, Turkey Bacon, Cheese IW Breakfast Pizza</v>
          </cell>
          <cell r="H678" t="str">
            <v>CHEESE MOZ LM PT SKM UNFZ PROC PK(41125)</v>
          </cell>
          <cell r="I678">
            <v>1.1200000000000001</v>
          </cell>
          <cell r="J678">
            <v>1.9231</v>
          </cell>
          <cell r="K678">
            <v>2.15</v>
          </cell>
        </row>
        <row r="679">
          <cell r="F679" t="str">
            <v>100232-77387-12468</v>
          </cell>
          <cell r="G679" t="str">
            <v>The Max Egg, Turkey Sausage, Cheese IW</v>
          </cell>
          <cell r="H679" t="str">
            <v>CHEESE MOZ LM PT SKM UNFZ PROC PK(41125)</v>
          </cell>
          <cell r="I679">
            <v>0.91</v>
          </cell>
          <cell r="J679">
            <v>1.9231</v>
          </cell>
          <cell r="K679">
            <v>1.75</v>
          </cell>
        </row>
        <row r="680">
          <cell r="F680" t="str">
            <v>100232-77387-12514</v>
          </cell>
          <cell r="G680" t="str">
            <v>The Max Lunch aRound Cheese Whole Grain Pizza</v>
          </cell>
          <cell r="H680" t="str">
            <v>CHEESE MOZ LM PT SKM UNFZ PROC PK(41125)</v>
          </cell>
          <cell r="I680">
            <v>2.7</v>
          </cell>
          <cell r="J680">
            <v>1.9231</v>
          </cell>
          <cell r="K680">
            <v>5.19</v>
          </cell>
        </row>
        <row r="681">
          <cell r="F681" t="str">
            <v>100232-77387-12515</v>
          </cell>
          <cell r="G681" t="str">
            <v>The Max Lunch aRound Pepperoni Whole Grain Pizza</v>
          </cell>
          <cell r="H681" t="str">
            <v>CHEESE MOZ LM PT SKM UNFZ PROC PK(41125)</v>
          </cell>
          <cell r="I681">
            <v>2.25</v>
          </cell>
          <cell r="J681">
            <v>1.9231</v>
          </cell>
          <cell r="K681">
            <v>4.33</v>
          </cell>
        </row>
        <row r="682">
          <cell r="F682" t="str">
            <v>100232-77387-12531</v>
          </cell>
          <cell r="G682" t="str">
            <v>The Max Pizza Quesadilla Cheese</v>
          </cell>
          <cell r="H682" t="str">
            <v>CHEESE MOZ LM PT SKM UNFZ PROC PK(41125)</v>
          </cell>
          <cell r="I682">
            <v>2.67</v>
          </cell>
          <cell r="J682">
            <v>1.9231</v>
          </cell>
          <cell r="K682">
            <v>5.13</v>
          </cell>
        </row>
        <row r="683">
          <cell r="F683" t="str">
            <v>100232-77387-12532</v>
          </cell>
          <cell r="G683" t="str">
            <v>The Max Pizza Quesadilla Chicken</v>
          </cell>
          <cell r="H683" t="str">
            <v>CHEESE MOZ LM PT SKM UNFZ PROC PK(41125)</v>
          </cell>
          <cell r="I683">
            <v>1.33</v>
          </cell>
          <cell r="J683">
            <v>1.9231</v>
          </cell>
          <cell r="K683">
            <v>2.56</v>
          </cell>
        </row>
        <row r="684">
          <cell r="F684" t="str">
            <v>100232-77387-12537</v>
          </cell>
          <cell r="G684" t="str">
            <v>The Max IW Lunch aRound Cheese Whole Grain Pizza</v>
          </cell>
          <cell r="H684" t="str">
            <v>CHEESE MOZ LM PT SKM UNFZ PROC PK(41125)</v>
          </cell>
          <cell r="I684">
            <v>2.7</v>
          </cell>
          <cell r="J684">
            <v>1.9231</v>
          </cell>
          <cell r="K684">
            <v>5.19</v>
          </cell>
        </row>
        <row r="685">
          <cell r="F685" t="str">
            <v>100232-77387-12538</v>
          </cell>
          <cell r="G685" t="str">
            <v>The Max IW Lunch aRound Pepperoni Whole Grain Pizza</v>
          </cell>
          <cell r="H685" t="str">
            <v>CHEESE MOZ LM PT SKM UNFZ PROC PK(41125)</v>
          </cell>
          <cell r="I685">
            <v>2.25</v>
          </cell>
          <cell r="J685">
            <v>1.9231</v>
          </cell>
          <cell r="K685">
            <v>4.33</v>
          </cell>
        </row>
        <row r="686">
          <cell r="F686" t="str">
            <v>100232-77387-12562</v>
          </cell>
          <cell r="G686" t="str">
            <v>The Max Breakfast Pizzazz Sausage Whole Grain Pizza</v>
          </cell>
          <cell r="H686" t="str">
            <v>CHEESE MOZ LM PT SKM UNFZ PROC PK(41125)</v>
          </cell>
          <cell r="I686">
            <v>5.28</v>
          </cell>
          <cell r="J686">
            <v>1.9231</v>
          </cell>
          <cell r="K686">
            <v>10.15</v>
          </cell>
        </row>
        <row r="687">
          <cell r="F687" t="str">
            <v>100232-77387-12584</v>
          </cell>
          <cell r="G687" t="str">
            <v>The Max 4x6 100% Mozz Cheese Whole Grain Pizza</v>
          </cell>
          <cell r="H687" t="str">
            <v>CHEESE MOZ LM PT SKM UNFZ PROC PK(41125)</v>
          </cell>
          <cell r="I687">
            <v>7.5</v>
          </cell>
          <cell r="J687">
            <v>1.9231</v>
          </cell>
          <cell r="K687">
            <v>14.42</v>
          </cell>
        </row>
        <row r="688">
          <cell r="F688" t="str">
            <v>100232-77387-12585</v>
          </cell>
          <cell r="G688" t="str">
            <v>The Max 4x6 100% Mozz Pepperoni Whole Grain Pizza</v>
          </cell>
          <cell r="H688" t="str">
            <v>CHEESE MOZ LM PT SKM UNFZ PROC PK(41125)</v>
          </cell>
          <cell r="I688">
            <v>6</v>
          </cell>
          <cell r="J688">
            <v>1.9231</v>
          </cell>
          <cell r="K688">
            <v>11.54</v>
          </cell>
        </row>
        <row r="689">
          <cell r="F689" t="str">
            <v>100232-77387-12600</v>
          </cell>
          <cell r="G689" t="str">
            <v>The Max 100% Mozz IW WholeGrain MaxStix</v>
          </cell>
          <cell r="H689" t="str">
            <v>CHEESE MOZ LM PT SKM UNFZ PROC PK(41125)</v>
          </cell>
          <cell r="I689">
            <v>10.61</v>
          </cell>
          <cell r="J689">
            <v>1.9231</v>
          </cell>
          <cell r="K689">
            <v>20.399999999999999</v>
          </cell>
        </row>
        <row r="690">
          <cell r="F690" t="str">
            <v>100232-77387-12602</v>
          </cell>
          <cell r="G690" t="str">
            <v>The Max 100% Mozz Whole Grain MaxStix</v>
          </cell>
          <cell r="H690" t="str">
            <v>CHEESE MOZ LM PT SKM UNFZ PROC PK(41125)</v>
          </cell>
          <cell r="I690">
            <v>12.11</v>
          </cell>
          <cell r="J690">
            <v>1.9231</v>
          </cell>
          <cell r="K690">
            <v>23.29</v>
          </cell>
        </row>
        <row r="691">
          <cell r="F691" t="str">
            <v>100232-77387-12611</v>
          </cell>
          <cell r="G691" t="str">
            <v>The Max Twisted Stix Cinnamon Blueberry</v>
          </cell>
          <cell r="H691" t="str">
            <v>CHEESE MOZ LM PT SKM UNFZ PROC PK(41125)</v>
          </cell>
          <cell r="I691">
            <v>2.65</v>
          </cell>
          <cell r="J691">
            <v>1.9231</v>
          </cell>
          <cell r="K691">
            <v>5.0999999999999996</v>
          </cell>
        </row>
        <row r="692">
          <cell r="F692" t="str">
            <v>100232-77387-12612</v>
          </cell>
          <cell r="G692" t="str">
            <v>The Max Twisted Stix Cheddar Cheese</v>
          </cell>
          <cell r="H692" t="str">
            <v>CHEESE MOZ LM PT SKM UNFZ PROC PK(41125)</v>
          </cell>
          <cell r="I692">
            <v>6.24</v>
          </cell>
          <cell r="J692">
            <v>1.9231</v>
          </cell>
          <cell r="K692">
            <v>12</v>
          </cell>
        </row>
        <row r="693">
          <cell r="F693" t="str">
            <v>100232-77387-12615</v>
          </cell>
          <cell r="G693" t="str">
            <v>The Max 100% Mozz Stuffed Crust Pepperoni Whole Grain Pizza</v>
          </cell>
          <cell r="H693" t="str">
            <v>CHEESE MOZ LM PT SKM UNFZ PROC PK(41125)</v>
          </cell>
          <cell r="I693">
            <v>8.14</v>
          </cell>
          <cell r="J693">
            <v>1.9231</v>
          </cell>
          <cell r="K693">
            <v>15.65</v>
          </cell>
        </row>
        <row r="694">
          <cell r="F694" t="str">
            <v>100232-77387-12616</v>
          </cell>
          <cell r="G694" t="str">
            <v>The Max 100% Mozz Stuffed Crust Cheese Whole Grain Pizza</v>
          </cell>
          <cell r="H694" t="str">
            <v>CHEESE MOZ LM PT SKM UNFZ PROC PK(41125)</v>
          </cell>
          <cell r="I694">
            <v>9.1300000000000008</v>
          </cell>
          <cell r="J694">
            <v>1.9231</v>
          </cell>
          <cell r="K694">
            <v>17.559999999999999</v>
          </cell>
        </row>
        <row r="695">
          <cell r="F695" t="str">
            <v>100232-77387-12617</v>
          </cell>
          <cell r="G695" t="str">
            <v xml:space="preserve">The Max Real Slice 100% Mozz Pizza_x000D_
</v>
          </cell>
          <cell r="H695" t="str">
            <v>CHEESE MOZ LM PT SKM UNFZ PROC PK(41125)</v>
          </cell>
          <cell r="I695">
            <v>12.06</v>
          </cell>
          <cell r="J695">
            <v>1.9231</v>
          </cell>
          <cell r="K695">
            <v>23.19</v>
          </cell>
        </row>
        <row r="696">
          <cell r="F696" t="str">
            <v>100232-77387-12618</v>
          </cell>
          <cell r="G696" t="str">
            <v xml:space="preserve">The Max Real Slice 100% Mozz Turkey Pepperoni Pizza_x000D_
</v>
          </cell>
          <cell r="H696" t="str">
            <v>CHEESE MOZ LM PT SKM UNFZ PROC PK(41125)</v>
          </cell>
          <cell r="I696">
            <v>10.74</v>
          </cell>
          <cell r="J696">
            <v>1.9231</v>
          </cell>
          <cell r="K696">
            <v>20.65</v>
          </cell>
        </row>
        <row r="697">
          <cell r="F697" t="str">
            <v>100232-77387-12619</v>
          </cell>
          <cell r="G697" t="str">
            <v>The Max Real Slice 100% Mozz Buffalo Chicken Whole Grain Pizza</v>
          </cell>
          <cell r="H697" t="str">
            <v>CHEESE MOZ LM PT SKM UNFZ PROC PK(41125)</v>
          </cell>
          <cell r="I697">
            <v>7.83</v>
          </cell>
          <cell r="J697">
            <v>1.9231</v>
          </cell>
          <cell r="K697">
            <v>15.06</v>
          </cell>
        </row>
        <row r="698">
          <cell r="F698" t="str">
            <v>100232-77387-12646</v>
          </cell>
          <cell r="G698" t="str">
            <v>MaxWrap Chili Cheese Whole Grain</v>
          </cell>
          <cell r="H698" t="str">
            <v>CHEESE MOZ LM PT SKM UNFZ PROC PK(41125)</v>
          </cell>
          <cell r="I698">
            <v>2.11</v>
          </cell>
          <cell r="J698">
            <v>1.9231</v>
          </cell>
          <cell r="K698">
            <v>4.0599999999999996</v>
          </cell>
        </row>
        <row r="699">
          <cell r="F699" t="str">
            <v>100232-77387-12655</v>
          </cell>
          <cell r="G699" t="str">
            <v>The Max 4x6 Cheese Whole Grain Pizza</v>
          </cell>
          <cell r="H699" t="str">
            <v>CHEESE MOZ LM PT SKM UNFZ PROC PK(41125)</v>
          </cell>
          <cell r="I699">
            <v>3.93</v>
          </cell>
          <cell r="J699">
            <v>1.9231</v>
          </cell>
          <cell r="K699">
            <v>7.56</v>
          </cell>
        </row>
        <row r="700">
          <cell r="F700" t="str">
            <v>100232-77387-12656</v>
          </cell>
          <cell r="G700" t="str">
            <v>The Max 4x6 Turkey Pepperoni Whole Grain Pizza</v>
          </cell>
          <cell r="H700" t="str">
            <v>CHEESE MOZ LM PT SKM UNFZ PROC PK(41125)</v>
          </cell>
          <cell r="I700">
            <v>3.21</v>
          </cell>
          <cell r="J700">
            <v>1.9231</v>
          </cell>
          <cell r="K700">
            <v>6.17</v>
          </cell>
        </row>
        <row r="701">
          <cell r="F701" t="str">
            <v>100232-77387-12658</v>
          </cell>
          <cell r="G701" t="str">
            <v>The Max MaxSnax Whole Grain Cheesiest ConQueso</v>
          </cell>
          <cell r="H701" t="str">
            <v>CHEESE MOZ LM PT SKM UNFZ PROC PK(41125)</v>
          </cell>
          <cell r="I701">
            <v>3.21</v>
          </cell>
          <cell r="J701">
            <v>1.9231</v>
          </cell>
          <cell r="K701">
            <v>6.17</v>
          </cell>
        </row>
        <row r="702">
          <cell r="F702" t="str">
            <v>100232-77387-12671</v>
          </cell>
          <cell r="G702" t="str">
            <v>The Max Stuffed Crust Cheese Whole Grain Pizza</v>
          </cell>
          <cell r="H702" t="str">
            <v>CHEESE MOZ LM PT SKM UNFZ PROC PK(41125)</v>
          </cell>
          <cell r="I702">
            <v>4.55</v>
          </cell>
          <cell r="J702">
            <v>1.9231</v>
          </cell>
          <cell r="K702">
            <v>8.75</v>
          </cell>
        </row>
        <row r="703">
          <cell r="F703" t="str">
            <v>100232-77387-12678</v>
          </cell>
          <cell r="G703" t="str">
            <v>The Max Real Slice 100% Mozz Sausage WG Pizza</v>
          </cell>
          <cell r="H703" t="str">
            <v>CHEESE MOZ LM PT SKM UNFZ PROC PK(41125)</v>
          </cell>
          <cell r="I703">
            <v>10.68</v>
          </cell>
          <cell r="J703">
            <v>1.9231</v>
          </cell>
          <cell r="K703">
            <v>20.54</v>
          </cell>
        </row>
        <row r="704">
          <cell r="F704" t="str">
            <v>100232-77387-12680</v>
          </cell>
          <cell r="G704" t="str">
            <v>The Max Real Slice Cheese Whole Grain Pizza</v>
          </cell>
          <cell r="H704" t="str">
            <v>CHEESE MOZ LM PT SKM UNFZ PROC PK(41125)</v>
          </cell>
          <cell r="I704">
            <v>4.1399999999999997</v>
          </cell>
          <cell r="J704">
            <v>1.9231</v>
          </cell>
          <cell r="K704">
            <v>7.96</v>
          </cell>
        </row>
        <row r="705">
          <cell r="F705" t="str">
            <v>100232-77387-12681</v>
          </cell>
          <cell r="G705" t="str">
            <v>The Max Real Slice Pepperoni Whole Grain Pizza</v>
          </cell>
          <cell r="H705" t="str">
            <v>CHEESE MOZ LM PT SKM UNFZ PROC PK(41125)</v>
          </cell>
          <cell r="I705">
            <v>3.75</v>
          </cell>
          <cell r="J705">
            <v>1.9231</v>
          </cell>
          <cell r="K705">
            <v>7.21</v>
          </cell>
        </row>
        <row r="706">
          <cell r="F706" t="str">
            <v>100232-77387-12682</v>
          </cell>
          <cell r="G706" t="str">
            <v>The Max Stuffed Crust Pepperoni Whole Grain Pizza</v>
          </cell>
          <cell r="H706" t="str">
            <v>CHEESE MOZ LM PT SKM UNFZ PROC PK(41125)</v>
          </cell>
          <cell r="I706">
            <v>4.12</v>
          </cell>
          <cell r="J706">
            <v>1.9231</v>
          </cell>
          <cell r="K706">
            <v>7.92</v>
          </cell>
        </row>
        <row r="707">
          <cell r="F707" t="str">
            <v>100232-77387-12683</v>
          </cell>
          <cell r="G707" t="str">
            <v>The Max DoubleStuff 100% Mozz Cheese Whole Grain Pizza</v>
          </cell>
          <cell r="H707" t="str">
            <v>CHEESE MOZ LM PT SKM UNFZ PROC PK(41125)</v>
          </cell>
          <cell r="I707">
            <v>8.2200000000000006</v>
          </cell>
          <cell r="J707">
            <v>1.9231</v>
          </cell>
          <cell r="K707">
            <v>15.81</v>
          </cell>
        </row>
        <row r="708">
          <cell r="F708" t="str">
            <v>100232-77387-12685</v>
          </cell>
          <cell r="G708" t="str">
            <v>Whole Grain MaxStix</v>
          </cell>
          <cell r="H708" t="str">
            <v>CHEESE MOZ LM PT SKM UNFZ PROC PK(41125)</v>
          </cell>
          <cell r="I708">
            <v>6.06</v>
          </cell>
          <cell r="J708">
            <v>1.9231</v>
          </cell>
          <cell r="K708">
            <v>11.65</v>
          </cell>
        </row>
        <row r="709">
          <cell r="F709" t="str">
            <v>100232-77387-12686</v>
          </cell>
          <cell r="G709" t="str">
            <v>The Max 100% Mozz Real Slice Pepperoni Whole Grain Pizza</v>
          </cell>
          <cell r="H709" t="str">
            <v>CHEESE MOZ LM PT SKM UNFZ PROC PK(41125)</v>
          </cell>
          <cell r="I709">
            <v>6.96</v>
          </cell>
          <cell r="J709">
            <v>1.9231</v>
          </cell>
          <cell r="K709">
            <v>13.38</v>
          </cell>
        </row>
        <row r="710">
          <cell r="F710" t="str">
            <v>100232-77387-12687</v>
          </cell>
          <cell r="G710" t="str">
            <v>The Max 100% Mozz Real Slice Cheese Whole Grain Pizza</v>
          </cell>
          <cell r="H710" t="str">
            <v>CHEESE MOZ LM PT SKM UNFZ PROC PK(41125)</v>
          </cell>
          <cell r="I710">
            <v>8.0399999999999991</v>
          </cell>
          <cell r="J710">
            <v>1.9231</v>
          </cell>
          <cell r="K710">
            <v>15.46</v>
          </cell>
        </row>
        <row r="711">
          <cell r="F711" t="str">
            <v>100232-77387-12699</v>
          </cell>
          <cell r="G711" t="str">
            <v>The Max WG Pizza Quesadilla Cheese</v>
          </cell>
          <cell r="H711" t="str">
            <v>CHEESE MOZ LM PT SKM UNFZ PROC PK(41125)</v>
          </cell>
          <cell r="I711">
            <v>4.0199999999999996</v>
          </cell>
          <cell r="J711">
            <v>1.9231</v>
          </cell>
          <cell r="K711">
            <v>7.73</v>
          </cell>
        </row>
        <row r="712">
          <cell r="F712" t="str">
            <v>100232-77387-12700</v>
          </cell>
          <cell r="G712" t="str">
            <v>The Max WG Pizza Quesadilla Chicken</v>
          </cell>
          <cell r="H712" t="str">
            <v>CHEESE MOZ LM PT SKM UNFZ PROC PK(41125)</v>
          </cell>
          <cell r="I712">
            <v>1.92</v>
          </cell>
          <cell r="J712">
            <v>1.9231</v>
          </cell>
          <cell r="K712">
            <v>3.69</v>
          </cell>
        </row>
        <row r="713">
          <cell r="F713" t="str">
            <v>100232-77387-12703</v>
          </cell>
          <cell r="G713" t="str">
            <v>The Max 4x6 Turkey Sausage Whole Grain Pizza</v>
          </cell>
          <cell r="H713" t="str">
            <v>CHEESE MOZ LM PT SKM UNFZ PROC PK(41125)</v>
          </cell>
          <cell r="I713">
            <v>2.94</v>
          </cell>
          <cell r="J713">
            <v>1.9231</v>
          </cell>
          <cell r="K713">
            <v>5.65</v>
          </cell>
        </row>
        <row r="714">
          <cell r="F714" t="str">
            <v>100232-77387-12708</v>
          </cell>
          <cell r="G714" t="str">
            <v>The Max 3x4 Whole Grain Breakfast Pizzazz Turkey Sausage</v>
          </cell>
          <cell r="H714" t="str">
            <v>CHEESE MOZ LM PT SKM UNFZ PROC PK(41125)</v>
          </cell>
          <cell r="I714">
            <v>3.42</v>
          </cell>
          <cell r="J714">
            <v>1.9231</v>
          </cell>
          <cell r="K714">
            <v>6.58</v>
          </cell>
        </row>
        <row r="715">
          <cell r="F715" t="str">
            <v>100232-77387-12714</v>
          </cell>
          <cell r="G715" t="str">
            <v>The Max MaxSnax Whole Grain Totally Taco</v>
          </cell>
          <cell r="H715" t="str">
            <v>CHEESE MOZ LM PT SKM UNFZ PROC PK(41125)</v>
          </cell>
          <cell r="I715">
            <v>2.37</v>
          </cell>
          <cell r="J715">
            <v>1.9231</v>
          </cell>
          <cell r="K715">
            <v>4.5599999999999996</v>
          </cell>
        </row>
        <row r="716">
          <cell r="F716" t="str">
            <v>100232-77387-12715</v>
          </cell>
          <cell r="G716" t="str">
            <v>The Max WG Pizza Quesadilla Beef</v>
          </cell>
          <cell r="H716" t="str">
            <v>CHEESE MOZ LM PT SKM UNFZ PROC PK(41125)</v>
          </cell>
          <cell r="I716">
            <v>1.96</v>
          </cell>
          <cell r="J716">
            <v>1.9231</v>
          </cell>
          <cell r="K716">
            <v>3.77</v>
          </cell>
        </row>
        <row r="717">
          <cell r="F717" t="str">
            <v>100232-77387-12716</v>
          </cell>
          <cell r="G717" t="str">
            <v>The Max FFK Plus Stuffed Crust WG_x000D_
Reduced Sodium Cheese Pizza</v>
          </cell>
          <cell r="H717" t="str">
            <v>CHEESE MOZ LM PT SKM UNFZ PROC PK(41125)</v>
          </cell>
          <cell r="I717">
            <v>6.1</v>
          </cell>
          <cell r="J717">
            <v>1.9231</v>
          </cell>
          <cell r="K717">
            <v>11.73</v>
          </cell>
        </row>
        <row r="718">
          <cell r="F718" t="str">
            <v>100232-77387-12717</v>
          </cell>
          <cell r="G718" t="str">
            <v>The Max FFK Plus Stuffed Crust WG_x000D_
Reduced Sodium Turkey Pepperoni Pizza</v>
          </cell>
          <cell r="H718" t="str">
            <v>CHEESE MOZ LM PT SKM UNFZ PROC PK(41125)</v>
          </cell>
          <cell r="I718">
            <v>5.43</v>
          </cell>
          <cell r="J718">
            <v>1.9231</v>
          </cell>
          <cell r="K718">
            <v>10.44</v>
          </cell>
        </row>
        <row r="719">
          <cell r="F719" t="str">
            <v>100232-77387-12718</v>
          </cell>
          <cell r="G719" t="str">
            <v>The Max FFK Plus 4x6 WG_x000D_
Reduced Sodium Cheese Pizza</v>
          </cell>
          <cell r="H719" t="str">
            <v>CHEESE MOZ LM PT SKM UNFZ PROC PK(41125)</v>
          </cell>
          <cell r="I719">
            <v>5.13</v>
          </cell>
          <cell r="J719">
            <v>1.9231</v>
          </cell>
          <cell r="K719">
            <v>9.8699999999999992</v>
          </cell>
        </row>
        <row r="720">
          <cell r="F720" t="str">
            <v>100232-77387-12719</v>
          </cell>
          <cell r="G720" t="str">
            <v>The Max FFK Plus 4x6 WG Reduced Sodium Turkey Pepperoni Pizza</v>
          </cell>
          <cell r="H720" t="str">
            <v>CHEESE MOZ LM PT SKM UNFZ PROC PK(41125)</v>
          </cell>
          <cell r="I720">
            <v>4.38</v>
          </cell>
          <cell r="J720">
            <v>1.9231</v>
          </cell>
          <cell r="K720">
            <v>8.42</v>
          </cell>
        </row>
        <row r="721">
          <cell r="F721" t="str">
            <v>100232-77387-12720</v>
          </cell>
          <cell r="G721" t="str">
            <v>The Max FFK Plus Real Slice WG_x000D_
Reduced Sodium Cheese Pizza</v>
          </cell>
          <cell r="H721" t="str">
            <v>CHEESE MOZ LM PT SKM UNFZ PROC PK(41125)</v>
          </cell>
          <cell r="I721">
            <v>5.13</v>
          </cell>
          <cell r="J721">
            <v>1.9231</v>
          </cell>
          <cell r="K721">
            <v>9.8699999999999992</v>
          </cell>
        </row>
        <row r="722">
          <cell r="F722" t="str">
            <v>100232-77387-12721</v>
          </cell>
          <cell r="G722" t="str">
            <v>The Max FFK Plus Real Slice WG_x000D_
Red Sodium Turkey Pepperoni Pizza</v>
          </cell>
          <cell r="H722" t="str">
            <v>CHEESE MOZ LM PT SKM UNFZ PROC PK(41125)</v>
          </cell>
          <cell r="I722">
            <v>4.38</v>
          </cell>
          <cell r="J722">
            <v>1.9231</v>
          </cell>
          <cell r="K722">
            <v>8.42</v>
          </cell>
        </row>
        <row r="723">
          <cell r="F723" t="str">
            <v>100232-77387-12722</v>
          </cell>
          <cell r="G723" t="str">
            <v>The Max FFK Plus MaxStix WG_x000D_
Reduced Sodium</v>
          </cell>
          <cell r="H723" t="str">
            <v>CHEESE MOZ LM PT SKM UNFZ PROC PK(41125)</v>
          </cell>
          <cell r="I723">
            <v>9.09</v>
          </cell>
          <cell r="J723">
            <v>1.9231</v>
          </cell>
          <cell r="K723">
            <v>17.48</v>
          </cell>
        </row>
        <row r="724">
          <cell r="F724" t="str">
            <v>100232-77387-12723</v>
          </cell>
          <cell r="G724" t="str">
            <v>The Max MaxSnax Whole Grain BBQ Chicken</v>
          </cell>
          <cell r="H724" t="str">
            <v>CHEESE MOZ LM PT SKM UNFZ PROC PK(41125)</v>
          </cell>
          <cell r="I724">
            <v>2.25</v>
          </cell>
          <cell r="J724">
            <v>1.9231</v>
          </cell>
          <cell r="K724">
            <v>4.33</v>
          </cell>
        </row>
        <row r="725">
          <cell r="F725" t="str">
            <v>100232-77387-12724</v>
          </cell>
          <cell r="G725" t="str">
            <v>The Max FFK Plus Lunch aRound WG Reduced Sodium Cheese Pizza</v>
          </cell>
          <cell r="H725" t="str">
            <v>CHEESE MOZ LM PT SKM UNFZ PROC PK(41125)</v>
          </cell>
          <cell r="I725">
            <v>2.68</v>
          </cell>
          <cell r="J725">
            <v>1.9231</v>
          </cell>
          <cell r="K725">
            <v>5.15</v>
          </cell>
        </row>
        <row r="726">
          <cell r="F726" t="str">
            <v>100232-77387-12811</v>
          </cell>
          <cell r="G726" t="str">
            <v>The Max DoubleStuff WG Sausage and Gravy</v>
          </cell>
          <cell r="H726" t="str">
            <v>CHEESE MOZ LM PT SKM UNFZ PROC PK(41125)</v>
          </cell>
          <cell r="I726">
            <v>2.82</v>
          </cell>
          <cell r="J726">
            <v>1.9231</v>
          </cell>
          <cell r="K726">
            <v>5.42</v>
          </cell>
        </row>
        <row r="727">
          <cell r="F727" t="str">
            <v>115116-2005010</v>
          </cell>
          <cell r="G727" t="str">
            <v>Diced Pears in 100% Juice</v>
          </cell>
          <cell r="H727" t="str">
            <v>PEARS DICED EX LT CAN-6/10</v>
          </cell>
          <cell r="I727">
            <v>18</v>
          </cell>
          <cell r="J727">
            <v>0.93989999999999996</v>
          </cell>
          <cell r="K727">
            <v>16.899999999999999</v>
          </cell>
        </row>
        <row r="728">
          <cell r="F728" t="str">
            <v>115116-2005011</v>
          </cell>
          <cell r="G728" t="str">
            <v>Mixed Fruit in 100% Juice</v>
          </cell>
          <cell r="H728" t="str">
            <v>PEARS DICED EX LT CAN-6/10</v>
          </cell>
          <cell r="I728">
            <v>7.19</v>
          </cell>
          <cell r="J728">
            <v>0.93989999999999996</v>
          </cell>
          <cell r="K728">
            <v>6.76</v>
          </cell>
        </row>
        <row r="729">
          <cell r="F729" t="str">
            <v>115116-2005012</v>
          </cell>
          <cell r="G729" t="str">
            <v>Diced Peaches in 100% Juice</v>
          </cell>
          <cell r="H729" t="str">
            <v>PEACHES CLING DICED EX LT  CAN-6/10</v>
          </cell>
          <cell r="I729">
            <v>18</v>
          </cell>
          <cell r="J729">
            <v>0.94979999999999998</v>
          </cell>
          <cell r="K729">
            <v>17.100000000000001</v>
          </cell>
        </row>
        <row r="730">
          <cell r="F730" t="str">
            <v>115116-2005014</v>
          </cell>
          <cell r="G730" t="str">
            <v>Diced Peaches in 100% Juice_x000D_
with Strawberry Banana Flavor Juice</v>
          </cell>
          <cell r="H730" t="str">
            <v>PEACHES CLING DICED EX LT  CAN-6/10</v>
          </cell>
          <cell r="I730">
            <v>18</v>
          </cell>
          <cell r="J730">
            <v>0.94979999999999998</v>
          </cell>
          <cell r="K730">
            <v>17.100000000000001</v>
          </cell>
        </row>
        <row r="731">
          <cell r="F731" t="str">
            <v>115116-2005016</v>
          </cell>
          <cell r="G731" t="str">
            <v>Diced Peaches and Diced Pears in 100% Juice</v>
          </cell>
          <cell r="H731" t="str">
            <v>PEACHES CLING DICED EX LT  CAN-6/10 PEARS DICED EX LT CAN-6/10</v>
          </cell>
          <cell r="I731">
            <v>18</v>
          </cell>
          <cell r="J731">
            <v>1.8896999999999999</v>
          </cell>
          <cell r="K731">
            <v>17.010000000000002</v>
          </cell>
        </row>
        <row r="732">
          <cell r="F732" t="str">
            <v>115116-2005017</v>
          </cell>
          <cell r="G732" t="str">
            <v>Cherry Flavored Mixed Fruit in 100% Juice</v>
          </cell>
          <cell r="H732" t="str">
            <v>PEARS DICED EX LT CAN-6/10</v>
          </cell>
          <cell r="I732">
            <v>7.29</v>
          </cell>
          <cell r="J732">
            <v>0.93989999999999996</v>
          </cell>
          <cell r="K732">
            <v>6.85</v>
          </cell>
        </row>
        <row r="733">
          <cell r="F733" t="str">
            <v>115116-2005442</v>
          </cell>
          <cell r="G733" t="str">
            <v>Diced Peaches in 100% Juice</v>
          </cell>
          <cell r="H733" t="str">
            <v>PEACHES CLING DICED EX LT  CAN-6/10</v>
          </cell>
          <cell r="I733">
            <v>18</v>
          </cell>
          <cell r="J733">
            <v>0.94979999999999998</v>
          </cell>
          <cell r="K733">
            <v>17.100000000000001</v>
          </cell>
        </row>
        <row r="734">
          <cell r="F734" t="str">
            <v>115116-2005443</v>
          </cell>
          <cell r="G734" t="str">
            <v>Diced Pears in 100% Juice</v>
          </cell>
          <cell r="H734" t="str">
            <v>PEARS DICED EX LT CAN-6/10</v>
          </cell>
          <cell r="I734">
            <v>18</v>
          </cell>
          <cell r="J734">
            <v>0.93989999999999996</v>
          </cell>
          <cell r="K734">
            <v>16.920000000000002</v>
          </cell>
        </row>
        <row r="735">
          <cell r="F735" t="str">
            <v>115116-2005444</v>
          </cell>
          <cell r="G735" t="str">
            <v>Mixed Fruit in 100% Juice</v>
          </cell>
          <cell r="H735" t="str">
            <v>PEARS DICED EX LT CAN-6/10 PEACHES CLING DICED EX LT  CAN-6/10</v>
          </cell>
          <cell r="I735">
            <v>16.18</v>
          </cell>
          <cell r="J735">
            <v>1.8896999999999999</v>
          </cell>
          <cell r="K735">
            <v>15.299999999999999</v>
          </cell>
        </row>
        <row r="736">
          <cell r="F736" t="str">
            <v>115116-2005445</v>
          </cell>
          <cell r="G736" t="str">
            <v>Cherry Flavored Mixed Fruit in 100% Juice</v>
          </cell>
          <cell r="H736" t="str">
            <v>PEARS DICED EX LT CAN-6/10 PEACHES CLING DICED EX LT  CAN-6/10</v>
          </cell>
          <cell r="I736">
            <v>17.39</v>
          </cell>
          <cell r="J736">
            <v>1.8896999999999999</v>
          </cell>
          <cell r="K736">
            <v>16.440000000000001</v>
          </cell>
        </row>
        <row r="737">
          <cell r="F737" t="str">
            <v>115116-2005446</v>
          </cell>
          <cell r="G737" t="str">
            <v>Diced Peaches and Diced Pears in 100% Juice</v>
          </cell>
          <cell r="H737" t="str">
            <v>PEACHES CLING DICED EX LT  CAN-6/10 PEARS DICED EX LT CAN-6/10</v>
          </cell>
          <cell r="I737">
            <v>18</v>
          </cell>
          <cell r="J737">
            <v>1.8896999999999999</v>
          </cell>
          <cell r="K737">
            <v>17.010000000000002</v>
          </cell>
        </row>
        <row r="738">
          <cell r="F738" t="str">
            <v>100166-CNQ092253</v>
          </cell>
          <cell r="G738" t="str">
            <v>FULLY COOKED CHARBROILED BEEF PATTY</v>
          </cell>
          <cell r="H738" t="str">
            <v>BEEF COARSE GROUND FRZ CTN-60 LB</v>
          </cell>
          <cell r="I738">
            <v>34.99</v>
          </cell>
          <cell r="J738">
            <v>3.1023999999999998</v>
          </cell>
          <cell r="K738">
            <v>108.55</v>
          </cell>
        </row>
        <row r="739">
          <cell r="F739" t="str">
            <v>100166-CNQ093003</v>
          </cell>
          <cell r="G739" t="str">
            <v>FULLY COOKED CHARBROILED BEEF PATTY</v>
          </cell>
          <cell r="H739" t="str">
            <v>BEEF COARSE GROUND FRZ CTN-60 LB</v>
          </cell>
          <cell r="I739">
            <v>35.57</v>
          </cell>
          <cell r="J739">
            <v>3.1023999999999998</v>
          </cell>
          <cell r="K739">
            <v>110.35</v>
          </cell>
        </row>
        <row r="740">
          <cell r="F740" t="str">
            <v>100166-CNQ11400W</v>
          </cell>
          <cell r="G740" t="str">
            <v>FULLY COOKED CHARBROILED BEEF STEAK BURGER CHOPPED AND FORMED</v>
          </cell>
          <cell r="H740" t="str">
            <v>BEEF COARSE GROUND FRZ CTN-60 LB</v>
          </cell>
          <cell r="I740">
            <v>23.33</v>
          </cell>
          <cell r="J740">
            <v>3.1023999999999998</v>
          </cell>
          <cell r="K740">
            <v>72.38</v>
          </cell>
        </row>
        <row r="741">
          <cell r="F741" t="str">
            <v>100166-CNQ152253</v>
          </cell>
          <cell r="G741" t="str">
            <v>FULLY COOKED CHARBROILED HAMBURGER PATTY</v>
          </cell>
          <cell r="H741" t="str">
            <v>BEEF COARSE GROUND FRZ CTN-60 LB</v>
          </cell>
          <cell r="I741">
            <v>53.75</v>
          </cell>
          <cell r="J741">
            <v>3.1023999999999998</v>
          </cell>
          <cell r="K741">
            <v>166.75</v>
          </cell>
        </row>
        <row r="742">
          <cell r="F742" t="str">
            <v>100166-CNQ153003</v>
          </cell>
          <cell r="G742" t="str">
            <v>FULLY COOKED CHARBROILED HAMBURGER PATTY</v>
          </cell>
          <cell r="H742" t="str">
            <v>BEEF COARSE GROUND FRZ CTN-60 LB</v>
          </cell>
          <cell r="I742">
            <v>53.75</v>
          </cell>
          <cell r="J742">
            <v>3.1023999999999998</v>
          </cell>
          <cell r="K742">
            <v>166.75</v>
          </cell>
        </row>
        <row r="743">
          <cell r="F743" t="str">
            <v>100166-CNQ15401</v>
          </cell>
          <cell r="G743" t="str">
            <v>FULLY COOKED ALL-BEEF CRUMBLE, UNSEASONED</v>
          </cell>
          <cell r="H743" t="str">
            <v>BEEF COARSE GROUND FRZ CTN-60 LB</v>
          </cell>
          <cell r="I743">
            <v>64.52</v>
          </cell>
          <cell r="J743">
            <v>3.1023999999999998</v>
          </cell>
          <cell r="K743">
            <v>200.17</v>
          </cell>
        </row>
        <row r="744">
          <cell r="F744" t="str">
            <v>100166-CNQ161203</v>
          </cell>
          <cell r="G744" t="str">
            <v>FULLY COOKED CHARBROILED BEEF STEAK BURGER, CHOPPED AND FORMED</v>
          </cell>
          <cell r="H744" t="str">
            <v>BEEF COARSE GROUND FRZ CTN-60 LB</v>
          </cell>
          <cell r="I744">
            <v>48.62</v>
          </cell>
          <cell r="J744">
            <v>3.1023999999999998</v>
          </cell>
          <cell r="K744">
            <v>150.84</v>
          </cell>
        </row>
        <row r="745">
          <cell r="F745" t="str">
            <v>100166-CNQ162253</v>
          </cell>
          <cell r="G745" t="str">
            <v>FULLY COOKED CHARBROILED BEEF STEAK BURGER</v>
          </cell>
          <cell r="H745" t="str">
            <v>BEEF COARSE GROUND FRZ CTN-60 LB</v>
          </cell>
          <cell r="I745">
            <v>47.57</v>
          </cell>
          <cell r="J745">
            <v>3.1023999999999998</v>
          </cell>
          <cell r="K745">
            <v>147.58000000000001</v>
          </cell>
        </row>
        <row r="746">
          <cell r="F746" t="str">
            <v>100166-CNQ162403</v>
          </cell>
          <cell r="G746" t="str">
            <v>FULLY COOKED CHARBROILED BEEF STEAK BURGER, CHOPPED AND FORMED</v>
          </cell>
          <cell r="H746" t="str">
            <v>BEEF COARSE GROUND FRZ CTN-60 LB</v>
          </cell>
          <cell r="I746">
            <v>42.9</v>
          </cell>
          <cell r="J746">
            <v>3.1023999999999998</v>
          </cell>
          <cell r="K746">
            <v>133.09</v>
          </cell>
        </row>
        <row r="747">
          <cell r="F747" t="str">
            <v>100166-CNQ163003</v>
          </cell>
          <cell r="G747" t="str">
            <v>FULLY COOKED CHARBROILED BEEF STEAK BURGER</v>
          </cell>
          <cell r="H747" t="str">
            <v>BEEF COARSE GROUND FRZ CTN-60 LB</v>
          </cell>
          <cell r="I747">
            <v>46.89</v>
          </cell>
          <cell r="J747">
            <v>3.1023999999999998</v>
          </cell>
          <cell r="K747">
            <v>145.47</v>
          </cell>
        </row>
        <row r="748">
          <cell r="F748" t="str">
            <v>100166-CNQ17235</v>
          </cell>
          <cell r="G748" t="str">
            <v>FULLY COOKED CHARBROILED BEEF PATTY, MESQUITE</v>
          </cell>
          <cell r="H748" t="str">
            <v>BEEF COARSE GROUND FRZ CTN-60 LB</v>
          </cell>
          <cell r="I748">
            <v>20.45</v>
          </cell>
          <cell r="J748">
            <v>3.1023999999999998</v>
          </cell>
          <cell r="K748">
            <v>63.44</v>
          </cell>
        </row>
        <row r="749">
          <cell r="F749" t="str">
            <v>100166-CNQ182003</v>
          </cell>
          <cell r="G749" t="str">
            <v>FULLY COOKED CHARBROILED BEEF PATTY</v>
          </cell>
          <cell r="H749" t="str">
            <v>BEEF COARSE GROUND FRZ CTN-60 LB</v>
          </cell>
          <cell r="I749">
            <v>40.72</v>
          </cell>
          <cell r="J749">
            <v>3.1023999999999998</v>
          </cell>
          <cell r="K749">
            <v>126.33</v>
          </cell>
        </row>
        <row r="750">
          <cell r="F750" t="str">
            <v>100166-CNQ182403</v>
          </cell>
          <cell r="G750" t="str">
            <v>FULLY COOKED CHARBROILED BEEF PATTY</v>
          </cell>
          <cell r="H750" t="str">
            <v>BEEF COARSE GROUND FRZ CTN-60 LB</v>
          </cell>
          <cell r="I750">
            <v>41.31</v>
          </cell>
          <cell r="J750">
            <v>3.1023999999999998</v>
          </cell>
          <cell r="K750">
            <v>128.16</v>
          </cell>
        </row>
        <row r="751">
          <cell r="F751" t="str">
            <v>100166-CNQ183003</v>
          </cell>
          <cell r="G751" t="str">
            <v>FULLY COOKED ALL NATURAL CHARBROILED BEEF PATTY</v>
          </cell>
          <cell r="H751" t="str">
            <v>BEEF COARSE GROUND FRZ CTN-60 LB</v>
          </cell>
          <cell r="I751">
            <v>52.57</v>
          </cell>
          <cell r="J751">
            <v>3.1023999999999998</v>
          </cell>
          <cell r="K751">
            <v>163.09</v>
          </cell>
        </row>
        <row r="752">
          <cell r="F752" t="str">
            <v>100166-CNQ183003W</v>
          </cell>
          <cell r="G752" t="str">
            <v>FULLY COOKED CHARBROILED BEEF PATTY</v>
          </cell>
          <cell r="H752" t="str">
            <v>BEEF COARSE GROUND FRZ CTN-60 LB</v>
          </cell>
          <cell r="I752">
            <v>43.926723717176976</v>
          </cell>
          <cell r="J752">
            <v>3.1023999999999998</v>
          </cell>
          <cell r="K752">
            <v>136.28</v>
          </cell>
        </row>
        <row r="753">
          <cell r="F753" t="str">
            <v>100166-CNQ19053</v>
          </cell>
          <cell r="G753" t="str">
            <v>FULLY COOKED ITALIAN STYLE BEEF MEATBALLS</v>
          </cell>
          <cell r="H753" t="str">
            <v>BEEF COARSE GROUND FRZ CTN-60 LB</v>
          </cell>
          <cell r="I753">
            <v>37.71</v>
          </cell>
          <cell r="J753">
            <v>3.1023999999999998</v>
          </cell>
          <cell r="K753">
            <v>116.99</v>
          </cell>
        </row>
        <row r="754">
          <cell r="F754" t="str">
            <v>100166-CNQ20104</v>
          </cell>
          <cell r="G754" t="str">
            <v>FULLY COOKED BEEF PATTY CRUMBLE</v>
          </cell>
          <cell r="H754" t="str">
            <v>BEEF COARSE GROUND FRZ CTN-60 LB</v>
          </cell>
          <cell r="I754">
            <v>36.33</v>
          </cell>
          <cell r="J754">
            <v>3.1023999999999998</v>
          </cell>
          <cell r="K754">
            <v>112.71</v>
          </cell>
        </row>
        <row r="755">
          <cell r="F755" t="str">
            <v>100166-CNQ202503</v>
          </cell>
          <cell r="G755" t="str">
            <v>FULLY COOKED CHARBROILED BEEF PATTY</v>
          </cell>
          <cell r="H755" t="str">
            <v>BEEF COARSE GROUND FRZ CTN-60 LB</v>
          </cell>
          <cell r="I755">
            <v>30.56</v>
          </cell>
          <cell r="J755">
            <v>3.1023999999999998</v>
          </cell>
          <cell r="K755">
            <v>94.81</v>
          </cell>
        </row>
        <row r="756">
          <cell r="F756" t="str">
            <v>100166-CNQ21053</v>
          </cell>
          <cell r="G756" t="str">
            <v>FULLY COOKED BEEF DINNER BALLS</v>
          </cell>
          <cell r="H756" t="str">
            <v>BEEF COARSE GROUND FRZ CTN-60 LB</v>
          </cell>
          <cell r="I756">
            <v>21.38</v>
          </cell>
          <cell r="J756">
            <v>3.1023999999999998</v>
          </cell>
          <cell r="K756">
            <v>66.33</v>
          </cell>
        </row>
        <row r="757">
          <cell r="F757" t="str">
            <v>100166-CNQ21104</v>
          </cell>
          <cell r="G757" t="str">
            <v>FULLY COOKED BEEF PATTY CRUMBLE</v>
          </cell>
          <cell r="H757" t="str">
            <v>BEEF COARSE GROUND FRZ CTN-60 LB</v>
          </cell>
          <cell r="I757">
            <v>26.69</v>
          </cell>
          <cell r="J757">
            <v>3.1023999999999998</v>
          </cell>
          <cell r="K757">
            <v>82.8</v>
          </cell>
        </row>
        <row r="758">
          <cell r="F758" t="str">
            <v>100166-CNQ211203</v>
          </cell>
          <cell r="G758" t="str">
            <v>FULLY COOKED BEEF PATTY</v>
          </cell>
          <cell r="H758" t="str">
            <v>BEEF COARSE GROUND FRZ CTN-60 LB</v>
          </cell>
          <cell r="I758">
            <v>27.33</v>
          </cell>
          <cell r="J758">
            <v>3.1023999999999998</v>
          </cell>
          <cell r="K758">
            <v>84.79</v>
          </cell>
        </row>
        <row r="759">
          <cell r="F759" t="str">
            <v>100166-CNQ211803</v>
          </cell>
          <cell r="G759" t="str">
            <v>FULLY COOKED BEEF PATTY CARAMEL COLOR ADDED LAYER PACK</v>
          </cell>
          <cell r="H759" t="str">
            <v>BEEF COARSE GROUND FRZ CTN-60 LB</v>
          </cell>
          <cell r="I759">
            <v>26.9</v>
          </cell>
          <cell r="J759">
            <v>3.1023999999999998</v>
          </cell>
          <cell r="K759">
            <v>83.45</v>
          </cell>
        </row>
        <row r="760">
          <cell r="F760" t="str">
            <v>100166-CNQ212503</v>
          </cell>
          <cell r="G760" t="str">
            <v>FULLY COOKED BEEF PATTY</v>
          </cell>
          <cell r="H760" t="str">
            <v>BEEF COARSE GROUND FRZ CTN-60 LB</v>
          </cell>
          <cell r="I760">
            <v>22.28</v>
          </cell>
          <cell r="J760">
            <v>3.1023999999999998</v>
          </cell>
          <cell r="K760">
            <v>69.12</v>
          </cell>
        </row>
        <row r="761">
          <cell r="F761" t="str">
            <v>100166-CNQ252253</v>
          </cell>
          <cell r="G761" t="str">
            <v>FULLY COOKED CHARBROILED MESQUITE BEEF PATTY</v>
          </cell>
          <cell r="H761" t="str">
            <v>BEEF COARSE GROUND FRZ CTN-60 LB</v>
          </cell>
          <cell r="I761">
            <v>38.584437038773075</v>
          </cell>
          <cell r="J761">
            <v>3.1023999999999998</v>
          </cell>
          <cell r="K761">
            <v>119.7</v>
          </cell>
        </row>
        <row r="762">
          <cell r="F762" t="str">
            <v>100166-CNQ252603</v>
          </cell>
          <cell r="G762" t="str">
            <v>FULLY COOKED CHARBROILED MESQUITE BEEF PATTY</v>
          </cell>
          <cell r="H762" t="str">
            <v>BEEF COARSE GROUND FRZ CTN-60 LB</v>
          </cell>
          <cell r="I762">
            <v>35.67</v>
          </cell>
          <cell r="J762">
            <v>3.1023999999999998</v>
          </cell>
          <cell r="K762">
            <v>110.66</v>
          </cell>
        </row>
        <row r="763">
          <cell r="F763" t="str">
            <v>100166-CNQ26053K</v>
          </cell>
          <cell r="G763" t="str">
            <v>FULLY COOKED BEEF MEATBALLS</v>
          </cell>
          <cell r="H763" t="str">
            <v>BEEF COARSE GROUND FRZ CTN-60 LB</v>
          </cell>
          <cell r="I763">
            <v>37.58</v>
          </cell>
          <cell r="J763">
            <v>3.1023999999999998</v>
          </cell>
          <cell r="K763">
            <v>116.59</v>
          </cell>
        </row>
        <row r="764">
          <cell r="F764" t="str">
            <v>100166-CNQ262253</v>
          </cell>
          <cell r="G764" t="str">
            <v>FULLY COOKED CHARBROILED BEEF PATTY</v>
          </cell>
          <cell r="H764" t="str">
            <v>BEEF COARSE GROUND FRZ CTN-60 LB</v>
          </cell>
          <cell r="I764">
            <v>39.130000000000003</v>
          </cell>
          <cell r="J764">
            <v>3.1023999999999998</v>
          </cell>
          <cell r="K764">
            <v>121.4</v>
          </cell>
        </row>
        <row r="765">
          <cell r="F765" t="str">
            <v>100166-CNQ262253K</v>
          </cell>
          <cell r="G765" t="str">
            <v>FULLY COOKED CHARBROILED BEEF PATTY</v>
          </cell>
          <cell r="H765" t="str">
            <v>BEEF COARSE GROUND FRZ CTN-60 LB</v>
          </cell>
          <cell r="I765">
            <v>41.37</v>
          </cell>
          <cell r="J765">
            <v>3.1023999999999998</v>
          </cell>
          <cell r="K765">
            <v>128.35</v>
          </cell>
        </row>
        <row r="766">
          <cell r="F766" t="str">
            <v>100166-CNQ262403</v>
          </cell>
          <cell r="G766" t="str">
            <v>FULLY COOKED CHARBROILED BEEF PATTY</v>
          </cell>
          <cell r="H766" t="str">
            <v>BEEF COARSE GROUND FRZ CTN-60 LB</v>
          </cell>
          <cell r="I766">
            <v>33.9</v>
          </cell>
          <cell r="J766">
            <v>3.1023999999999998</v>
          </cell>
          <cell r="K766">
            <v>105.17</v>
          </cell>
        </row>
        <row r="767">
          <cell r="F767" t="str">
            <v>100166-CNQ262403K</v>
          </cell>
          <cell r="G767" t="str">
            <v>FULLY COOKED CHARBROILED BEEF PATTY</v>
          </cell>
          <cell r="H767" t="str">
            <v>BEEF COARSE GROUND FRZ CTN-60 LB</v>
          </cell>
          <cell r="I767">
            <v>36.76</v>
          </cell>
          <cell r="J767">
            <v>3.1023999999999998</v>
          </cell>
          <cell r="K767">
            <v>114.04</v>
          </cell>
        </row>
        <row r="768">
          <cell r="F768" t="str">
            <v>100166-CNQ262403KS</v>
          </cell>
          <cell r="G768" t="str">
            <v>FULLY COOKED CHARBROILED BEEF PATTY</v>
          </cell>
          <cell r="H768" t="str">
            <v>BEEF COARSE GROUND FRZ CTN-60 LB</v>
          </cell>
          <cell r="I768">
            <v>36.76</v>
          </cell>
          <cell r="J768">
            <v>3.1023999999999998</v>
          </cell>
          <cell r="K768">
            <v>114.04</v>
          </cell>
        </row>
        <row r="769">
          <cell r="F769" t="str">
            <v>100166-CNQ263003K</v>
          </cell>
          <cell r="G769" t="str">
            <v>FULLY COOKED CHARBROILED BEEF PATTY</v>
          </cell>
          <cell r="H769" t="str">
            <v>BEEF COARSE GROUND FRZ CTN-60 LB</v>
          </cell>
          <cell r="I769">
            <v>43.13</v>
          </cell>
          <cell r="J769">
            <v>3.1023999999999998</v>
          </cell>
          <cell r="K769">
            <v>133.81</v>
          </cell>
        </row>
        <row r="770">
          <cell r="F770" t="str">
            <v>100166-CNQ272003</v>
          </cell>
          <cell r="G770" t="str">
            <v>FULLY COOKED BEEF PATTY</v>
          </cell>
          <cell r="H770" t="str">
            <v>BEEF COARSE GROUND FRZ CTN-60 LB</v>
          </cell>
          <cell r="I770">
            <v>29.19</v>
          </cell>
          <cell r="J770">
            <v>3.1023999999999998</v>
          </cell>
          <cell r="K770">
            <v>90.56</v>
          </cell>
        </row>
        <row r="771">
          <cell r="F771" t="str">
            <v>100166-CNQ28053VS</v>
          </cell>
          <cell r="G771" t="str">
            <v>FULLY COOKED BEEF MEATBALLS</v>
          </cell>
          <cell r="H771" t="str">
            <v>BEEF COARSE GROUND FRZ CTN-60 LB</v>
          </cell>
          <cell r="I771">
            <v>28.06</v>
          </cell>
          <cell r="J771">
            <v>3.1023999999999998</v>
          </cell>
          <cell r="K771">
            <v>87.05</v>
          </cell>
        </row>
        <row r="772">
          <cell r="F772" t="str">
            <v>100166-CNQ352103</v>
          </cell>
          <cell r="G772" t="str">
            <v>FULLY COOKED CHARBROILED BEEF PATTY</v>
          </cell>
          <cell r="H772" t="str">
            <v>BEEF COARSE GROUND FRZ CTN-60 LB</v>
          </cell>
          <cell r="I772">
            <v>19.64</v>
          </cell>
          <cell r="J772">
            <v>3.1023999999999998</v>
          </cell>
          <cell r="K772">
            <v>60.93</v>
          </cell>
        </row>
        <row r="773">
          <cell r="F773" t="str">
            <v>100166-CNQ352403</v>
          </cell>
          <cell r="G773" t="str">
            <v>FULLY COOKED CHAR-BROILED MESQUITE BEEF PATTY</v>
          </cell>
          <cell r="H773" t="str">
            <v>BEEF COARSE GROUND FRZ CTN-60 LB</v>
          </cell>
          <cell r="I773">
            <v>26.11</v>
          </cell>
          <cell r="J773">
            <v>3.1023999999999998</v>
          </cell>
          <cell r="K773">
            <v>81</v>
          </cell>
        </row>
        <row r="774">
          <cell r="F774" t="str">
            <v>100166-CNQ512403</v>
          </cell>
          <cell r="G774" t="str">
            <v>FULLY COOKED RIB SHAPED BEEF PATTY</v>
          </cell>
          <cell r="H774" t="str">
            <v>BEEF COARSE GROUND FRZ CTN-60 LB</v>
          </cell>
          <cell r="I774">
            <v>43.13</v>
          </cell>
          <cell r="J774">
            <v>3.1023999999999998</v>
          </cell>
          <cell r="K774">
            <v>133.81</v>
          </cell>
        </row>
        <row r="775">
          <cell r="F775" t="str">
            <v>100166-CNQ522403P</v>
          </cell>
          <cell r="G775" t="str">
            <v>FULLY COOKED RIB SHAPED PORK PATTY</v>
          </cell>
          <cell r="H775" t="str">
            <v>PORK PICNIC BNLS FRZ CTN-60 LB</v>
          </cell>
          <cell r="I775">
            <v>43.07</v>
          </cell>
          <cell r="J775">
            <v>1.5505</v>
          </cell>
          <cell r="K775">
            <v>66.78</v>
          </cell>
        </row>
        <row r="776">
          <cell r="F776" t="str">
            <v>100166-CNQ53310P</v>
          </cell>
          <cell r="G776" t="str">
            <v>FULLY COOKED BREADED PORK PATTY</v>
          </cell>
          <cell r="H776" t="str">
            <v>PORK PICNIC BNLS FRZ CTN-60 LB</v>
          </cell>
          <cell r="I776">
            <v>20.350000000000001</v>
          </cell>
          <cell r="J776">
            <v>1.5505</v>
          </cell>
          <cell r="K776">
            <v>31.55</v>
          </cell>
        </row>
        <row r="777">
          <cell r="F777" t="str">
            <v>100166-CNQ582253P</v>
          </cell>
          <cell r="G777" t="str">
            <v>FULLY COOKED RIB SHAPED PORK PATTY</v>
          </cell>
          <cell r="H777" t="str">
            <v>PORK PICNIC BNLS FRZ CTN-60 LB</v>
          </cell>
          <cell r="I777">
            <v>36.19</v>
          </cell>
          <cell r="J777">
            <v>1.5505</v>
          </cell>
          <cell r="K777">
            <v>56.11</v>
          </cell>
        </row>
        <row r="778">
          <cell r="F778" t="str">
            <v>100166-CNQ63103</v>
          </cell>
          <cell r="G778" t="str">
            <v>FULLY COOKED BREADED BEEF PATTY FINGERS</v>
          </cell>
          <cell r="H778" t="str">
            <v>BEEF COARSE GROUND FRZ CTN-60 LB</v>
          </cell>
          <cell r="I778">
            <v>22.67</v>
          </cell>
          <cell r="J778">
            <v>3.1023999999999998</v>
          </cell>
          <cell r="K778">
            <v>70.33</v>
          </cell>
        </row>
        <row r="779">
          <cell r="F779" t="str">
            <v>100166-CNQ631603</v>
          </cell>
          <cell r="G779" t="str">
            <v>FULLY COOKED BREADED BEEF PATTY</v>
          </cell>
          <cell r="H779" t="str">
            <v>BEEF COARSE GROUND FRZ CTN-60 LB</v>
          </cell>
          <cell r="I779">
            <v>21.367521367521366</v>
          </cell>
          <cell r="J779">
            <v>3.1023999999999998</v>
          </cell>
          <cell r="K779">
            <v>66.290000000000006</v>
          </cell>
        </row>
        <row r="780">
          <cell r="F780" t="str">
            <v>100166-CNQ633803</v>
          </cell>
          <cell r="G780" t="str">
            <v>FULLY COOKED BREADED CHICKEN FRIED BEEF PATTY</v>
          </cell>
          <cell r="H780" t="str">
            <v>BEEF COARSE GROUND FRZ CTN-60 LB</v>
          </cell>
          <cell r="I780">
            <v>22.07</v>
          </cell>
          <cell r="J780">
            <v>3.1023999999999998</v>
          </cell>
          <cell r="K780">
            <v>68.47</v>
          </cell>
        </row>
        <row r="781">
          <cell r="F781" t="str">
            <v>100166-CNQ71302PNS</v>
          </cell>
          <cell r="G781" t="str">
            <v>PANCAKE &amp; PORK SAUSAGE NO STICK_x000D_
USES Q73120P SAUSAGE</v>
          </cell>
          <cell r="H781" t="str">
            <v>PORK PICNIC BNLS FRZ CTN-60 LB</v>
          </cell>
          <cell r="I781">
            <v>8.9700000000000006</v>
          </cell>
          <cell r="J781">
            <v>1.5505</v>
          </cell>
          <cell r="K781">
            <v>13.91</v>
          </cell>
        </row>
        <row r="782">
          <cell r="F782" t="str">
            <v>100166-CNQ71303P</v>
          </cell>
          <cell r="G782" t="str">
            <v>PANCAKE &amp; PORK SAUSAGE STICK, BULK_x000D_
USES Q73120P SAUSAGE</v>
          </cell>
          <cell r="H782" t="str">
            <v>PORK PICNIC BNLS FRZ CTN-60 LB</v>
          </cell>
          <cell r="I782">
            <v>19.940000000000001</v>
          </cell>
          <cell r="J782">
            <v>1.5505</v>
          </cell>
          <cell r="K782">
            <v>30.92</v>
          </cell>
        </row>
        <row r="783">
          <cell r="F783" t="str">
            <v>100166-CNQ71303PW</v>
          </cell>
          <cell r="G783" t="str">
            <v>PANCAKE &amp; PORK SAUSAGE STICK, IW_x000D_
USES Q73120P SAUSAGE</v>
          </cell>
          <cell r="H783" t="str">
            <v>PORK PICNIC BNLS FRZ CTN-60 LB</v>
          </cell>
          <cell r="I783">
            <v>19.940000000000001</v>
          </cell>
          <cell r="J783">
            <v>1.5505</v>
          </cell>
          <cell r="K783">
            <v>30.92</v>
          </cell>
        </row>
        <row r="784">
          <cell r="F784" t="str">
            <v>100166-CNQ72123</v>
          </cell>
          <cell r="G784" t="str">
            <v>WIP FULLY COOKED BEEF SAUSAGE</v>
          </cell>
          <cell r="H784" t="str">
            <v>BEEF COARSE GROUND FRZ CTN-60 LB</v>
          </cell>
          <cell r="I784">
            <v>43.6</v>
          </cell>
          <cell r="J784">
            <v>3.1023999999999998</v>
          </cell>
          <cell r="K784">
            <v>135.26</v>
          </cell>
        </row>
        <row r="785">
          <cell r="F785" t="str">
            <v>100166-CNQ72302</v>
          </cell>
          <cell r="G785" t="str">
            <v>FULLY COOKED BEEF SAUSAGE PANCAKE</v>
          </cell>
          <cell r="H785" t="str">
            <v>BEEF COARSE GROUND FRZ CTN-60 LB</v>
          </cell>
          <cell r="I785">
            <v>21.8</v>
          </cell>
          <cell r="J785">
            <v>3.1023999999999998</v>
          </cell>
          <cell r="K785">
            <v>67.63</v>
          </cell>
        </row>
        <row r="786">
          <cell r="F786" t="str">
            <v>100166-CNQ72302W</v>
          </cell>
          <cell r="G786" t="str">
            <v>FULLY COOKED BEEF SAUSAGE PANCAKE</v>
          </cell>
          <cell r="H786" t="str">
            <v>BEEF COARSE GROUND FRZ CTN-60 LB</v>
          </cell>
          <cell r="I786">
            <v>8.44</v>
          </cell>
          <cell r="J786">
            <v>3.1023999999999998</v>
          </cell>
          <cell r="K786">
            <v>26.18</v>
          </cell>
        </row>
        <row r="787">
          <cell r="F787" t="str">
            <v>100166-CNQ73123P</v>
          </cell>
          <cell r="G787" t="str">
            <v>WIP FULLY COOKED PORK SAUSAGE</v>
          </cell>
          <cell r="H787" t="str">
            <v>PORK PICNIC BNLS FRZ CTN-60 LB</v>
          </cell>
          <cell r="I787">
            <v>35.78</v>
          </cell>
          <cell r="J787">
            <v>1.5505</v>
          </cell>
          <cell r="K787">
            <v>55.48</v>
          </cell>
        </row>
        <row r="788">
          <cell r="F788" t="str">
            <v>100166-CNQ752503</v>
          </cell>
          <cell r="G788" t="str">
            <v>FULLY COOKED CHARBROILED SALISBURY STEAK</v>
          </cell>
          <cell r="H788" t="str">
            <v>BEEF COARSE GROUND FRZ CTN-60 LB</v>
          </cell>
          <cell r="I788">
            <v>33.200000000000003</v>
          </cell>
          <cell r="J788">
            <v>3.1023999999999998</v>
          </cell>
          <cell r="K788">
            <v>103</v>
          </cell>
        </row>
        <row r="789">
          <cell r="F789" t="str">
            <v>100166-CNQ762503</v>
          </cell>
          <cell r="G789" t="str">
            <v>FULLY COOKED SALISBURY STEAK</v>
          </cell>
          <cell r="H789" t="str">
            <v>BEEF COARSE GROUND FRZ CTN-60 LB</v>
          </cell>
          <cell r="I789">
            <v>28.31</v>
          </cell>
          <cell r="J789">
            <v>3.1023999999999998</v>
          </cell>
          <cell r="K789">
            <v>87.83</v>
          </cell>
        </row>
        <row r="790">
          <cell r="F790" t="str">
            <v>100166-CNQ771203K</v>
          </cell>
          <cell r="G790" t="str">
            <v>FULLY COOKED BEEF SAUSAGE PATTIES</v>
          </cell>
          <cell r="H790" t="str">
            <v>BEEF COARSE GROUND FRZ CTN-60 LB</v>
          </cell>
          <cell r="I790">
            <v>41.8</v>
          </cell>
          <cell r="J790">
            <v>3.1023999999999998</v>
          </cell>
          <cell r="K790">
            <v>129.68</v>
          </cell>
        </row>
        <row r="791">
          <cell r="F791" t="str">
            <v>100166-CNQ791203P</v>
          </cell>
          <cell r="G791" t="str">
            <v>FULLY COOKED PORK SAUSAGE PATTIES</v>
          </cell>
          <cell r="H791" t="str">
            <v>PORK PICNIC BNLS FRZ CTN-60 LB</v>
          </cell>
          <cell r="I791">
            <v>40</v>
          </cell>
          <cell r="J791">
            <v>1.5505</v>
          </cell>
          <cell r="K791">
            <v>62.02</v>
          </cell>
        </row>
        <row r="792">
          <cell r="F792" t="str">
            <v>100166-CNQ80104</v>
          </cell>
          <cell r="G792" t="str">
            <v>FULLY COOKED BEEF PATTY CRUMBLE</v>
          </cell>
          <cell r="H792" t="str">
            <v>BEEF COARSE GROUND FRZ CTN-60 LB</v>
          </cell>
          <cell r="I792">
            <v>37.979461023973748</v>
          </cell>
          <cell r="J792">
            <v>3.1023999999999998</v>
          </cell>
          <cell r="K792">
            <v>117.83</v>
          </cell>
        </row>
        <row r="793">
          <cell r="F793" t="str">
            <v>100166-CNQ85104</v>
          </cell>
          <cell r="G793" t="str">
            <v>FULLY COOKED BEEF TACO FILLING CRUMBLE 4/10#</v>
          </cell>
          <cell r="H793" t="str">
            <v>BEEF COARSE GROUND FRZ CTN-60 LB</v>
          </cell>
          <cell r="I793">
            <v>52.11</v>
          </cell>
          <cell r="J793">
            <v>3.1023999999999998</v>
          </cell>
          <cell r="K793">
            <v>161.66999999999999</v>
          </cell>
        </row>
        <row r="794">
          <cell r="F794" t="str">
            <v>100166-CNQK10500</v>
          </cell>
          <cell r="G794" t="str">
            <v>SPAGHETTI SAUCE WITH BEEF REDUCED FAT &amp; REDUCED SODIUM</v>
          </cell>
          <cell r="H794" t="str">
            <v>BEEF COARSE GROUND FRZ CTN-60 LB</v>
          </cell>
          <cell r="I794">
            <v>15.81</v>
          </cell>
          <cell r="J794">
            <v>3.1023999999999998</v>
          </cell>
          <cell r="K794">
            <v>49.05</v>
          </cell>
        </row>
        <row r="795">
          <cell r="F795" t="str">
            <v>100166-CNQK12500</v>
          </cell>
          <cell r="G795" t="str">
            <v>BEEF &amp; TVP TACO MEAT REDUCED FAT &amp; REDUCED SODIUM</v>
          </cell>
          <cell r="H795" t="str">
            <v>BEEF COARSE GROUND FRZ CTN-60 LB</v>
          </cell>
          <cell r="I795">
            <v>16.47</v>
          </cell>
          <cell r="J795">
            <v>3.1023999999999998</v>
          </cell>
          <cell r="K795">
            <v>51.1</v>
          </cell>
        </row>
        <row r="796">
          <cell r="F796" t="str">
            <v>100166-CNQM213003</v>
          </cell>
          <cell r="G796" t="str">
            <v>FULLY COOKED BEEF &amp; MUSHROOM PATTY</v>
          </cell>
          <cell r="H796" t="str">
            <v>BEEF COARSE GROUND FRZ CTN-60 LB</v>
          </cell>
          <cell r="I796">
            <v>23.49</v>
          </cell>
          <cell r="J796">
            <v>3.1023999999999998</v>
          </cell>
          <cell r="K796">
            <v>72.88</v>
          </cell>
        </row>
        <row r="797">
          <cell r="F797" t="str">
            <v>100166-CNQTD0753</v>
          </cell>
          <cell r="G797" t="str">
            <v>FULLY COOKED TERIYAKI BEEF SLAM DUNKE</v>
          </cell>
          <cell r="H797" t="str">
            <v>BEEF COARSE GROUND FRZ CTN-60 LB</v>
          </cell>
          <cell r="I797">
            <v>29.41</v>
          </cell>
          <cell r="J797">
            <v>3.1023999999999998</v>
          </cell>
          <cell r="K797">
            <v>91.24</v>
          </cell>
        </row>
        <row r="798">
          <cell r="F798" t="str">
            <v>100166-CP5813</v>
          </cell>
          <cell r="G798" t="str">
            <v>FC Seasoned Beef Steak</v>
          </cell>
          <cell r="H798" t="str">
            <v>BEEF COARSE GROUND FRZ CTN-60 LB</v>
          </cell>
          <cell r="I798">
            <v>33.31</v>
          </cell>
          <cell r="J798">
            <v>3.1023999999999998</v>
          </cell>
          <cell r="K798">
            <v>103.34</v>
          </cell>
        </row>
        <row r="799">
          <cell r="F799" t="str">
            <v>100166-Q16105K</v>
          </cell>
          <cell r="G799" t="str">
            <v>FULLY COOKED BEEF PATTY_x000D_
FOR QCB655, QCB455, QCB328</v>
          </cell>
          <cell r="H799" t="str">
            <v>BEEF COARSE GROUND FRZ CTN-60 LB</v>
          </cell>
          <cell r="I799">
            <v>30.25</v>
          </cell>
          <cell r="J799">
            <v>3.1023999999999998</v>
          </cell>
          <cell r="K799">
            <v>93.85</v>
          </cell>
        </row>
        <row r="800">
          <cell r="F800" t="str">
            <v>100166-Q18200</v>
          </cell>
          <cell r="G800" t="str">
            <v>FULLY COOKED CHARBROILED BEEF PATTY</v>
          </cell>
          <cell r="H800" t="str">
            <v>BEEF COARSE GROUND FRZ CTN-60 LB</v>
          </cell>
          <cell r="I800">
            <v>23.75</v>
          </cell>
          <cell r="J800">
            <v>3.1023999999999998</v>
          </cell>
          <cell r="K800">
            <v>73.680000000000007</v>
          </cell>
        </row>
        <row r="801">
          <cell r="F801" t="str">
            <v>100166-Q73120P</v>
          </cell>
          <cell r="G801" t="str">
            <v>FULLY COOKED SAUSAGE_x000D_
FOR CNQ71302PNS, CNQ71303P, CNQ71303PW</v>
          </cell>
          <cell r="H801" t="str">
            <v>PORK PICNIC BNLS FRZ CTN-60 LB</v>
          </cell>
          <cell r="I801">
            <v>39.880000000000003</v>
          </cell>
          <cell r="J801">
            <v>1.5505</v>
          </cell>
          <cell r="K801">
            <v>61.83</v>
          </cell>
        </row>
        <row r="802">
          <cell r="F802" t="str">
            <v>100166-Q77090K</v>
          </cell>
          <cell r="G802" t="str">
            <v>FULLY COOKED BEEF SAUSAGE PATTIES FOR FURTHER PROCDESSING INTO QSC2258</v>
          </cell>
          <cell r="H802" t="str">
            <v>BEEF COARSE GROUND FRZ CTN-60 LB</v>
          </cell>
          <cell r="I802">
            <v>29.61</v>
          </cell>
          <cell r="J802">
            <v>3.1023999999999998</v>
          </cell>
          <cell r="K802">
            <v>91.86</v>
          </cell>
        </row>
        <row r="803">
          <cell r="F803" t="str">
            <v>100166-QCB095</v>
          </cell>
          <cell r="G803" t="str">
            <v>WIP FULLY COOKED BEEF PATTY FOR QCB220</v>
          </cell>
          <cell r="H803" t="str">
            <v>BEEF COARSE GROUND FRZ CTN-60 LB</v>
          </cell>
          <cell r="I803">
            <v>11.83</v>
          </cell>
          <cell r="J803">
            <v>3.1023999999999998</v>
          </cell>
          <cell r="K803">
            <v>36.700000000000003</v>
          </cell>
        </row>
        <row r="804">
          <cell r="F804" t="str">
            <v>100166-QCB170</v>
          </cell>
          <cell r="G804" t="str">
            <v>FULLY COOKED BEEF PATTY_x000D_
FOR QCB475</v>
          </cell>
          <cell r="H804" t="str">
            <v>BEEF COARSE GROUND FRZ CTN-60 LB</v>
          </cell>
          <cell r="I804">
            <v>42.56</v>
          </cell>
          <cell r="J804">
            <v>3.1023999999999998</v>
          </cell>
          <cell r="K804">
            <v>132.04</v>
          </cell>
        </row>
        <row r="805">
          <cell r="F805" t="str">
            <v>100166-QCB220</v>
          </cell>
          <cell r="G805" t="str">
            <v>CHEESEBURGER MINIS WRAPPED TWIN PACKS_x000D_
MADE FROM QCB095</v>
          </cell>
          <cell r="H805" t="str">
            <v>BEEF COARSE GROUND FRZ CTN-60 LB</v>
          </cell>
          <cell r="I805">
            <v>5.79</v>
          </cell>
          <cell r="J805">
            <v>3.1023999999999998</v>
          </cell>
          <cell r="K805">
            <v>17.96</v>
          </cell>
        </row>
        <row r="806">
          <cell r="F806" t="str">
            <v>100166-QCB227</v>
          </cell>
          <cell r="G806" t="str">
            <v>FULLY COOKED BEEF PATTY_x000D_
FOR QHB425</v>
          </cell>
          <cell r="H806" t="str">
            <v>BEEF COARSE GROUND FRZ CTN-60 LB</v>
          </cell>
          <cell r="I806">
            <v>38.49</v>
          </cell>
          <cell r="J806">
            <v>3.1023999999999998</v>
          </cell>
          <cell r="K806">
            <v>119.41</v>
          </cell>
        </row>
        <row r="807">
          <cell r="F807" t="str">
            <v>100166-QCB328</v>
          </cell>
          <cell r="G807" t="str">
            <v>CHEESEBURGER MINIS IW_x000D_
MADE FROM Q16105K</v>
          </cell>
          <cell r="H807" t="str">
            <v>BEEF COARSE GROUND FRZ CTN-60 LB</v>
          </cell>
          <cell r="I807">
            <v>14.98</v>
          </cell>
          <cell r="J807">
            <v>3.1023999999999998</v>
          </cell>
          <cell r="K807">
            <v>46.47</v>
          </cell>
        </row>
        <row r="808">
          <cell r="F808" t="str">
            <v>100166-QCB455</v>
          </cell>
          <cell r="G808" t="str">
            <v>CHEESE BURGER SLIDERS TWINPACK</v>
          </cell>
          <cell r="H808" t="str">
            <v>CHEESE BLEND AMER SKM YEL SLC LVS-6/5 LBBEEF COARSE GROUND FRZ CTN-60 LB</v>
          </cell>
          <cell r="I808">
            <v>16.11</v>
          </cell>
          <cell r="J808">
            <v>5.05</v>
          </cell>
          <cell r="K808">
            <v>48.67</v>
          </cell>
        </row>
        <row r="809">
          <cell r="F809" t="str">
            <v>100166-QCB475</v>
          </cell>
          <cell r="G809" t="str">
            <v>CHEESEBURGER CLASSIC IW_x000D_
USES QCB170</v>
          </cell>
          <cell r="H809" t="str">
            <v>BEEF COARSE GROUND FRZ CTN-60 LB</v>
          </cell>
          <cell r="I809">
            <v>10.64</v>
          </cell>
          <cell r="J809">
            <v>3.1023999999999998</v>
          </cell>
          <cell r="K809">
            <v>33.01</v>
          </cell>
        </row>
        <row r="810">
          <cell r="F810" t="str">
            <v>100166-QCB475LA</v>
          </cell>
          <cell r="G810" t="str">
            <v>CHEESEBURGER CLASSIC IW_x000D_
USES QCB170</v>
          </cell>
          <cell r="H810" t="str">
            <v>BEEF COARSE GROUND FRZ CTN-60 LB</v>
          </cell>
          <cell r="I810">
            <v>10.64</v>
          </cell>
          <cell r="J810">
            <v>3.1023999999999998</v>
          </cell>
          <cell r="K810">
            <v>33.01</v>
          </cell>
        </row>
        <row r="811">
          <cell r="F811" t="str">
            <v>100166-QCB655</v>
          </cell>
          <cell r="G811" t="str">
            <v>CHEESEBURGER MINIS WRAPPED TWIN PACKS_x000D_
MADE FROM Q16105K</v>
          </cell>
          <cell r="H811" t="str">
            <v>BEEF COARSE GROUND FRZ CTN-60 LB</v>
          </cell>
          <cell r="I811">
            <v>14.98</v>
          </cell>
          <cell r="J811">
            <v>3.1023999999999998</v>
          </cell>
          <cell r="K811">
            <v>46.47</v>
          </cell>
        </row>
        <row r="812">
          <cell r="F812" t="str">
            <v>100166-QCS410</v>
          </cell>
          <cell r="G812" t="str">
            <v>WG WHITE WHEAT BREAD, REDUCED FAT CHEESE SANDWICH</v>
          </cell>
          <cell r="H812" t="str">
            <v>CHEESE BLEND AMER SKM YEL SLC LVS-6/5 LB</v>
          </cell>
          <cell r="I812">
            <v>12.5</v>
          </cell>
          <cell r="J812">
            <v>1.9476</v>
          </cell>
          <cell r="K812">
            <v>24.35</v>
          </cell>
        </row>
        <row r="813">
          <cell r="F813" t="str">
            <v>100166-QHB425</v>
          </cell>
          <cell r="G813" t="str">
            <v>HAMBURGER CLASSIC_x000D_
USES QCB227</v>
          </cell>
          <cell r="H813" t="str">
            <v>BEEF COARSE GROUND FRZ CTN-60 LB</v>
          </cell>
          <cell r="I813">
            <v>12.83</v>
          </cell>
          <cell r="J813">
            <v>3.1023999999999998</v>
          </cell>
          <cell r="K813">
            <v>39.799999999999997</v>
          </cell>
        </row>
        <row r="814">
          <cell r="F814" t="str">
            <v>100166-QSB120</v>
          </cell>
          <cell r="G814" t="str">
            <v>WIP FULLY COOKED BEEF SAUSAGE PATTIES</v>
          </cell>
          <cell r="H814" t="str">
            <v>BEEF COARSE GROUND FRZ CTN-60 LB</v>
          </cell>
          <cell r="I814">
            <v>25.94</v>
          </cell>
          <cell r="J814">
            <v>3.1023999999999998</v>
          </cell>
          <cell r="K814">
            <v>80.48</v>
          </cell>
        </row>
        <row r="815">
          <cell r="F815" t="str">
            <v>100166-QSB295</v>
          </cell>
          <cell r="G815" t="str">
            <v>FULLY COOKED BEEF SAUSAGE BREAKFAST BISCUIT</v>
          </cell>
          <cell r="H815" t="str">
            <v>BEEF COARSE GROUND FRZ CTN-60 LB</v>
          </cell>
          <cell r="I815">
            <v>14.71</v>
          </cell>
          <cell r="J815">
            <v>3.1023999999999998</v>
          </cell>
          <cell r="K815">
            <v>45.64</v>
          </cell>
        </row>
        <row r="816">
          <cell r="F816" t="str">
            <v>100166-QSC100P</v>
          </cell>
          <cell r="G816" t="str">
            <v>FULLY COOKED PORK SAUSAGE PATTY_x000D_
FOR QSC328P</v>
          </cell>
          <cell r="H816" t="str">
            <v>PORK PICNIC BNLS FRZ CTN-60 LB</v>
          </cell>
          <cell r="I816">
            <v>38.61</v>
          </cell>
          <cell r="J816">
            <v>1.5505</v>
          </cell>
          <cell r="K816">
            <v>59.86</v>
          </cell>
        </row>
        <row r="817">
          <cell r="F817" t="str">
            <v>100166-QSC122P</v>
          </cell>
          <cell r="G817" t="str">
            <v>FULLY COOKED PORK SAUSAGE PATTIES FPR QSC295p SANDWICHES</v>
          </cell>
          <cell r="H817" t="str">
            <v>PORK PICNIC BNLS FRZ CTN-60 LB</v>
          </cell>
          <cell r="I817">
            <v>32.69</v>
          </cell>
          <cell r="J817">
            <v>1.5505</v>
          </cell>
          <cell r="K817">
            <v>50.69</v>
          </cell>
        </row>
        <row r="818">
          <cell r="F818" t="str">
            <v>100166-QSC225B</v>
          </cell>
          <cell r="G818" t="str">
            <v>BEEF SAUSAGE CHEESE BREAKFAST SANDWICH</v>
          </cell>
          <cell r="H818" t="str">
            <v>BEEF COARSE GROUND FRZ CTN-60 LB</v>
          </cell>
          <cell r="I818">
            <v>9.8699999999999992</v>
          </cell>
          <cell r="J818">
            <v>3.1023999999999998</v>
          </cell>
          <cell r="K818">
            <v>30.62</v>
          </cell>
        </row>
        <row r="819">
          <cell r="F819" t="str">
            <v>100166-QSC295P</v>
          </cell>
          <cell r="G819" t="str">
            <v>FULLY COOKED PORK SAUSAGE BREAKFAST BISCUIT</v>
          </cell>
          <cell r="H819" t="str">
            <v>PORK PICNIC BNLS FRZ CTN-60 LB</v>
          </cell>
          <cell r="I819">
            <v>18.53</v>
          </cell>
          <cell r="J819">
            <v>1.5505</v>
          </cell>
          <cell r="K819">
            <v>28.73</v>
          </cell>
        </row>
        <row r="820">
          <cell r="F820" t="str">
            <v>100166-QSC328P</v>
          </cell>
          <cell r="G820" t="str">
            <v>SUNRISE BREAKFAST SANDWICH_x000D_
USES QSC100P</v>
          </cell>
          <cell r="H820" t="str">
            <v>PORK PICNIC BNLS FRZ CTN-60 LB</v>
          </cell>
          <cell r="I820">
            <v>19.3</v>
          </cell>
          <cell r="J820">
            <v>1.5505</v>
          </cell>
          <cell r="K820">
            <v>29.92</v>
          </cell>
        </row>
        <row r="821">
          <cell r="F821" t="str">
            <v>100189-357</v>
          </cell>
          <cell r="G821" t="str">
            <v>Breakfast Breaks Strawberry Yogurt &amp; Applesauce</v>
          </cell>
          <cell r="H821" t="str">
            <v>APPLE SLICES FRZ CTN-30 LB</v>
          </cell>
          <cell r="I821">
            <v>13.5</v>
          </cell>
          <cell r="J821">
            <v>1.3959999999999999</v>
          </cell>
          <cell r="K821">
            <v>18.850000000000001</v>
          </cell>
        </row>
        <row r="822">
          <cell r="F822" t="str">
            <v>100189-358</v>
          </cell>
          <cell r="G822" t="str">
            <v>Breakfast Breaks WG Bagel &amp; Applesauce</v>
          </cell>
          <cell r="H822" t="str">
            <v>APPLE SLICES FRZ CTN-30 LB</v>
          </cell>
          <cell r="I822">
            <v>13.5</v>
          </cell>
          <cell r="J822">
            <v>1.3959999999999999</v>
          </cell>
          <cell r="K822">
            <v>18.850000000000001</v>
          </cell>
        </row>
        <row r="823">
          <cell r="F823" t="str">
            <v>100189-435</v>
          </cell>
          <cell r="G823" t="str">
            <v>NY WG Breakfast Bowtie w/ Egg &amp; Chs</v>
          </cell>
          <cell r="H823" t="str">
            <v>CHEESE NAT AMER FBD BARREL-500 LB(40800)</v>
          </cell>
          <cell r="I823">
            <v>5</v>
          </cell>
          <cell r="J823">
            <v>1.9476</v>
          </cell>
          <cell r="K823">
            <v>9.74</v>
          </cell>
        </row>
        <row r="824">
          <cell r="F824" t="str">
            <v>100189-5811</v>
          </cell>
          <cell r="G824" t="str">
            <v xml:space="preserve">Reduced Fat Nacho/Spicy Cheese Sauce, Reduced Sodium </v>
          </cell>
          <cell r="H824" t="str">
            <v>CHEESE NAT AMER FBD BARREL-500 LB(40800)</v>
          </cell>
          <cell r="I824">
            <v>10.593</v>
          </cell>
          <cell r="J824">
            <v>1.9476</v>
          </cell>
          <cell r="K824">
            <v>20.63</v>
          </cell>
        </row>
        <row r="825">
          <cell r="F825" t="str">
            <v>100189-5812</v>
          </cell>
          <cell r="G825" t="str">
            <v>Reduced Fat Cheese Sauce, Reduced Sodium</v>
          </cell>
          <cell r="H825" t="str">
            <v>CHEESE NAT AMER FBD BARREL-500 LB(40800)</v>
          </cell>
          <cell r="I825">
            <v>10.593</v>
          </cell>
          <cell r="J825">
            <v>1.9476</v>
          </cell>
          <cell r="K825">
            <v>20.63</v>
          </cell>
        </row>
        <row r="826">
          <cell r="F826" t="str">
            <v>100189-05813</v>
          </cell>
          <cell r="G826" t="str">
            <v>E S Foods Pouch Products RF Aldredo Sauce, Red Sod</v>
          </cell>
          <cell r="H826" t="str">
            <v>CHEESE NAT AMER FBD BARREL-500 LB(40800)</v>
          </cell>
          <cell r="I826">
            <v>11.48</v>
          </cell>
          <cell r="J826">
            <v>1.9476</v>
          </cell>
          <cell r="K826">
            <v>22.36</v>
          </cell>
        </row>
        <row r="827">
          <cell r="F827" t="str">
            <v>100189-5905</v>
          </cell>
          <cell r="G827" t="str">
            <v>Reduced Fat Mac &amp; Cheese, Reduced Sodium</v>
          </cell>
          <cell r="H827" t="str">
            <v>CHEESE NAT AMER FBD BARREL-500 LB(40800)</v>
          </cell>
          <cell r="I827">
            <v>6.6520000000000001</v>
          </cell>
          <cell r="J827">
            <v>1.9476</v>
          </cell>
          <cell r="K827">
            <v>12.96</v>
          </cell>
        </row>
        <row r="828">
          <cell r="F828" t="str">
            <v>100189-5915</v>
          </cell>
          <cell r="G828" t="str">
            <v>Whole Grain Reduced Fat Mac &amp; Cheese
Reduced Sodium</v>
          </cell>
          <cell r="H828" t="str">
            <v>CHEESE NAT AMER FBD BARREL-500 LB(40800)</v>
          </cell>
          <cell r="I828">
            <v>6.6520000000000001</v>
          </cell>
          <cell r="J828">
            <v>1.9476</v>
          </cell>
          <cell r="K828">
            <v>12.96</v>
          </cell>
        </row>
        <row r="829">
          <cell r="F829" t="str">
            <v>100189-5925</v>
          </cell>
          <cell r="G829" t="str">
            <v>WG RF Mac &amp; Cheese, Red Sodium</v>
          </cell>
          <cell r="H829" t="str">
            <v>CHEESE NAT AMER FBD BARREL-500 LB(40800)</v>
          </cell>
          <cell r="I829">
            <v>5.51</v>
          </cell>
          <cell r="J829">
            <v>1.9476</v>
          </cell>
          <cell r="K829">
            <v>10.73</v>
          </cell>
        </row>
        <row r="830">
          <cell r="F830" t="str">
            <v>100189-6711</v>
          </cell>
          <cell r="G830" t="str">
            <v>Turkey Ham &amp; Cheese  Sandwich</v>
          </cell>
          <cell r="H830" t="str">
            <v>CHEESE NAT AMER FBD BARREL-500 LB(40800)</v>
          </cell>
          <cell r="I830">
            <v>1.88</v>
          </cell>
          <cell r="J830">
            <v>1.9476</v>
          </cell>
          <cell r="K830">
            <v>3.66</v>
          </cell>
        </row>
        <row r="831">
          <cell r="F831" t="str">
            <v>100189-6721</v>
          </cell>
          <cell r="G831" t="str">
            <v>Pizza Sub  Sandwich</v>
          </cell>
          <cell r="H831" t="str">
            <v>CHEESE NAT AMER FBD BARREL-500 LB(40800)</v>
          </cell>
          <cell r="I831">
            <v>1.41</v>
          </cell>
          <cell r="J831">
            <v>1.9476</v>
          </cell>
          <cell r="K831">
            <v>2.75</v>
          </cell>
        </row>
        <row r="832">
          <cell r="F832" t="str">
            <v>100189-7903</v>
          </cell>
          <cell r="G832" t="str">
            <v>Unsweetened Cinnamon Applesauce Cups</v>
          </cell>
          <cell r="H832" t="str">
            <v>APPLE SLICES FRZ CTN-30 LB</v>
          </cell>
          <cell r="I832">
            <v>27</v>
          </cell>
          <cell r="J832">
            <v>1.3959999999999999</v>
          </cell>
          <cell r="K832">
            <v>37.69</v>
          </cell>
        </row>
        <row r="833">
          <cell r="F833" t="str">
            <v>100189-7906</v>
          </cell>
          <cell r="G833" t="str">
            <v>Unsweetened Strawberry Applesauce Cups</v>
          </cell>
          <cell r="H833" t="str">
            <v>APPLE SLICES FRZ CTN-30 LB</v>
          </cell>
          <cell r="I833">
            <v>27</v>
          </cell>
          <cell r="J833">
            <v>1.3959999999999999</v>
          </cell>
          <cell r="K833">
            <v>37.69</v>
          </cell>
        </row>
        <row r="834">
          <cell r="F834" t="str">
            <v>100189-7982</v>
          </cell>
          <cell r="G834" t="str">
            <v>Unsweetened Applesauce Cups</v>
          </cell>
          <cell r="H834" t="str">
            <v>APPLE SLICES FRZ CTN-30 LB</v>
          </cell>
          <cell r="I834">
            <v>27</v>
          </cell>
          <cell r="J834">
            <v>1.3959999999999999</v>
          </cell>
          <cell r="K834">
            <v>37.69</v>
          </cell>
        </row>
        <row r="835">
          <cell r="F835" t="str">
            <v>100189-9116</v>
          </cell>
          <cell r="G835" t="str">
            <v>Unsweetened Applesauce Cups</v>
          </cell>
          <cell r="H835" t="str">
            <v>APPLES FOR FURTHER PROCESSING – BULK</v>
          </cell>
          <cell r="I835">
            <v>30</v>
          </cell>
          <cell r="J835">
            <v>0.47449999999999998</v>
          </cell>
          <cell r="K835">
            <v>14.24</v>
          </cell>
        </row>
        <row r="836">
          <cell r="F836" t="str">
            <v>100189-9117</v>
          </cell>
          <cell r="G836" t="str">
            <v>Unsweetened Mixed Berry Applesauce Cups</v>
          </cell>
          <cell r="H836" t="str">
            <v>APPLES FOR FURTHER PROCESSING – BULK</v>
          </cell>
          <cell r="I836">
            <v>30</v>
          </cell>
          <cell r="J836">
            <v>0.47449999999999998</v>
          </cell>
          <cell r="K836">
            <v>14.24</v>
          </cell>
        </row>
        <row r="837">
          <cell r="F837" t="str">
            <v>100189-9118</v>
          </cell>
          <cell r="G837" t="str">
            <v>Unsweetened Strawberry Applesauce Cups</v>
          </cell>
          <cell r="H837" t="str">
            <v>APPLES FOR FURTHER PROCESSING – BULK</v>
          </cell>
          <cell r="I837">
            <v>30</v>
          </cell>
          <cell r="J837">
            <v>0.47449999999999998</v>
          </cell>
          <cell r="K837">
            <v>14.24</v>
          </cell>
        </row>
        <row r="838">
          <cell r="F838" t="str">
            <v>100189-9119</v>
          </cell>
          <cell r="G838" t="str">
            <v>Unsweetened Cinnamon Applesauce Cups</v>
          </cell>
          <cell r="H838" t="str">
            <v>APPLES FOR FURTHER PROCESSING – BULK</v>
          </cell>
          <cell r="I838">
            <v>30</v>
          </cell>
          <cell r="J838">
            <v>0.47449999999999998</v>
          </cell>
          <cell r="K838">
            <v>14.24</v>
          </cell>
        </row>
        <row r="839">
          <cell r="F839" t="str">
            <v>100189-9699</v>
          </cell>
          <cell r="G839" t="str">
            <v>Unsweetened Mango Applesauce Cups</v>
          </cell>
          <cell r="H839" t="str">
            <v>APPLES FOR FURTHER PROCESSING – BULK</v>
          </cell>
          <cell r="I839">
            <v>30</v>
          </cell>
          <cell r="J839">
            <v>0.47449999999999998</v>
          </cell>
          <cell r="K839">
            <v>14.24</v>
          </cell>
        </row>
        <row r="840">
          <cell r="F840" t="str">
            <v>100189-9700</v>
          </cell>
          <cell r="G840" t="str">
            <v>Unsweetened Blue Raspberry Applesauce Cups</v>
          </cell>
          <cell r="H840" t="str">
            <v>APPLES FOR FURTHER PROCESSING – BULK</v>
          </cell>
          <cell r="I840">
            <v>30</v>
          </cell>
          <cell r="J840">
            <v>0.47449999999999998</v>
          </cell>
          <cell r="K840">
            <v>14.24</v>
          </cell>
        </row>
        <row r="841">
          <cell r="F841" t="str">
            <v>100189-9701</v>
          </cell>
          <cell r="G841" t="str">
            <v>Unsweetened Birthday Cake Applesauce Cups</v>
          </cell>
          <cell r="H841" t="str">
            <v>APPLES FOR FURTHER PROCESSING – BULK</v>
          </cell>
          <cell r="I841">
            <v>30</v>
          </cell>
          <cell r="J841">
            <v>0.47449999999999998</v>
          </cell>
          <cell r="K841">
            <v>14.24</v>
          </cell>
        </row>
        <row r="842">
          <cell r="F842" t="str">
            <v>100189-9702</v>
          </cell>
          <cell r="G842" t="str">
            <v>Unsweetened Strawberry  Banana Applesauce Cups</v>
          </cell>
          <cell r="H842" t="str">
            <v>APPLES FOR FURTHER PROCESSING – BULK</v>
          </cell>
          <cell r="I842">
            <v>30</v>
          </cell>
          <cell r="J842">
            <v>0.47449999999999998</v>
          </cell>
          <cell r="K842">
            <v>14.24</v>
          </cell>
        </row>
        <row r="843">
          <cell r="F843" t="str">
            <v>100189-16923</v>
          </cell>
          <cell r="G843" t="str">
            <v>Turkey Bologna &amp; Cheese Sandwich on WG slice</v>
          </cell>
          <cell r="H843" t="str">
            <v>CHEESE NAT AMER FBD BARREL-500 LB(40800)</v>
          </cell>
          <cell r="I843">
            <v>4.2759999999999998</v>
          </cell>
          <cell r="J843">
            <v>1.9476</v>
          </cell>
          <cell r="K843">
            <v>8.33</v>
          </cell>
        </row>
        <row r="844">
          <cell r="F844" t="str">
            <v>100189-16925</v>
          </cell>
          <cell r="G844" t="str">
            <v>Turkey &amp; Cheese Sandwich</v>
          </cell>
          <cell r="H844" t="str">
            <v>CHEESE NAT AMER FBD BARREL-500 LB(40800)</v>
          </cell>
          <cell r="I844">
            <v>4.2759999999999998</v>
          </cell>
          <cell r="J844">
            <v>1.9476</v>
          </cell>
          <cell r="K844">
            <v>8.33</v>
          </cell>
        </row>
        <row r="845">
          <cell r="F845" t="str">
            <v>100189-16926</v>
          </cell>
          <cell r="G845" t="str">
            <v>Turkey Salami, Bologna, &amp; Cheese Sandwich</v>
          </cell>
          <cell r="H845" t="str">
            <v>CHEESE NAT AMER FBD BARREL-500 LB(40800)</v>
          </cell>
          <cell r="I845">
            <v>4.2759999999999998</v>
          </cell>
          <cell r="J845">
            <v>1.9476</v>
          </cell>
          <cell r="K845">
            <v>8.33</v>
          </cell>
        </row>
        <row r="846">
          <cell r="F846" t="str">
            <v>100189-16927</v>
          </cell>
          <cell r="G846" t="str">
            <v>Nuevo Cubano Sandwich</v>
          </cell>
          <cell r="H846" t="str">
            <v>CHEESE NAT AMER FBD BARREL-500 LB(40800)</v>
          </cell>
          <cell r="I846">
            <v>3.0640000000000001</v>
          </cell>
          <cell r="J846">
            <v>1.9476</v>
          </cell>
          <cell r="K846">
            <v>5.97</v>
          </cell>
        </row>
        <row r="847">
          <cell r="F847" t="str">
            <v>100189-16929</v>
          </cell>
          <cell r="G847" t="str">
            <v>Grilled Cheese Sandwich</v>
          </cell>
          <cell r="H847" t="str">
            <v>CHEESE NAT AMER FBD BARREL-500 LB(40800)</v>
          </cell>
          <cell r="I847">
            <v>12</v>
          </cell>
          <cell r="J847">
            <v>1.9476</v>
          </cell>
          <cell r="K847">
            <v>23.37</v>
          </cell>
        </row>
        <row r="848">
          <cell r="F848" t="str">
            <v>100189-16934</v>
          </cell>
          <cell r="G848" t="str">
            <v>Ciabatta Cheese Melt Sandwich</v>
          </cell>
          <cell r="H848" t="str">
            <v>CHEESE NAT AMER FBD BARREL-500 LB(40800)</v>
          </cell>
          <cell r="I848">
            <v>12</v>
          </cell>
          <cell r="J848">
            <v>1.9476</v>
          </cell>
          <cell r="K848">
            <v>23.37</v>
          </cell>
        </row>
        <row r="849">
          <cell r="F849" t="str">
            <v>100189-16935</v>
          </cell>
          <cell r="G849" t="str">
            <v>Pepper Jack Ciabatta Cheese Melt Sandwich</v>
          </cell>
          <cell r="H849" t="str">
            <v>CHEESE NAT AMER FBD BARREL-500 LB(40800)</v>
          </cell>
          <cell r="I849">
            <v>12</v>
          </cell>
          <cell r="J849">
            <v>1.9476</v>
          </cell>
          <cell r="K849">
            <v>23.37</v>
          </cell>
        </row>
        <row r="850">
          <cell r="F850" t="str">
            <v>100189-16937</v>
          </cell>
          <cell r="G850" t="str">
            <v>Turkey Salami &amp; Cheese Sandwich</v>
          </cell>
          <cell r="H850" t="str">
            <v>CHEESE NAT AMER FBD BARREL-500 LB(40800)</v>
          </cell>
          <cell r="I850">
            <v>4.2759999999999998</v>
          </cell>
          <cell r="J850">
            <v>1.9476</v>
          </cell>
          <cell r="K850">
            <v>8.33</v>
          </cell>
        </row>
        <row r="851">
          <cell r="F851" t="str">
            <v>100189-16939</v>
          </cell>
          <cell r="G851" t="str">
            <v>IW Grilled Cheese Sandwich</v>
          </cell>
          <cell r="H851" t="str">
            <v>CHEESE NAT AMER FBD BARREL-500 LB(40800)</v>
          </cell>
          <cell r="I851">
            <v>12</v>
          </cell>
          <cell r="J851">
            <v>1.9476</v>
          </cell>
          <cell r="K851">
            <v>23.37</v>
          </cell>
        </row>
        <row r="852">
          <cell r="F852" t="str">
            <v>100189-16940</v>
          </cell>
          <cell r="G852" t="str">
            <v>Toasted Cheese Sandwich IW</v>
          </cell>
          <cell r="H852" t="str">
            <v>CHEESE NAT AMER FBD BARREL-500 LB(40800)</v>
          </cell>
          <cell r="I852">
            <v>6.84</v>
          </cell>
          <cell r="J852">
            <v>1.9476</v>
          </cell>
          <cell r="K852">
            <v>13.32</v>
          </cell>
        </row>
        <row r="853">
          <cell r="F853" t="str">
            <v>100189-16944</v>
          </cell>
          <cell r="G853" t="str">
            <v>IW Ciabatta Cheese Melt Sandwich</v>
          </cell>
          <cell r="H853" t="str">
            <v>CHEESE NAT AMER FBD BARREL-500 LB(40800)</v>
          </cell>
          <cell r="I853">
            <v>12</v>
          </cell>
          <cell r="J853">
            <v>1.9476</v>
          </cell>
          <cell r="K853">
            <v>23.37</v>
          </cell>
        </row>
        <row r="854">
          <cell r="F854" t="str">
            <v>100189-16945</v>
          </cell>
          <cell r="G854" t="str">
            <v>IW Pepper Jack Ciabatta Cheese Melt Sandwich</v>
          </cell>
          <cell r="H854" t="str">
            <v>CHEESE NAT AMER FBD BARREL-500 LB(40800)</v>
          </cell>
          <cell r="I854">
            <v>12</v>
          </cell>
          <cell r="J854">
            <v>1.9476</v>
          </cell>
          <cell r="K854">
            <v>23.37</v>
          </cell>
        </row>
        <row r="855">
          <cell r="F855" t="str">
            <v>100189-25341</v>
          </cell>
          <cell r="G855" t="str">
            <v>WG Breakfast Bowtie w/ Egg &amp; Chs</v>
          </cell>
          <cell r="H855" t="str">
            <v>CHEESE NAT AMER FBD BARREL-500 LB(40800)</v>
          </cell>
          <cell r="I855">
            <v>5</v>
          </cell>
          <cell r="J855">
            <v>1.9476</v>
          </cell>
          <cell r="K855">
            <v>9.74</v>
          </cell>
        </row>
        <row r="856">
          <cell r="F856" t="str">
            <v>100189-25342</v>
          </cell>
          <cell r="G856" t="str">
            <v>IW WG Breakfast Bowtie w/ Egg &amp; Chs</v>
          </cell>
          <cell r="H856" t="str">
            <v>CHEESE NAT AMER FBD BARREL-500 LB(40800)</v>
          </cell>
          <cell r="I856">
            <v>5</v>
          </cell>
          <cell r="J856">
            <v>1.9476</v>
          </cell>
          <cell r="K856">
            <v>9.74</v>
          </cell>
        </row>
        <row r="857">
          <cell r="F857" t="str">
            <v>100189-25343</v>
          </cell>
          <cell r="G857" t="str">
            <v>WG Breakfast Bowtie w/ Egg &amp; Pepper Jack Cheese</v>
          </cell>
          <cell r="H857" t="str">
            <v>CHEESE NAT AMER FBD BARREL-500 LB(40800)</v>
          </cell>
          <cell r="I857">
            <v>5</v>
          </cell>
          <cell r="J857">
            <v>1.9476</v>
          </cell>
          <cell r="K857">
            <v>9.74</v>
          </cell>
        </row>
        <row r="858">
          <cell r="F858" t="str">
            <v>100189-25344</v>
          </cell>
          <cell r="G858" t="str">
            <v>IW WG Breakfast Bowtie w/ Egg &amp; Pepper Jack Cheese</v>
          </cell>
          <cell r="H858" t="str">
            <v>CHEESE NAT AMER FBD BARREL-500 LB(40800)</v>
          </cell>
          <cell r="I858">
            <v>5</v>
          </cell>
          <cell r="J858">
            <v>1.9476</v>
          </cell>
          <cell r="K858">
            <v>9.74</v>
          </cell>
        </row>
        <row r="859">
          <cell r="F859" t="str">
            <v>100189-25401</v>
          </cell>
          <cell r="G859" t="str">
            <v>WG Mozzarella Pinwheel IW</v>
          </cell>
          <cell r="H859" t="str">
            <v>CHEESE MOZ LM PT SKM UNFZ PROC PK(41125)</v>
          </cell>
          <cell r="I859">
            <v>8.6999999999999993</v>
          </cell>
          <cell r="J859">
            <v>1.9231</v>
          </cell>
          <cell r="K859">
            <v>16.73</v>
          </cell>
        </row>
        <row r="860">
          <cell r="F860" t="str">
            <v>100189-25404</v>
          </cell>
          <cell r="G860" t="str">
            <v>WG Pepperoni Pinwheel</v>
          </cell>
          <cell r="H860" t="str">
            <v>CHEESE MOZ LM PT SKM UNFZ PROC PK(41125)</v>
          </cell>
          <cell r="I860">
            <v>7.8</v>
          </cell>
          <cell r="J860">
            <v>1.9231</v>
          </cell>
          <cell r="K860">
            <v>15</v>
          </cell>
        </row>
        <row r="861">
          <cell r="F861" t="str">
            <v>100189-25405</v>
          </cell>
          <cell r="G861" t="str">
            <v>WG Philly Pinwheel</v>
          </cell>
          <cell r="H861" t="str">
            <v>CHEESE MOZ LM PT SKM UNFZ PROC PK(41125)</v>
          </cell>
          <cell r="I861">
            <v>7.5</v>
          </cell>
          <cell r="J861">
            <v>1.9231</v>
          </cell>
          <cell r="K861">
            <v>14.42</v>
          </cell>
        </row>
        <row r="862">
          <cell r="F862" t="str">
            <v>100189-25406</v>
          </cell>
          <cell r="G862" t="str">
            <v>WG Meatball Pinwheel</v>
          </cell>
          <cell r="H862" t="str">
            <v>CHEESE MOZ LM PT SKM UNFZ PROC PK(41125)</v>
          </cell>
          <cell r="I862">
            <v>8.1</v>
          </cell>
          <cell r="J862">
            <v>1.9231</v>
          </cell>
          <cell r="K862">
            <v>15.58</v>
          </cell>
        </row>
        <row r="863">
          <cell r="F863" t="str">
            <v>100189-25407</v>
          </cell>
          <cell r="G863" t="str">
            <v>WG Veggie Pinwheel</v>
          </cell>
          <cell r="H863" t="str">
            <v>CHEESE MOZ LM PT SKM UNFZ PROC PK(41125)</v>
          </cell>
          <cell r="I863">
            <v>8.6999999999999993</v>
          </cell>
          <cell r="J863">
            <v>1.9231</v>
          </cell>
          <cell r="K863">
            <v>16.73</v>
          </cell>
        </row>
        <row r="864">
          <cell r="F864" t="str">
            <v>100189-25411</v>
          </cell>
          <cell r="G864" t="str">
            <v>WG Mozzarella Pinwheel</v>
          </cell>
          <cell r="H864" t="str">
            <v>CHEESE MOZ LM PT SKM UNFZ PROC PK(41125)</v>
          </cell>
          <cell r="I864">
            <v>8.6999999999999993</v>
          </cell>
          <cell r="J864">
            <v>1.9231</v>
          </cell>
          <cell r="K864">
            <v>16.73</v>
          </cell>
        </row>
        <row r="865">
          <cell r="F865" t="str">
            <v>100189-25414</v>
          </cell>
          <cell r="G865" t="str">
            <v>WG Pepperoni Pinwheel IW</v>
          </cell>
          <cell r="H865" t="str">
            <v>CHEESE MOZ LM PT SKM UNFZ PROC PK(41125)</v>
          </cell>
          <cell r="I865">
            <v>7.8</v>
          </cell>
          <cell r="J865">
            <v>1.9231</v>
          </cell>
          <cell r="K865">
            <v>15</v>
          </cell>
        </row>
        <row r="866">
          <cell r="F866" t="str">
            <v>100189-25415</v>
          </cell>
          <cell r="G866" t="str">
            <v>WG Philly Pinwheel IW</v>
          </cell>
          <cell r="H866" t="str">
            <v>CHEESE MOZ LM PT SKM UNFZ PROC PK(41125)</v>
          </cell>
          <cell r="I866">
            <v>7.5</v>
          </cell>
          <cell r="J866">
            <v>1.9231</v>
          </cell>
          <cell r="K866">
            <v>14.42</v>
          </cell>
        </row>
        <row r="867">
          <cell r="F867" t="str">
            <v>100189-25416</v>
          </cell>
          <cell r="G867" t="str">
            <v>IW WG Meatball Pinwheel</v>
          </cell>
          <cell r="H867" t="str">
            <v>CHEESE MOZ LM PT SKM UNFZ PROC PK(41125)</v>
          </cell>
          <cell r="I867">
            <v>8.1</v>
          </cell>
          <cell r="J867">
            <v>1.9231</v>
          </cell>
          <cell r="K867">
            <v>15.58</v>
          </cell>
        </row>
        <row r="868">
          <cell r="F868" t="str">
            <v>100189-25417</v>
          </cell>
          <cell r="G868" t="str">
            <v>WG Veggie Pinwheel IW</v>
          </cell>
          <cell r="H868" t="str">
            <v>CHEESE MOZ LM PT SKM UNFZ PROC PK(41125)</v>
          </cell>
          <cell r="I868">
            <v>8.6999999999999993</v>
          </cell>
          <cell r="J868">
            <v>1.9231</v>
          </cell>
          <cell r="K868">
            <v>16.73</v>
          </cell>
        </row>
        <row r="869">
          <cell r="F869" t="str">
            <v>100189-25508</v>
          </cell>
          <cell r="G869" t="str">
            <v>E S Foods Spicy Egg &amp; Cheese Turnover I/W</v>
          </cell>
          <cell r="H869" t="str">
            <v>CHEESE MOZ LM PT SKM UNFZ PROC PK(41125)</v>
          </cell>
          <cell r="I869">
            <v>6.38</v>
          </cell>
          <cell r="J869">
            <v>1.9231</v>
          </cell>
          <cell r="K869">
            <v>12.27</v>
          </cell>
        </row>
        <row r="870">
          <cell r="F870" t="str">
            <v>100189-25509</v>
          </cell>
          <cell r="G870" t="str">
            <v>E S Foods Cheesy Chicken Turnover I/W</v>
          </cell>
          <cell r="H870" t="str">
            <v>CHEESE MOZ LM PT SKM UNFZ PROC PK(41125)</v>
          </cell>
          <cell r="I870">
            <v>6.78</v>
          </cell>
          <cell r="J870">
            <v>1.9231</v>
          </cell>
          <cell r="K870">
            <v>13.04</v>
          </cell>
        </row>
        <row r="871">
          <cell r="F871" t="str">
            <v>100189-25510</v>
          </cell>
          <cell r="G871" t="str">
            <v>E S Foods Cheesy Spinach Turnover I/W</v>
          </cell>
          <cell r="H871" t="str">
            <v>CHEESE MOZ LM PT SKM UNFZ PROC PK(41125)</v>
          </cell>
          <cell r="I871">
            <v>9.11</v>
          </cell>
          <cell r="J871">
            <v>1.9231</v>
          </cell>
          <cell r="K871">
            <v>17.52</v>
          </cell>
        </row>
        <row r="872">
          <cell r="F872" t="str">
            <v>100189-25511</v>
          </cell>
          <cell r="G872" t="str">
            <v>E S Foods 3 Cheese Turnover I/W</v>
          </cell>
          <cell r="H872" t="str">
            <v>CHEESE MOZ LM PT SKM UNFZ PROC PK(41125)</v>
          </cell>
          <cell r="I872">
            <v>9.11</v>
          </cell>
          <cell r="J872">
            <v>1.9231</v>
          </cell>
          <cell r="K872">
            <v>17.52</v>
          </cell>
        </row>
        <row r="873">
          <cell r="F873" t="str">
            <v>100189-25604</v>
          </cell>
          <cell r="G873" t="str">
            <v>E S Foods Whole Grain Cheesy Pretzel Stick</v>
          </cell>
          <cell r="H873" t="str">
            <v>CHEESE MOZ LM PT SKM UNFZ PROC PK(41125)</v>
          </cell>
          <cell r="I873">
            <v>6.51</v>
          </cell>
          <cell r="J873">
            <v>1.9231</v>
          </cell>
          <cell r="K873">
            <v>12.52</v>
          </cell>
        </row>
        <row r="874">
          <cell r="F874" t="str">
            <v>100189-25605</v>
          </cell>
          <cell r="G874" t="str">
            <v>E S Foods Whole Grain Cheesy Pretzel Bites</v>
          </cell>
          <cell r="H874" t="str">
            <v>CHEESE MOZ LM PT SKM UNFZ PROC PK(41125)</v>
          </cell>
          <cell r="I874">
            <v>6.51</v>
          </cell>
          <cell r="J874">
            <v>1.9231</v>
          </cell>
          <cell r="K874">
            <v>12.52</v>
          </cell>
        </row>
        <row r="875">
          <cell r="F875" t="str">
            <v>100189-40244</v>
          </cell>
          <cell r="G875" t="str">
            <v>Mozzarella Cheese</v>
          </cell>
          <cell r="H875" t="str">
            <v>CHEESE MOZ LM PT SKM UNFZ PROC PK(41125)</v>
          </cell>
          <cell r="I875">
            <v>10</v>
          </cell>
          <cell r="J875">
            <v>1.9231</v>
          </cell>
          <cell r="K875">
            <v>19.23</v>
          </cell>
        </row>
        <row r="876">
          <cell r="F876" t="str">
            <v>100189-40245</v>
          </cell>
          <cell r="G876" t="str">
            <v>SS Provolone Cheese</v>
          </cell>
          <cell r="H876" t="str">
            <v>CHEESE NAT AMER FBD BARREL-500 LB(40800)</v>
          </cell>
          <cell r="I876">
            <v>12</v>
          </cell>
          <cell r="J876">
            <v>1.9476</v>
          </cell>
          <cell r="K876">
            <v>23.37</v>
          </cell>
        </row>
        <row r="877">
          <cell r="F877" t="str">
            <v>100189-40246</v>
          </cell>
          <cell r="G877" t="str">
            <v>SS Pepper Jack Cheese</v>
          </cell>
          <cell r="H877" t="str">
            <v>CHEESE NAT AMER FBD BARREL-500 LB(40800)</v>
          </cell>
          <cell r="I877">
            <v>12</v>
          </cell>
          <cell r="J877">
            <v>1.9476</v>
          </cell>
          <cell r="K877">
            <v>23.37</v>
          </cell>
        </row>
        <row r="878">
          <cell r="F878" t="str">
            <v>100189-40247</v>
          </cell>
          <cell r="G878" t="str">
            <v>SS Cheddar Cheese</v>
          </cell>
          <cell r="H878" t="str">
            <v>CHEESE NAT AMER FBD BARREL-500 LB(40800)</v>
          </cell>
          <cell r="I878">
            <v>10</v>
          </cell>
          <cell r="J878">
            <v>1.9476</v>
          </cell>
          <cell r="K878">
            <v>19.48</v>
          </cell>
        </row>
        <row r="879">
          <cell r="F879" t="str">
            <v>100189-40248</v>
          </cell>
          <cell r="G879" t="str">
            <v>SS Wisconsin Swiss Cheese</v>
          </cell>
          <cell r="H879" t="str">
            <v>CHEESE NAT AMER FBD BARREL-500 LB(40800)</v>
          </cell>
          <cell r="I879">
            <v>10</v>
          </cell>
          <cell r="J879">
            <v>1.9476</v>
          </cell>
          <cell r="K879">
            <v>19.48</v>
          </cell>
        </row>
        <row r="880">
          <cell r="F880" t="str">
            <v>100189-40249</v>
          </cell>
          <cell r="G880" t="str">
            <v>SS Asiago Cheese</v>
          </cell>
          <cell r="H880" t="str">
            <v>CHEESE NAT AMER FBD BARREL-500 LB(40800)</v>
          </cell>
          <cell r="I880">
            <v>10</v>
          </cell>
          <cell r="J880">
            <v>1.9476</v>
          </cell>
          <cell r="K880">
            <v>19.48</v>
          </cell>
        </row>
        <row r="881">
          <cell r="F881" t="str">
            <v>100189-40250</v>
          </cell>
          <cell r="G881" t="str">
            <v>SS Cheddar Cheese</v>
          </cell>
          <cell r="H881" t="str">
            <v>CHEESE NAT AMER FBD BARREL-500 LB(40800)</v>
          </cell>
          <cell r="I881">
            <v>10.5</v>
          </cell>
          <cell r="J881">
            <v>1.9476</v>
          </cell>
          <cell r="K881">
            <v>20.45</v>
          </cell>
        </row>
        <row r="882">
          <cell r="F882" t="str">
            <v>100189-61151</v>
          </cell>
          <cell r="G882" t="str">
            <v>Breakfast Breaks WG Muffine &amp; Applesauce</v>
          </cell>
          <cell r="H882" t="str">
            <v>APPLE SLICES FRZ CTN-30 LB</v>
          </cell>
          <cell r="I882">
            <v>13.5</v>
          </cell>
          <cell r="J882">
            <v>1.3959999999999999</v>
          </cell>
          <cell r="K882">
            <v>18.850000000000001</v>
          </cell>
        </row>
        <row r="883">
          <cell r="F883" t="str">
            <v>100189-61156</v>
          </cell>
          <cell r="G883" t="str">
            <v>Breakfast Breaks WG Muffine &amp; Applesauce</v>
          </cell>
          <cell r="H883" t="str">
            <v>APPLE SLICES FRZ CTN-30 LB</v>
          </cell>
          <cell r="I883">
            <v>13.5</v>
          </cell>
          <cell r="J883">
            <v>1.3959999999999999</v>
          </cell>
          <cell r="K883">
            <v>18.850000000000001</v>
          </cell>
        </row>
        <row r="884">
          <cell r="F884" t="str">
            <v>100189-61157</v>
          </cell>
          <cell r="G884" t="str">
            <v>Breakfast Breaks WG Bagel &amp; IW Cheese</v>
          </cell>
          <cell r="H884" t="str">
            <v>CHEESE NAT AMER FBD BARREL-500 LB(40800)</v>
          </cell>
          <cell r="I884">
            <v>3</v>
          </cell>
          <cell r="J884">
            <v>1.9476</v>
          </cell>
          <cell r="K884">
            <v>5.84</v>
          </cell>
        </row>
        <row r="885">
          <cell r="F885" t="str">
            <v>100189-61158</v>
          </cell>
          <cell r="G885" t="str">
            <v>Breakfast Breaks WG Bagel &amp; IW Cheese</v>
          </cell>
          <cell r="H885" t="str">
            <v>CHEESE NAT AMER FBD BARREL-500 LB(40800)</v>
          </cell>
          <cell r="I885">
            <v>3</v>
          </cell>
          <cell r="J885">
            <v>1.9476</v>
          </cell>
          <cell r="K885">
            <v>5.84</v>
          </cell>
        </row>
        <row r="886">
          <cell r="F886" t="str">
            <v>100189-61191</v>
          </cell>
          <cell r="G886" t="str">
            <v>Breakfast Breaks - Thaw &amp; Serve Annie's Organic Grahms &amp; String Cheese</v>
          </cell>
          <cell r="H886" t="str">
            <v>CHEESE MOZ LM PT SKM UNFZ PROC PK(41125)</v>
          </cell>
          <cell r="I886">
            <v>3.74</v>
          </cell>
          <cell r="J886">
            <v>1.9231</v>
          </cell>
          <cell r="K886">
            <v>7.19</v>
          </cell>
        </row>
        <row r="887">
          <cell r="F887" t="str">
            <v>100189-61209</v>
          </cell>
          <cell r="G887" t="str">
            <v>Breakfast Breaks WG Cereal &amp; Applesauce</v>
          </cell>
          <cell r="H887" t="str">
            <v>APPLE SLICES FRZ CTN-30 LB</v>
          </cell>
          <cell r="I887">
            <v>16.875</v>
          </cell>
          <cell r="J887">
            <v>1.3959999999999999</v>
          </cell>
          <cell r="K887">
            <v>23.56</v>
          </cell>
        </row>
        <row r="888">
          <cell r="F888" t="str">
            <v>100189-61219</v>
          </cell>
          <cell r="G888" t="str">
            <v>Breakfast Breaks WG Cereal &amp; Applesauce</v>
          </cell>
          <cell r="H888" t="str">
            <v>APPLE SLICES FRZ CTN-30 LB</v>
          </cell>
          <cell r="I888">
            <v>20.25</v>
          </cell>
          <cell r="J888">
            <v>1.3959999999999999</v>
          </cell>
          <cell r="K888">
            <v>28.27</v>
          </cell>
        </row>
        <row r="889">
          <cell r="F889" t="str">
            <v>100189-61235</v>
          </cell>
          <cell r="G889" t="str">
            <v>Breakfast Breaks CTC Bar &amp; Applesauce</v>
          </cell>
          <cell r="H889" t="str">
            <v>APPLE SLICES FRZ CTN-30 LB</v>
          </cell>
          <cell r="I889">
            <v>13.5</v>
          </cell>
          <cell r="J889">
            <v>1.3959999999999999</v>
          </cell>
          <cell r="K889">
            <v>18.850000000000001</v>
          </cell>
        </row>
        <row r="890">
          <cell r="F890" t="str">
            <v>100189-61243</v>
          </cell>
          <cell r="G890" t="str">
            <v>Breakfast Breaks Fudge Pop Tart &amp; Applesauce</v>
          </cell>
          <cell r="H890" t="str">
            <v>APPLE SLICES FRZ CTN-30 LB</v>
          </cell>
          <cell r="I890">
            <v>11.813000000000001</v>
          </cell>
          <cell r="J890">
            <v>1.3959999999999999</v>
          </cell>
          <cell r="K890">
            <v>16.489999999999998</v>
          </cell>
        </row>
        <row r="891">
          <cell r="F891" t="str">
            <v>100189-61253</v>
          </cell>
          <cell r="G891" t="str">
            <v>Breakfast Breaks WG Cereal &amp; Cheese</v>
          </cell>
          <cell r="H891" t="str">
            <v>CHEESE NAT AMER FBD BARREL-500 LB(40800)</v>
          </cell>
          <cell r="I891">
            <v>3.75</v>
          </cell>
          <cell r="J891">
            <v>1.9476</v>
          </cell>
          <cell r="K891">
            <v>7.3</v>
          </cell>
        </row>
        <row r="892">
          <cell r="F892" t="str">
            <v>100189-61406</v>
          </cell>
          <cell r="G892" t="str">
            <v>E S Foods Meal Breaks Beef &amp; Cheese Stick</v>
          </cell>
          <cell r="H892" t="str">
            <v>CHEESE NAT AMER FBD BARREL-500 LB(40800)</v>
          </cell>
          <cell r="I892">
            <v>1.706</v>
          </cell>
          <cell r="J892">
            <v>1.9476</v>
          </cell>
          <cell r="K892">
            <v>3.32</v>
          </cell>
        </row>
        <row r="893">
          <cell r="F893" t="str">
            <v>100189-61408</v>
          </cell>
          <cell r="G893" t="str">
            <v>Meal Breaks Pepperoni &amp; Cheese Stick</v>
          </cell>
          <cell r="H893" t="str">
            <v>CHEESE NAT AMER FBD BARREL-500 LB(40800)</v>
          </cell>
          <cell r="I893">
            <v>1.3129999999999999</v>
          </cell>
          <cell r="J893">
            <v>1.9476</v>
          </cell>
          <cell r="K893">
            <v>2.56</v>
          </cell>
        </row>
        <row r="894">
          <cell r="F894" t="str">
            <v>100189-61410</v>
          </cell>
          <cell r="G894" t="str">
            <v xml:space="preserve">E S Foods Meal Breaks Cheese Cup </v>
          </cell>
          <cell r="H894" t="str">
            <v>CHEESE NAT AMER FBD BARREL-500 LB(40800)</v>
          </cell>
          <cell r="I894">
            <v>1.94</v>
          </cell>
          <cell r="J894">
            <v>1.9476</v>
          </cell>
          <cell r="K894">
            <v>3.78</v>
          </cell>
        </row>
        <row r="895">
          <cell r="F895" t="str">
            <v>100189-61411</v>
          </cell>
          <cell r="G895" t="str">
            <v xml:space="preserve">E S Foods Meal Breaks Cheese Stick with Sun Butter &amp; Jelly Meal </v>
          </cell>
          <cell r="H895" t="str">
            <v>CHEESE NAT AMER FBD BARREL-500 LB(40800)</v>
          </cell>
          <cell r="I895">
            <v>1.556</v>
          </cell>
          <cell r="J895">
            <v>1.9476</v>
          </cell>
          <cell r="K895">
            <v>3.03</v>
          </cell>
        </row>
        <row r="896">
          <cell r="F896" t="str">
            <v>100189-61418</v>
          </cell>
          <cell r="G896" t="str">
            <v>E S Foods Meal Breaks Cheese Stick with Marinara Sauce</v>
          </cell>
          <cell r="H896" t="str">
            <v>CHEESE NAT AMER FBD BARREL-500 LB(40800)</v>
          </cell>
          <cell r="I896">
            <v>1.556</v>
          </cell>
          <cell r="J896">
            <v>1.9476</v>
          </cell>
          <cell r="K896">
            <v>3.03</v>
          </cell>
        </row>
        <row r="897">
          <cell r="F897" t="str">
            <v>100189-61419</v>
          </cell>
          <cell r="G897" t="str">
            <v>E S Foods Meal Breaks Cheese Cup w/Salsa</v>
          </cell>
          <cell r="H897" t="str">
            <v>CHEESE NAT AMER FBD BARREL-500 LB(40800)</v>
          </cell>
          <cell r="I897">
            <v>1.94</v>
          </cell>
          <cell r="J897">
            <v>1.9476</v>
          </cell>
          <cell r="K897">
            <v>3.78</v>
          </cell>
        </row>
        <row r="898">
          <cell r="F898" t="str">
            <v>100189-61430</v>
          </cell>
          <cell r="G898" t="str">
            <v>Meal Breaks Cheese Cup w/ Vegetable Juice</v>
          </cell>
          <cell r="H898" t="str">
            <v>CHEESE NAT AMER FBD BARREL-500 LB(40800)</v>
          </cell>
          <cell r="I898">
            <v>1.94</v>
          </cell>
          <cell r="J898">
            <v>1.9476</v>
          </cell>
          <cell r="K898">
            <v>3.78</v>
          </cell>
        </row>
        <row r="899">
          <cell r="F899" t="str">
            <v>100189-61852</v>
          </cell>
          <cell r="G899" t="str">
            <v>Hot Meal Breaks Lasagna w/ Meat Sauce</v>
          </cell>
          <cell r="H899" t="str">
            <v>CHEESE NAT AMER FBD BARREL-500 LB(40800)</v>
          </cell>
          <cell r="I899">
            <v>2.3809999999999998</v>
          </cell>
          <cell r="J899">
            <v>1.9476</v>
          </cell>
          <cell r="K899">
            <v>4.6399999999999997</v>
          </cell>
        </row>
        <row r="900">
          <cell r="F900" t="str">
            <v>100189-61853</v>
          </cell>
          <cell r="G900" t="str">
            <v>E S Foods Meal Breaks - Frozen Macaroni &amp; Cheese w/Carrots</v>
          </cell>
          <cell r="H900" t="str">
            <v>CHEESE NAT AMER FBD BARREL-500 LB(40800)</v>
          </cell>
          <cell r="I900">
            <v>3.99</v>
          </cell>
          <cell r="J900">
            <v>1.9476</v>
          </cell>
          <cell r="K900">
            <v>7.77</v>
          </cell>
        </row>
        <row r="901">
          <cell r="F901" t="str">
            <v>100189-61856</v>
          </cell>
          <cell r="G901" t="str">
            <v>Hot Meal Breaks Anaheim Chicken Burrito Bowl</v>
          </cell>
          <cell r="H901" t="str">
            <v>CHEESE NAT AMER FBD BARREL-500 LB(40800)</v>
          </cell>
          <cell r="I901">
            <v>1.1479999999999999</v>
          </cell>
          <cell r="J901">
            <v>1.9476</v>
          </cell>
          <cell r="K901">
            <v>2.2400000000000002</v>
          </cell>
        </row>
        <row r="902">
          <cell r="F902" t="str">
            <v>100189-61862</v>
          </cell>
          <cell r="G902" t="str">
            <v>E S Foods Meal Breaks - Frozen Lasagna with Veggie Crumbles</v>
          </cell>
          <cell r="H902" t="str">
            <v>CHEESE MOZ LM PT SKM UNFZ PROC PK(41125)</v>
          </cell>
          <cell r="I902">
            <v>3.12</v>
          </cell>
          <cell r="J902">
            <v>1.9231</v>
          </cell>
          <cell r="K902">
            <v>6</v>
          </cell>
        </row>
        <row r="903">
          <cell r="F903" t="str">
            <v>100189-61920</v>
          </cell>
          <cell r="G903" t="str">
            <v>Combo Turkey Salami, Bologna &amp;   Cheese WRAP Meal</v>
          </cell>
          <cell r="H903" t="str">
            <v>CHEESE NAT AMER FBD BARREL-500 LB(40800)APPLE SLICES FRZ CTN-30 LB</v>
          </cell>
          <cell r="I903">
            <v>9.8630000000000013</v>
          </cell>
          <cell r="J903">
            <v>3.3435999999999999</v>
          </cell>
          <cell r="K903">
            <v>14.559999999999999</v>
          </cell>
        </row>
        <row r="904">
          <cell r="F904" t="str">
            <v>100189-61921</v>
          </cell>
          <cell r="G904" t="str">
            <v>E S Foods Meal Breaks Crustless Grape PBJ Sandwich &amp; Cheese</v>
          </cell>
          <cell r="H904" t="str">
            <v>CHEESE MOZ LM PT SKM UNFZ PROC PK(41125)</v>
          </cell>
          <cell r="I904">
            <v>1.875</v>
          </cell>
          <cell r="J904">
            <v>1.9231</v>
          </cell>
          <cell r="K904">
            <v>3.61</v>
          </cell>
        </row>
        <row r="905">
          <cell r="F905" t="str">
            <v>100189-61923</v>
          </cell>
          <cell r="G905" t="str">
            <v>Turkey Bologna &amp; Cheese Sandwich Meal</v>
          </cell>
          <cell r="H905" t="str">
            <v>CHEESE NAT AMER FBD BARREL-500 LB(40800)APPLE SLICES FRZ CTN-30 LB</v>
          </cell>
          <cell r="I905">
            <v>9.8630000000000013</v>
          </cell>
          <cell r="J905">
            <v>3.3435999999999999</v>
          </cell>
          <cell r="K905">
            <v>14.559999999999999</v>
          </cell>
        </row>
        <row r="906">
          <cell r="F906" t="str">
            <v>100189-61925</v>
          </cell>
          <cell r="G906" t="str">
            <v>E S Foods Meal Breaks White Turkey &amp; Cheese Sandwich Meal</v>
          </cell>
          <cell r="H906" t="str">
            <v>CHEESE NAT AMER FBD BARREL-500 LB(40800)</v>
          </cell>
          <cell r="I906">
            <v>1.425</v>
          </cell>
          <cell r="J906">
            <v>1.9476</v>
          </cell>
          <cell r="K906">
            <v>2.78</v>
          </cell>
        </row>
        <row r="907">
          <cell r="F907" t="str">
            <v>100189-61937</v>
          </cell>
          <cell r="G907" t="str">
            <v>Turkey Salami &amp; Cheese Sandwich Meal</v>
          </cell>
          <cell r="H907" t="str">
            <v>CHEESE NAT AMER FBD BARREL-500 LB(40800)APPLE SLICES FRZ CTN-30 LB</v>
          </cell>
          <cell r="I907">
            <v>9.8630000000000013</v>
          </cell>
          <cell r="J907">
            <v>3.3435999999999999</v>
          </cell>
          <cell r="K907">
            <v>14.559999999999999</v>
          </cell>
        </row>
        <row r="908">
          <cell r="F908" t="str">
            <v>100189-61938</v>
          </cell>
          <cell r="G908" t="str">
            <v>E S Foods Meal Breaks Italian Wrap Meal</v>
          </cell>
          <cell r="H908" t="str">
            <v>CHEESE NAT AMER FBD BARREL-500 LB(40800)</v>
          </cell>
          <cell r="I908">
            <v>1.425</v>
          </cell>
          <cell r="J908">
            <v>1.9476</v>
          </cell>
          <cell r="K908">
            <v>2.78</v>
          </cell>
        </row>
        <row r="909">
          <cell r="F909" t="str">
            <v>100189-61940</v>
          </cell>
          <cell r="G909" t="str">
            <v>Meal Breaks - Thaw &amp; Serve Turkey Stick &amp; String Cheese</v>
          </cell>
          <cell r="H909" t="str">
            <v>CHEESE MOZ LM PT SKM UNFZ PROC PK(41125)</v>
          </cell>
          <cell r="I909">
            <v>3.74</v>
          </cell>
          <cell r="J909">
            <v>1.9231</v>
          </cell>
          <cell r="K909">
            <v>7.19</v>
          </cell>
        </row>
        <row r="910">
          <cell r="F910" t="str">
            <v>100189-61948</v>
          </cell>
          <cell r="G910" t="str">
            <v>Meal Breaks - Frozen Turkey Ham &amp; Cheese Sandwich Meal</v>
          </cell>
          <cell r="H910" t="str">
            <v>CHEESE NAT AMER FBD BARREL-500 LB(40800)</v>
          </cell>
          <cell r="I910">
            <v>0.94</v>
          </cell>
          <cell r="J910">
            <v>1.9476</v>
          </cell>
          <cell r="K910">
            <v>1.83</v>
          </cell>
        </row>
        <row r="911">
          <cell r="F911" t="str">
            <v>100189-61949</v>
          </cell>
          <cell r="G911" t="str">
            <v>Meal Breaks - Thaw &amp; Serve Crustless Sunbutter Sandwich &amp; String Cheese</v>
          </cell>
          <cell r="H911" t="str">
            <v>CHEESE MOZ LM PT SKM UNFZ PROC PK(41125)</v>
          </cell>
          <cell r="I911">
            <v>1.87</v>
          </cell>
          <cell r="J911">
            <v>1.9231</v>
          </cell>
          <cell r="K911">
            <v>3.6</v>
          </cell>
        </row>
        <row r="912">
          <cell r="F912" t="str">
            <v>100189-61952</v>
          </cell>
          <cell r="G912" t="str">
            <v>Meal Breaks - Frozen Chicken on a Waffle Sandwich Meal</v>
          </cell>
          <cell r="H912" t="str">
            <v>CHEESE MOZ LM PT SKM UNFZ PROC PK(41125)</v>
          </cell>
          <cell r="I912">
            <v>1.87</v>
          </cell>
          <cell r="J912">
            <v>1.9231</v>
          </cell>
          <cell r="K912">
            <v>3.6</v>
          </cell>
        </row>
        <row r="913">
          <cell r="F913" t="str">
            <v>100189-61953</v>
          </cell>
          <cell r="G913" t="str">
            <v>E S Foods Meal Breaks - Frozen Pizza Sub Hoagie Sandwich Meal</v>
          </cell>
          <cell r="H913" t="str">
            <v>CHEESE NAT AMER FBD BARREL-500 LB(40800)</v>
          </cell>
          <cell r="I913">
            <v>0.94</v>
          </cell>
          <cell r="J913">
            <v>1.9476</v>
          </cell>
          <cell r="K913">
            <v>1.83</v>
          </cell>
        </row>
        <row r="914">
          <cell r="F914" t="str">
            <v>100189-61954</v>
          </cell>
          <cell r="G914" t="str">
            <v>E S Foods Meal Breaks Crustless Strawberry Jelly Sandwich &amp; String Cheese</v>
          </cell>
          <cell r="H914" t="str">
            <v>CHEESE MOZ LM PT SKM UNFZ PROC PK(41125)</v>
          </cell>
          <cell r="I914">
            <v>1.88</v>
          </cell>
          <cell r="J914">
            <v>1.9231</v>
          </cell>
          <cell r="K914">
            <v>3.62</v>
          </cell>
        </row>
        <row r="915">
          <cell r="F915" t="str">
            <v>100189-61955</v>
          </cell>
          <cell r="G915" t="str">
            <v>E S Foods Meal Breaks Crustless Cocoa Chickpea Butter Sandwich &amp; String Cheese</v>
          </cell>
          <cell r="H915" t="str">
            <v>CHEESE MOZ LM PT SKM UNFZ PROC PK(41125)</v>
          </cell>
          <cell r="I915">
            <v>1.88</v>
          </cell>
          <cell r="J915">
            <v>1.9231</v>
          </cell>
          <cell r="K915">
            <v>3.62</v>
          </cell>
        </row>
        <row r="916">
          <cell r="F916" t="str">
            <v>100189-61970</v>
          </cell>
          <cell r="G916" t="str">
            <v>Meal Breaks - Thaw &amp; ServeTurkey Stick &amp; String Cheese</v>
          </cell>
          <cell r="H916" t="str">
            <v>CHEESE MOZ LM PT SKM UNFZ PROC PK(41125)</v>
          </cell>
          <cell r="I916">
            <v>3.74</v>
          </cell>
          <cell r="J916">
            <v>1.9231</v>
          </cell>
          <cell r="K916">
            <v>7.19</v>
          </cell>
        </row>
        <row r="917">
          <cell r="F917" t="str">
            <v>100189-65004</v>
          </cell>
          <cell r="G917" t="str">
            <v>ES Foods 7 Day Meal Kit - Option 1(7 Breakfasts &amp; 7 Lunches)Shelf Stable</v>
          </cell>
          <cell r="H917" t="str">
            <v>CHEESE NAT AMER FBD BARREL-500 LB(40800)</v>
          </cell>
          <cell r="I917">
            <v>0.16</v>
          </cell>
          <cell r="J917">
            <v>1.9476</v>
          </cell>
          <cell r="K917">
            <v>0.31</v>
          </cell>
        </row>
        <row r="918">
          <cell r="F918" t="str">
            <v>100189-65006</v>
          </cell>
          <cell r="G918" t="str">
            <v>ES Foods 7 Day Meal Kit - Option 3 (7 Breakfasts &amp; 7 Lunches) Shelf Stable</v>
          </cell>
          <cell r="H918" t="str">
            <v>CHEESE NAT AMER FBD BARREL-500 LB(40800)</v>
          </cell>
          <cell r="I918">
            <v>0.1</v>
          </cell>
          <cell r="J918">
            <v>1.9476</v>
          </cell>
          <cell r="K918">
            <v>0.19</v>
          </cell>
        </row>
        <row r="919">
          <cell r="F919" t="str">
            <v>100189-65030</v>
          </cell>
          <cell r="G919" t="str">
            <v>ES Foods 3 Day Meal Kit (3 Breakfasts &amp; 3 Lunches) Shelf Stable</v>
          </cell>
          <cell r="H919" t="str">
            <v>CHEESE NAT AMER FBD BARREL-500 LB(40800)</v>
          </cell>
          <cell r="I919">
            <v>0.05</v>
          </cell>
          <cell r="J919">
            <v>1.9476</v>
          </cell>
          <cell r="K919">
            <v>0.1</v>
          </cell>
        </row>
        <row r="920">
          <cell r="F920" t="str">
            <v>100189-65050</v>
          </cell>
          <cell r="G920" t="str">
            <v>ES Foods 5 Day Meal Kit (5 Breakfasts &amp; 5 Lunches) Shelf Stable</v>
          </cell>
          <cell r="H920" t="str">
            <v>CHEESE NAT AMER FBD BARREL-500 LB(40800)</v>
          </cell>
          <cell r="I920">
            <v>0.1</v>
          </cell>
          <cell r="J920">
            <v>1.9476</v>
          </cell>
          <cell r="K920">
            <v>0.19</v>
          </cell>
        </row>
        <row r="921">
          <cell r="F921" t="str">
            <v>100189-65500</v>
          </cell>
          <cell r="G921" t="str">
            <v>ES Foods 7 Day Meal Kit (7 Breakfasts &amp; 7 Lunches) Thaw &amp; Serve</v>
          </cell>
          <cell r="H921" t="str">
            <v>CHEESE NAT AMER FBD BARREL-500 LB(40800)</v>
          </cell>
          <cell r="I921">
            <v>0.31</v>
          </cell>
          <cell r="J921">
            <v>1.9476</v>
          </cell>
          <cell r="K921">
            <v>0.6</v>
          </cell>
        </row>
        <row r="922">
          <cell r="F922" t="str">
            <v>100189-65501</v>
          </cell>
          <cell r="G922" t="str">
            <v>ES Foods 7 Day Meal Kit - Option 2, Thaw &amp; Serve</v>
          </cell>
          <cell r="H922" t="str">
            <v>CHEESE NAT AMER FBD BARREL-500 LB(40800)</v>
          </cell>
          <cell r="I922">
            <v>0.27</v>
          </cell>
          <cell r="J922">
            <v>1.9476</v>
          </cell>
          <cell r="K922">
            <v>0.53</v>
          </cell>
        </row>
        <row r="923">
          <cell r="F923" t="str">
            <v>100189-65530</v>
          </cell>
          <cell r="G923" t="str">
            <v>ES Foods 3 Day Meal Kit (3 Breakfasts &amp; 3 Lunches)  Thaw &amp; Serve</v>
          </cell>
          <cell r="H923" t="str">
            <v>CHEESE NAT AMER FBD BARREL-500 LB(40800)</v>
          </cell>
          <cell r="I923">
            <v>0.16</v>
          </cell>
          <cell r="J923">
            <v>1.9476</v>
          </cell>
          <cell r="K923">
            <v>0.31</v>
          </cell>
        </row>
        <row r="924">
          <cell r="F924" t="str">
            <v>100189-65550</v>
          </cell>
          <cell r="G924" t="str">
            <v>ES Foods 5 Day Meal Kit (5 Breakfasts &amp; 5 Lunches) Thaw &amp; Serve</v>
          </cell>
          <cell r="H924" t="str">
            <v>CHEESE NAT AMER FBD BARREL-500 LB(40800)</v>
          </cell>
          <cell r="I924">
            <v>0.1</v>
          </cell>
          <cell r="J924">
            <v>1.9476</v>
          </cell>
          <cell r="K924">
            <v>0.19</v>
          </cell>
        </row>
        <row r="925">
          <cell r="F925" t="str">
            <v>100189-61234P</v>
          </cell>
          <cell r="G925" t="str">
            <v>Breakfast Breaks Cinn Pop Tart &amp; Applesauce</v>
          </cell>
          <cell r="H925" t="str">
            <v>APPLE SLICES FRZ CTN-30 LB</v>
          </cell>
          <cell r="I925">
            <v>11.813000000000001</v>
          </cell>
          <cell r="J925">
            <v>1.3959999999999999</v>
          </cell>
          <cell r="K925">
            <v>16.489999999999998</v>
          </cell>
        </row>
        <row r="926">
          <cell r="F926" t="str">
            <v>100189-61270r20</v>
          </cell>
          <cell r="G926" t="str">
            <v>Breakfast Breaks RS CTC Bowl &amp; Applesauce</v>
          </cell>
          <cell r="H926" t="str">
            <v>APPLE SLICES FRZ CTN-30 LB</v>
          </cell>
          <cell r="I926">
            <v>10.125</v>
          </cell>
          <cell r="J926">
            <v>1.3959999999999999</v>
          </cell>
          <cell r="K926">
            <v>14.13</v>
          </cell>
        </row>
        <row r="927">
          <cell r="F927" t="str">
            <v>100189-61271r20</v>
          </cell>
          <cell r="G927" t="str">
            <v>Breakfast Breaks RS Trix Bowl &amp; Applesauce</v>
          </cell>
          <cell r="H927" t="str">
            <v>APPLE SLICES FRZ CTN-30 LB</v>
          </cell>
          <cell r="I927">
            <v>10.125</v>
          </cell>
          <cell r="J927">
            <v>1.3959999999999999</v>
          </cell>
          <cell r="K927">
            <v>14.13</v>
          </cell>
        </row>
        <row r="928">
          <cell r="F928" t="str">
            <v>100189-61276r20</v>
          </cell>
          <cell r="G928" t="str">
            <v>Breakfast Breaks RS Frosted Flakes Bowl &amp; Applesauce</v>
          </cell>
          <cell r="H928" t="str">
            <v>APPLE SLICES FRZ CTN-30 LB</v>
          </cell>
          <cell r="I928">
            <v>10.125</v>
          </cell>
          <cell r="J928">
            <v>1.3959999999999999</v>
          </cell>
          <cell r="K928">
            <v>14.13</v>
          </cell>
        </row>
        <row r="929">
          <cell r="F929" t="str">
            <v>100189-61278r20</v>
          </cell>
          <cell r="G929" t="str">
            <v>Breakfast Breaks RS Froot Loops Bowl &amp; Applesauce</v>
          </cell>
          <cell r="H929" t="str">
            <v>APPLE SLICES FRZ CTN-30 LB</v>
          </cell>
          <cell r="I929">
            <v>10.125</v>
          </cell>
          <cell r="J929">
            <v>1.3959999999999999</v>
          </cell>
          <cell r="K929">
            <v>14.13</v>
          </cell>
        </row>
        <row r="930">
          <cell r="F930" t="str">
            <v>100189-61279r20</v>
          </cell>
          <cell r="G930" t="str">
            <v>Breakfast Breaks RS Cinn Flakes Bowl &amp; Applesauce</v>
          </cell>
          <cell r="H930" t="str">
            <v>APPLE SLICES FRZ CTN-30 LB</v>
          </cell>
          <cell r="I930">
            <v>10.125</v>
          </cell>
          <cell r="J930">
            <v>1.3959999999999999</v>
          </cell>
          <cell r="K930">
            <v>14.13</v>
          </cell>
        </row>
        <row r="931">
          <cell r="F931" t="str">
            <v>100189-61404 A</v>
          </cell>
          <cell r="G931" t="str">
            <v>Meal Breaks Turkey Stick &amp; Cheese Cup</v>
          </cell>
          <cell r="H931" t="str">
            <v>CHEESE NAT AMER FBD BARREL-500 LB(40800)</v>
          </cell>
          <cell r="I931">
            <v>1.875</v>
          </cell>
          <cell r="J931">
            <v>1.9476</v>
          </cell>
          <cell r="K931">
            <v>3.65</v>
          </cell>
        </row>
        <row r="932">
          <cell r="F932" t="str">
            <v>100189-61920S</v>
          </cell>
          <cell r="G932" t="str">
            <v xml:space="preserve">E S Foods Meal Breaks Combo Turkey Salami, Bologna &amp; Cheese Hoagie Meal </v>
          </cell>
          <cell r="H932" t="str">
            <v>CHEESE NAT AMER FBD BARREL-500 LB(40800)</v>
          </cell>
          <cell r="I932">
            <v>1.425</v>
          </cell>
          <cell r="J932">
            <v>1.9476</v>
          </cell>
          <cell r="K932">
            <v>2.78</v>
          </cell>
        </row>
        <row r="933">
          <cell r="F933" t="str">
            <v>NOT IN NAV -5000</v>
          </cell>
          <cell r="G933" t="str">
            <v>RFRS Mac n Cheese</v>
          </cell>
          <cell r="H933" t="str">
            <v>CHEESE CHED WHT BLOCK-40 LB (40800)</v>
          </cell>
          <cell r="I933">
            <v>5</v>
          </cell>
          <cell r="J933">
            <v>1.9476</v>
          </cell>
          <cell r="K933">
            <v>9.74</v>
          </cell>
        </row>
        <row r="934">
          <cell r="F934" t="str">
            <v>NOT IN NAV -5004</v>
          </cell>
          <cell r="G934" t="str">
            <v>Buffalo Stuffer</v>
          </cell>
          <cell r="H934" t="str">
            <v>CHEESE CHED WHT SHRED BAG-6/5 LB</v>
          </cell>
          <cell r="I934">
            <v>3.94</v>
          </cell>
          <cell r="J934">
            <v>1.9476</v>
          </cell>
          <cell r="K934">
            <v>7.67</v>
          </cell>
        </row>
        <row r="935">
          <cell r="F935" t="str">
            <v>NOT IN NAV -5005</v>
          </cell>
          <cell r="G935" t="str">
            <v>RFRS Mac n Cheese</v>
          </cell>
          <cell r="H935" t="str">
            <v>CHEESE CHED WHT BLOCK-40 LB (40800)</v>
          </cell>
          <cell r="I935">
            <v>5</v>
          </cell>
          <cell r="J935">
            <v>1.9476</v>
          </cell>
          <cell r="K935">
            <v>9.74</v>
          </cell>
        </row>
        <row r="936">
          <cell r="F936" t="str">
            <v>NOT IN NAV -6768</v>
          </cell>
          <cell r="G936" t="str">
            <v>Fritatta</v>
          </cell>
          <cell r="H936" t="str">
            <v>EGGS WHOLE FRZ CTN-6/5 LB</v>
          </cell>
          <cell r="I936">
            <v>7.69</v>
          </cell>
          <cell r="J936">
            <v>1.9722</v>
          </cell>
          <cell r="K936">
            <v>15.17</v>
          </cell>
        </row>
        <row r="937">
          <cell r="F937" t="str">
            <v>NOT IN NAV -7601</v>
          </cell>
          <cell r="G937" t="str">
            <v>Cheese Pizza Bites</v>
          </cell>
          <cell r="H937" t="str">
            <v>CHEESE CHED WHT SHRED BAG-6/5 LB</v>
          </cell>
          <cell r="I937">
            <v>15</v>
          </cell>
          <cell r="J937">
            <v>1.9476</v>
          </cell>
          <cell r="K937">
            <v>29.21</v>
          </cell>
        </row>
        <row r="938">
          <cell r="F938" t="str">
            <v>NOT IN NAV -7611</v>
          </cell>
          <cell r="G938" t="str">
            <v>Pizza Rolls</v>
          </cell>
          <cell r="H938" t="str">
            <v>CHEESE CHED WHT SHRED BAG-6/5 LB</v>
          </cell>
          <cell r="I938">
            <v>9.4499999999999993</v>
          </cell>
          <cell r="J938">
            <v>1.9476</v>
          </cell>
          <cell r="K938">
            <v>18.399999999999999</v>
          </cell>
        </row>
        <row r="939">
          <cell r="F939" t="str">
            <v>NOT IN NAV -7621</v>
          </cell>
          <cell r="G939" t="str">
            <v>Cheese Stuffed Pizza Sticks</v>
          </cell>
          <cell r="H939" t="str">
            <v>CHEESE CHED WHT SHRED BAG-6/5 LB</v>
          </cell>
          <cell r="I939">
            <v>9.4499999999999993</v>
          </cell>
          <cell r="J939">
            <v>1.9476</v>
          </cell>
          <cell r="K939">
            <v>18.399999999999999</v>
          </cell>
        </row>
        <row r="940">
          <cell r="F940" t="str">
            <v>NOT IN NAV -300B</v>
          </cell>
          <cell r="G940" t="str">
            <v>Cheesy Bread Sticks</v>
          </cell>
          <cell r="H940" t="str">
            <v>CHEESE CHED WHT SHRED BAG-6/5 LB</v>
          </cell>
          <cell r="I940">
            <v>13.13</v>
          </cell>
          <cell r="J940">
            <v>1.9476</v>
          </cell>
          <cell r="K940">
            <v>25.57</v>
          </cell>
        </row>
        <row r="941">
          <cell r="F941" t="str">
            <v>100206-5210</v>
          </cell>
          <cell r="G941" t="str">
            <v>BEEF CHILI CHEESE &amp; BEAN BURRITO PF FIESTA</v>
          </cell>
          <cell r="H941" t="str">
            <v>CHEESE NAT AMER FBD BARREL-500 LB(40800)</v>
          </cell>
          <cell r="I941">
            <v>1.75</v>
          </cell>
          <cell r="J941">
            <v>1.9476</v>
          </cell>
          <cell r="K941">
            <v>3.41</v>
          </cell>
        </row>
        <row r="942">
          <cell r="F942" t="str">
            <v>100206-5211</v>
          </cell>
          <cell r="G942" t="str">
            <v>Taco Snack Beef &amp; Cheese, Bulk</v>
          </cell>
          <cell r="H942" t="str">
            <v>CHEESE NAT AMER FBD BARREL-500 LB(40800)</v>
          </cell>
          <cell r="I942">
            <v>1.72</v>
          </cell>
          <cell r="J942">
            <v>1.9476</v>
          </cell>
          <cell r="K942">
            <v>3.35</v>
          </cell>
        </row>
        <row r="943">
          <cell r="F943" t="str">
            <v>100206-5213</v>
          </cell>
          <cell r="G943" t="str">
            <v>Chicken and Cheese Burrito</v>
          </cell>
          <cell r="H943" t="str">
            <v>CHEESE NAT AMER FBD BARREL-500 LB(40800)</v>
          </cell>
          <cell r="I943">
            <v>1.91</v>
          </cell>
          <cell r="J943">
            <v>1.9476</v>
          </cell>
          <cell r="K943">
            <v>3.72</v>
          </cell>
        </row>
        <row r="944">
          <cell r="F944" t="str">
            <v>100206-5216</v>
          </cell>
          <cell r="G944" t="str">
            <v>Cheese and Bean Burrito Fiesta Red Sauce</v>
          </cell>
          <cell r="H944" t="str">
            <v>CHEESE NAT AMER FBD BARREL-500 LB(40800)</v>
          </cell>
          <cell r="I944">
            <v>2.65</v>
          </cell>
          <cell r="J944">
            <v>1.9476</v>
          </cell>
          <cell r="K944">
            <v>5.16</v>
          </cell>
        </row>
        <row r="945">
          <cell r="F945" t="str">
            <v>100206-5218</v>
          </cell>
          <cell r="G945" t="str">
            <v>Beef Cheese and Bean Burrito</v>
          </cell>
          <cell r="H945" t="str">
            <v>CHEESE NAT AMER FBD BARREL-500 LB(40800)</v>
          </cell>
          <cell r="I945">
            <v>1.56</v>
          </cell>
          <cell r="J945">
            <v>1.9476</v>
          </cell>
          <cell r="K945">
            <v>3.04</v>
          </cell>
        </row>
        <row r="946">
          <cell r="F946" t="str">
            <v>100206-5220</v>
          </cell>
          <cell r="G946" t="str">
            <v>Egg Bean and Cheese Breakfast Burrito</v>
          </cell>
          <cell r="H946" t="str">
            <v>CHEESE NAT AMER FBD BARREL-500 LB(40800)</v>
          </cell>
          <cell r="I946">
            <v>1.89</v>
          </cell>
          <cell r="J946">
            <v>1.9476</v>
          </cell>
          <cell r="K946">
            <v>3.68</v>
          </cell>
        </row>
        <row r="947">
          <cell r="F947" t="str">
            <v>100206-5221</v>
          </cell>
          <cell r="G947" t="str">
            <v>Egg, Pork Sausage, Bean &amp; Cheese Breakfast Burrito</v>
          </cell>
          <cell r="H947" t="str">
            <v>CHEESE NAT AMER FBD BARREL-500 LB(40800)</v>
          </cell>
          <cell r="I947">
            <v>1.57</v>
          </cell>
          <cell r="J947">
            <v>1.9476</v>
          </cell>
          <cell r="K947">
            <v>3.06</v>
          </cell>
        </row>
        <row r="948">
          <cell r="F948" t="str">
            <v>100206-5811</v>
          </cell>
          <cell r="G948" t="str">
            <v>Taco Snack Beef and Cheese_x000D_
Individually Wrapped</v>
          </cell>
          <cell r="H948" t="str">
            <v>CHEESE NAT AMER FBD BARREL-500 LB(40800)</v>
          </cell>
          <cell r="I948">
            <v>2.76</v>
          </cell>
          <cell r="J948">
            <v>1.9476</v>
          </cell>
          <cell r="K948">
            <v>5.38</v>
          </cell>
        </row>
        <row r="949">
          <cell r="F949" t="str">
            <v>100206-5818</v>
          </cell>
          <cell r="G949" t="str">
            <v>IW Beef Cheese and Bean Burrito</v>
          </cell>
          <cell r="H949" t="str">
            <v>CHEESE NAT AMER FBD BARREL-500 LB(40800)</v>
          </cell>
          <cell r="I949">
            <v>2.5</v>
          </cell>
          <cell r="J949">
            <v>1.9476</v>
          </cell>
          <cell r="K949">
            <v>4.87</v>
          </cell>
        </row>
        <row r="950">
          <cell r="F950" t="str">
            <v>100206-5828</v>
          </cell>
          <cell r="G950" t="str">
            <v>WG Egg TURKEY Sausage, Bean &amp; Cheese Breakfast Burrito IW</v>
          </cell>
          <cell r="H950" t="str">
            <v>CHEESE NAT AMER FBD BARREL-500 LB(40800)</v>
          </cell>
          <cell r="I950">
            <v>1.91</v>
          </cell>
          <cell r="J950">
            <v>1.9476</v>
          </cell>
          <cell r="K950">
            <v>3.72</v>
          </cell>
        </row>
        <row r="951">
          <cell r="F951" t="str">
            <v>100206-21072</v>
          </cell>
          <cell r="G951" t="str">
            <v>Cheese, Beef, Bean,&amp; Textured Vegetable Protein ProductBurrito</v>
          </cell>
          <cell r="H951" t="str">
            <v>CHEESE NAT AMER FBD BARREL-500 LB(40800)</v>
          </cell>
          <cell r="I951">
            <v>3.48</v>
          </cell>
          <cell r="J951">
            <v>1.9476</v>
          </cell>
          <cell r="K951">
            <v>6.78</v>
          </cell>
        </row>
        <row r="952">
          <cell r="F952" t="str">
            <v>100206-21200</v>
          </cell>
          <cell r="G952" t="str">
            <v>Cheese &amp; Bean Burrito</v>
          </cell>
          <cell r="H952" t="str">
            <v>CHEESE NAT AMER FBD BARREL-500 LB(40800)</v>
          </cell>
          <cell r="I952">
            <v>3.06</v>
          </cell>
          <cell r="J952">
            <v>1.9476</v>
          </cell>
          <cell r="K952">
            <v>5.96</v>
          </cell>
        </row>
        <row r="953">
          <cell r="F953" t="str">
            <v>100206-33212</v>
          </cell>
          <cell r="G953" t="str">
            <v>Cheese and Bean Burrito</v>
          </cell>
          <cell r="H953" t="str">
            <v>CHEESE NAT AMER FBD BARREL-500 LB(40800)</v>
          </cell>
          <cell r="I953">
            <v>3.06</v>
          </cell>
          <cell r="J953">
            <v>1.9476</v>
          </cell>
          <cell r="K953">
            <v>5.96</v>
          </cell>
        </row>
        <row r="954">
          <cell r="F954" t="str">
            <v>100206-90008</v>
          </cell>
          <cell r="G954" t="str">
            <v>WG, NAE Popcorn Chicken, White Meat</v>
          </cell>
          <cell r="H954" t="str">
            <v>CHICKEN LARGE CHILLED -BULK WHITE</v>
          </cell>
          <cell r="I954">
            <v>18.600000000000001</v>
          </cell>
          <cell r="J954">
            <v>1.2945</v>
          </cell>
          <cell r="K954">
            <v>24.08</v>
          </cell>
        </row>
        <row r="955">
          <cell r="F955" t="str">
            <v>100206-90008</v>
          </cell>
          <cell r="G955" t="str">
            <v>WG, NAE Popcorn Chicken, White Meat</v>
          </cell>
          <cell r="H955" t="str">
            <v>CHICKEN LARGE CHILLED -BULK DARK</v>
          </cell>
          <cell r="I955">
            <v>12.4</v>
          </cell>
          <cell r="J955">
            <v>1.2945</v>
          </cell>
          <cell r="K955">
            <v>16.05</v>
          </cell>
        </row>
        <row r="956">
          <cell r="F956" t="str">
            <v>100206-90012</v>
          </cell>
          <cell r="G956" t="str">
            <v>WG Chicken Nugget, White/Dark Meat</v>
          </cell>
          <cell r="H956" t="str">
            <v>CHICKEN LARGE CHILLED -BULK WHITECHICKEN LARGE CHILLED -BULK DARK</v>
          </cell>
          <cell r="I956">
            <v>27.97</v>
          </cell>
          <cell r="J956">
            <v>2.589</v>
          </cell>
          <cell r="K956">
            <v>36.21</v>
          </cell>
        </row>
        <row r="957">
          <cell r="F957" t="str">
            <v>100206-90013</v>
          </cell>
          <cell r="G957" t="str">
            <v>WG Chicken Fillet Patty, White/Dark Meat</v>
          </cell>
          <cell r="H957" t="str">
            <v>CHICKEN LARGE CHILLED -BULK WHITECHICKEN LARGE CHILLED -BULK DARK</v>
          </cell>
          <cell r="I957">
            <v>27.81</v>
          </cell>
          <cell r="J957">
            <v>2.589</v>
          </cell>
          <cell r="K957">
            <v>36</v>
          </cell>
        </row>
        <row r="958">
          <cell r="F958" t="str">
            <v>100206-90014</v>
          </cell>
          <cell r="G958" t="str">
            <v>WG Chicken Fillet Patty, White/Dark Meat Spicy</v>
          </cell>
          <cell r="H958" t="str">
            <v>CHICKEN LARGE CHILLED -BULK WHITECHICKEN LARGE CHILLED -BULK DARK</v>
          </cell>
          <cell r="I958">
            <v>27.81</v>
          </cell>
          <cell r="J958">
            <v>2.589</v>
          </cell>
          <cell r="K958">
            <v>36</v>
          </cell>
        </row>
        <row r="959">
          <cell r="F959" t="str">
            <v>100206-91694</v>
          </cell>
          <cell r="G959" t="str">
            <v>NAE Chicken Thigh Strips, Fully Cooked</v>
          </cell>
          <cell r="H959" t="str">
            <v>CHICKEN LARGE CHILLED -BULK DARK</v>
          </cell>
          <cell r="I959">
            <v>35.299999999999997</v>
          </cell>
          <cell r="J959">
            <v>1.2945</v>
          </cell>
          <cell r="K959">
            <v>45.7</v>
          </cell>
        </row>
        <row r="960">
          <cell r="F960" t="str">
            <v>100206-94125</v>
          </cell>
          <cell r="G960" t="str">
            <v>100% Whole Grain Lower Fat NAE Corn Dog, CN</v>
          </cell>
          <cell r="H960" t="str">
            <v>CHICKEN LARGE CHILLED -BULK DARK</v>
          </cell>
          <cell r="I960">
            <v>8.65</v>
          </cell>
          <cell r="J960">
            <v>1.2945</v>
          </cell>
          <cell r="K960">
            <v>11.2</v>
          </cell>
        </row>
        <row r="961">
          <cell r="F961" t="str">
            <v>100206-95157</v>
          </cell>
          <cell r="G961" t="str">
            <v>100% Whole Grain Lower Fat Corn Dog</v>
          </cell>
          <cell r="H961" t="str">
            <v>CHICKEN LARGE CHILLED -BULK DARK</v>
          </cell>
          <cell r="I961">
            <v>8.41</v>
          </cell>
          <cell r="J961">
            <v>1.2945</v>
          </cell>
          <cell r="K961">
            <v>10.89</v>
          </cell>
        </row>
        <row r="962">
          <cell r="F962" t="str">
            <v>100206-96041</v>
          </cell>
          <cell r="G962" t="str">
            <v>100% Whole Grain Mini Corn dogs, CN</v>
          </cell>
          <cell r="H962" t="str">
            <v>CHICKEN LARGE CHILLED -BULK DARK</v>
          </cell>
          <cell r="I962">
            <v>4.67</v>
          </cell>
          <cell r="J962">
            <v>1.2945</v>
          </cell>
          <cell r="K962">
            <v>6.05</v>
          </cell>
        </row>
        <row r="963">
          <cell r="F963" t="str">
            <v>100206-96207</v>
          </cell>
          <cell r="G963" t="str">
            <v>NAE Diced Chicken Thigh Pieces, Fully Cooked</v>
          </cell>
          <cell r="H963" t="str">
            <v>CHICKEN LARGE CHILLED -BULK DARK</v>
          </cell>
          <cell r="I963">
            <v>11.7</v>
          </cell>
          <cell r="J963">
            <v>1.2945</v>
          </cell>
          <cell r="K963">
            <v>15.15</v>
          </cell>
        </row>
        <row r="964">
          <cell r="F964" t="str">
            <v>100206-99649</v>
          </cell>
          <cell r="G964" t="str">
            <v>NAE FC Oven Roasted Diced Chicken</v>
          </cell>
          <cell r="H964" t="str">
            <v>CHICKEN LARGE CHILLED -BULK WHITE</v>
          </cell>
          <cell r="I964">
            <v>13.5</v>
          </cell>
          <cell r="J964">
            <v>1.2945</v>
          </cell>
          <cell r="K964">
            <v>17.48</v>
          </cell>
        </row>
        <row r="965">
          <cell r="F965" t="str">
            <v>100206-99650</v>
          </cell>
          <cell r="G965" t="str">
            <v>NAE FC Shredded Chicken</v>
          </cell>
          <cell r="H965" t="str">
            <v>CHICKEN LARGE CHILLED -BULK WHITE</v>
          </cell>
          <cell r="I965">
            <v>14.3</v>
          </cell>
          <cell r="J965">
            <v>1.2945</v>
          </cell>
          <cell r="K965">
            <v>18.510000000000002</v>
          </cell>
        </row>
        <row r="966">
          <cell r="F966" t="str">
            <v>100206-99706</v>
          </cell>
          <cell r="G966" t="str">
            <v>NAE Cajun Style Diced Chicken Breast, Fully Cooked</v>
          </cell>
          <cell r="H966" t="str">
            <v>CHICKEN LARGE CHILLED -BULK WHITE</v>
          </cell>
          <cell r="I966">
            <v>23.3</v>
          </cell>
          <cell r="J966">
            <v>1.2945</v>
          </cell>
          <cell r="K966">
            <v>30.16</v>
          </cell>
        </row>
        <row r="967">
          <cell r="F967" t="str">
            <v>100206-99707</v>
          </cell>
          <cell r="G967" t="str">
            <v>NAE Chili Verde Diced Chicken, Fully Cooked</v>
          </cell>
          <cell r="H967" t="str">
            <v>CHICKEN LARGE CHILLED -BULK WHITE</v>
          </cell>
          <cell r="I967">
            <v>23.1</v>
          </cell>
          <cell r="J967">
            <v>1.2945</v>
          </cell>
          <cell r="K967">
            <v>29.9</v>
          </cell>
        </row>
        <row r="968">
          <cell r="F968" t="str">
            <v>100206-99708</v>
          </cell>
          <cell r="G968" t="str">
            <v>NAE Parmesan Garlic Diced chicken, Fully Cooked</v>
          </cell>
          <cell r="H968" t="str">
            <v>CHICKEN LARGE CHILLED -BULK WHITE</v>
          </cell>
          <cell r="I968">
            <v>23.1</v>
          </cell>
          <cell r="J968">
            <v>1.2945</v>
          </cell>
          <cell r="K968">
            <v>29.9</v>
          </cell>
        </row>
        <row r="969">
          <cell r="F969" t="str">
            <v>116788-791401</v>
          </cell>
          <cell r="G969" t="str">
            <v>CN WG Breaded Nuggets _x000D_
5-0.61 oz each</v>
          </cell>
          <cell r="H969" t="str">
            <v>CHICKEN LARGE CHILLED -BULK DARK CHICKEN LARGE CHILLED -BULK WHITE</v>
          </cell>
          <cell r="I969">
            <v>24.560000000000002</v>
          </cell>
          <cell r="J969">
            <v>2.589</v>
          </cell>
          <cell r="K969">
            <v>31.79</v>
          </cell>
        </row>
        <row r="970">
          <cell r="F970" t="str">
            <v>116788-791421</v>
          </cell>
          <cell r="G970" t="str">
            <v>CN WG Breaded Patties</v>
          </cell>
          <cell r="H970" t="str">
            <v>CHICKEN LARGE CHILLED -BULK DARK CHICKEN LARGE CHILLED -BULK WHITE</v>
          </cell>
          <cell r="I970">
            <v>24.32</v>
          </cell>
          <cell r="J970">
            <v>2.589</v>
          </cell>
          <cell r="K970">
            <v>31.48</v>
          </cell>
        </row>
        <row r="971">
          <cell r="F971" t="str">
            <v>116788-791426</v>
          </cell>
          <cell r="G971" t="str">
            <v>CN WG Breaded Breakfast Patties</v>
          </cell>
          <cell r="H971" t="str">
            <v>CHICKEN LARGE CHILLED -BULK DARK CHICKEN LARGE CHILLED -BULK WHITE</v>
          </cell>
          <cell r="I971">
            <v>25.55</v>
          </cell>
          <cell r="J971">
            <v>2.589</v>
          </cell>
          <cell r="K971">
            <v>33.08</v>
          </cell>
        </row>
        <row r="972">
          <cell r="F972" t="str">
            <v>116788-791431</v>
          </cell>
          <cell r="G972" t="str">
            <v>CN WG Hot &amp; Spicy Breaded Patties</v>
          </cell>
          <cell r="H972" t="str">
            <v>CHICKEN LARGE CHILLED -BULK DARK CHICKEN LARGE CHILLED -BULK WHITE</v>
          </cell>
          <cell r="I972">
            <v>24.32</v>
          </cell>
          <cell r="J972">
            <v>2.589</v>
          </cell>
          <cell r="K972">
            <v>31.48</v>
          </cell>
        </row>
        <row r="973">
          <cell r="F973" t="str">
            <v>116788-791441</v>
          </cell>
          <cell r="G973" t="str">
            <v>CN WG Breaded Tenders_x000D_
3-1.00 oz each</v>
          </cell>
          <cell r="H973" t="str">
            <v>CHICKEN LARGE CHILLED -BULK DARK CHICKEN LARGE CHILLED -BULK WHITE</v>
          </cell>
          <cell r="I973">
            <v>24.490000000000002</v>
          </cell>
          <cell r="J973">
            <v>2.589</v>
          </cell>
          <cell r="K973">
            <v>31.7</v>
          </cell>
        </row>
        <row r="974">
          <cell r="F974" t="str">
            <v>116788-791461</v>
          </cell>
          <cell r="G974" t="str">
            <v>CN WG Breaded Popcorn Chicken_x000D_
12-0.25 oz each</v>
          </cell>
          <cell r="H974" t="str">
            <v>CHICKEN LARGE CHILLED -BULK DARK CHICKEN LARGE CHILLED -BULK WHITE</v>
          </cell>
          <cell r="I974">
            <v>24.729999999999997</v>
          </cell>
          <cell r="J974">
            <v>2.589</v>
          </cell>
          <cell r="K974">
            <v>32.020000000000003</v>
          </cell>
        </row>
        <row r="975">
          <cell r="F975" t="str">
            <v>116788-791493</v>
          </cell>
          <cell r="G975" t="str">
            <v>Large Popcorn Chicken_x000D_
10-0.45 oz each</v>
          </cell>
          <cell r="H975" t="str">
            <v>CHICKEN LARGE CHILLED -BULK DARK CHICKEN LARGE CHILLED -BULK WHITE</v>
          </cell>
          <cell r="I975">
            <v>32.44</v>
          </cell>
          <cell r="J975">
            <v>2.589</v>
          </cell>
          <cell r="K975">
            <v>42</v>
          </cell>
        </row>
        <row r="976">
          <cell r="F976" t="str">
            <v>116788-791499</v>
          </cell>
          <cell r="G976" t="str">
            <v>Fully Cooked Shredded Chicken</v>
          </cell>
          <cell r="H976" t="str">
            <v>CHICKEN LARGE CHILLED -BULK DARK CHICKEN LARGE CHILLED -BULK WHITE</v>
          </cell>
          <cell r="I976">
            <v>39</v>
          </cell>
          <cell r="J976">
            <v>2.589</v>
          </cell>
          <cell r="K976">
            <v>50.49</v>
          </cell>
        </row>
        <row r="977">
          <cell r="F977" t="str">
            <v>116788-791861</v>
          </cell>
          <cell r="G977" t="str">
            <v>Dark Meat Large Pancake Dippers</v>
          </cell>
          <cell r="H977" t="str">
            <v>CHICKEN LARGE CHILLED -BULK DARK</v>
          </cell>
          <cell r="I977">
            <v>44.26</v>
          </cell>
          <cell r="J977">
            <v>1.2945</v>
          </cell>
          <cell r="K977">
            <v>57.29</v>
          </cell>
        </row>
        <row r="978">
          <cell r="F978" t="str">
            <v>116788-791871</v>
          </cell>
          <cell r="G978" t="str">
            <v>Dark Meat Large Popcorn Chicken with Korean BBQ Sauce Kit (4.5 oz/serving)</v>
          </cell>
          <cell r="H978" t="str">
            <v>CHICKEN LARGE CHILLED -BULK DARK</v>
          </cell>
          <cell r="I978">
            <v>46.55</v>
          </cell>
          <cell r="J978">
            <v>1.2945</v>
          </cell>
          <cell r="K978">
            <v>60.26</v>
          </cell>
        </row>
        <row r="979">
          <cell r="F979" t="str">
            <v>116788-791872</v>
          </cell>
          <cell r="G979" t="str">
            <v>Dark Meat Large Popcorn Chicken with Hunan Orange Sauce Kit (4.5 oz/serving)</v>
          </cell>
          <cell r="H979" t="str">
            <v>CHICKEN LARGE CHILLED -BULK DARK</v>
          </cell>
          <cell r="I979">
            <v>46.55</v>
          </cell>
          <cell r="J979">
            <v>1.2945</v>
          </cell>
          <cell r="K979">
            <v>60.26</v>
          </cell>
        </row>
        <row r="980">
          <cell r="F980" t="str">
            <v>116788-791873</v>
          </cell>
          <cell r="G980" t="str">
            <v>Dark Meat Large Popcorn Chicken with Sweet Thai Chili Sauce Kit (4.5 oz/serving)</v>
          </cell>
          <cell r="H980" t="str">
            <v>CHICKEN LARGE CHILLED -BULK DARK</v>
          </cell>
          <cell r="I980">
            <v>46.55</v>
          </cell>
          <cell r="J980">
            <v>1.2945</v>
          </cell>
          <cell r="K980">
            <v>60.26</v>
          </cell>
        </row>
        <row r="981">
          <cell r="F981" t="str">
            <v>116788-791874</v>
          </cell>
          <cell r="G981" t="str">
            <v>Dark Meat Large Popcorn Chicken with General Tso's Sauce Kit (4.5 oz/serving)</v>
          </cell>
          <cell r="H981" t="str">
            <v>CHICKEN LARGE CHILLED -BULK DARK</v>
          </cell>
          <cell r="I981">
            <v>46.55</v>
          </cell>
          <cell r="J981">
            <v>1.2945</v>
          </cell>
          <cell r="K981">
            <v>60.26</v>
          </cell>
        </row>
        <row r="982">
          <cell r="F982" t="str">
            <v>116788-791876</v>
          </cell>
          <cell r="G982" t="str">
            <v>Dark Meat Unbreaded Strips with Korean BBQ Sauce Kit (2.14 oz/serving)</v>
          </cell>
          <cell r="H982" t="str">
            <v>CHICKEN LARGE CHILLED -BULK DARK</v>
          </cell>
          <cell r="I982">
            <v>58.38</v>
          </cell>
          <cell r="J982">
            <v>1.2945</v>
          </cell>
          <cell r="K982">
            <v>75.569999999999993</v>
          </cell>
        </row>
        <row r="983">
          <cell r="F983" t="str">
            <v>116788-791877</v>
          </cell>
          <cell r="G983" t="str">
            <v>Dark Meat Unbreaded Strips with Hunan Orange Sauce Kit (2.14 oz/serving)</v>
          </cell>
          <cell r="H983" t="str">
            <v>CHICKEN LARGE CHILLED -BULK DARK</v>
          </cell>
          <cell r="I983">
            <v>58.38</v>
          </cell>
          <cell r="J983">
            <v>1.2945</v>
          </cell>
          <cell r="K983">
            <v>75.569999999999993</v>
          </cell>
        </row>
        <row r="984">
          <cell r="F984" t="str">
            <v>116788-791878</v>
          </cell>
          <cell r="G984" t="str">
            <v>Dark Meat Unbreaded Strips with Sweet Thai Chili Sauce Kit (2.14 oz/serving)</v>
          </cell>
          <cell r="H984" t="str">
            <v>CHICKEN LARGE CHILLED -BULK DARK</v>
          </cell>
          <cell r="I984">
            <v>58.38</v>
          </cell>
          <cell r="J984">
            <v>1.2945</v>
          </cell>
          <cell r="K984">
            <v>75.569999999999993</v>
          </cell>
        </row>
        <row r="985">
          <cell r="F985" t="str">
            <v>116788-791879</v>
          </cell>
          <cell r="G985" t="str">
            <v>Dark Meat Unbreaded Strips with Teriyaki Sauce Kit (2.14 oz/serving)</v>
          </cell>
          <cell r="H985" t="str">
            <v>CHICKEN LARGE CHILLED -BULK DARK</v>
          </cell>
          <cell r="I985">
            <v>58.38</v>
          </cell>
          <cell r="J985">
            <v>1.2945</v>
          </cell>
          <cell r="K985">
            <v>75.569999999999993</v>
          </cell>
        </row>
        <row r="986">
          <cell r="F986" t="str">
            <v>116788-791880</v>
          </cell>
          <cell r="G986" t="str">
            <v>Breaded Drumsticks and Thighs_x000D_
Drum 2.85-7.36 oz, avg 4.06 oz_x000D_
Thigh 2.46-10.15 oz, avg 5.08 oz</v>
          </cell>
          <cell r="H986" t="str">
            <v>CHICKEN LARGE CHILLED -BULK DARK</v>
          </cell>
          <cell r="I986">
            <v>38.71</v>
          </cell>
          <cell r="J986">
            <v>1.2945</v>
          </cell>
          <cell r="K986">
            <v>50.11</v>
          </cell>
        </row>
        <row r="987">
          <cell r="F987" t="str">
            <v>116788-791890</v>
          </cell>
          <cell r="G987" t="str">
            <v>Roasted Drumsticks and Thighs_x000D_
Drum 2.50-4.25 oz, avg 3.29 oz_x000D_
Thigh 2.25-4.50 oz, avg 4.11 oz</v>
          </cell>
          <cell r="H987" t="str">
            <v>CHICKEN LARGE CHILLED -BULK DARK</v>
          </cell>
          <cell r="I987">
            <v>47.58</v>
          </cell>
          <cell r="J987">
            <v>1.2945</v>
          </cell>
          <cell r="K987">
            <v>61.59</v>
          </cell>
        </row>
        <row r="988">
          <cell r="F988" t="str">
            <v>116788-791893</v>
          </cell>
          <cell r="G988" t="str">
            <v>Dark Meat Large Popcorn Chicken</v>
          </cell>
          <cell r="H988" t="str">
            <v>CHICKEN LARGE CHILLED -BULK DARK</v>
          </cell>
          <cell r="I988">
            <v>46.55</v>
          </cell>
          <cell r="J988">
            <v>1.2945</v>
          </cell>
          <cell r="K988">
            <v>60.26</v>
          </cell>
        </row>
        <row r="989">
          <cell r="F989" t="str">
            <v>116788-791896</v>
          </cell>
          <cell r="G989" t="str">
            <v>Dark Meat Unbreaded Strips</v>
          </cell>
          <cell r="H989" t="str">
            <v>CHICKEN LARGE CHILLED -BULK DARK</v>
          </cell>
          <cell r="I989">
            <v>58.38</v>
          </cell>
          <cell r="J989">
            <v>1.2945</v>
          </cell>
          <cell r="K989">
            <v>75.569999999999993</v>
          </cell>
        </row>
        <row r="990">
          <cell r="F990" t="str">
            <v>116788-792401</v>
          </cell>
          <cell r="G990" t="str">
            <v>WG Whole Muscle Breast Chunks_x000D_
4-1.00 oz each</v>
          </cell>
          <cell r="H990" t="str">
            <v>CHICKEN LARGE CHILLED -BULK WHITE</v>
          </cell>
          <cell r="I990">
            <v>31.68</v>
          </cell>
          <cell r="J990">
            <v>1.2945</v>
          </cell>
          <cell r="K990">
            <v>41.01</v>
          </cell>
        </row>
        <row r="991">
          <cell r="F991" t="str">
            <v>116788-792402</v>
          </cell>
          <cell r="G991" t="str">
            <v>WG Whole Muscle Spicy Breast Chunks_x000D_
4-1.00 oz each</v>
          </cell>
          <cell r="H991" t="str">
            <v>CHICKEN LARGE CHILLED -BULK WHITE</v>
          </cell>
          <cell r="I991">
            <v>31.68</v>
          </cell>
          <cell r="J991">
            <v>1.2945</v>
          </cell>
          <cell r="K991">
            <v>41.01</v>
          </cell>
        </row>
        <row r="992">
          <cell r="F992" t="str">
            <v>116788-792421</v>
          </cell>
          <cell r="G992" t="str">
            <v>WG Whole Muscle Chicken Breast Fillets_x000D_
Finished wt 3.5-4.5 oz, target 4.0 oz</v>
          </cell>
          <cell r="H992" t="str">
            <v>CHICKEN LARGE CHILLED -BULK WHITE</v>
          </cell>
          <cell r="I992">
            <v>31.68</v>
          </cell>
          <cell r="J992">
            <v>1.2945</v>
          </cell>
          <cell r="K992">
            <v>41.01</v>
          </cell>
        </row>
        <row r="993">
          <cell r="F993" t="str">
            <v>116788-792422</v>
          </cell>
          <cell r="G993" t="str">
            <v>CN WG Whole Muscle Chicken Breast Fillets with Foil Bags - Finished wt 3.5-4.5 oz, Target 4.0 oz</v>
          </cell>
          <cell r="H993" t="str">
            <v>CHICKEN LARGE CHILLED -BULK WHITE</v>
          </cell>
          <cell r="I993">
            <v>31.68</v>
          </cell>
          <cell r="J993">
            <v>1.2945</v>
          </cell>
          <cell r="K993">
            <v>41.01</v>
          </cell>
        </row>
        <row r="994">
          <cell r="F994" t="str">
            <v>116788-792426</v>
          </cell>
          <cell r="G994" t="str">
            <v>WG Whole Muscle Breakfast Fillet</v>
          </cell>
          <cell r="H994" t="str">
            <v>CHICKEN LARGE CHILLED -BULK WHITE</v>
          </cell>
          <cell r="I994">
            <v>32.97</v>
          </cell>
          <cell r="J994">
            <v>1.2945</v>
          </cell>
          <cell r="K994">
            <v>42.68</v>
          </cell>
        </row>
        <row r="995">
          <cell r="F995" t="str">
            <v>116788-792427</v>
          </cell>
          <cell r="G995" t="str">
            <v>WG Whole Muscle Breakfast Fillet w/ Bags</v>
          </cell>
          <cell r="H995" t="str">
            <v>CHICKEN LARGE CHILLED -BULK WHITE</v>
          </cell>
          <cell r="I995">
            <v>32.97</v>
          </cell>
          <cell r="J995">
            <v>1.2945</v>
          </cell>
          <cell r="K995">
            <v>42.68</v>
          </cell>
        </row>
        <row r="996">
          <cell r="F996" t="str">
            <v>116788-792431</v>
          </cell>
          <cell r="G996" t="str">
            <v>WG Whole Muscle Spicy Breast Fillet_x000D_
Finished wt 3.5-4.5oz, target 4.0 oz</v>
          </cell>
          <cell r="H996" t="str">
            <v>CHICKEN LARGE CHILLED -BULK WHITE</v>
          </cell>
          <cell r="I996">
            <v>31.68</v>
          </cell>
          <cell r="J996">
            <v>1.2945</v>
          </cell>
          <cell r="K996">
            <v>41.01</v>
          </cell>
        </row>
        <row r="997">
          <cell r="F997" t="str">
            <v>116788-792432</v>
          </cell>
          <cell r="G997" t="str">
            <v>WG Whole Muscle Spicy Breast Fillet_x000D_
Finished wt 3.5-4.5oz, target 4.0 oz</v>
          </cell>
          <cell r="H997" t="str">
            <v>CHICKEN LARGE CHILLED -BULK WHITE</v>
          </cell>
          <cell r="I997">
            <v>31.68</v>
          </cell>
          <cell r="J997">
            <v>1.2945</v>
          </cell>
          <cell r="K997">
            <v>41.01</v>
          </cell>
        </row>
        <row r="998">
          <cell r="F998" t="str">
            <v>116788-792441</v>
          </cell>
          <cell r="G998" t="str">
            <v>WG Breast Tenderloins - 3-1.5 oz each_x000D_
Finished wt 3.5-4.5 oz, target 4.0 oz</v>
          </cell>
          <cell r="H998" t="str">
            <v>CHICKEN LARGE CHILLED -BULK WHITE</v>
          </cell>
          <cell r="I998">
            <v>31.68</v>
          </cell>
          <cell r="J998">
            <v>1.2945</v>
          </cell>
          <cell r="K998">
            <v>41.01</v>
          </cell>
        </row>
        <row r="999">
          <cell r="F999" t="str">
            <v>116788-792442</v>
          </cell>
          <cell r="G999" t="str">
            <v>WG Breast Tenderloins - 3-1.5 oz each_x000D_
Finished wt 3.5-4.5 oz, target 4.0 oz w/Boxes</v>
          </cell>
          <cell r="H999" t="str">
            <v>CHICKEN LARGE CHILLED -BULK WHITE</v>
          </cell>
          <cell r="I999">
            <v>31.68</v>
          </cell>
          <cell r="J999">
            <v>1.2945</v>
          </cell>
          <cell r="K999">
            <v>41.01</v>
          </cell>
        </row>
        <row r="1000">
          <cell r="F1000" t="str">
            <v>116788-792451</v>
          </cell>
          <cell r="G1000" t="str">
            <v>WG Spicy Breast Tenders - 3-1.5 oz each</v>
          </cell>
          <cell r="H1000" t="str">
            <v>CHICKEN LARGE CHILLED -BULK WHITE</v>
          </cell>
          <cell r="I1000">
            <v>31.68</v>
          </cell>
          <cell r="J1000">
            <v>1.2945</v>
          </cell>
          <cell r="K1000">
            <v>41.01</v>
          </cell>
        </row>
        <row r="1001">
          <cell r="F1001" t="str">
            <v>116788-792452</v>
          </cell>
          <cell r="G1001" t="str">
            <v>WG Spicy Breast Tenders - 3-1.5 oz each w/Boxes</v>
          </cell>
          <cell r="H1001" t="str">
            <v>CHICKEN LARGE CHILLED -BULK WHITE</v>
          </cell>
          <cell r="I1001">
            <v>31.68</v>
          </cell>
          <cell r="J1001">
            <v>1.2945</v>
          </cell>
          <cell r="K1001">
            <v>41.01</v>
          </cell>
        </row>
        <row r="1002">
          <cell r="F1002" t="str">
            <v>100214-2090</v>
          </cell>
          <cell r="G1002" t="str">
            <v>Oven Ready Whole Grain Breaded Pollock Rectangle 3 oz</v>
          </cell>
          <cell r="H1002" t="str">
            <v>FISH AK PLCK FRZ BULK CTN-49.5 LB</v>
          </cell>
          <cell r="I1002">
            <v>9.6300000000000008</v>
          </cell>
          <cell r="J1002">
            <v>2.2734999999999999</v>
          </cell>
          <cell r="K1002">
            <v>21.89</v>
          </cell>
        </row>
        <row r="1003">
          <cell r="F1003" t="str">
            <v>100214-26257</v>
          </cell>
          <cell r="G1003" t="str">
            <v>Oven Ready Whole Grain Breaded Pollock Bites 0.5 oz. w/ Sweet Asian Sauce</v>
          </cell>
          <cell r="H1003" t="str">
            <v>FISH AK PLCK FRZ BULK CTN-49.5 LB</v>
          </cell>
          <cell r="I1003">
            <v>6.44</v>
          </cell>
          <cell r="J1003">
            <v>2.2734999999999999</v>
          </cell>
          <cell r="K1003">
            <v>14.64</v>
          </cell>
        </row>
        <row r="1004">
          <cell r="F1004" t="str">
            <v>100214-26264</v>
          </cell>
          <cell r="G1004" t="str">
            <v>Oven Ready Whole Grain Breaded Pollock Bites 0.5 oz.</v>
          </cell>
          <cell r="H1004" t="str">
            <v>FISH AK PLCK FRZ BULK CTN-49.5 LB</v>
          </cell>
          <cell r="I1004">
            <v>6.44</v>
          </cell>
          <cell r="J1004">
            <v>2.2734999999999999</v>
          </cell>
          <cell r="K1004">
            <v>14.64</v>
          </cell>
        </row>
        <row r="1005">
          <cell r="F1005" t="str">
            <v>100214-38118</v>
          </cell>
          <cell r="G1005" t="str">
            <v>Whole Grain Oven Ready Nacho Pollock Stick    1 oz CN American Pride</v>
          </cell>
          <cell r="H1005" t="str">
            <v>FISH AK PLCK FRZ BULK CTN-49.5 LB</v>
          </cell>
          <cell r="I1005">
            <v>13</v>
          </cell>
          <cell r="J1005">
            <v>2.2734999999999999</v>
          </cell>
          <cell r="K1005">
            <v>29.56</v>
          </cell>
        </row>
        <row r="1006">
          <cell r="F1006" t="str">
            <v>100214-53228</v>
          </cell>
          <cell r="G1006" t="str">
            <v>Whole Grain Oven Ready Potato Crunch Pollock Wedge 3.6 oz CN American Pride</v>
          </cell>
          <cell r="H1006" t="str">
            <v>FISH AK PLCK FRZ BULK CTN-49.5 LB</v>
          </cell>
          <cell r="I1006">
            <v>14.12</v>
          </cell>
          <cell r="J1006">
            <v>2.2734999999999999</v>
          </cell>
          <cell r="K1006">
            <v>32.1</v>
          </cell>
        </row>
        <row r="1007">
          <cell r="F1007" t="str">
            <v>100214-53258</v>
          </cell>
          <cell r="G1007" t="str">
            <v>Whole Grain Oven Ready Pollock Rectangles 3.6 oz CN American Pride</v>
          </cell>
          <cell r="H1007" t="str">
            <v>FISH AK PLCK FRZ BULK CTN-49.5 LB</v>
          </cell>
          <cell r="I1007">
            <v>14.12</v>
          </cell>
          <cell r="J1007">
            <v>2.2734999999999999</v>
          </cell>
          <cell r="K1007">
            <v>32.1</v>
          </cell>
        </row>
        <row r="1008">
          <cell r="F1008" t="str">
            <v>100214-53448</v>
          </cell>
          <cell r="G1008" t="str">
            <v>Potato Crunch Oven Ready Pollock Strip       1.3 oz CN American Pride</v>
          </cell>
          <cell r="H1008" t="str">
            <v>FISH AK PLCK FRZ BULK CTN-49.5 LB</v>
          </cell>
          <cell r="I1008">
            <v>13.14</v>
          </cell>
          <cell r="J1008">
            <v>2.2734999999999999</v>
          </cell>
          <cell r="K1008">
            <v>29.87</v>
          </cell>
        </row>
        <row r="1009">
          <cell r="F1009" t="str">
            <v>100214-53458</v>
          </cell>
          <cell r="G1009" t="str">
            <v>Potato Crunch Oven Ready Pollock Nugget .875 oz CN American Pride</v>
          </cell>
          <cell r="H1009" t="str">
            <v>FISH AK PLCK FRZ BULK CTN-49.5 LB</v>
          </cell>
          <cell r="I1009">
            <v>11.88</v>
          </cell>
          <cell r="J1009">
            <v>2.2734999999999999</v>
          </cell>
          <cell r="K1009">
            <v>27.01</v>
          </cell>
        </row>
        <row r="1010">
          <cell r="F1010" t="str">
            <v>100214-53958</v>
          </cell>
          <cell r="G1010" t="str">
            <v>Whole Grain Oven Ready Sweet Potato Pollock Stick 1 oz CN American Pride</v>
          </cell>
          <cell r="H1010" t="str">
            <v>FISH AK PLCK FRZ BULK CTN-49.5 LB</v>
          </cell>
          <cell r="I1010">
            <v>12.84</v>
          </cell>
          <cell r="J1010">
            <v>2.2734999999999999</v>
          </cell>
          <cell r="K1010">
            <v>29.19</v>
          </cell>
        </row>
        <row r="1011">
          <cell r="F1011" t="str">
            <v>100214-53978</v>
          </cell>
          <cell r="G1011" t="str">
            <v>Whole Grain Oven Ready Sweet Potato Pollock Nugget 1 oz CN American Pride</v>
          </cell>
          <cell r="H1011" t="str">
            <v>FISH AK PLCK FRZ BULK CTN-49.5 LB</v>
          </cell>
          <cell r="I1011">
            <v>13.48</v>
          </cell>
          <cell r="J1011">
            <v>2.2734999999999999</v>
          </cell>
          <cell r="K1011">
            <v>30.65</v>
          </cell>
        </row>
        <row r="1012">
          <cell r="F1012" t="str">
            <v>100214-53989</v>
          </cell>
          <cell r="G1012" t="str">
            <v>Whole Grain Oven Ready Cornmeal Breaded Pollock Strip 1.25 oz CN American Pride</v>
          </cell>
          <cell r="H1012" t="str">
            <v>FISH AK PLCK FRZ BULK CTN-49.5 LB</v>
          </cell>
          <cell r="I1012">
            <v>7.76</v>
          </cell>
          <cell r="J1012">
            <v>2.2734999999999999</v>
          </cell>
          <cell r="K1012">
            <v>17.64</v>
          </cell>
        </row>
        <row r="1013">
          <cell r="F1013" t="str">
            <v>100214-53998</v>
          </cell>
          <cell r="G1013" t="str">
            <v>Whole Grain Oven Ready Pollock and Cheese Rectangle 3.6 oz CN American Pride</v>
          </cell>
          <cell r="H1013" t="str">
            <v>FISH AK PLCK FRZ BULK CTN-49.5 LB</v>
          </cell>
          <cell r="I1013">
            <v>7.3970000000000002</v>
          </cell>
          <cell r="J1013">
            <v>2.2734999999999999</v>
          </cell>
          <cell r="K1013">
            <v>16.82</v>
          </cell>
        </row>
        <row r="1014">
          <cell r="F1014" t="str">
            <v>100214-1089271</v>
          </cell>
          <cell r="G1014" t="str">
            <v>Whole Grain Oven Ready  Breaded Crunchy Pollock Fillet Shape 3.6 oz CN</v>
          </cell>
          <cell r="H1014" t="str">
            <v>FISH AK PLCK FRZ BULK CTN-49.5 LB</v>
          </cell>
          <cell r="I1014">
            <v>12.84</v>
          </cell>
          <cell r="J1014">
            <v>2.2734999999999999</v>
          </cell>
          <cell r="K1014">
            <v>29.19</v>
          </cell>
        </row>
        <row r="1015">
          <cell r="F1015" t="str">
            <v>100214-1089300</v>
          </cell>
          <cell r="G1015" t="str">
            <v>Whole Grain Oven Ready Golden Crunchy Breaded Pollock Rectangles 3.6 oz CN</v>
          </cell>
          <cell r="H1015" t="str">
            <v>FISH AK PLCK FRZ BULK CTN-49.5 LB</v>
          </cell>
          <cell r="I1015">
            <v>13</v>
          </cell>
          <cell r="J1015">
            <v>2.2734999999999999</v>
          </cell>
          <cell r="K1015">
            <v>29.56</v>
          </cell>
        </row>
        <row r="1016">
          <cell r="F1016" t="str">
            <v>100214-1089301</v>
          </cell>
          <cell r="G1016" t="str">
            <v>Whole Grain Oven Ready Golden Crunchy Breaded Pollock Nuggets 1 oz CN</v>
          </cell>
          <cell r="H1016" t="str">
            <v>FISH AK PLCK FRZ BULK CTN-49.5 LB</v>
          </cell>
          <cell r="I1016">
            <v>13</v>
          </cell>
          <cell r="J1016">
            <v>2.2734999999999999</v>
          </cell>
          <cell r="K1016">
            <v>29.56</v>
          </cell>
        </row>
        <row r="1017">
          <cell r="F1017" t="str">
            <v>100214-1089302</v>
          </cell>
          <cell r="G1017" t="str">
            <v>Whole Grain Oven Ready Golden Crunchy Breaded Pollock Sticks 1 oz CN</v>
          </cell>
          <cell r="H1017" t="str">
            <v>FISH AK PLCK FRZ BULK CTN-49.5 LB</v>
          </cell>
          <cell r="I1017">
            <v>12.824999999999999</v>
          </cell>
          <cell r="J1017">
            <v>2.2734999999999999</v>
          </cell>
          <cell r="K1017">
            <v>29.16</v>
          </cell>
        </row>
        <row r="1018">
          <cell r="F1018" t="str">
            <v>100214-1089303</v>
          </cell>
          <cell r="G1018" t="str">
            <v>Whole Grain Oven Ready  Golden Crunchy Breaded Pollock Strips 1.25 oz CN</v>
          </cell>
          <cell r="H1018" t="str">
            <v>FISH AK PLCK FRZ BULK CTN-49.5 LB</v>
          </cell>
          <cell r="I1018">
            <v>13</v>
          </cell>
          <cell r="J1018">
            <v>2.2734999999999999</v>
          </cell>
          <cell r="K1018">
            <v>29.56</v>
          </cell>
        </row>
        <row r="1019">
          <cell r="F1019" t="str">
            <v>100214-1089306</v>
          </cell>
          <cell r="G1019" t="str">
            <v>Oven Ready UNBREADED Pollock Wedge_x000D_
2.6 oz CN</v>
          </cell>
          <cell r="H1019" t="str">
            <v>FISH AK PLCK FRZ BULK CTN-49.5 LB</v>
          </cell>
          <cell r="I1019">
            <v>8.9</v>
          </cell>
          <cell r="J1019">
            <v>2.2734999999999999</v>
          </cell>
          <cell r="K1019">
            <v>20.23</v>
          </cell>
        </row>
        <row r="1020">
          <cell r="F1020" t="str">
            <v>100214-1089308</v>
          </cell>
          <cell r="G1020" t="str">
            <v>Southwestern Glazed Alaska Pollock Portions 3.6 oz</v>
          </cell>
          <cell r="H1020" t="str">
            <v>FISH AK PLCK FRZ BULK CTN-49.5 LB</v>
          </cell>
          <cell r="I1020">
            <v>5.2</v>
          </cell>
          <cell r="J1020">
            <v>2.2734999999999999</v>
          </cell>
          <cell r="K1020">
            <v>11.82</v>
          </cell>
        </row>
        <row r="1021">
          <cell r="F1021" t="str">
            <v>100214-1089865</v>
          </cell>
          <cell r="G1021" t="str">
            <v>Whole Grain Oven Ready  Breaded Pollock Nuggets 1 oz SEA SHAPES CN</v>
          </cell>
          <cell r="H1021" t="str">
            <v>FISH AK PLCK FRZ BULK CTN-49.5 LB</v>
          </cell>
          <cell r="I1021">
            <v>12.84</v>
          </cell>
          <cell r="J1021">
            <v>2.2734999999999999</v>
          </cell>
          <cell r="K1021">
            <v>29.19</v>
          </cell>
        </row>
        <row r="1022">
          <cell r="F1022" t="str">
            <v>100214-1089870</v>
          </cell>
          <cell r="G1022" t="str">
            <v>Whole Grain Oven Ready Sweet Potato Crusted Pollock Fillet Shape 3.6 oz CN</v>
          </cell>
          <cell r="H1022" t="str">
            <v>FISH AK PLCK FRZ BULK CTN-49.5 LB</v>
          </cell>
          <cell r="I1022">
            <v>13</v>
          </cell>
          <cell r="J1022">
            <v>2.2734999999999999</v>
          </cell>
          <cell r="K1022">
            <v>29.56</v>
          </cell>
        </row>
        <row r="1023">
          <cell r="F1023" t="str">
            <v>100214-1089871</v>
          </cell>
          <cell r="G1023" t="str">
            <v>Whole Grain Oven Ready Sweet Potato Crusted  Pollock Nuggets 1 oz CN</v>
          </cell>
          <cell r="H1023" t="str">
            <v>FISH AK PLCK FRZ BULK CTN-49.5 LB</v>
          </cell>
          <cell r="I1023">
            <v>6.5</v>
          </cell>
          <cell r="J1023">
            <v>2.2734999999999999</v>
          </cell>
          <cell r="K1023">
            <v>14.78</v>
          </cell>
        </row>
        <row r="1024">
          <cell r="F1024" t="str">
            <v>100214-1089876</v>
          </cell>
          <cell r="G1024" t="str">
            <v>Whole Grain Oven Ready Golden Crunchy Breaded 1 oz Pollock Sticks CN</v>
          </cell>
          <cell r="H1024" t="str">
            <v>FISH AK PLCK FRZ BULK CTN-49.5 LB</v>
          </cell>
          <cell r="I1024">
            <v>7.13</v>
          </cell>
          <cell r="J1024">
            <v>2.2734999999999999</v>
          </cell>
          <cell r="K1024">
            <v>16.21</v>
          </cell>
        </row>
        <row r="1025">
          <cell r="F1025" t="str">
            <v>100214-1089877</v>
          </cell>
          <cell r="G1025" t="str">
            <v>Whole Grain Oven Ready Golden Crunchy Breaded 3.6 oz Pollock Wedge CN</v>
          </cell>
          <cell r="H1025" t="str">
            <v>FISH AK PLCK FRZ BULK CTN-49.5 LB</v>
          </cell>
          <cell r="I1025">
            <v>7.4</v>
          </cell>
          <cell r="J1025">
            <v>2.2734999999999999</v>
          </cell>
          <cell r="K1025">
            <v>16.82</v>
          </cell>
        </row>
        <row r="1026">
          <cell r="F1026" t="str">
            <v>100214-06533C</v>
          </cell>
          <cell r="G1026" t="str">
            <v>Whole Grain Oven Ready Potato Crunch Pollock Fillet 3.6 oz CN</v>
          </cell>
          <cell r="H1026" t="str">
            <v>FISH AK PLCK FRZ BULK CTN-49.5 LB</v>
          </cell>
          <cell r="I1026">
            <v>6.335</v>
          </cell>
          <cell r="J1026">
            <v>2.2734999999999999</v>
          </cell>
          <cell r="K1026">
            <v>14.4</v>
          </cell>
        </row>
        <row r="1027">
          <cell r="F1027" t="str">
            <v>100214-06551C</v>
          </cell>
          <cell r="G1027" t="str">
            <v>Whole Grain Oven Ready Potato Crunch Pollock Nugget 1 oz CN</v>
          </cell>
          <cell r="H1027" t="str">
            <v>FISH AK PLCK FRZ BULK CTN-49.5 LB</v>
          </cell>
          <cell r="I1027">
            <v>10.45</v>
          </cell>
          <cell r="J1027">
            <v>2.2734999999999999</v>
          </cell>
          <cell r="K1027">
            <v>23.76</v>
          </cell>
        </row>
        <row r="1028">
          <cell r="F1028" t="str">
            <v>100214-G1042DF</v>
          </cell>
          <cell r="G1028" t="str">
            <v>Whole Grain Brd OR Italian Style Reduced Sodium .84 oz  Mozzarella Cheese Stick CN</v>
          </cell>
          <cell r="H1028" t="str">
            <v>CHEESE MOZ LM PT SKM UNFZ PROC PK(41125)</v>
          </cell>
          <cell r="I1028">
            <v>10.45</v>
          </cell>
          <cell r="J1028">
            <v>1.9231</v>
          </cell>
          <cell r="K1028">
            <v>20.100000000000001</v>
          </cell>
        </row>
        <row r="1029">
          <cell r="F1029" t="str">
            <v>100214-G1042DFNY</v>
          </cell>
          <cell r="G1029" t="str">
            <v>Whole Grain Rich OR Brd Reduced Sodium  .84 oz  Mozzarella Cheese Stick CN</v>
          </cell>
          <cell r="H1029" t="str">
            <v>CHEESE MOZ LM PT SKM UNFZ PROC PK(41125)</v>
          </cell>
          <cell r="I1029">
            <v>12.84</v>
          </cell>
          <cell r="J1029">
            <v>1.9231</v>
          </cell>
          <cell r="K1029">
            <v>24.69</v>
          </cell>
        </row>
        <row r="1030">
          <cell r="F1030" t="str">
            <v>505946-08996</v>
          </cell>
          <cell r="G1030" t="str">
            <v>Jennie-O Pre Cooked Turkey Savory Crumble (2oz. MT/MT ALT)</v>
          </cell>
          <cell r="H1030" t="str">
            <v>TURKEY CHILLED -BULK WHITETURKEY CHILLED -BULK DARK</v>
          </cell>
          <cell r="I1030">
            <v>45.07</v>
          </cell>
          <cell r="J1030">
            <v>3.1214</v>
          </cell>
          <cell r="K1030">
            <v>70.34</v>
          </cell>
        </row>
        <row r="1031">
          <cell r="F1031" t="str">
            <v>505946-19200</v>
          </cell>
          <cell r="G1031" t="str">
            <v>Jennie-O Pre Cooked Turkey Meatballs (2oz. MT/MT ALT)</v>
          </cell>
          <cell r="H1031" t="str">
            <v>TURKEY CHILLED -BULK WHITETURKEY CHILLED -BULK DARK</v>
          </cell>
          <cell r="I1031">
            <v>29.53</v>
          </cell>
          <cell r="J1031">
            <v>3.1214</v>
          </cell>
          <cell r="K1031">
            <v>46.09</v>
          </cell>
        </row>
        <row r="1032">
          <cell r="F1032" t="str">
            <v>505946-33038</v>
          </cell>
          <cell r="G1032" t="str">
            <v>Jennie-O Pre Cooked Turkey Chorizo Crumbles (2oz. MT/MT ALT)</v>
          </cell>
          <cell r="H1032" t="str">
            <v>TURKEY CHILLED -BULK WHITETURKEY CHILLED -BULK DARK</v>
          </cell>
          <cell r="I1032">
            <v>40.799999999999997</v>
          </cell>
          <cell r="J1032">
            <v>3.1214</v>
          </cell>
          <cell r="K1032">
            <v>63.67</v>
          </cell>
        </row>
        <row r="1033">
          <cell r="F1033" t="str">
            <v>505946-54057</v>
          </cell>
          <cell r="G1033" t="str">
            <v>Jennie-O Pre Cooked Turkey Italian Crumble-Hand Pinched (2oz. MT/MT ALT)</v>
          </cell>
          <cell r="H1033" t="str">
            <v>TURKEY CHILLED -BULK DARK</v>
          </cell>
          <cell r="I1033">
            <v>30.89</v>
          </cell>
          <cell r="J1033">
            <v>1.5607</v>
          </cell>
          <cell r="K1033">
            <v>48.21</v>
          </cell>
        </row>
        <row r="1034">
          <cell r="F1034" t="str">
            <v>505946-119356</v>
          </cell>
          <cell r="G1034" t="str">
            <v>Jennie-O Sliced Canadian Style Turkey Ham (1 oz MT/MT ALT)</v>
          </cell>
          <cell r="H1034" t="str">
            <v>TURKEY CHILLED -BULK DARK</v>
          </cell>
          <cell r="I1034">
            <v>27.62</v>
          </cell>
          <cell r="J1034">
            <v>1.5607</v>
          </cell>
          <cell r="K1034">
            <v>43.11</v>
          </cell>
        </row>
        <row r="1035">
          <cell r="F1035" t="str">
            <v>505946-119371</v>
          </cell>
          <cell r="G1035" t="str">
            <v>Jennie-O Diced Turkey Ham (1oz MT/MT ALT)</v>
          </cell>
          <cell r="H1035" t="str">
            <v>TURKEY CHILLED -BULK DARK</v>
          </cell>
          <cell r="I1035">
            <v>11.05</v>
          </cell>
          <cell r="J1035">
            <v>1.5607</v>
          </cell>
          <cell r="K1035">
            <v>17.25</v>
          </cell>
        </row>
        <row r="1036">
          <cell r="F1036" t="str">
            <v>505946-119376</v>
          </cell>
          <cell r="G1036" t="str">
            <v>Jennie-O Diced Oven Roasted Turkey Breast (1oz MT/MT ALT)</v>
          </cell>
          <cell r="H1036" t="str">
            <v>TURKEY CHILLED -BULK WHITE</v>
          </cell>
          <cell r="I1036">
            <v>8.31</v>
          </cell>
          <cell r="J1036">
            <v>1.5607</v>
          </cell>
          <cell r="K1036">
            <v>12.97</v>
          </cell>
        </row>
        <row r="1037">
          <cell r="F1037" t="str">
            <v>505946-129909</v>
          </cell>
          <cell r="G1037" t="str">
            <v>Jennie-O NAE Browned Turkey Breast Steak (2oz MT/MT ALT)</v>
          </cell>
          <cell r="H1037" t="str">
            <v>TURKEY CHILLED -BULK WHITE</v>
          </cell>
          <cell r="I1037">
            <v>25.51</v>
          </cell>
          <cell r="J1037">
            <v>1.5607</v>
          </cell>
          <cell r="K1037">
            <v>39.81</v>
          </cell>
        </row>
        <row r="1038">
          <cell r="F1038" t="str">
            <v>505946-131053</v>
          </cell>
          <cell r="G1038" t="str">
            <v>Jennie‐O Fully Cooked Dark Turkey Barbacoa (2oz MT/MT ALT)</v>
          </cell>
          <cell r="H1038" t="str">
            <v>TURKEY CHILLED -BULK DARK</v>
          </cell>
          <cell r="I1038">
            <v>20.22</v>
          </cell>
          <cell r="J1038">
            <v>1.5607</v>
          </cell>
          <cell r="K1038">
            <v>31.56</v>
          </cell>
        </row>
        <row r="1039">
          <cell r="F1039" t="str">
            <v>505946-133615</v>
          </cell>
          <cell r="G1039" t="str">
            <v>Jennie‐O No Antibiotics Ever Slow Roasted Dark Turkey</v>
          </cell>
          <cell r="H1039" t="str">
            <v>TURKEY CHILLED -BULK DARK</v>
          </cell>
          <cell r="I1039">
            <v>15.48</v>
          </cell>
          <cell r="J1039">
            <v>1.5607</v>
          </cell>
          <cell r="K1039">
            <v>24.16</v>
          </cell>
        </row>
        <row r="1040">
          <cell r="F1040" t="str">
            <v>505946-205135</v>
          </cell>
          <cell r="G1040" t="str">
            <v>Jennie-O Raw Ground Turkey (2oz MT/MT ALT)</v>
          </cell>
          <cell r="H1040" t="str">
            <v>TURKEY THIGHS BNLS SKNLS CHILLED-BULK</v>
          </cell>
          <cell r="I1040">
            <v>19.95</v>
          </cell>
          <cell r="J1040">
            <v>2.9605999999999999</v>
          </cell>
          <cell r="K1040">
            <v>59.06</v>
          </cell>
        </row>
        <row r="1041">
          <cell r="F1041" t="str">
            <v>505946-207130</v>
          </cell>
          <cell r="G1041" t="str">
            <v>Jennie‐O Fully Cooked Smokehouse Seasoned Turkey Breast Sticks (1oz MT/MT ALT)</v>
          </cell>
          <cell r="H1041" t="str">
            <v>TURKEY CHILLED -BULK WHITE</v>
          </cell>
          <cell r="I1041">
            <v>31.76</v>
          </cell>
          <cell r="J1041">
            <v>1.5607</v>
          </cell>
          <cell r="K1041">
            <v>49.57</v>
          </cell>
        </row>
        <row r="1042">
          <cell r="F1042" t="str">
            <v>505946-207230</v>
          </cell>
          <cell r="G1042" t="str">
            <v>Jennie‐O Fully Cooked Sweet BBQ Seasoned Turkey Breast Sticks (1oz MT/MT ALT)</v>
          </cell>
          <cell r="H1042" t="str">
            <v>TURKEY CHILLED -BULK WHITE</v>
          </cell>
          <cell r="I1042">
            <v>31.76</v>
          </cell>
          <cell r="J1042">
            <v>1.5607</v>
          </cell>
          <cell r="K1042">
            <v>49.57</v>
          </cell>
        </row>
        <row r="1043">
          <cell r="F1043" t="str">
            <v>505946-209503</v>
          </cell>
          <cell r="G1043" t="str">
            <v>Jennie-O Sliced Turkey Combo Pack: Ham 20-3.06 oz svg; Salami 21-3.00 oz svg; Bologna 22-2.82 oz svg  (2oz MT/MT ALT)</v>
          </cell>
          <cell r="H1043" t="str">
            <v>TURKEY CHILLED -BULK DARK</v>
          </cell>
          <cell r="I1043">
            <v>10.53</v>
          </cell>
          <cell r="J1043">
            <v>1.5607</v>
          </cell>
          <cell r="K1043">
            <v>16.43</v>
          </cell>
        </row>
        <row r="1044">
          <cell r="F1044" t="str">
            <v>505946-209612</v>
          </cell>
          <cell r="G1044" t="str">
            <v>Jennie-O Sliced Turkey Italian Combo Pack: Ham 20-3.06 oz svg, Salami 21-3.00 oz svg, Pepperoni 21-2.95 oz svg (2oz MT/MT ALT)</v>
          </cell>
          <cell r="H1044" t="str">
            <v>TURKEY CHILLED -BULK DARK</v>
          </cell>
          <cell r="I1044">
            <v>11.11</v>
          </cell>
          <cell r="J1044">
            <v>1.5607</v>
          </cell>
          <cell r="K1044">
            <v>17.34</v>
          </cell>
        </row>
        <row r="1045">
          <cell r="F1045" t="str">
            <v>505946-209903</v>
          </cell>
          <cell r="G1045" t="str">
            <v>Jennie-O Sliced Oven Roasted Turkey Breast (2oz MT/MT ALT)</v>
          </cell>
          <cell r="H1045" t="str">
            <v>TURKEY CHILLED -BULK WHITE</v>
          </cell>
          <cell r="I1045">
            <v>10.71</v>
          </cell>
          <cell r="J1045">
            <v>1.5607</v>
          </cell>
          <cell r="K1045">
            <v>16.72</v>
          </cell>
        </row>
        <row r="1046">
          <cell r="F1046" t="str">
            <v>505946-209918</v>
          </cell>
          <cell r="G1046" t="str">
            <v>Jennie-O Sliced Oven Roasted Turkey Breast 12-1.5 lb units (2oz MT/MT ALT)</v>
          </cell>
          <cell r="H1046" t="str">
            <v>TURKEY CHILLED -BULK WHITE</v>
          </cell>
          <cell r="I1046">
            <v>16.059999999999999</v>
          </cell>
          <cell r="J1046">
            <v>1.5607</v>
          </cell>
          <cell r="K1046">
            <v>25.06</v>
          </cell>
        </row>
        <row r="1047">
          <cell r="F1047" t="str">
            <v>505946-213008</v>
          </cell>
          <cell r="G1047" t="str">
            <v>Jennie-O Pepperoni Style Seasoned Turkey Slices 1.5", 8 / 2-2.5 lb / case (1 oz MT/MT ALT)</v>
          </cell>
          <cell r="H1047" t="str">
            <v>TURKEY CHILLED -BULK DARK</v>
          </cell>
          <cell r="I1047">
            <v>20.67</v>
          </cell>
          <cell r="J1047">
            <v>1.5607</v>
          </cell>
          <cell r="K1047">
            <v>32.26</v>
          </cell>
        </row>
        <row r="1048">
          <cell r="F1048" t="str">
            <v>505946-230324</v>
          </cell>
          <cell r="G1048" t="str">
            <v>Jennie-O 1.41 oz Browned Turkey Breast Steak (2oz MT/MT ALT)</v>
          </cell>
          <cell r="H1048" t="str">
            <v>TURKEY CHILLED -BULK WHITE</v>
          </cell>
          <cell r="I1048">
            <v>25.51</v>
          </cell>
          <cell r="J1048">
            <v>1.5607</v>
          </cell>
          <cell r="K1048">
            <v>39.81</v>
          </cell>
        </row>
        <row r="1049">
          <cell r="F1049" t="str">
            <v>505946-231812</v>
          </cell>
          <cell r="G1049" t="str">
            <v xml:space="preserve">Jennie-O All Natural Oven Roasted Sliced Turkey Breast (2oz MT/MT ALT)
</v>
          </cell>
          <cell r="H1049" t="str">
            <v>TURKEY CHILLED -BULK WHITE</v>
          </cell>
          <cell r="I1049">
            <v>12.14</v>
          </cell>
          <cell r="J1049">
            <v>1.5607</v>
          </cell>
          <cell r="K1049">
            <v>18.95</v>
          </cell>
        </row>
        <row r="1050">
          <cell r="F1050" t="str">
            <v>505946-231818</v>
          </cell>
          <cell r="G1050" t="str">
            <v xml:space="preserve">Jennie-O All Natural Oven Roasted Sliced Turkey Breast (2oz MT/MT ALT)
</v>
          </cell>
          <cell r="H1050" t="str">
            <v>TURKEY CHILLED -BULK WHITE</v>
          </cell>
          <cell r="I1050">
            <v>18.21</v>
          </cell>
          <cell r="J1050">
            <v>1.5607</v>
          </cell>
          <cell r="K1050">
            <v>28.42</v>
          </cell>
        </row>
        <row r="1051">
          <cell r="F1051" t="str">
            <v>505946-231918</v>
          </cell>
          <cell r="G1051" t="str">
            <v>Jennie-O All Natural Smoked Sliced Turkey Breast 12-1.5 lb units (2oz MT/MT ALT)</v>
          </cell>
          <cell r="H1051" t="str">
            <v>TURKEY CHILLED -BULK WHITE</v>
          </cell>
          <cell r="I1051">
            <v>18.21</v>
          </cell>
          <cell r="J1051">
            <v>1.5607</v>
          </cell>
          <cell r="K1051">
            <v>28.42</v>
          </cell>
        </row>
        <row r="1052">
          <cell r="F1052" t="str">
            <v>505946-256503</v>
          </cell>
          <cell r="G1052" t="str">
            <v>Jennie-O Sliced Turkey Ham (2oz MT/MT ALT)</v>
          </cell>
          <cell r="H1052" t="str">
            <v>TURKEY CHILLED -BULK DARK</v>
          </cell>
          <cell r="I1052">
            <v>13.26</v>
          </cell>
          <cell r="J1052">
            <v>1.5607</v>
          </cell>
          <cell r="K1052">
            <v>20.69</v>
          </cell>
        </row>
        <row r="1053">
          <cell r="F1053" t="str">
            <v>505946-256535</v>
          </cell>
          <cell r="G1053" t="str">
            <v>Jennie-O Sliced Turkey Ham 4-5.25 lb units (2oz MT/MT ALT)</v>
          </cell>
          <cell r="H1053" t="str">
            <v>TURKEY THIGHS BNLS SKNLS CHILLED-BULK</v>
          </cell>
          <cell r="I1053">
            <v>17.059999999999999</v>
          </cell>
          <cell r="J1053">
            <v>2.9605999999999999</v>
          </cell>
          <cell r="K1053">
            <v>50.51</v>
          </cell>
        </row>
        <row r="1054">
          <cell r="F1054" t="str">
            <v>505946-256818</v>
          </cell>
          <cell r="G1054" t="str">
            <v>Jennie-O All Natural Sliced Turkey Ham 12-1.5 lb units (2oz MT/MT ALT)</v>
          </cell>
          <cell r="H1054" t="str">
            <v>TURKEY CHILLED -BULK DARK</v>
          </cell>
          <cell r="I1054">
            <v>19.420000000000002</v>
          </cell>
          <cell r="J1054">
            <v>1.5607</v>
          </cell>
          <cell r="K1054">
            <v>30.31</v>
          </cell>
        </row>
        <row r="1055">
          <cell r="F1055" t="str">
            <v>505946-256821</v>
          </cell>
          <cell r="G1055" t="str">
            <v>Jennie-O All Natural Sliced Turkey Ham (2oz MT/MT ALT)</v>
          </cell>
          <cell r="H1055" t="str">
            <v>TURKEY CHILLED -BULK DARK</v>
          </cell>
          <cell r="I1055">
            <v>12.95</v>
          </cell>
          <cell r="J1055">
            <v>1.5607</v>
          </cell>
          <cell r="K1055">
            <v>20.21</v>
          </cell>
        </row>
        <row r="1056">
          <cell r="F1056" t="str">
            <v>505946-257412</v>
          </cell>
          <cell r="G1056" t="str">
            <v>Jennie-O All Natural Sliced Smoked Turkey Breast 1.75" (1 oz MT/MT ALT)</v>
          </cell>
          <cell r="H1056" t="str">
            <v>TURKEY CHILLED -BULK WHITE</v>
          </cell>
          <cell r="I1056">
            <v>12.14</v>
          </cell>
          <cell r="J1056">
            <v>1.5607</v>
          </cell>
          <cell r="K1056">
            <v>18.95</v>
          </cell>
        </row>
        <row r="1057">
          <cell r="F1057" t="str">
            <v>505946-263118</v>
          </cell>
          <cell r="G1057" t="str">
            <v>Jennie-O Sliced Turkey Salami 12-1.5 lb units (2oz MT/MT ALT)</v>
          </cell>
          <cell r="H1057" t="str">
            <v>TURKEY CHILLED -BULK DARK</v>
          </cell>
          <cell r="I1057">
            <v>18.399999999999999</v>
          </cell>
          <cell r="J1057">
            <v>1.5607</v>
          </cell>
          <cell r="K1057">
            <v>28.72</v>
          </cell>
        </row>
        <row r="1058">
          <cell r="F1058" t="str">
            <v>505946-271106</v>
          </cell>
          <cell r="G1058" t="str">
            <v>Jennie-O Pre-Cooked Turkey Bacon (1 oz MT/MT ALT)</v>
          </cell>
          <cell r="H1058" t="str">
            <v>TURKEY CHILLED -BULK DARKTURKEY CHILLED -BULK WHITE</v>
          </cell>
          <cell r="I1058">
            <v>6.64</v>
          </cell>
          <cell r="J1058">
            <v>3.1214</v>
          </cell>
          <cell r="K1058">
            <v>10.36</v>
          </cell>
        </row>
        <row r="1059">
          <cell r="F1059" t="str">
            <v>505946-284028</v>
          </cell>
          <cell r="G1059" t="str">
            <v>Jennie-O Pre-Cooked Turkey Taco Meat (2oz MT/MT ALT)</v>
          </cell>
          <cell r="H1059" t="str">
            <v>TURKEY CHILLED -BULK DARK</v>
          </cell>
          <cell r="I1059">
            <v>29.27</v>
          </cell>
          <cell r="J1059">
            <v>1.5607</v>
          </cell>
          <cell r="K1059">
            <v>45.68</v>
          </cell>
        </row>
        <row r="1060">
          <cell r="F1060" t="str">
            <v>505946-284728</v>
          </cell>
          <cell r="G1060" t="str">
            <v>Jennie-O Pre-Cooked Turkey &amp; Gravy (White &amp; Dark Meat) (2oz MT/MT ALT)</v>
          </cell>
          <cell r="H1060" t="str">
            <v>TURKEY CHILLED -BULK DARKTURKEY CHILLED -BULK WHITE</v>
          </cell>
          <cell r="I1060">
            <v>21.009999999999998</v>
          </cell>
          <cell r="J1060">
            <v>3.1214</v>
          </cell>
          <cell r="K1060">
            <v>32.79</v>
          </cell>
        </row>
        <row r="1061">
          <cell r="F1061" t="str">
            <v>505946-285328</v>
          </cell>
          <cell r="G1061" t="str">
            <v>Jennie-O Pre-Cooked Turkey Spaghetti Sauce (White &amp; Dark Meat) (2oz MT/MT ALT)</v>
          </cell>
          <cell r="H1061" t="str">
            <v>TURKEY CHILLED -BULK DARKTURKEY CHILLED -BULK WHITE</v>
          </cell>
          <cell r="I1061">
            <v>18</v>
          </cell>
          <cell r="J1061">
            <v>3.1214</v>
          </cell>
          <cell r="K1061">
            <v>28.09</v>
          </cell>
        </row>
        <row r="1062">
          <cell r="F1062" t="str">
            <v>505946-285428</v>
          </cell>
          <cell r="G1062" t="str">
            <v>Jennie-O Pre-Cooked Turkey Chili (White &amp; Dark Meat) (2oz MT/MT ALT)</v>
          </cell>
          <cell r="H1062" t="str">
            <v>TURKEY CHILLED -BULK DARKTURKEY CHILLED -BULK WHITE</v>
          </cell>
          <cell r="I1062">
            <v>21.09</v>
          </cell>
          <cell r="J1062">
            <v>3.1214</v>
          </cell>
          <cell r="K1062">
            <v>32.910000000000004</v>
          </cell>
        </row>
        <row r="1063">
          <cell r="F1063" t="str">
            <v>505946-285628</v>
          </cell>
          <cell r="G1063" t="str">
            <v>Jennie-O Pre-Cooked Turkey Taco Meat  W/D (2oz MT/MT ALT)</v>
          </cell>
          <cell r="H1063" t="str">
            <v>TURKEY CHILLED -BULK DARKTURKEY CHILLED -BULK WHITE</v>
          </cell>
          <cell r="I1063">
            <v>29.259999999999998</v>
          </cell>
          <cell r="J1063">
            <v>3.1214</v>
          </cell>
          <cell r="K1063">
            <v>45.66</v>
          </cell>
        </row>
        <row r="1064">
          <cell r="F1064" t="str">
            <v>505946-286228</v>
          </cell>
          <cell r="G1064" t="str">
            <v>Jennie-O Pre-Cooked Turkey &amp; Gravy  (All White Meat) (2oz MT/MT ALT)</v>
          </cell>
          <cell r="H1064" t="str">
            <v>TURKEY CHILLED -BULK WHITE</v>
          </cell>
          <cell r="I1064">
            <v>21.01</v>
          </cell>
          <cell r="J1064">
            <v>1.5607</v>
          </cell>
          <cell r="K1064">
            <v>32.79</v>
          </cell>
        </row>
        <row r="1065">
          <cell r="F1065" t="str">
            <v>505946-317004</v>
          </cell>
          <cell r="G1065" t="str">
            <v>Jennie-O Cooked Breast and Thigh Roast (2oz MT/MT ALT)</v>
          </cell>
          <cell r="H1065" t="str">
            <v>TURKEY CHILLED -BULK DARKTURKEY CHILLED -BULK WHITE</v>
          </cell>
          <cell r="I1065">
            <v>41.31</v>
          </cell>
          <cell r="J1065">
            <v>3.1214</v>
          </cell>
          <cell r="K1065">
            <v>64.47</v>
          </cell>
        </row>
        <row r="1066">
          <cell r="F1066" t="str">
            <v>505946-612620</v>
          </cell>
          <cell r="G1066" t="str">
            <v>Jennie-O Reduced Sodium Smoked Uncured Turkey Frank 4/5 lb units/case (2oz MT/MT ALT)</v>
          </cell>
          <cell r="H1066" t="str">
            <v>TURKEY CHILLED -BULK DARK</v>
          </cell>
          <cell r="I1066">
            <v>20.97</v>
          </cell>
          <cell r="J1066">
            <v>1.5607</v>
          </cell>
          <cell r="K1066">
            <v>32.729999999999997</v>
          </cell>
        </row>
        <row r="1067">
          <cell r="F1067" t="str">
            <v>505946-613203</v>
          </cell>
          <cell r="G1067" t="str">
            <v>Jennie-O Country Recipe Turkey Sausage Patties (1oz MT/MT ALT)</v>
          </cell>
          <cell r="H1067" t="str">
            <v>TURKEY CHILLED -BULK DARK</v>
          </cell>
          <cell r="I1067">
            <v>9.9700000000000006</v>
          </cell>
          <cell r="J1067">
            <v>1.5607</v>
          </cell>
          <cell r="K1067">
            <v>15.56</v>
          </cell>
        </row>
        <row r="1068">
          <cell r="F1068" t="str">
            <v>505946-613620</v>
          </cell>
          <cell r="G1068" t="str">
            <v>Jennie-O Fully Cooked Uncured Turkey Kielbasa</v>
          </cell>
          <cell r="H1068" t="str">
            <v>TURKEY CHILLED -BULK DARK</v>
          </cell>
          <cell r="I1068">
            <v>17.059999999999999</v>
          </cell>
          <cell r="J1068">
            <v>1.5607</v>
          </cell>
          <cell r="K1068">
            <v>26.63</v>
          </cell>
        </row>
        <row r="1069">
          <cell r="F1069" t="str">
            <v>505946-613810</v>
          </cell>
          <cell r="G1069" t="str">
            <v>Jennie-O Pre-Cooked Turkey Sausage Patty (1 oz  M/MA)</v>
          </cell>
          <cell r="H1069" t="str">
            <v>TURKEY CHILLED -BULK DARK</v>
          </cell>
          <cell r="I1069">
            <v>11.17</v>
          </cell>
          <cell r="J1069">
            <v>1.5607</v>
          </cell>
          <cell r="K1069">
            <v>17.43</v>
          </cell>
        </row>
        <row r="1070">
          <cell r="F1070" t="str">
            <v>505946-614003</v>
          </cell>
          <cell r="G1070" t="str">
            <v>Jennie-O Country Recipe Turkey Sausage Links (1oz MT/MT ALT)</v>
          </cell>
          <cell r="H1070" t="str">
            <v>TURKEY CHILLED -BULK DARK</v>
          </cell>
          <cell r="I1070">
            <v>9.9700000000000006</v>
          </cell>
          <cell r="J1070">
            <v>1.5607</v>
          </cell>
          <cell r="K1070">
            <v>15.56</v>
          </cell>
        </row>
        <row r="1071">
          <cell r="F1071" t="str">
            <v>505946-616630</v>
          </cell>
          <cell r="G1071" t="str">
            <v>Jennie-O Pre-Cooked Turkey Burger (White &amp; Dark Meat) (2oz MT/MT ALT)</v>
          </cell>
          <cell r="H1071" t="str">
            <v>TURKEY CHILLED -BULK DARKTURKEY CHILLED -BULK WHITE</v>
          </cell>
          <cell r="I1071">
            <v>29.07</v>
          </cell>
          <cell r="J1071">
            <v>3.1214</v>
          </cell>
          <cell r="K1071">
            <v>45.370000000000005</v>
          </cell>
        </row>
        <row r="1072">
          <cell r="F1072" t="str">
            <v>505946-616920</v>
          </cell>
          <cell r="G1072" t="str">
            <v>Jennie-O Pre-Cooked All Natural Turkey Breast Strips (2oz MT/MT ALT)</v>
          </cell>
          <cell r="H1072" t="str">
            <v>TURKEY CHILLED -BULK WHITE</v>
          </cell>
          <cell r="I1072">
            <v>19.37</v>
          </cell>
          <cell r="J1072">
            <v>1.5607</v>
          </cell>
          <cell r="K1072">
            <v>30.23</v>
          </cell>
        </row>
        <row r="1073">
          <cell r="F1073" t="str">
            <v>505946-642420</v>
          </cell>
          <cell r="G1073" t="str">
            <v>Jennie-O Pepperoni Style Seasoned Turkey Diced 4/5 lbs. (1 oz MT/MT ALT)</v>
          </cell>
          <cell r="H1073" t="str">
            <v>TURKEY CHILLED -BULK DARK</v>
          </cell>
          <cell r="I1073">
            <v>20.67</v>
          </cell>
          <cell r="J1073">
            <v>1.5607</v>
          </cell>
          <cell r="K1073">
            <v>32.26</v>
          </cell>
        </row>
        <row r="1074">
          <cell r="F1074" t="str">
            <v>505946-644820</v>
          </cell>
          <cell r="G1074" t="str">
            <v>Jennie-O Pre-Cooked Chunked White Turkey (2oz MT/MT ALT)</v>
          </cell>
          <cell r="H1074" t="str">
            <v>TURKEY CHILLED -BULK WHITE</v>
          </cell>
          <cell r="I1074">
            <v>21.74</v>
          </cell>
          <cell r="J1074">
            <v>1.5607</v>
          </cell>
          <cell r="K1074">
            <v>33.93</v>
          </cell>
        </row>
        <row r="1075">
          <cell r="F1075" t="str">
            <v>505946-813030</v>
          </cell>
          <cell r="G1075" t="str">
            <v>Jennie-O Turkey Ham Log 3-10 lb units (2oz MT/MT ALT)</v>
          </cell>
          <cell r="H1075" t="str">
            <v>TURKEY CHILLED -BULK DARK</v>
          </cell>
          <cell r="I1075">
            <v>33.14</v>
          </cell>
          <cell r="J1075">
            <v>1.5607</v>
          </cell>
          <cell r="K1075">
            <v>51.72</v>
          </cell>
        </row>
        <row r="1076">
          <cell r="F1076" t="str">
            <v>505946-813130</v>
          </cell>
          <cell r="G1076" t="str">
            <v>Jennie-O Oven Roasted Breast 3-10 lb units (2oz MT/MT ALT)</v>
          </cell>
          <cell r="H1076" t="str">
            <v>TURKEY CHILLED -BULK WHITE</v>
          </cell>
          <cell r="I1076">
            <v>26.56</v>
          </cell>
          <cell r="J1076">
            <v>1.5607</v>
          </cell>
          <cell r="K1076">
            <v>41.45</v>
          </cell>
        </row>
        <row r="1077">
          <cell r="F1077" t="str">
            <v>505946-836402</v>
          </cell>
          <cell r="G1077" t="str">
            <v>Jennie-O Blue Ribbon Oven Roasted Skinless Turkey Breast, Reduced Sodium (2oz MT/MT ALT)</v>
          </cell>
          <cell r="H1077" t="str">
            <v>TURKEY CHILLED -BULK WHITE</v>
          </cell>
          <cell r="I1077">
            <v>17.28</v>
          </cell>
          <cell r="J1077">
            <v>1.5607</v>
          </cell>
          <cell r="K1077">
            <v>26.97</v>
          </cell>
        </row>
        <row r="1078">
          <cell r="F1078" t="str">
            <v>505946-846902</v>
          </cell>
          <cell r="G1078" t="str">
            <v>Jennie-O Natural Choice Browned Turkey Breast (2oz MT/MT ALT)</v>
          </cell>
          <cell r="H1078" t="str">
            <v>TURKEY CHILLED -BULK WHITE</v>
          </cell>
          <cell r="I1078">
            <v>16.920000000000002</v>
          </cell>
          <cell r="J1078">
            <v>1.5607</v>
          </cell>
          <cell r="K1078">
            <v>26.41</v>
          </cell>
        </row>
        <row r="1079">
          <cell r="F1079" t="str">
            <v>505946-878403</v>
          </cell>
          <cell r="G1079" t="str">
            <v>Jennie-O VIP Roasted Turkey Breast 1/4" Slice Intact (2oz MT/MT ALT)</v>
          </cell>
          <cell r="H1079" t="str">
            <v>TURKEY CHILLED -BULK WHITE</v>
          </cell>
          <cell r="I1079">
            <v>40.700000000000003</v>
          </cell>
          <cell r="J1079">
            <v>1.5607</v>
          </cell>
          <cell r="K1079">
            <v>63.52</v>
          </cell>
        </row>
        <row r="1080">
          <cell r="F1080" t="str">
            <v>505664-10202</v>
          </cell>
          <cell r="G1080" t="str">
            <v xml:space="preserve">Pulled Rotisserie Style Chicken </v>
          </cell>
          <cell r="H1080" t="str">
            <v>CHICKEN LARGE CHILLED -BULK WHITE</v>
          </cell>
          <cell r="I1080">
            <v>29.38</v>
          </cell>
          <cell r="J1080">
            <v>1.2945</v>
          </cell>
          <cell r="K1080">
            <v>38.03</v>
          </cell>
        </row>
        <row r="1081">
          <cell r="F1081" t="str">
            <v>505664-10204</v>
          </cell>
          <cell r="G1081" t="str">
            <v>Pulled Rotisserie Style Chicken 60% White / 40% Dark</v>
          </cell>
          <cell r="H1081" t="str">
            <v>CHICKEN LARGE CHILLED -BULK WHITECHICKEN LARGE CHILLED -BULK DARK</v>
          </cell>
          <cell r="I1081">
            <v>36.58</v>
          </cell>
          <cell r="J1081">
            <v>2.589</v>
          </cell>
          <cell r="K1081">
            <v>47.35</v>
          </cell>
        </row>
        <row r="1082">
          <cell r="F1082" t="str">
            <v>505664-10233</v>
          </cell>
          <cell r="G1082" t="str">
            <v>NAE Pulled Rotisserie Style Chicken - All White Meat</v>
          </cell>
          <cell r="H1082" t="str">
            <v>CHICKEN LARGE CHILLED -BULK WHITE</v>
          </cell>
          <cell r="I1082">
            <v>29.48</v>
          </cell>
          <cell r="J1082">
            <v>1.2945</v>
          </cell>
          <cell r="K1082">
            <v>38.159999999999997</v>
          </cell>
        </row>
        <row r="1083">
          <cell r="F1083" t="str">
            <v>505664-10234</v>
          </cell>
          <cell r="G1083" t="str">
            <v>NAE Pulled Rotisserie Style Chicken - White/Dark Meat</v>
          </cell>
          <cell r="H1083" t="str">
            <v>CHICKEN LARGE CHILLED -BULK WHITECHICKEN LARGE CHILLED -BULK DARK</v>
          </cell>
          <cell r="I1083">
            <v>36.58</v>
          </cell>
          <cell r="J1083">
            <v>2.589</v>
          </cell>
          <cell r="K1083">
            <v>47.35</v>
          </cell>
        </row>
        <row r="1084">
          <cell r="F1084" t="str">
            <v>505664-20421</v>
          </cell>
          <cell r="G1084" t="str">
            <v>Whole Grain - CN Breakfast Bite –_x000D_
Pancake Batter Wrapped Uncured W/D_x000D_
Chicken Frank w/ Maple Seasoning</v>
          </cell>
          <cell r="H1084" t="str">
            <v>CHICKEN LARGE CHILLED -BULK WHITECHICKEN LARGE CHILLED -BULK DARK</v>
          </cell>
          <cell r="I1084">
            <v>17.509999999999998</v>
          </cell>
          <cell r="J1084">
            <v>2.589</v>
          </cell>
          <cell r="K1084">
            <v>22.67</v>
          </cell>
        </row>
        <row r="1085">
          <cell r="F1085" t="str">
            <v>505664-20422</v>
          </cell>
          <cell r="G1085" t="str">
            <v>Whole Grain - CN Breakfast Bite – Blueberry Pancake Batter Wrapped Uncured W/D Chicken Frank</v>
          </cell>
          <cell r="H1085" t="str">
            <v>CHICKEN LARGE CHILLED -BULK WHITECHICKEN LARGE CHILLED -BULK DARK</v>
          </cell>
          <cell r="I1085">
            <v>21.740000000000002</v>
          </cell>
          <cell r="J1085">
            <v>2.589</v>
          </cell>
          <cell r="K1085">
            <v>28.14</v>
          </cell>
        </row>
        <row r="1086">
          <cell r="F1086" t="str">
            <v>505664-20423</v>
          </cell>
          <cell r="G1086" t="str">
            <v>Whole Grain, CN Breakfast Bite - Pancake Batter Wrapped Uncured W/D Chicken Frank w/ Maple Seasoning IW_x000D_
5 x 5 Bakeable Bags</v>
          </cell>
          <cell r="H1086" t="str">
            <v>CHICKEN LARGE CHILLED -BULK WHITECHICKEN LARGE CHILLED -BULK DARK</v>
          </cell>
          <cell r="I1086">
            <v>21.740000000000002</v>
          </cell>
          <cell r="J1086">
            <v>2.589</v>
          </cell>
          <cell r="K1086">
            <v>28.14</v>
          </cell>
        </row>
        <row r="1087">
          <cell r="F1087" t="str">
            <v>505664-20437</v>
          </cell>
          <cell r="G1087" t="str">
            <v>CN Whole Grain Chicken Corn Dog Nuggets</v>
          </cell>
          <cell r="H1087" t="str">
            <v>CHICKEN LARGE CHILLED -BULK DARK</v>
          </cell>
          <cell r="I1087">
            <v>28.32</v>
          </cell>
          <cell r="J1087">
            <v>1.2945</v>
          </cell>
          <cell r="K1087">
            <v>36.659999999999997</v>
          </cell>
        </row>
        <row r="1088">
          <cell r="F1088" t="str">
            <v>505664-20466</v>
          </cell>
          <cell r="G1088" t="str">
            <v>CN Whole Grain W/D Chicken Corn Dog Nuggets</v>
          </cell>
          <cell r="H1088" t="str">
            <v>CHICKEN LARGE CHILLED -BULK WHITECHICKEN LARGE CHILLED -BULK DARK</v>
          </cell>
          <cell r="I1088">
            <v>16.29</v>
          </cell>
          <cell r="J1088">
            <v>2.589</v>
          </cell>
          <cell r="K1088">
            <v>21.09</v>
          </cell>
        </row>
        <row r="1089">
          <cell r="F1089" t="str">
            <v>100255-C10200</v>
          </cell>
          <cell r="G1089" t="str">
            <v>Whole Grain Sourdough Grilled Cheese _x000D__x000D_
(Commercial Equivalent 102000)</v>
          </cell>
          <cell r="H1089" t="str">
            <v>CHEESE BLEND AMER SKM YEL SLC LVS-6/5 LB</v>
          </cell>
          <cell r="I1089">
            <v>9</v>
          </cell>
          <cell r="J1089">
            <v>1.9476</v>
          </cell>
          <cell r="K1089">
            <v>17.53</v>
          </cell>
        </row>
        <row r="1090">
          <cell r="F1090" t="str">
            <v>100255-C10300</v>
          </cell>
          <cell r="G1090" t="str">
            <v>Whole Grain Grilled Cheese with Turkey Bacon (Commercial Equivalent 103000)</v>
          </cell>
          <cell r="H1090" t="str">
            <v>CHEESE BLEND AMER SKM YEL SLC LVS-6/5 LB</v>
          </cell>
          <cell r="I1090">
            <v>8.5500000000000007</v>
          </cell>
          <cell r="J1090">
            <v>1.9476</v>
          </cell>
          <cell r="K1090">
            <v>16.649999999999999</v>
          </cell>
        </row>
        <row r="1091">
          <cell r="F1091" t="str">
            <v>100255-C10400</v>
          </cell>
          <cell r="G1091" t="str">
            <v>1.5 oz Reduced Sodium Grilled Cheese Sandwich on Whole Grain (Commercial Equivalent 104000)</v>
          </cell>
          <cell r="H1091" t="str">
            <v>CHEESE BLEND AMER SKM YEL SLC LVS-6/5 LB</v>
          </cell>
          <cell r="I1091">
            <v>6.75</v>
          </cell>
          <cell r="J1091">
            <v>1.9476</v>
          </cell>
          <cell r="K1091">
            <v>13.15</v>
          </cell>
        </row>
        <row r="1092">
          <cell r="F1092" t="str">
            <v>100255-C10800</v>
          </cell>
          <cell r="G1092" t="str">
            <v>2 oz Whole Grain Grilled Cheese_x000D__x000D_
(Commercial Equivalent 108000)</v>
          </cell>
          <cell r="H1092" t="str">
            <v>CHEESE BLEND AMER SKM YEL SLC LVS-6/5 LB</v>
          </cell>
          <cell r="I1092">
            <v>9</v>
          </cell>
          <cell r="J1092">
            <v>1.9476</v>
          </cell>
          <cell r="K1092">
            <v>17.53</v>
          </cell>
        </row>
        <row r="1093">
          <cell r="F1093" t="str">
            <v>100255-C10900</v>
          </cell>
          <cell r="G1093" t="str">
            <v>1.5 oz Whole Grain Grilled Cheese_x000D__x000D_
(Commercial Equivalent 109000)</v>
          </cell>
          <cell r="H1093" t="str">
            <v>CHEESE BLEND AMER SKM YEL SLC LVS-6/5 LB</v>
          </cell>
          <cell r="I1093">
            <v>6.75</v>
          </cell>
          <cell r="J1093">
            <v>1.9476</v>
          </cell>
          <cell r="K1093">
            <v>13.15</v>
          </cell>
        </row>
        <row r="1094">
          <cell r="F1094" t="str">
            <v>100255-C13018</v>
          </cell>
          <cell r="G1094" t="str">
            <v>Turkey Ham &amp; Cheese on WG Hawaiian Bun (Commercial Equivalent 130018)</v>
          </cell>
          <cell r="H1094" t="str">
            <v>CHEESE BLEND AMER SKM YEL SLC LVS-6/5 LB</v>
          </cell>
          <cell r="I1094">
            <v>2.5</v>
          </cell>
          <cell r="J1094">
            <v>1.9476</v>
          </cell>
          <cell r="K1094">
            <v>4.87</v>
          </cell>
        </row>
        <row r="1095">
          <cell r="F1095" t="str">
            <v>100255-C13018BK</v>
          </cell>
          <cell r="G1095" t="str">
            <v>Turkey Ham &amp; Cheese on WG Hawaiian Bun (Commercial Equivilant 130018)</v>
          </cell>
          <cell r="H1095" t="str">
            <v>CHEESE BLEND AMER SKM YEL SLC LVS-6/5 LB</v>
          </cell>
          <cell r="I1095">
            <v>1.05</v>
          </cell>
          <cell r="J1095">
            <v>1.9476</v>
          </cell>
          <cell r="K1095">
            <v>2.04</v>
          </cell>
        </row>
        <row r="1096">
          <cell r="F1096" t="str">
            <v>100255-C13100</v>
          </cell>
          <cell r="G1096" t="str">
            <v>Breakfast Grilled Cheese on Whole Grain _x000D__x000D_
(Commercial Equivalent 131000)</v>
          </cell>
          <cell r="H1096" t="str">
            <v>CHEESE BLEND AMER SKM YEL SLC LVS-6/5 LB</v>
          </cell>
          <cell r="I1096">
            <v>4.5</v>
          </cell>
          <cell r="J1096">
            <v>1.9476</v>
          </cell>
          <cell r="K1096">
            <v>8.76</v>
          </cell>
        </row>
        <row r="1097">
          <cell r="F1097" t="str">
            <v>100255-C13400</v>
          </cell>
          <cell r="G1097" t="str">
            <v>2 oz. WG RS Grilled Cheese_x000D__x000D_
(Commercial Equivalent 134000)</v>
          </cell>
          <cell r="H1097" t="str">
            <v>CHEESE BLEND AMER SKM YEL SLC LVS-6/5 LB</v>
          </cell>
          <cell r="I1097">
            <v>9</v>
          </cell>
          <cell r="J1097">
            <v>1.9476</v>
          </cell>
          <cell r="K1097">
            <v>17.53</v>
          </cell>
        </row>
        <row r="1098">
          <cell r="F1098" t="str">
            <v>100255-C13600</v>
          </cell>
          <cell r="G1098" t="str">
            <v>1.5 oz. WG RF/RS Grilled Cheese_x000D__x000D_
(Commercial Equivalent 136000)</v>
          </cell>
          <cell r="H1098" t="str">
            <v>CHEESE BLEND AMER SKM YEL SLC LVS-6/5 LB</v>
          </cell>
          <cell r="I1098">
            <v>6.75</v>
          </cell>
          <cell r="J1098">
            <v>1.9476</v>
          </cell>
          <cell r="K1098">
            <v>13.15</v>
          </cell>
        </row>
        <row r="1099">
          <cell r="F1099" t="str">
            <v>100255-C36200</v>
          </cell>
          <cell r="G1099" t="str">
            <v>Twice Grilled Cheese Quesadilla IW _x000D__x000D_
(Commercial Equivalent 362000)</v>
          </cell>
          <cell r="H1099" t="str">
            <v>CHEESE BLEND AMER SKM YEL SLC LVS-6/5 LB</v>
          </cell>
          <cell r="I1099">
            <v>12.5</v>
          </cell>
          <cell r="J1099">
            <v>1.9476</v>
          </cell>
          <cell r="K1099">
            <v>24.35</v>
          </cell>
        </row>
        <row r="1100">
          <cell r="F1100" t="str">
            <v>100255-C36210</v>
          </cell>
          <cell r="G1100" t="str">
            <v>Twice Grilled Cheese Quesadilla Bulk</v>
          </cell>
          <cell r="H1100" t="str">
            <v>CHEESE BLEND AMER SKM YEL SLC LVS-6/5 LB</v>
          </cell>
          <cell r="I1100">
            <v>12.5</v>
          </cell>
          <cell r="J1100">
            <v>1.9476</v>
          </cell>
          <cell r="K1100">
            <v>24.35</v>
          </cell>
        </row>
        <row r="1101">
          <cell r="F1101" t="str">
            <v>100255-C36400</v>
          </cell>
          <cell r="G1101" t="str">
            <v>Twice Grilled Three Cheese Quesadilla IW_x000D__x000D_
(Commercial Equivalent 364000)</v>
          </cell>
          <cell r="H1101" t="str">
            <v>CHEESE BLEND AMER SKM YEL SLC LVS-6/5 LB</v>
          </cell>
          <cell r="I1101">
            <v>6.25</v>
          </cell>
          <cell r="J1101">
            <v>1.9476</v>
          </cell>
          <cell r="K1101">
            <v>12.17</v>
          </cell>
        </row>
        <row r="1102">
          <cell r="F1102" t="str">
            <v>100255-C36410</v>
          </cell>
          <cell r="G1102" t="str">
            <v>Twice Grilled Three Cheese Quesadilla Bulk</v>
          </cell>
          <cell r="H1102" t="str">
            <v>CHEESE BLEND AMER SKM YEL SLC LVS-6/5 LB</v>
          </cell>
          <cell r="I1102">
            <v>6.25</v>
          </cell>
          <cell r="J1102">
            <v>1.9476</v>
          </cell>
          <cell r="K1102">
            <v>12.17</v>
          </cell>
        </row>
        <row r="1103">
          <cell r="F1103" t="str">
            <v>100255-C45019CH</v>
          </cell>
          <cell r="G1103" t="str">
            <v>Beef Taco Sticks- w/DF Cheese only</v>
          </cell>
          <cell r="H1103" t="str">
            <v>CHEESE MOZ LM PART SKIM FRZ LVS-8/6 LB</v>
          </cell>
          <cell r="I1103">
            <v>3.12</v>
          </cell>
          <cell r="J1103">
            <v>1.9231</v>
          </cell>
          <cell r="K1103">
            <v>6</v>
          </cell>
        </row>
        <row r="1104">
          <cell r="F1104" t="str">
            <v>100255-C47220-CH</v>
          </cell>
          <cell r="G1104" t="str">
            <v>Cheeseburger Sliders_x000D__x000D_
(Commercial Equivalent 470220)</v>
          </cell>
          <cell r="H1104" t="str">
            <v>CHEESE BLEND AMER SKM YEL SLC LVS-6/5 LB</v>
          </cell>
          <cell r="I1104">
            <v>1.17</v>
          </cell>
          <cell r="J1104">
            <v>1.9476</v>
          </cell>
          <cell r="K1104">
            <v>2.2799999999999998</v>
          </cell>
        </row>
        <row r="1105">
          <cell r="F1105" t="str">
            <v>100255-C70303</v>
          </cell>
          <cell r="G1105" t="str">
            <v>2oz Whole Grain Reduced Sodium Grilled Cheese Bulk Pack (Commercial Equivalent 703003)</v>
          </cell>
          <cell r="H1105" t="str">
            <v>CHEESE BLEND AMER SKM YEL SLC LVS-6/5 LB</v>
          </cell>
          <cell r="I1105">
            <v>9</v>
          </cell>
          <cell r="J1105">
            <v>1.9476</v>
          </cell>
          <cell r="K1105">
            <v>17.53</v>
          </cell>
        </row>
        <row r="1106">
          <cell r="F1106" t="str">
            <v>100255-C70401</v>
          </cell>
          <cell r="G1106" t="str">
            <v>Spicy Grilled Cheese Sandwich_x000D__x000D_
(Commercial Equivalent 704001)</v>
          </cell>
          <cell r="H1106" t="str">
            <v>CHEESE BLEND AMER SKM YEL SLC LVS-6/5 LB</v>
          </cell>
          <cell r="I1106">
            <v>9</v>
          </cell>
          <cell r="J1106">
            <v>1.9476</v>
          </cell>
          <cell r="K1106">
            <v>17.53</v>
          </cell>
        </row>
        <row r="1107">
          <cell r="F1107" t="str">
            <v>100255-C70605</v>
          </cell>
          <cell r="G1107" t="str">
            <v>Grilled Italian Melt - Wrapped_x000D__x000D_
(Commercial Equivalent 706005)</v>
          </cell>
          <cell r="H1107" t="str">
            <v>CHEESE BLEND AMER SKM YEL SLC LVS-6/5 LB</v>
          </cell>
          <cell r="I1107">
            <v>9</v>
          </cell>
          <cell r="J1107">
            <v>1.9476</v>
          </cell>
          <cell r="K1107">
            <v>17.53</v>
          </cell>
        </row>
        <row r="1108">
          <cell r="F1108" t="str">
            <v>100255-C80725</v>
          </cell>
          <cell r="G1108" t="str">
            <v>2oz Whole Grain Grilled Cheese NYC</v>
          </cell>
          <cell r="H1108" t="str">
            <v>CHEESE BLEND AMER SKM YEL SLC LVS-6/5 LB</v>
          </cell>
          <cell r="I1108">
            <v>12</v>
          </cell>
          <cell r="J1108">
            <v>1.9476</v>
          </cell>
          <cell r="K1108">
            <v>23.37</v>
          </cell>
        </row>
        <row r="1109">
          <cell r="F1109" t="str">
            <v>100255-C80818</v>
          </cell>
          <cell r="G1109" t="str">
            <v>Bean and Cheese Chalupa - Bulk</v>
          </cell>
          <cell r="H1109" t="str">
            <v>CHEESE MOZ LM PART SKIM FRZ LVS-8/6 LB CHEESE NAT AMER FBD BARREL-500 LB(40800)</v>
          </cell>
          <cell r="I1109">
            <v>4.95</v>
          </cell>
          <cell r="J1109">
            <v>3.8706999999999998</v>
          </cell>
          <cell r="K1109">
            <v>9.5299999999999994</v>
          </cell>
        </row>
        <row r="1110">
          <cell r="F1110" t="str">
            <v>100255-C80818</v>
          </cell>
          <cell r="G1110" t="str">
            <v>Bean and Cheese Chalupa - Wrapped</v>
          </cell>
          <cell r="H1110" t="str">
            <v>CHEESE MOZ LM PART SKIM FRZ LVS-8/6 LB CHEESE NAT AMER FBD BARREL-500 LB(40800)</v>
          </cell>
          <cell r="I1110">
            <v>4.95</v>
          </cell>
          <cell r="J1110">
            <v>3.8706999999999998</v>
          </cell>
          <cell r="K1110">
            <v>9.5299999999999994</v>
          </cell>
        </row>
        <row r="1111">
          <cell r="F1111" t="str">
            <v>100255-C80824</v>
          </cell>
          <cell r="G1111" t="str">
            <v>Whole Grain Grilled Cheese</v>
          </cell>
          <cell r="H1111" t="str">
            <v>CHEESE BLEND AMER SKM YEL SLC LVS-6/5 LB</v>
          </cell>
          <cell r="I1111">
            <v>4.5</v>
          </cell>
          <cell r="J1111">
            <v>1.9476</v>
          </cell>
          <cell r="K1111">
            <v>8.76</v>
          </cell>
        </row>
        <row r="1112">
          <cell r="F1112" t="str">
            <v>100255-C80825</v>
          </cell>
          <cell r="G1112" t="str">
            <v>Whole Grain Sourdough Grilled Cheese with Turkey Bacon</v>
          </cell>
          <cell r="H1112" t="str">
            <v>CHEESE BLEND AMER SKM YEL SLC LVS-6/5 LB</v>
          </cell>
          <cell r="I1112">
            <v>8.5500000000000007</v>
          </cell>
          <cell r="J1112">
            <v>1.9476</v>
          </cell>
          <cell r="K1112">
            <v>16.649999999999999</v>
          </cell>
        </row>
        <row r="1113">
          <cell r="F1113" t="str">
            <v>100255-C80828</v>
          </cell>
          <cell r="G1113" t="str">
            <v>Three Cheese Enchilada</v>
          </cell>
          <cell r="H1113" t="str">
            <v>CHEESE BLEND AMER SKM YEL SLC LVS-6/5 LB</v>
          </cell>
          <cell r="I1113">
            <v>7.5</v>
          </cell>
          <cell r="J1113">
            <v>1.9476</v>
          </cell>
          <cell r="K1113">
            <v>14.61</v>
          </cell>
        </row>
        <row r="1114">
          <cell r="F1114" t="str">
            <v>100255-C80861</v>
          </cell>
          <cell r="G1114" t="str">
            <v>Mac &amp; Cheese</v>
          </cell>
          <cell r="H1114" t="str">
            <v>CHEESE BLEND AMER SKM YEL SLC LVS-6/5 LB</v>
          </cell>
          <cell r="I1114">
            <v>5.32</v>
          </cell>
          <cell r="J1114">
            <v>1.9476</v>
          </cell>
          <cell r="K1114">
            <v>10.36</v>
          </cell>
        </row>
        <row r="1115">
          <cell r="F1115" t="str">
            <v>100255-C80866</v>
          </cell>
          <cell r="G1115" t="str">
            <v>Cheese Sauce</v>
          </cell>
          <cell r="H1115" t="str">
            <v>CHEESE BLEND AMER SKM YEL SLC LVS-6/5 LB</v>
          </cell>
          <cell r="I1115">
            <v>12.5</v>
          </cell>
          <cell r="J1115">
            <v>1.9476</v>
          </cell>
          <cell r="K1115">
            <v>24.35</v>
          </cell>
        </row>
        <row r="1116">
          <cell r="F1116" t="str">
            <v>100255-C80870</v>
          </cell>
          <cell r="G1116" t="str">
            <v>Turkey Ham &amp; Cheese on WG Hawaiian Bun</v>
          </cell>
          <cell r="H1116" t="str">
            <v>CHEESE BLEND AMER SKM YEL SLC LVS-6/5 LB</v>
          </cell>
          <cell r="I1116">
            <v>2.5</v>
          </cell>
          <cell r="J1116">
            <v>1.9476</v>
          </cell>
          <cell r="K1116">
            <v>4.87</v>
          </cell>
        </row>
        <row r="1117">
          <cell r="F1117" t="str">
            <v>100255-C80940</v>
          </cell>
          <cell r="G1117" t="str">
            <v>Three Cheese Enchilada_x000D__x000D_
(Commercial Equivalent 809040)</v>
          </cell>
          <cell r="H1117" t="str">
            <v>CHEESE BLEND AMER SKM YEL SLC LVS-6/5 LB</v>
          </cell>
          <cell r="I1117">
            <v>7.5</v>
          </cell>
          <cell r="J1117">
            <v>1.9476</v>
          </cell>
          <cell r="K1117">
            <v>14.61</v>
          </cell>
        </row>
        <row r="1118">
          <cell r="F1118" t="str">
            <v>100255-C80944/809044</v>
          </cell>
          <cell r="G1118" t="str">
            <v>Cheese Enchiladas with Sauce</v>
          </cell>
          <cell r="H1118" t="str">
            <v>CHEESE BLEND AMER SKM YEL SLC LVS-6/5 LB</v>
          </cell>
          <cell r="I1118">
            <v>5.25</v>
          </cell>
          <cell r="J1118">
            <v>1.9476</v>
          </cell>
          <cell r="K1118">
            <v>10.220000000000001</v>
          </cell>
        </row>
        <row r="1119">
          <cell r="F1119" t="str">
            <v>100255-C82705</v>
          </cell>
          <cell r="G1119" t="str">
            <v>Bean &amp; Cheese Chalupa Bulk Commercial Equivalent #827005</v>
          </cell>
          <cell r="H1119" t="str">
            <v>CHEESE BLEND AMER SKM YEL SLC LVS-6/5 LB</v>
          </cell>
          <cell r="I1119">
            <v>4.95</v>
          </cell>
          <cell r="J1119">
            <v>1.9476</v>
          </cell>
          <cell r="K1119">
            <v>9.64</v>
          </cell>
        </row>
        <row r="1120">
          <cell r="F1120" t="str">
            <v>100255-C82751</v>
          </cell>
          <cell r="G1120" t="str">
            <v>Bean &amp; Cheese Chalupa Wrapped Commercial Equivalent #827051</v>
          </cell>
          <cell r="H1120" t="str">
            <v>CHEESE BLEND AMER SKM YEL SLC LVS-6/5 LB</v>
          </cell>
          <cell r="I1120">
            <v>4.95</v>
          </cell>
          <cell r="J1120">
            <v>1.9476</v>
          </cell>
          <cell r="K1120">
            <v>9.64</v>
          </cell>
        </row>
        <row r="1121">
          <cell r="F1121" t="str">
            <v>100255-C82960</v>
          </cell>
          <cell r="G1121" t="str">
            <v>Beef Chorizo &amp; Cheese Lunch Sope</v>
          </cell>
          <cell r="H1121" t="str">
            <v>CHEESE MOZ LM PT SKM UNFZ PROC PK(41125)</v>
          </cell>
          <cell r="I1121">
            <v>4.6900000000000004</v>
          </cell>
          <cell r="J1121">
            <v>1.9231</v>
          </cell>
          <cell r="K1121">
            <v>9.02</v>
          </cell>
        </row>
        <row r="1122">
          <cell r="F1122" t="str">
            <v>100255-C88596</v>
          </cell>
          <cell r="G1122" t="str">
            <v>Whole Grain Grilled Cheese - LAUSD</v>
          </cell>
          <cell r="H1122" t="str">
            <v>CHEESE BLEND AMER SKM YEL SLC LVS-6/5 LB</v>
          </cell>
          <cell r="I1122">
            <v>12</v>
          </cell>
          <cell r="J1122">
            <v>1.9476</v>
          </cell>
          <cell r="K1122">
            <v>23.37</v>
          </cell>
        </row>
        <row r="1123">
          <cell r="F1123" t="str">
            <v>100255-C95140</v>
          </cell>
          <cell r="G1123" t="str">
            <v>Turkey Ham, Egg, and Cheese Sunrise Twist_x000D__x000D_
on Country Roll (Commercial equivalent 9511400)</v>
          </cell>
          <cell r="H1123" t="str">
            <v>CHEESE BLEND AMER SKM YEL SLC LVS-6/5 LB</v>
          </cell>
          <cell r="I1123">
            <v>1.56</v>
          </cell>
          <cell r="J1123">
            <v>1.9476</v>
          </cell>
          <cell r="K1123">
            <v>3.04</v>
          </cell>
        </row>
        <row r="1124">
          <cell r="F1124" t="str">
            <v>100255-C95200</v>
          </cell>
          <cell r="G1124" t="str">
            <v>Reduced Sodium, Reduced Fat Chili Cheese Dog  (Commercial Equivalent 952000)</v>
          </cell>
          <cell r="H1124" t="str">
            <v>CHEESE BLEND AMER SKM YEL SLC LVS-6/5 LB</v>
          </cell>
          <cell r="I1124">
            <v>2.25</v>
          </cell>
          <cell r="J1124">
            <v>1.9476</v>
          </cell>
          <cell r="K1124">
            <v>4.38</v>
          </cell>
        </row>
        <row r="1125">
          <cell r="F1125" t="str">
            <v>101163-72001NAE</v>
          </cell>
          <cell r="G1125" t="str">
            <v>AFS Tangerine Chicken NAE</v>
          </cell>
          <cell r="H1125" t="str">
            <v>CHICKEN LEGS CHILLED -BULK</v>
          </cell>
          <cell r="I1125">
            <v>34.65</v>
          </cell>
          <cell r="J1125">
            <v>0.62829999999999997</v>
          </cell>
          <cell r="K1125">
            <v>21.77</v>
          </cell>
        </row>
        <row r="1126">
          <cell r="F1126" t="str">
            <v>101163-72003NAE</v>
          </cell>
          <cell r="G1126" t="str">
            <v>AFS General Tso's Chicken NAE</v>
          </cell>
          <cell r="H1126" t="str">
            <v>CHICKEN LEGS CHILLED -BULK</v>
          </cell>
          <cell r="I1126">
            <v>34.65</v>
          </cell>
          <cell r="J1126">
            <v>0.62829999999999997</v>
          </cell>
          <cell r="K1126">
            <v>21.77</v>
          </cell>
        </row>
        <row r="1127">
          <cell r="F1127" t="str">
            <v>101163-72005NAE</v>
          </cell>
          <cell r="G1127" t="str">
            <v>AFS Cherry Blossom Chicken NAE</v>
          </cell>
          <cell r="H1127" t="str">
            <v>CHICKEN LEGS CHILLED -BULK</v>
          </cell>
          <cell r="I1127">
            <v>34.65</v>
          </cell>
          <cell r="J1127">
            <v>0.62829999999999997</v>
          </cell>
          <cell r="K1127">
            <v>21.77</v>
          </cell>
        </row>
        <row r="1128">
          <cell r="F1128" t="str">
            <v>101163-72013NAE</v>
          </cell>
          <cell r="G1128" t="str">
            <v>AFS Sriracha Honey Chicken NAE</v>
          </cell>
          <cell r="H1128" t="str">
            <v>CHICKEN LEGS CHILLED -BULK</v>
          </cell>
          <cell r="I1128">
            <v>34.65</v>
          </cell>
          <cell r="J1128">
            <v>0.62829999999999997</v>
          </cell>
          <cell r="K1128">
            <v>21.77</v>
          </cell>
        </row>
        <row r="1129">
          <cell r="F1129" t="str">
            <v>101163-72001</v>
          </cell>
          <cell r="G1129" t="str">
            <v xml:space="preserve">AFS Whole GrainTangerine Chicken </v>
          </cell>
          <cell r="H1129" t="str">
            <v>CHICKEN LEGS CHILLED -BULK</v>
          </cell>
          <cell r="I1129">
            <v>34.65</v>
          </cell>
          <cell r="J1129">
            <v>0.62829999999999997</v>
          </cell>
          <cell r="K1129">
            <v>21.77</v>
          </cell>
        </row>
        <row r="1130">
          <cell r="F1130" t="str">
            <v>101163-72002</v>
          </cell>
          <cell r="G1130" t="str">
            <v>AFS Whole Grain Dark Meat Chicken Nuggets</v>
          </cell>
          <cell r="H1130" t="str">
            <v>CHICKEN LEGS CHILLED -BULK</v>
          </cell>
          <cell r="I1130">
            <v>46.21</v>
          </cell>
          <cell r="J1130">
            <v>0.62829999999999997</v>
          </cell>
          <cell r="K1130">
            <v>29.03</v>
          </cell>
        </row>
        <row r="1131">
          <cell r="F1131" t="str">
            <v>101163-72003</v>
          </cell>
          <cell r="G1131" t="str">
            <v xml:space="preserve">AFS Whole Grain General Tso's Chicken </v>
          </cell>
          <cell r="H1131" t="str">
            <v>CHICKEN LEGS CHILLED -BULK</v>
          </cell>
          <cell r="I1131">
            <v>34.65</v>
          </cell>
          <cell r="J1131">
            <v>0.62829999999999997</v>
          </cell>
          <cell r="K1131">
            <v>21.77</v>
          </cell>
        </row>
        <row r="1132">
          <cell r="F1132" t="str">
            <v>101163-72005</v>
          </cell>
          <cell r="G1132" t="str">
            <v>AFS Whole Grain Japanese Cherry Blossom Sweet n Sour Chicken</v>
          </cell>
          <cell r="H1132" t="str">
            <v>CHICKEN LEGS CHILLED -BULK</v>
          </cell>
          <cell r="I1132">
            <v>34.65</v>
          </cell>
          <cell r="J1132">
            <v>0.62829999999999997</v>
          </cell>
          <cell r="K1132">
            <v>21.77</v>
          </cell>
        </row>
        <row r="1133">
          <cell r="F1133" t="str">
            <v>101163-72013</v>
          </cell>
          <cell r="G1133" t="str">
            <v>AFS Sriracha Honey Chicken</v>
          </cell>
          <cell r="H1133" t="str">
            <v>CHICKEN LEGS CHILLED -BULK</v>
          </cell>
          <cell r="I1133">
            <v>34.65</v>
          </cell>
          <cell r="J1133">
            <v>0.62829999999999997</v>
          </cell>
          <cell r="K1133">
            <v>21.77</v>
          </cell>
        </row>
        <row r="1134">
          <cell r="F1134" t="str">
            <v>101163-72014</v>
          </cell>
          <cell r="G1134" t="str">
            <v>AFS Tangerine Chicken WG Lightly Breaded</v>
          </cell>
          <cell r="H1134" t="str">
            <v>CHICKEN LEGS CHILLED -BULK</v>
          </cell>
          <cell r="I1134">
            <v>38.01</v>
          </cell>
          <cell r="J1134">
            <v>0.62829999999999997</v>
          </cell>
          <cell r="K1134">
            <v>23.88</v>
          </cell>
        </row>
        <row r="1135">
          <cell r="F1135" t="str">
            <v>101163-73001</v>
          </cell>
          <cell r="G1135" t="str">
            <v>Gluten Free Teriyaki Chicken</v>
          </cell>
          <cell r="H1135" t="str">
            <v>CHICKEN LEGS CHILLED -BULK</v>
          </cell>
          <cell r="I1135">
            <v>45.98</v>
          </cell>
          <cell r="J1135">
            <v>0.62829999999999997</v>
          </cell>
          <cell r="K1135">
            <v>28.89</v>
          </cell>
        </row>
        <row r="1136">
          <cell r="F1136" t="str">
            <v>101163-73002</v>
          </cell>
          <cell r="G1136" t="str">
            <v>AFS New Orleans Cajun Chicken</v>
          </cell>
          <cell r="H1136" t="str">
            <v>CHICKEN LEGS CHILLED -BULK</v>
          </cell>
          <cell r="I1136">
            <v>45.98</v>
          </cell>
          <cell r="J1136">
            <v>0.62829999999999997</v>
          </cell>
          <cell r="K1136">
            <v>28.89</v>
          </cell>
        </row>
        <row r="1137">
          <cell r="F1137" t="str">
            <v>101163-73003</v>
          </cell>
          <cell r="G1137" t="str">
            <v>AFS Spicy Chicken</v>
          </cell>
          <cell r="H1137" t="str">
            <v>CHICKEN LEGS CHILLED -BULK</v>
          </cell>
          <cell r="I1137">
            <v>45.98</v>
          </cell>
          <cell r="J1137">
            <v>0.62829999999999997</v>
          </cell>
          <cell r="K1137">
            <v>28.89</v>
          </cell>
        </row>
        <row r="1138">
          <cell r="F1138" t="str">
            <v>101163-73004</v>
          </cell>
          <cell r="G1138" t="str">
            <v>Gluten Free Thai Sweet Chili Chicken</v>
          </cell>
          <cell r="H1138" t="str">
            <v>CHICKEN LEGS CHILLED -BULK</v>
          </cell>
          <cell r="I1138">
            <v>45.98</v>
          </cell>
          <cell r="J1138">
            <v>0.62829999999999997</v>
          </cell>
          <cell r="K1138">
            <v>28.89</v>
          </cell>
        </row>
        <row r="1139">
          <cell r="F1139" t="str">
            <v>101163-73001NAE</v>
          </cell>
          <cell r="G1139" t="str">
            <v>Gluten Free NAE Teriyaki Chicken</v>
          </cell>
          <cell r="H1139" t="str">
            <v>CHICKEN LEGS CHILLED -BULK</v>
          </cell>
          <cell r="I1139">
            <v>47.61</v>
          </cell>
          <cell r="J1139">
            <v>0.62829999999999997</v>
          </cell>
          <cell r="K1139">
            <v>29.91</v>
          </cell>
        </row>
        <row r="1140">
          <cell r="F1140" t="str">
            <v>101163-73004NAE</v>
          </cell>
          <cell r="G1140" t="str">
            <v>Gluten Free NAE Thai Sweet Chili Chicken</v>
          </cell>
          <cell r="H1140" t="str">
            <v>CHICKEN LEGS CHILLED -BULK</v>
          </cell>
          <cell r="I1140">
            <v>47.61</v>
          </cell>
          <cell r="J1140">
            <v>0.62829999999999997</v>
          </cell>
          <cell r="K1140">
            <v>29.91</v>
          </cell>
        </row>
        <row r="1141">
          <cell r="F1141" t="str">
            <v>100917-1508</v>
          </cell>
          <cell r="G1141" t="str">
            <v>Soft White roll dough</v>
          </cell>
          <cell r="H1141" t="str">
            <v>FLOUR BAKER HEARTH UNBLCH-BULK</v>
          </cell>
          <cell r="I1141">
            <v>11.32</v>
          </cell>
          <cell r="J1141">
            <v>0.34770000000000001</v>
          </cell>
          <cell r="K1141">
            <v>3.94</v>
          </cell>
        </row>
        <row r="1142">
          <cell r="F1142" t="str">
            <v>100917-1509</v>
          </cell>
          <cell r="G1142" t="str">
            <v>White Wheat Dinner Roll Dough</v>
          </cell>
          <cell r="H1142" t="str">
            <v>FLOUR BAKER HEARTH UNBLCH-BULK</v>
          </cell>
          <cell r="I1142">
            <v>15.25</v>
          </cell>
          <cell r="J1142">
            <v>0.34770000000000001</v>
          </cell>
          <cell r="K1142">
            <v>5.3</v>
          </cell>
        </row>
        <row r="1143">
          <cell r="F1143" t="str">
            <v>100917-1510</v>
          </cell>
          <cell r="G1143" t="str">
            <v>Flaked Wheat roll dough</v>
          </cell>
          <cell r="H1143" t="str">
            <v>FLOUR BAKER HEARTH UNBLCH-BULK</v>
          </cell>
          <cell r="I1143">
            <v>8.43</v>
          </cell>
          <cell r="J1143">
            <v>0.34770000000000001</v>
          </cell>
          <cell r="K1143">
            <v>2.93</v>
          </cell>
        </row>
        <row r="1144">
          <cell r="F1144" t="str">
            <v>100917-1519</v>
          </cell>
          <cell r="G1144" t="str">
            <v>White Wheat Dinner Roll Dough</v>
          </cell>
          <cell r="H1144" t="str">
            <v>FLOUR BAKER HEARTH UNBLCH-BULK</v>
          </cell>
          <cell r="I1144">
            <v>14.4</v>
          </cell>
          <cell r="J1144">
            <v>0.34770000000000001</v>
          </cell>
          <cell r="K1144">
            <v>5.01</v>
          </cell>
        </row>
        <row r="1145">
          <cell r="F1145" t="str">
            <v>100917-3010</v>
          </cell>
          <cell r="G1145" t="str">
            <v>BAKED FROZEN PRETZEL</v>
          </cell>
          <cell r="H1145" t="str">
            <v>FLOUR BAKER HEARTH UNBLCH-BULK</v>
          </cell>
          <cell r="I1145">
            <v>10.96</v>
          </cell>
          <cell r="J1145">
            <v>0.34770000000000001</v>
          </cell>
          <cell r="K1145">
            <v>3.81</v>
          </cell>
        </row>
        <row r="1146">
          <cell r="F1146" t="str">
            <v>100917-3014</v>
          </cell>
          <cell r="G1146" t="str">
            <v>BAKED FROZEN PRETZEL</v>
          </cell>
          <cell r="H1146" t="str">
            <v>FLOUR BAKER HEARTH UNBLCH-BULK</v>
          </cell>
          <cell r="I1146">
            <v>11.72</v>
          </cell>
          <cell r="J1146">
            <v>0.34770000000000001</v>
          </cell>
          <cell r="K1146">
            <v>4.08</v>
          </cell>
        </row>
        <row r="1147">
          <cell r="F1147" t="str">
            <v>100917-3678</v>
          </cell>
          <cell r="G1147" t="str">
            <v>WG-PUMPKIN PRETZEL-2.2OZ/100CT</v>
          </cell>
          <cell r="H1147" t="str">
            <v>FLOUR BAKER HEARTH UNBLCH-BULK</v>
          </cell>
          <cell r="I1147">
            <v>9.24</v>
          </cell>
          <cell r="J1147">
            <v>0.34770000000000001</v>
          </cell>
          <cell r="K1147">
            <v>3.21</v>
          </cell>
        </row>
        <row r="1148">
          <cell r="F1148" t="str">
            <v>100917-3679</v>
          </cell>
          <cell r="G1148" t="str">
            <v>WG-SNOWMAN PRETZEL-2.2OZ/100CT</v>
          </cell>
          <cell r="H1148" t="str">
            <v>FLOUR BAKER HEARTH UNBLCH-BULK</v>
          </cell>
          <cell r="I1148">
            <v>9.24</v>
          </cell>
          <cell r="J1148">
            <v>0.34770000000000001</v>
          </cell>
          <cell r="K1148">
            <v>3.21</v>
          </cell>
        </row>
        <row r="1149">
          <cell r="F1149" t="str">
            <v>100917-3702</v>
          </cell>
          <cell r="G1149" t="str">
            <v>WG-HEART PRETZEL-2.2OZ/100CT</v>
          </cell>
          <cell r="H1149" t="str">
            <v>FLOUR BAKER HEARTH UNBLCH-BULK</v>
          </cell>
          <cell r="I1149">
            <v>9.24</v>
          </cell>
          <cell r="J1149">
            <v>0.34770000000000001</v>
          </cell>
          <cell r="K1149">
            <v>3.21</v>
          </cell>
        </row>
        <row r="1150">
          <cell r="F1150" t="str">
            <v>100917-3703</v>
          </cell>
          <cell r="G1150" t="str">
            <v>WG-SHAMROCK PRETZEL-2.2OZ/100</v>
          </cell>
          <cell r="H1150" t="str">
            <v>FLOUR BAKER HEARTH UNBLCH-BULK</v>
          </cell>
          <cell r="I1150">
            <v>9.24</v>
          </cell>
          <cell r="J1150">
            <v>0.34770000000000001</v>
          </cell>
          <cell r="K1150">
            <v>3.21</v>
          </cell>
        </row>
        <row r="1151">
          <cell r="F1151" t="str">
            <v>100917-3704</v>
          </cell>
          <cell r="G1151" t="str">
            <v>WG-STAR PRETZEL-2.2OZ/100CT</v>
          </cell>
          <cell r="H1151" t="str">
            <v>FLOUR BAKER HEARTH UNBLCH-BULK</v>
          </cell>
          <cell r="I1151">
            <v>9.24</v>
          </cell>
          <cell r="J1151">
            <v>0.34770000000000001</v>
          </cell>
          <cell r="K1151">
            <v>3.21</v>
          </cell>
        </row>
        <row r="1152">
          <cell r="F1152" t="str">
            <v>100917-3749</v>
          </cell>
          <cell r="G1152" t="str">
            <v>WG-TURKEY SHPAPED PRETZ-100CT</v>
          </cell>
          <cell r="H1152" t="str">
            <v>FLOUR BAKER HEARTH UNBLCH-BULK</v>
          </cell>
          <cell r="I1152">
            <v>9.24</v>
          </cell>
          <cell r="J1152">
            <v>0.34770000000000001</v>
          </cell>
          <cell r="K1152">
            <v>3.21</v>
          </cell>
        </row>
        <row r="1153">
          <cell r="F1153" t="str">
            <v>100917-4911</v>
          </cell>
          <cell r="G1153" t="str">
            <v>BeneFIT Chocolate Chip cookie dough</v>
          </cell>
          <cell r="H1153" t="str">
            <v>FLOUR BAKER HEARTH UNBLCH-BULK</v>
          </cell>
          <cell r="I1153">
            <v>8.42</v>
          </cell>
          <cell r="J1153">
            <v>0.34770000000000001</v>
          </cell>
          <cell r="K1153">
            <v>2.93</v>
          </cell>
        </row>
        <row r="1154">
          <cell r="F1154" t="str">
            <v>100917-4912</v>
          </cell>
          <cell r="G1154" t="str">
            <v>BeneFIT M&amp;M cookie dough</v>
          </cell>
          <cell r="H1154" t="str">
            <v>FLOUR BAKER HEARTH UNBLCH-BULK</v>
          </cell>
          <cell r="I1154">
            <v>8.5</v>
          </cell>
          <cell r="J1154">
            <v>0.34770000000000001</v>
          </cell>
          <cell r="K1154">
            <v>2.96</v>
          </cell>
        </row>
        <row r="1155">
          <cell r="F1155" t="str">
            <v>100917-4914</v>
          </cell>
          <cell r="G1155" t="str">
            <v>Benefit Double Chocolate Chip Cookie Dough</v>
          </cell>
          <cell r="H1155" t="str">
            <v>FLOUR BAKER HEARTH UNBLCH-BULK</v>
          </cell>
          <cell r="I1155">
            <v>8.23</v>
          </cell>
          <cell r="J1155">
            <v>0.34770000000000001</v>
          </cell>
          <cell r="K1155">
            <v>2.86</v>
          </cell>
        </row>
        <row r="1156">
          <cell r="F1156" t="str">
            <v>100917-4915</v>
          </cell>
          <cell r="G1156" t="str">
            <v>BeneFIT  Sugar cookie dough</v>
          </cell>
          <cell r="H1156" t="str">
            <v>FLOUR BAKER HEARTH UNBLCH-BULK</v>
          </cell>
          <cell r="I1156">
            <v>9.42</v>
          </cell>
          <cell r="J1156">
            <v>0.34770000000000001</v>
          </cell>
          <cell r="K1156">
            <v>3.28</v>
          </cell>
        </row>
        <row r="1157">
          <cell r="F1157" t="str">
            <v>100917-4931</v>
          </cell>
          <cell r="G1157" t="str">
            <v>BeneFIT Chocolate Chip Cookie Dough</v>
          </cell>
          <cell r="H1157" t="str">
            <v>FLOUR BAKER HEARTH UNBLCH-BULK</v>
          </cell>
          <cell r="I1157">
            <v>5.24</v>
          </cell>
          <cell r="J1157">
            <v>0.34770000000000001</v>
          </cell>
          <cell r="K1157">
            <v>1.82</v>
          </cell>
        </row>
        <row r="1158">
          <cell r="F1158" t="str">
            <v>100917-4932</v>
          </cell>
          <cell r="G1158" t="str">
            <v>BeneFIT M&amp;M Cookie Dough</v>
          </cell>
          <cell r="H1158" t="str">
            <v>FLOUR BAKER HEARTH UNBLCH-BULK</v>
          </cell>
          <cell r="I1158">
            <v>5.24</v>
          </cell>
          <cell r="J1158">
            <v>0.34770000000000001</v>
          </cell>
          <cell r="K1158">
            <v>1.82</v>
          </cell>
        </row>
        <row r="1159">
          <cell r="F1159" t="str">
            <v>100917-4934</v>
          </cell>
          <cell r="G1159" t="str">
            <v>BeneFIT Double Chocolate chip cookie dough</v>
          </cell>
          <cell r="H1159" t="str">
            <v>FLOUR BAKER HEARTH UNBLCH-BULK</v>
          </cell>
          <cell r="I1159">
            <v>5.05</v>
          </cell>
          <cell r="J1159">
            <v>0.34770000000000001</v>
          </cell>
          <cell r="K1159">
            <v>1.76</v>
          </cell>
        </row>
        <row r="1160">
          <cell r="F1160" t="str">
            <v>100917-4935</v>
          </cell>
          <cell r="G1160" t="str">
            <v>BeneFIT Golden Sugar Cookie Dough</v>
          </cell>
          <cell r="H1160" t="str">
            <v>FLOUR BAKER HEARTH UNBLCH-BULK</v>
          </cell>
          <cell r="I1160">
            <v>5.66</v>
          </cell>
          <cell r="J1160">
            <v>0.34770000000000001</v>
          </cell>
          <cell r="K1160">
            <v>1.97</v>
          </cell>
        </row>
        <row r="1161">
          <cell r="F1161" t="str">
            <v>100917-4939</v>
          </cell>
          <cell r="G1161" t="str">
            <v>BeneFIT Oatmeal Chocolate Chip Cookie Dough</v>
          </cell>
          <cell r="H1161" t="str">
            <v>FLOUR BAKER HEARTH UNBLCH-BULK</v>
          </cell>
          <cell r="I1161">
            <v>2.57</v>
          </cell>
          <cell r="J1161">
            <v>0.34770000000000001</v>
          </cell>
          <cell r="K1161">
            <v>0.89</v>
          </cell>
        </row>
        <row r="1162">
          <cell r="F1162" t="str">
            <v>100917-7051</v>
          </cell>
          <cell r="G1162" t="str">
            <v>GRMT PRTZ ROLL MED WG 120CT</v>
          </cell>
          <cell r="H1162" t="str">
            <v>FLOUR BAKER HEARTH UNBLCH-BULK</v>
          </cell>
          <cell r="I1162">
            <v>9.24</v>
          </cell>
          <cell r="J1162">
            <v>0.34770000000000001</v>
          </cell>
          <cell r="K1162">
            <v>3.21</v>
          </cell>
        </row>
        <row r="1163">
          <cell r="F1163" t="str">
            <v>100917-7054</v>
          </cell>
          <cell r="G1163" t="str">
            <v>GRMT PTZ ROLL-51% WG-2.7OZ/108</v>
          </cell>
          <cell r="H1163" t="str">
            <v>FLOUR BAKER HEARTH UNBLCH-BULK</v>
          </cell>
          <cell r="I1163">
            <v>10.71</v>
          </cell>
          <cell r="J1163">
            <v>0.34770000000000001</v>
          </cell>
          <cell r="K1163">
            <v>3.72</v>
          </cell>
        </row>
        <row r="1164">
          <cell r="F1164" t="str">
            <v>100917-9545</v>
          </cell>
          <cell r="G1164" t="str">
            <v>WG Bava Pretzel Stix - 2oz</v>
          </cell>
          <cell r="H1164" t="str">
            <v>FLOUR BAKER HEARTH UNBLCH-BULK</v>
          </cell>
          <cell r="I1164">
            <v>6.14</v>
          </cell>
          <cell r="J1164">
            <v>0.34770000000000001</v>
          </cell>
          <cell r="K1164">
            <v>2.13</v>
          </cell>
        </row>
        <row r="1165">
          <cell r="F1165" t="str">
            <v>100917-9546</v>
          </cell>
          <cell r="G1165" t="str">
            <v>51% WG Bava Hot Dog - 2.6 oz</v>
          </cell>
          <cell r="H1165" t="str">
            <v>FLOUR BAKER HEARTH UNBLCH-BULK</v>
          </cell>
          <cell r="I1165">
            <v>7.3</v>
          </cell>
          <cell r="J1165">
            <v>0.34770000000000001</v>
          </cell>
          <cell r="K1165">
            <v>2.54</v>
          </cell>
        </row>
        <row r="1166">
          <cell r="F1166" t="str">
            <v>100917-9549</v>
          </cell>
          <cell r="G1166" t="str">
            <v>51% WG Bava Dinner Roll - 2.2oz</v>
          </cell>
          <cell r="H1166" t="str">
            <v>FLOUR BAKER HEARTH UNBLCH-BULK</v>
          </cell>
          <cell r="I1166">
            <v>8.94</v>
          </cell>
          <cell r="J1166">
            <v>0.34770000000000001</v>
          </cell>
          <cell r="K1166">
            <v>3.11</v>
          </cell>
        </row>
        <row r="1167">
          <cell r="F1167" t="str">
            <v>100917-9552</v>
          </cell>
          <cell r="G1167" t="str">
            <v>GRMT PRT Roll WG Bulk - 2.2oz</v>
          </cell>
          <cell r="H1167" t="str">
            <v>FLOUR BAKER HEARTH UNBLCH-BULK</v>
          </cell>
          <cell r="I1167">
            <v>8.49</v>
          </cell>
          <cell r="J1167">
            <v>0.34770000000000001</v>
          </cell>
          <cell r="K1167">
            <v>2.95</v>
          </cell>
        </row>
        <row r="1168">
          <cell r="F1168" t="str">
            <v>100917-14404</v>
          </cell>
          <cell r="G1168" t="str">
            <v>BeneFIT WG Red Velvet Cookie Dough 1 oz</v>
          </cell>
          <cell r="H1168" t="str">
            <v>FLOUR BAKER HEARTH UNBLCH-BULK</v>
          </cell>
          <cell r="I1168">
            <v>8.65</v>
          </cell>
          <cell r="J1168">
            <v>0.34770000000000001</v>
          </cell>
          <cell r="K1168">
            <v>3.01</v>
          </cell>
        </row>
        <row r="1169">
          <cell r="F1169" t="str">
            <v>100917-14405</v>
          </cell>
          <cell r="G1169" t="str">
            <v>BeneFIT WG Red Velvet Cookie Dough  1.33 oz</v>
          </cell>
          <cell r="H1169" t="str">
            <v>FLOUR BAKER HEARTH UNBLCH-BULK</v>
          </cell>
          <cell r="I1169">
            <v>5.48</v>
          </cell>
          <cell r="J1169">
            <v>0.34770000000000001</v>
          </cell>
          <cell r="K1169">
            <v>1.91</v>
          </cell>
        </row>
        <row r="1170">
          <cell r="F1170" t="str">
            <v>100917-14406</v>
          </cell>
          <cell r="G1170" t="str">
            <v>BeneFIT WG Red Velvet Cookie Dough 1.85 oz</v>
          </cell>
          <cell r="H1170" t="str">
            <v>FLOUR BAKER HEARTH UNBLCH-BULK</v>
          </cell>
          <cell r="I1170">
            <v>8.08</v>
          </cell>
          <cell r="J1170">
            <v>0.34770000000000001</v>
          </cell>
          <cell r="K1170">
            <v>2.81</v>
          </cell>
        </row>
        <row r="1171">
          <cell r="F1171" t="str">
            <v>100917-14921</v>
          </cell>
          <cell r="G1171" t="str">
            <v>BeneFIT Chocolate Chip Cookie Dough</v>
          </cell>
          <cell r="H1171" t="str">
            <v>FLOUR BAKER HEARTH UNBLCH-BULK</v>
          </cell>
          <cell r="I1171">
            <v>7.19</v>
          </cell>
          <cell r="J1171">
            <v>0.34770000000000001</v>
          </cell>
          <cell r="K1171">
            <v>2.5</v>
          </cell>
        </row>
        <row r="1172">
          <cell r="F1172" t="str">
            <v>100917-14922</v>
          </cell>
          <cell r="G1172" t="str">
            <v>BeneFIT Cookie Dough W/ Mini Chocolate Candies</v>
          </cell>
          <cell r="H1172" t="str">
            <v>FLOUR BAKER HEARTH UNBLCH-BULK</v>
          </cell>
          <cell r="I1172">
            <v>7.22</v>
          </cell>
          <cell r="J1172">
            <v>0.34770000000000001</v>
          </cell>
          <cell r="K1172">
            <v>2.5099999999999998</v>
          </cell>
        </row>
        <row r="1173">
          <cell r="F1173" t="str">
            <v>100917-14924</v>
          </cell>
          <cell r="G1173" t="str">
            <v>Benefit Double Chocolate Chip Cookie Dough</v>
          </cell>
          <cell r="H1173" t="str">
            <v>FLOUR BAKER HEARTH UNBLCH-BULK</v>
          </cell>
          <cell r="I1173">
            <v>7.62</v>
          </cell>
          <cell r="J1173">
            <v>0.34770000000000001</v>
          </cell>
          <cell r="K1173">
            <v>2.65</v>
          </cell>
        </row>
        <row r="1174">
          <cell r="F1174" t="str">
            <v>100917-14925</v>
          </cell>
          <cell r="G1174" t="str">
            <v>BeneFIT Sugar Cookie Dough</v>
          </cell>
          <cell r="H1174" t="str">
            <v>FLOUR BAKER HEARTH UNBLCH-BULK</v>
          </cell>
          <cell r="I1174">
            <v>7.47</v>
          </cell>
          <cell r="J1174">
            <v>0.34770000000000001</v>
          </cell>
          <cell r="K1174">
            <v>2.6</v>
          </cell>
        </row>
        <row r="1175">
          <cell r="F1175" t="str">
            <v>100917-30110</v>
          </cell>
          <cell r="G1175" t="str">
            <v>SP 51% WG BAKED PRTZ-2.2OZ/100</v>
          </cell>
          <cell r="H1175" t="str">
            <v>FLOUR BAKER HEARTH UNBLCH-BULK</v>
          </cell>
          <cell r="I1175">
            <v>9.24</v>
          </cell>
          <cell r="J1175">
            <v>0.34770000000000001</v>
          </cell>
          <cell r="K1175">
            <v>3.21</v>
          </cell>
        </row>
        <row r="1176">
          <cell r="F1176" t="str">
            <v>100917-30113</v>
          </cell>
          <cell r="G1176" t="str">
            <v>SP 51% WG PRTZ N/S 1OZ/200CT</v>
          </cell>
          <cell r="H1176" t="str">
            <v>FLOUR BAKER HEARTH UNBLCH-BULK</v>
          </cell>
          <cell r="I1176">
            <v>8.5299999999999994</v>
          </cell>
          <cell r="J1176">
            <v>0.34770000000000001</v>
          </cell>
          <cell r="K1176">
            <v>2.97</v>
          </cell>
        </row>
        <row r="1177">
          <cell r="F1177" t="str">
            <v>100917-30114</v>
          </cell>
          <cell r="G1177" t="str">
            <v>SP-51% WW Baked Soft Pretzels 5 oz</v>
          </cell>
          <cell r="H1177" t="str">
            <v>FLOUR BAKER HEARTH UNBLCH-BULK</v>
          </cell>
          <cell r="I1177">
            <v>10.77</v>
          </cell>
          <cell r="J1177">
            <v>0.34770000000000001</v>
          </cell>
          <cell r="K1177">
            <v>3.74</v>
          </cell>
        </row>
        <row r="1178">
          <cell r="F1178" t="str">
            <v>100917-30120</v>
          </cell>
          <cell r="G1178" t="str">
            <v>SP 51% WG BAKE PRT-2.2OZ/10/12</v>
          </cell>
          <cell r="H1178" t="str">
            <v>FLOUR BAKER HEARTH UNBLCH-BULK</v>
          </cell>
          <cell r="I1178">
            <v>11.09</v>
          </cell>
          <cell r="J1178">
            <v>0.34770000000000001</v>
          </cell>
          <cell r="K1178">
            <v>3.86</v>
          </cell>
        </row>
        <row r="1179">
          <cell r="F1179" t="str">
            <v>100917-30131</v>
          </cell>
          <cell r="G1179" t="str">
            <v>SP-51% WG PRT Mini - IW - 1oz/200</v>
          </cell>
          <cell r="H1179" t="str">
            <v>FLOUR BAKER HEARTH UNBLCH-BULK</v>
          </cell>
          <cell r="I1179">
            <v>8.26</v>
          </cell>
          <cell r="J1179">
            <v>0.34770000000000001</v>
          </cell>
          <cell r="K1179">
            <v>2.87</v>
          </cell>
        </row>
        <row r="1180">
          <cell r="F1180" t="str">
            <v>100917-30185</v>
          </cell>
          <cell r="G1180" t="str">
            <v>SP-WHOLE GRAIN NUGGET-.5OZ/8LB</v>
          </cell>
          <cell r="H1180" t="str">
            <v>FLOUR BAKER HEARTH UNBLCH-BULK</v>
          </cell>
          <cell r="I1180">
            <v>9.24</v>
          </cell>
          <cell r="J1180">
            <v>0.34770000000000001</v>
          </cell>
          <cell r="K1180">
            <v>3.21</v>
          </cell>
        </row>
        <row r="1181">
          <cell r="F1181" t="str">
            <v>100917-30410</v>
          </cell>
          <cell r="G1181" t="str">
            <v>SP 51% WG BAKED-I/W-2.2OZ/100</v>
          </cell>
          <cell r="H1181" t="str">
            <v>FLOUR BAKER HEARTH UNBLCH-BULK</v>
          </cell>
          <cell r="I1181">
            <v>9.24</v>
          </cell>
          <cell r="J1181">
            <v>0.34770000000000001</v>
          </cell>
          <cell r="K1181">
            <v>3.21</v>
          </cell>
        </row>
        <row r="1182">
          <cell r="F1182" t="str">
            <v>100917-31012</v>
          </cell>
          <cell r="G1182" t="str">
            <v>SP-51% WW Soft Pretzel Rods 1 oz</v>
          </cell>
          <cell r="H1182" t="str">
            <v>FLOUR BAKER HEARTH UNBLCH-BULK</v>
          </cell>
          <cell r="I1182">
            <v>8.6300000000000008</v>
          </cell>
          <cell r="J1182">
            <v>0.34770000000000001</v>
          </cell>
          <cell r="K1182">
            <v>3</v>
          </cell>
        </row>
        <row r="1183">
          <cell r="F1183" t="str">
            <v>100917-34133</v>
          </cell>
          <cell r="G1183" t="str">
            <v>SP 51% WG APPLE PRTZ 2.2OZ</v>
          </cell>
          <cell r="H1183" t="str">
            <v>FLOUR BAKER HEARTH UNBLCH-BULK</v>
          </cell>
          <cell r="I1183">
            <v>9.24</v>
          </cell>
          <cell r="J1183">
            <v>0.34770000000000001</v>
          </cell>
          <cell r="K1183">
            <v>3.21</v>
          </cell>
        </row>
        <row r="1184">
          <cell r="F1184" t="str">
            <v>100917-34153</v>
          </cell>
          <cell r="G1184" t="str">
            <v>WG-SPRSTX-CINNBUN-IW 2.1 oz</v>
          </cell>
          <cell r="H1184" t="str">
            <v>FLOUR BAKER HEARTH UNBLCH-BULK</v>
          </cell>
          <cell r="I1184">
            <v>3.89</v>
          </cell>
          <cell r="J1184">
            <v>0.34770000000000001</v>
          </cell>
          <cell r="K1184">
            <v>1.35</v>
          </cell>
        </row>
        <row r="1185">
          <cell r="F1185" t="str">
            <v>100917-74221</v>
          </cell>
          <cell r="G1185" t="str">
            <v>Harvest Theme cookie dough</v>
          </cell>
          <cell r="H1185" t="str">
            <v>FLOUR BAKER HEARTH UNBLCH-BULK</v>
          </cell>
          <cell r="I1185">
            <v>4.92</v>
          </cell>
          <cell r="J1185">
            <v>0.34770000000000001</v>
          </cell>
          <cell r="K1185">
            <v>1.71</v>
          </cell>
        </row>
        <row r="1186">
          <cell r="F1186" t="str">
            <v>100917-74224</v>
          </cell>
          <cell r="G1186" t="str">
            <v>Spring Theme cookie dough</v>
          </cell>
          <cell r="H1186" t="str">
            <v>FLOUR BAKER HEARTH UNBLCH-BULK</v>
          </cell>
          <cell r="I1186">
            <v>4.92</v>
          </cell>
          <cell r="J1186">
            <v>0.34770000000000001</v>
          </cell>
          <cell r="K1186">
            <v>1.71</v>
          </cell>
        </row>
        <row r="1187">
          <cell r="F1187" t="str">
            <v>100917-74225</v>
          </cell>
          <cell r="G1187" t="str">
            <v>Holiday Theme cookie dough</v>
          </cell>
          <cell r="H1187" t="str">
            <v>FLOUR BAKER HEARTH UNBLCH-BULK</v>
          </cell>
          <cell r="I1187">
            <v>4.92</v>
          </cell>
          <cell r="J1187">
            <v>0.34770000000000001</v>
          </cell>
          <cell r="K1187">
            <v>1.71</v>
          </cell>
        </row>
        <row r="1188">
          <cell r="F1188" t="str">
            <v>100917-74230</v>
          </cell>
          <cell r="G1188" t="str">
            <v>Valentine Theme cookie dough</v>
          </cell>
          <cell r="H1188" t="str">
            <v>FLOUR BAKER HEARTH UNBLCH-BULK</v>
          </cell>
          <cell r="I1188">
            <v>4.92</v>
          </cell>
          <cell r="J1188">
            <v>0.34770000000000001</v>
          </cell>
          <cell r="K1188">
            <v>1.71</v>
          </cell>
        </row>
        <row r="1189">
          <cell r="F1189" t="str">
            <v>100917-74231</v>
          </cell>
          <cell r="G1189" t="str">
            <v>St. Patrick Theme cookie dough</v>
          </cell>
          <cell r="H1189" t="str">
            <v>FLOUR BAKER HEARTH UNBLCH-BULK</v>
          </cell>
          <cell r="I1189">
            <v>4.92</v>
          </cell>
          <cell r="J1189">
            <v>0.34770000000000001</v>
          </cell>
          <cell r="K1189">
            <v>1.71</v>
          </cell>
        </row>
        <row r="1190">
          <cell r="F1190" t="str">
            <v>100278-519</v>
          </cell>
          <cell r="G1190" t="str">
            <v>Cincy Style Chili</v>
          </cell>
          <cell r="H1190" t="str">
            <v>BEEF COARSE GROUND FRZ CTN-60 LB</v>
          </cell>
          <cell r="I1190">
            <v>15.31</v>
          </cell>
          <cell r="J1190">
            <v>3.1023999999999998</v>
          </cell>
          <cell r="K1190">
            <v>47.5</v>
          </cell>
        </row>
        <row r="1191">
          <cell r="F1191" t="str">
            <v>100278-545</v>
          </cell>
          <cell r="G1191" t="str">
            <v>Fully Cooked Reduced Fat Beef Sloppy Joe</v>
          </cell>
          <cell r="H1191" t="str">
            <v>TOMATO PASTE FOR BULK PROCESSING BEEF FRESH BNLS BULK COMBO-20/2000 LB</v>
          </cell>
          <cell r="I1191">
            <v>21.17</v>
          </cell>
          <cell r="J1191">
            <v>3.7244999999999999</v>
          </cell>
          <cell r="K1191">
            <v>60.55</v>
          </cell>
        </row>
        <row r="1192">
          <cell r="F1192" t="str">
            <v>100278-552</v>
          </cell>
          <cell r="G1192" t="str">
            <v>Fully Cooked Pork Sausage Gravy</v>
          </cell>
          <cell r="H1192" t="str">
            <v>PORK PICNIC BNLS FRZ CTN-60 LB</v>
          </cell>
          <cell r="I1192">
            <v>11</v>
          </cell>
          <cell r="J1192">
            <v>1.5505</v>
          </cell>
          <cell r="K1192">
            <v>17.059999999999999</v>
          </cell>
        </row>
        <row r="1193">
          <cell r="F1193" t="str">
            <v>100278-579</v>
          </cell>
          <cell r="G1193" t="str">
            <v>Fully Cooked Reduced Fat Chili w/Beans</v>
          </cell>
          <cell r="H1193" t="str">
            <v>BEEF COARSE GROUND FRZ CTN-60 LB</v>
          </cell>
          <cell r="I1193">
            <v>8.25</v>
          </cell>
          <cell r="J1193">
            <v>3.1023999999999998</v>
          </cell>
          <cell r="K1193">
            <v>25.59</v>
          </cell>
        </row>
        <row r="1194">
          <cell r="F1194" t="str">
            <v>100278-5030</v>
          </cell>
          <cell r="G1194" t="str">
            <v>Fully Cooked Reduced Sodium Beef Meatballs (5 mb = 2 oz. M/MA)</v>
          </cell>
          <cell r="H1194" t="str">
            <v>BEEF COARSE GROUND FRZ CTN-60 LB</v>
          </cell>
          <cell r="I1194">
            <v>23.96</v>
          </cell>
          <cell r="J1194">
            <v>3.1023999999999998</v>
          </cell>
          <cell r="K1194">
            <v>74.33</v>
          </cell>
        </row>
        <row r="1195">
          <cell r="F1195" t="str">
            <v>100278-5035</v>
          </cell>
          <cell r="G1195" t="str">
            <v>Reduced Sodium Beef Meatball (4 mb - 2 oz. M/MA)</v>
          </cell>
          <cell r="H1195" t="str">
            <v>BEEF COARSE GROUND FRZ CTN-60 LB</v>
          </cell>
          <cell r="I1195">
            <v>23.55</v>
          </cell>
          <cell r="J1195">
            <v>3.1023999999999998</v>
          </cell>
          <cell r="K1195">
            <v>73.06</v>
          </cell>
        </row>
        <row r="1196">
          <cell r="F1196" t="str">
            <v>100278-5036</v>
          </cell>
          <cell r="G1196" t="str">
            <v>Reduced Sodium  Pork Meatballs (4 mb = 2 oz. M/MA)</v>
          </cell>
          <cell r="H1196" t="str">
            <v>PORK PICNIC BNLS FRZ CTN-60 LB</v>
          </cell>
          <cell r="I1196">
            <v>22.94</v>
          </cell>
          <cell r="J1196">
            <v>1.5505</v>
          </cell>
          <cell r="K1196">
            <v>35.57</v>
          </cell>
        </row>
        <row r="1197">
          <cell r="F1197" t="str">
            <v>100278-5049</v>
          </cell>
          <cell r="G1197" t="str">
            <v>Soy Free Beef Meatball</v>
          </cell>
          <cell r="H1197" t="str">
            <v>BEEF COARSE GROUND FRZ CTN-60 LB</v>
          </cell>
          <cell r="I1197">
            <v>37.58</v>
          </cell>
          <cell r="J1197">
            <v>3.1023999999999998</v>
          </cell>
          <cell r="K1197">
            <v>116.59</v>
          </cell>
        </row>
        <row r="1198">
          <cell r="F1198" t="str">
            <v>100278-5090</v>
          </cell>
          <cell r="G1198" t="str">
            <v>Turkey Mini Corn Dogs</v>
          </cell>
          <cell r="H1198" t="str">
            <v>TURKEY THIGHS BNLS SKNLS CHILLED-BULK</v>
          </cell>
          <cell r="I1198">
            <v>17.04</v>
          </cell>
          <cell r="J1198">
            <v>2.9605999999999999</v>
          </cell>
          <cell r="K1198">
            <v>50.45</v>
          </cell>
        </row>
        <row r="1199">
          <cell r="F1199" t="str">
            <v>100278-5091</v>
          </cell>
          <cell r="G1199" t="str">
            <v>Mini Pancake and Turkey Sausage Bite</v>
          </cell>
          <cell r="H1199" t="str">
            <v>TURKEY THIGHS BNLS SKNLS CHILLED-BULK</v>
          </cell>
          <cell r="I1199">
            <v>25.7</v>
          </cell>
          <cell r="J1199">
            <v>2.9605999999999999</v>
          </cell>
          <cell r="K1199">
            <v>76.09</v>
          </cell>
        </row>
        <row r="1200">
          <cell r="F1200" t="str">
            <v>100278-5113</v>
          </cell>
          <cell r="G1200" t="str">
            <v>Creamy Tomato Soup</v>
          </cell>
          <cell r="H1200" t="str">
            <v>TOMATO PASTE FOR BULK PROCESSING</v>
          </cell>
          <cell r="I1200">
            <v>6</v>
          </cell>
          <cell r="J1200">
            <v>0.68410000000000004</v>
          </cell>
          <cell r="K1200">
            <v>4.0999999999999996</v>
          </cell>
        </row>
        <row r="1201">
          <cell r="F1201" t="str">
            <v>100278-5114</v>
          </cell>
          <cell r="G1201" t="str">
            <v>Broccoli &amp; Cheese Soup</v>
          </cell>
          <cell r="H1201" t="str">
            <v>CHEESE NAT AMER FBD BARREL-500 LB(40800)</v>
          </cell>
          <cell r="I1201">
            <v>5.12</v>
          </cell>
          <cell r="J1201">
            <v>1.9476</v>
          </cell>
          <cell r="K1201">
            <v>9.9700000000000006</v>
          </cell>
        </row>
        <row r="1202">
          <cell r="F1202" t="str">
            <v>100278-5151</v>
          </cell>
          <cell r="G1202" t="str">
            <v>Cheeseburger Mac</v>
          </cell>
          <cell r="H1202" t="str">
            <v>BEEF COARSE GROUND FRZ CTN-60 LB CHEESE NAT AMER FBD BARREL-500 LB(40800)</v>
          </cell>
          <cell r="I1202">
            <v>13.17</v>
          </cell>
          <cell r="J1202">
            <v>5.05</v>
          </cell>
          <cell r="K1202">
            <v>36.72</v>
          </cell>
        </row>
        <row r="1203">
          <cell r="F1203" t="str">
            <v>100278-5163</v>
          </cell>
          <cell r="G1203" t="str">
            <v>Cheeseburger Mac Portion Pack</v>
          </cell>
          <cell r="H1203" t="str">
            <v>BEEF COARSE GROUND FRZ CTN-60 LB CHEESE NAT AMER FBD BARREL-500 LB(40800)</v>
          </cell>
          <cell r="I1203">
            <v>5.0999999999999996</v>
          </cell>
          <cell r="J1203">
            <v>5.05</v>
          </cell>
          <cell r="K1203">
            <v>14.28</v>
          </cell>
        </row>
        <row r="1204">
          <cell r="F1204" t="str">
            <v>100278-5164</v>
          </cell>
          <cell r="G1204" t="str">
            <v>Turkey Sausage Breakfast Scramble</v>
          </cell>
          <cell r="H1204" t="str">
            <v>TURKEY THIGHS BNLS SKNLS CHILLED-BULK CHEESE NAT AMER FBD BARREL-500 LB(40800)</v>
          </cell>
          <cell r="I1204">
            <v>10.64</v>
          </cell>
          <cell r="J1204">
            <v>4.9081999999999999</v>
          </cell>
          <cell r="K1204">
            <v>27.12</v>
          </cell>
        </row>
        <row r="1205">
          <cell r="F1205" t="str">
            <v>100278-5165</v>
          </cell>
          <cell r="G1205" t="str">
            <v>Fiesta Scramble</v>
          </cell>
          <cell r="H1205" t="str">
            <v xml:space="preserve">CHEESE NAT AMER FBD BARREL-500 LB(40800) </v>
          </cell>
          <cell r="I1205">
            <v>6</v>
          </cell>
          <cell r="J1205">
            <v>3.8952</v>
          </cell>
          <cell r="K1205">
            <v>11.69</v>
          </cell>
        </row>
        <row r="1206">
          <cell r="F1206" t="str">
            <v>100278-5202</v>
          </cell>
          <cell r="G1206" t="str">
            <v>Turkey Taco Filling</v>
          </cell>
          <cell r="H1206" t="str">
            <v>TURKEY THIGHS BNLS SKNLS CHILLED-BULK</v>
          </cell>
          <cell r="I1206">
            <v>24.91</v>
          </cell>
          <cell r="J1206">
            <v>2.9605999999999999</v>
          </cell>
          <cell r="K1206">
            <v>73.75</v>
          </cell>
        </row>
        <row r="1207">
          <cell r="F1207" t="str">
            <v>100278-5205</v>
          </cell>
          <cell r="G1207" t="str">
            <v>Fully Cooked Reduced Fat Pork Taco Filling</v>
          </cell>
          <cell r="H1207" t="str">
            <v>TOMATO PASTE FOR BULK PROCESSING PORK PICNIC BNLS FRZ CTN-60 LB</v>
          </cell>
          <cell r="I1207">
            <v>19.55</v>
          </cell>
          <cell r="J1207">
            <v>2.2345999999999999</v>
          </cell>
          <cell r="K1207">
            <v>28.41</v>
          </cell>
        </row>
        <row r="1208">
          <cell r="F1208" t="str">
            <v>100278-5232</v>
          </cell>
          <cell r="G1208" t="str">
            <v>Fully Cooked Reduced Fat Beef Taco Filling</v>
          </cell>
          <cell r="H1208" t="str">
            <v>BEEF COARSE GROUND FRZ CTN-60 LB</v>
          </cell>
          <cell r="I1208">
            <v>9.02</v>
          </cell>
          <cell r="J1208">
            <v>3.1023999999999998</v>
          </cell>
          <cell r="K1208">
            <v>27.98</v>
          </cell>
        </row>
        <row r="1209">
          <cell r="F1209" t="str">
            <v>100278-5235</v>
          </cell>
          <cell r="G1209" t="str">
            <v>Turkey Taco Filling</v>
          </cell>
          <cell r="H1209" t="str">
            <v>TURKEY THIGHS BNLS SKNLS CHILLED-BULK</v>
          </cell>
          <cell r="I1209">
            <v>18.3</v>
          </cell>
          <cell r="J1209">
            <v>2.9605999999999999</v>
          </cell>
          <cell r="K1209">
            <v>54.18</v>
          </cell>
        </row>
        <row r="1210">
          <cell r="F1210" t="str">
            <v>100278-5249</v>
          </cell>
          <cell r="G1210" t="str">
            <v>Allergen - Free Beef Taco Filling</v>
          </cell>
          <cell r="H1210" t="str">
            <v>BEEF COARSE GROUND FRZ CTN-60 LB</v>
          </cell>
          <cell r="I1210">
            <v>32.04</v>
          </cell>
          <cell r="J1210">
            <v>3.1023999999999998</v>
          </cell>
          <cell r="K1210">
            <v>99.4</v>
          </cell>
        </row>
        <row r="1211">
          <cell r="F1211" t="str">
            <v>100278-5250</v>
          </cell>
          <cell r="G1211" t="str">
            <v>Fully Cooked Reduced Fat Reduced Sodium Beef Taco Filling</v>
          </cell>
          <cell r="H1211" t="str">
            <v>TOMATO PASTE FOR BULK PROCESSING BEEF COARSE GROUD FRZ CTN-60LB</v>
          </cell>
          <cell r="I1211">
            <v>19.170000000000002</v>
          </cell>
          <cell r="J1211">
            <v>3.7244999999999999</v>
          </cell>
          <cell r="K1211">
            <v>54.71</v>
          </cell>
        </row>
        <row r="1212">
          <cell r="F1212" t="str">
            <v>100278-5252</v>
          </cell>
          <cell r="G1212" t="str">
            <v>Fully Cooked Beef Taco Filling</v>
          </cell>
          <cell r="H1212" t="str">
            <v>TOMATO PASTE FOR BULK PROCESSING BEEF COARSE GROUD FRZ CTN-60LB</v>
          </cell>
          <cell r="I1212">
            <v>21.51</v>
          </cell>
          <cell r="J1212">
            <v>3.7244999999999999</v>
          </cell>
          <cell r="K1212">
            <v>65.19</v>
          </cell>
        </row>
        <row r="1213">
          <cell r="F1213" t="str">
            <v>100278-5254</v>
          </cell>
          <cell r="G1213" t="str">
            <v>Fully Cooked Turkey Taco Filling</v>
          </cell>
          <cell r="H1213" t="str">
            <v>TURKEY THIGHS BNLS SKNLS CHILLED-BULK</v>
          </cell>
          <cell r="I1213">
            <v>19.329999999999998</v>
          </cell>
          <cell r="J1213">
            <v>2.9605999999999999</v>
          </cell>
          <cell r="K1213">
            <v>57.23</v>
          </cell>
        </row>
        <row r="1214">
          <cell r="F1214" t="str">
            <v>100278-5258</v>
          </cell>
          <cell r="G1214" t="str">
            <v>Beef Taco Filling</v>
          </cell>
          <cell r="H1214" t="str">
            <v>TOMATO PASTE FOR BULK PROCESSING BEEF COARSE GROUD FRZ CTN-60LB</v>
          </cell>
          <cell r="I1214">
            <v>15.79</v>
          </cell>
          <cell r="J1214">
            <v>3.7244999999999999</v>
          </cell>
          <cell r="K1214">
            <v>42.28</v>
          </cell>
        </row>
        <row r="1215">
          <cell r="F1215" t="str">
            <v>100278-5267</v>
          </cell>
          <cell r="G1215" t="str">
            <v>Allergen Free Beef Taco Filling</v>
          </cell>
          <cell r="H1215" t="str">
            <v>BEEF COARSE GROUND FRZ CTN-60 LB</v>
          </cell>
          <cell r="I1215">
            <v>27.83</v>
          </cell>
          <cell r="J1215">
            <v>3.1023999999999998</v>
          </cell>
          <cell r="K1215">
            <v>86.34</v>
          </cell>
        </row>
        <row r="1216">
          <cell r="F1216" t="str">
            <v>100278-5309</v>
          </cell>
          <cell r="G1216" t="str">
            <v>Chili with Beans</v>
          </cell>
          <cell r="H1216" t="str">
            <v>BEEF COARSE GROUND FRZ CTN-60 LB</v>
          </cell>
          <cell r="I1216">
            <v>14.51</v>
          </cell>
          <cell r="J1216">
            <v>3.1023999999999998</v>
          </cell>
          <cell r="K1216">
            <v>45.02</v>
          </cell>
        </row>
        <row r="1217">
          <cell r="F1217" t="str">
            <v>100278-5320</v>
          </cell>
          <cell r="G1217" t="str">
            <v>Hog Dog Chili Sauce w/Beef</v>
          </cell>
          <cell r="H1217" t="str">
            <v>BEEF COARSE GROUND FRZ CTN-60 LB</v>
          </cell>
          <cell r="I1217">
            <v>9.52</v>
          </cell>
          <cell r="J1217">
            <v>3.1023999999999998</v>
          </cell>
          <cell r="K1217">
            <v>29.53</v>
          </cell>
        </row>
        <row r="1218">
          <cell r="F1218" t="str">
            <v>100278-5333</v>
          </cell>
          <cell r="G1218" t="str">
            <v>Fully Cooked Reduced Fat Beef Chili w/o Beans</v>
          </cell>
          <cell r="H1218" t="str">
            <v>BEEF COARSE GROUND FRZ CTN-60 LB</v>
          </cell>
          <cell r="I1218">
            <v>12.87</v>
          </cell>
          <cell r="J1218">
            <v>3.1023999999999998</v>
          </cell>
          <cell r="K1218">
            <v>39.93</v>
          </cell>
        </row>
        <row r="1219">
          <cell r="F1219" t="str">
            <v>100278-5337</v>
          </cell>
          <cell r="G1219" t="str">
            <v>Southwestern Beef Chili Con Carne w/bean</v>
          </cell>
          <cell r="H1219" t="str">
            <v>BEEF COARSE GROUND FRZ CTN-60 LB</v>
          </cell>
          <cell r="I1219">
            <v>8.1300000000000008</v>
          </cell>
          <cell r="J1219">
            <v>3.1023999999999998</v>
          </cell>
          <cell r="K1219">
            <v>25.22</v>
          </cell>
        </row>
        <row r="1220">
          <cell r="F1220" t="str">
            <v>100278-5338</v>
          </cell>
          <cell r="G1220" t="str">
            <v>Fully Cooked Southwestern Chili Con Carne w/o Beans</v>
          </cell>
          <cell r="H1220" t="str">
            <v>BEEF COARSE GROUND FRZ CTN-60 LB</v>
          </cell>
          <cell r="I1220">
            <v>12.53</v>
          </cell>
          <cell r="J1220">
            <v>3.1023999999999998</v>
          </cell>
          <cell r="K1220">
            <v>38.869999999999997</v>
          </cell>
        </row>
        <row r="1221">
          <cell r="F1221" t="str">
            <v>100278-5347</v>
          </cell>
          <cell r="G1221" t="str">
            <v>Southwest Turkey Chili without Beans</v>
          </cell>
          <cell r="H1221" t="str">
            <v>TURKEY THIGHS BNLS SKNLS CHILLED-BULK</v>
          </cell>
          <cell r="I1221">
            <v>17.25</v>
          </cell>
          <cell r="J1221">
            <v>2.9605999999999999</v>
          </cell>
          <cell r="K1221">
            <v>51.07</v>
          </cell>
        </row>
        <row r="1222">
          <cell r="F1222" t="str">
            <v>100278-5383</v>
          </cell>
          <cell r="G1222" t="str">
            <v>Three Bean Chili</v>
          </cell>
          <cell r="H1222" t="str">
            <v>TOMATO PASTE FOR BULK PROCESSING</v>
          </cell>
          <cell r="I1222">
            <v>1.81</v>
          </cell>
          <cell r="J1222">
            <v>0.68410000000000004</v>
          </cell>
          <cell r="K1222">
            <v>1.24</v>
          </cell>
        </row>
        <row r="1223">
          <cell r="F1223" t="str">
            <v>100278-5385</v>
          </cell>
          <cell r="G1223" t="str">
            <v>Three Bean Chili Portion Pack Bowl</v>
          </cell>
          <cell r="H1223" t="str">
            <v>TOMATO PASTE FOR BULK PROCESSING</v>
          </cell>
          <cell r="I1223">
            <v>0.91</v>
          </cell>
          <cell r="J1223">
            <v>0.68410000000000004</v>
          </cell>
          <cell r="K1223">
            <v>0.62</v>
          </cell>
        </row>
        <row r="1224">
          <cell r="F1224" t="str">
            <v>100278-5401</v>
          </cell>
          <cell r="G1224" t="str">
            <v>Fully Cooked Reduced Fat Pork Sloppy Joe</v>
          </cell>
          <cell r="H1224" t="str">
            <v>PORK PICNIC BNLS FRZ CTN-60 LB</v>
          </cell>
          <cell r="I1224">
            <v>20.99</v>
          </cell>
          <cell r="J1224">
            <v>1.5505</v>
          </cell>
          <cell r="K1224">
            <v>32.54</v>
          </cell>
        </row>
        <row r="1225">
          <cell r="F1225" t="str">
            <v>100278-5407</v>
          </cell>
          <cell r="G1225" t="str">
            <v>Hot Honey Sloppy Joe</v>
          </cell>
          <cell r="H1225" t="str">
            <v>BEEF COARSE GROUND FRZ CTN-60 LB</v>
          </cell>
          <cell r="I1225">
            <v>22.5</v>
          </cell>
          <cell r="J1225">
            <v>3.1023999999999998</v>
          </cell>
          <cell r="K1225">
            <v>69.8</v>
          </cell>
        </row>
        <row r="1226">
          <cell r="F1226" t="str">
            <v>100278-5501</v>
          </cell>
          <cell r="G1226" t="str">
            <v>Fully Cooked Spirals with Beef and Sauce Portion Pack Bowls</v>
          </cell>
          <cell r="H1226" t="str">
            <v>BEEF COARSE GROUND FRZ CTN-60 LB</v>
          </cell>
          <cell r="I1226">
            <v>5.7</v>
          </cell>
          <cell r="J1226">
            <v>3.1023999999999998</v>
          </cell>
          <cell r="K1226">
            <v>17.68</v>
          </cell>
        </row>
        <row r="1227">
          <cell r="F1227" t="str">
            <v>100278-5502</v>
          </cell>
          <cell r="G1227" t="str">
            <v>Fully Cooked Spaghetti with Beef and Sauce Portion Pack Bowls</v>
          </cell>
          <cell r="H1227" t="str">
            <v>BEEF COARSE GROUND FRZ CTN-60 LB</v>
          </cell>
          <cell r="I1227">
            <v>5.67</v>
          </cell>
          <cell r="J1227">
            <v>3.1023999999999998</v>
          </cell>
          <cell r="K1227">
            <v>17.59</v>
          </cell>
        </row>
        <row r="1228">
          <cell r="F1228" t="str">
            <v>100278-5521</v>
          </cell>
          <cell r="G1228" t="str">
            <v>Reduced Fat Pork Spaghetti Sauce</v>
          </cell>
          <cell r="H1228" t="str">
            <v>PORK PICNIC BNLS FRZ CTN-60 LB</v>
          </cell>
          <cell r="I1228">
            <v>14.97</v>
          </cell>
          <cell r="J1228">
            <v>1.5505</v>
          </cell>
          <cell r="K1228">
            <v>23.21</v>
          </cell>
        </row>
        <row r="1229">
          <cell r="F1229" t="str">
            <v>100278-5532</v>
          </cell>
          <cell r="G1229" t="str">
            <v>Fully Cooked Turkey Spaghetti Meat Sauce</v>
          </cell>
          <cell r="H1229" t="str">
            <v>TURKEY THIGHS BNLS SKNLS CHILLED-BULK</v>
          </cell>
          <cell r="I1229">
            <v>14.29</v>
          </cell>
          <cell r="J1229">
            <v>2.9605999999999999</v>
          </cell>
          <cell r="K1229">
            <v>42.31</v>
          </cell>
        </row>
        <row r="1230">
          <cell r="F1230" t="str">
            <v>100278-5533</v>
          </cell>
          <cell r="G1230" t="str">
            <v>Fully Cooked Spaghetti Sauce with Beef</v>
          </cell>
          <cell r="H1230" t="str">
            <v>TOMATO PASTE FOR BULK PROCESSING BEEF COARSE GROUD FRZ CTN-60LB</v>
          </cell>
          <cell r="I1230">
            <v>22.94</v>
          </cell>
          <cell r="J1230">
            <v>3.7244999999999999</v>
          </cell>
          <cell r="K1230">
            <v>55.11</v>
          </cell>
        </row>
        <row r="1231">
          <cell r="F1231" t="str">
            <v>100278-5543</v>
          </cell>
          <cell r="G1231" t="str">
            <v>Spiral with Beef and Sauce</v>
          </cell>
          <cell r="H1231" t="str">
            <v>BEEF COARSE GROUND FRZ CTN-60 LB</v>
          </cell>
          <cell r="I1231">
            <v>11.76</v>
          </cell>
          <cell r="J1231">
            <v>3.1023999999999998</v>
          </cell>
          <cell r="K1231">
            <v>36.479999999999997</v>
          </cell>
        </row>
        <row r="1232">
          <cell r="F1232" t="str">
            <v>100278-5578</v>
          </cell>
          <cell r="G1232" t="str">
            <v>Fully Cooked Reduced Fat Beef Spaghetti Sauce</v>
          </cell>
          <cell r="H1232" t="str">
            <v>BEEF COARSE GROUND FRZ CTN-60 LB</v>
          </cell>
          <cell r="I1232">
            <v>15.2</v>
          </cell>
          <cell r="J1232">
            <v>3.1023999999999998</v>
          </cell>
          <cell r="K1232">
            <v>47.16</v>
          </cell>
        </row>
        <row r="1233">
          <cell r="F1233" t="str">
            <v>100278-5590</v>
          </cell>
          <cell r="G1233" t="str">
            <v>Spaghetti with Beef and Sauce</v>
          </cell>
          <cell r="H1233" t="str">
            <v>BEEF COARSE GROUND FRZ CTN-60 LB</v>
          </cell>
          <cell r="I1233">
            <v>11.63</v>
          </cell>
          <cell r="J1233">
            <v>3.1023999999999998</v>
          </cell>
          <cell r="K1233">
            <v>36.08</v>
          </cell>
        </row>
        <row r="1234">
          <cell r="F1234" t="str">
            <v>100278-5591</v>
          </cell>
          <cell r="G1234" t="str">
            <v>Rotini w/Beef Meat and Sauce - WGR</v>
          </cell>
          <cell r="H1234" t="str">
            <v>BEEF COARSE GROUND FRZ CTN-60 LB</v>
          </cell>
          <cell r="I1234">
            <v>11.78</v>
          </cell>
          <cell r="J1234">
            <v>3.1023999999999998</v>
          </cell>
          <cell r="K1234">
            <v>36.549999999999997</v>
          </cell>
        </row>
        <row r="1235">
          <cell r="F1235" t="str">
            <v>100278-5610</v>
          </cell>
          <cell r="G1235" t="str">
            <v>Fully Cooked Premium Beef Patty</v>
          </cell>
          <cell r="H1235" t="str">
            <v>BEEF COARSE GROUND FRZ CTN-60 LB</v>
          </cell>
          <cell r="I1235">
            <v>39.770000000000003</v>
          </cell>
          <cell r="J1235">
            <v>3.1023999999999998</v>
          </cell>
          <cell r="K1235">
            <v>123.38</v>
          </cell>
        </row>
        <row r="1236">
          <cell r="F1236" t="str">
            <v>100278-5631</v>
          </cell>
          <cell r="G1236" t="str">
            <v>Fully Cooked Meatloaf Slices</v>
          </cell>
          <cell r="H1236" t="str">
            <v>BEEF COARSE GROUND FRZ CTN-60 LB</v>
          </cell>
          <cell r="I1236">
            <v>23.12</v>
          </cell>
          <cell r="J1236">
            <v>3.1023999999999998</v>
          </cell>
          <cell r="K1236">
            <v>71.73</v>
          </cell>
        </row>
        <row r="1237">
          <cell r="F1237" t="str">
            <v>100278-5646</v>
          </cell>
          <cell r="G1237" t="str">
            <v>Fully Cooked Pork Sausgae Patty</v>
          </cell>
          <cell r="H1237" t="str">
            <v>PORK PICNIC BNLS FRZ CTN-60 LB</v>
          </cell>
          <cell r="I1237">
            <v>36.49</v>
          </cell>
          <cell r="J1237">
            <v>1.5505</v>
          </cell>
          <cell r="K1237">
            <v>56.58</v>
          </cell>
        </row>
        <row r="1238">
          <cell r="F1238" t="str">
            <v>100278-5649</v>
          </cell>
          <cell r="G1238" t="str">
            <v>Fully Cooked Enhanced Pork Sausage Patty</v>
          </cell>
          <cell r="H1238" t="str">
            <v>PORK PICNIC BNLS FRZ CTN-60 LB</v>
          </cell>
          <cell r="I1238">
            <v>26.91</v>
          </cell>
          <cell r="J1238">
            <v>1.5505</v>
          </cell>
          <cell r="K1238">
            <v>41.72</v>
          </cell>
        </row>
        <row r="1239">
          <cell r="F1239" t="str">
            <v>100278-5653</v>
          </cell>
          <cell r="G1239" t="str">
            <v>Fully Cooked Enhanced Pork Sausgae Link</v>
          </cell>
          <cell r="H1239" t="str">
            <v>PORK PICNIC BNLS FRZ CTN-60 LB</v>
          </cell>
          <cell r="I1239">
            <v>29.03</v>
          </cell>
          <cell r="J1239">
            <v>1.5505</v>
          </cell>
          <cell r="K1239">
            <v>45.01</v>
          </cell>
        </row>
        <row r="1240">
          <cell r="F1240" t="str">
            <v>100278-5659</v>
          </cell>
          <cell r="G1240" t="str">
            <v>Fully Cooked Beef Patty</v>
          </cell>
          <cell r="H1240" t="str">
            <v>BEEF COARSE GROUND FRZ CTN-60 LB</v>
          </cell>
          <cell r="I1240">
            <v>26.36</v>
          </cell>
          <cell r="J1240">
            <v>3.1023999999999998</v>
          </cell>
          <cell r="K1240">
            <v>81.78</v>
          </cell>
        </row>
        <row r="1241">
          <cell r="F1241" t="str">
            <v>100278-5661</v>
          </cell>
          <cell r="G1241" t="str">
            <v>Fully Cooked Beef Patty</v>
          </cell>
          <cell r="H1241" t="str">
            <v>BEEF COARSE GROUND FRZ CTN-60 LB</v>
          </cell>
          <cell r="I1241">
            <v>27.32</v>
          </cell>
          <cell r="J1241">
            <v>3.1023999999999998</v>
          </cell>
          <cell r="K1241">
            <v>84.76</v>
          </cell>
        </row>
        <row r="1242">
          <cell r="F1242" t="str">
            <v>100278-5670</v>
          </cell>
          <cell r="G1242" t="str">
            <v>Fully Cooked Premium Beef Patty</v>
          </cell>
          <cell r="H1242" t="str">
            <v>BEEF COARSE GROUND FRZ CTN-60 LB</v>
          </cell>
          <cell r="I1242">
            <v>37.92</v>
          </cell>
          <cell r="J1242">
            <v>3.1023999999999998</v>
          </cell>
          <cell r="K1242">
            <v>117.64</v>
          </cell>
        </row>
        <row r="1243">
          <cell r="F1243" t="str">
            <v>100278-5679</v>
          </cell>
          <cell r="G1243" t="str">
            <v>Fully Cooked Beef Patty</v>
          </cell>
          <cell r="H1243" t="str">
            <v>BEEF COARSE GROUND FRZ CTN-60 LB</v>
          </cell>
          <cell r="I1243">
            <v>22.35</v>
          </cell>
          <cell r="J1243">
            <v>3.1023999999999998</v>
          </cell>
          <cell r="K1243">
            <v>69.34</v>
          </cell>
        </row>
        <row r="1244">
          <cell r="F1244" t="str">
            <v>100278-5682</v>
          </cell>
          <cell r="G1244" t="str">
            <v>Fully Cooked Reduced Sodium Beef Patty</v>
          </cell>
          <cell r="H1244" t="str">
            <v>BEEF COARSE GROUND FRZ CTN-60 LB</v>
          </cell>
          <cell r="I1244">
            <v>31.37</v>
          </cell>
          <cell r="J1244">
            <v>3.1023999999999998</v>
          </cell>
          <cell r="K1244">
            <v>97.32</v>
          </cell>
        </row>
        <row r="1245">
          <cell r="F1245" t="str">
            <v>100278-5683</v>
          </cell>
          <cell r="G1245" t="str">
            <v>Fully Cooked Premium Beef Patty</v>
          </cell>
          <cell r="H1245" t="str">
            <v>BEEF COARSE GROUND FRZ CTN-60 LB</v>
          </cell>
          <cell r="I1245">
            <v>37.65</v>
          </cell>
          <cell r="J1245">
            <v>3.1023999999999998</v>
          </cell>
          <cell r="K1245">
            <v>116.81</v>
          </cell>
        </row>
        <row r="1246">
          <cell r="F1246" t="str">
            <v>100278-5685</v>
          </cell>
          <cell r="G1246" t="str">
            <v>Fully Cooked Turkey Sausage Patties</v>
          </cell>
          <cell r="H1246" t="str">
            <v>TURKEY THIGHS BNLS SKNLS CHILLED-BULK</v>
          </cell>
          <cell r="I1246">
            <v>24.23</v>
          </cell>
          <cell r="J1246">
            <v>2.9605999999999999</v>
          </cell>
          <cell r="K1246">
            <v>71.739999999999995</v>
          </cell>
        </row>
        <row r="1247">
          <cell r="F1247" t="str">
            <v>100278-5690</v>
          </cell>
          <cell r="G1247" t="str">
            <v>Fully Cooked Pork Rib Patty with BBQ Sauce</v>
          </cell>
          <cell r="H1247" t="str">
            <v>PORK PICNIC BNLS FRZ CTN-60 LB</v>
          </cell>
          <cell r="I1247">
            <v>24.75</v>
          </cell>
          <cell r="J1247">
            <v>1.5505</v>
          </cell>
          <cell r="K1247">
            <v>38.369999999999997</v>
          </cell>
        </row>
        <row r="1248">
          <cell r="F1248" t="str">
            <v>100278-5694</v>
          </cell>
          <cell r="G1248" t="str">
            <v>Fully Cooked Breaded Pork Chop Shaped Patty - WGR</v>
          </cell>
          <cell r="H1248" t="str">
            <v>PORK PICNIC BNLS FRZ CTN-60 LB</v>
          </cell>
          <cell r="I1248">
            <v>19.350000000000001</v>
          </cell>
          <cell r="J1248">
            <v>1.5505</v>
          </cell>
          <cell r="K1248">
            <v>30</v>
          </cell>
        </row>
        <row r="1249">
          <cell r="F1249" t="str">
            <v>100278-5695</v>
          </cell>
          <cell r="G1249" t="str">
            <v>Fully Cooked Beef Patty</v>
          </cell>
          <cell r="H1249" t="str">
            <v>BEEF COARSE GROUND FRZ CTN-60 LB</v>
          </cell>
          <cell r="I1249">
            <v>20.16</v>
          </cell>
          <cell r="J1249">
            <v>3.1023999999999998</v>
          </cell>
          <cell r="K1249">
            <v>62.54</v>
          </cell>
        </row>
        <row r="1250">
          <cell r="F1250" t="str">
            <v>100278-5703</v>
          </cell>
          <cell r="G1250" t="str">
            <v>Marinara Sauce</v>
          </cell>
          <cell r="H1250" t="str">
            <v>TOMATO PASTE FOR BULK PROCESSING</v>
          </cell>
          <cell r="I1250">
            <v>9</v>
          </cell>
          <cell r="J1250">
            <v>0.68410000000000004</v>
          </cell>
          <cell r="K1250">
            <v>6.16</v>
          </cell>
        </row>
        <row r="1251">
          <cell r="F1251" t="str">
            <v>100278-5704</v>
          </cell>
          <cell r="G1251" t="str">
            <v>Buffalo Sauce</v>
          </cell>
          <cell r="H1251" t="str">
            <v>TOMATO PASTE FOR BULK PROCESSING</v>
          </cell>
          <cell r="I1251">
            <v>7.5</v>
          </cell>
          <cell r="J1251">
            <v>0.68410000000000004</v>
          </cell>
          <cell r="K1251">
            <v>5.13</v>
          </cell>
        </row>
        <row r="1252">
          <cell r="F1252" t="str">
            <v>100278-5705</v>
          </cell>
          <cell r="G1252" t="str">
            <v>Cheese Sauce</v>
          </cell>
          <cell r="H1252" t="str">
            <v>CHEESE NAT AMER FBD BARREL-500 LB(40800)</v>
          </cell>
          <cell r="I1252">
            <v>15</v>
          </cell>
          <cell r="J1252">
            <v>1.9476</v>
          </cell>
          <cell r="K1252">
            <v>29.21</v>
          </cell>
        </row>
        <row r="1253">
          <cell r="F1253" t="str">
            <v>100278-5708</v>
          </cell>
          <cell r="G1253" t="str">
            <v>Jalapeno Cheese Sauce</v>
          </cell>
          <cell r="H1253" t="str">
            <v>CHEESE NAT AMER FBD BARREL-500 LB(40800)</v>
          </cell>
          <cell r="I1253">
            <v>15</v>
          </cell>
          <cell r="J1253">
            <v>1.9476</v>
          </cell>
          <cell r="K1253">
            <v>29.21</v>
          </cell>
        </row>
        <row r="1254">
          <cell r="F1254" t="str">
            <v>100278-5711</v>
          </cell>
          <cell r="G1254" t="str">
            <v>Barbeque Sauce</v>
          </cell>
          <cell r="H1254" t="str">
            <v>TOMATO PASTE FOR BULK PROCESSING</v>
          </cell>
          <cell r="I1254">
            <v>6.03</v>
          </cell>
          <cell r="J1254">
            <v>0.68410000000000004</v>
          </cell>
          <cell r="K1254">
            <v>4.13</v>
          </cell>
        </row>
        <row r="1255">
          <cell r="F1255" t="str">
            <v>100278-5715</v>
          </cell>
          <cell r="G1255" t="str">
            <v>Reduced Fat Cheese Sauce</v>
          </cell>
          <cell r="H1255" t="str">
            <v>CHEESE NAT AMER FBD BARREL-500 LB(40800)</v>
          </cell>
          <cell r="I1255">
            <v>8.1</v>
          </cell>
          <cell r="J1255">
            <v>1.9476</v>
          </cell>
          <cell r="K1255">
            <v>15.78</v>
          </cell>
        </row>
        <row r="1256">
          <cell r="F1256" t="str">
            <v>100278-5718</v>
          </cell>
          <cell r="G1256" t="str">
            <v>Queso Blanco</v>
          </cell>
          <cell r="H1256" t="str">
            <v>CHEESE NAT AMER FBD BARREL-500 LB(40800)</v>
          </cell>
          <cell r="I1256">
            <v>15</v>
          </cell>
          <cell r="J1256">
            <v>1.9476</v>
          </cell>
          <cell r="K1256">
            <v>29.21</v>
          </cell>
        </row>
        <row r="1257">
          <cell r="F1257" t="str">
            <v>100278-5722</v>
          </cell>
          <cell r="G1257" t="str">
            <v>Alfredo Sauce</v>
          </cell>
          <cell r="H1257" t="str">
            <v>CHEESE NAT AMER FBD BARREL-500 LB(40800)</v>
          </cell>
          <cell r="I1257">
            <v>8.11</v>
          </cell>
          <cell r="J1257">
            <v>1.9476</v>
          </cell>
          <cell r="K1257">
            <v>15.8</v>
          </cell>
        </row>
        <row r="1258">
          <cell r="F1258" t="str">
            <v>100278-5724</v>
          </cell>
          <cell r="G1258" t="str">
            <v>Reduced Fat Nacho Cheese Sauce</v>
          </cell>
          <cell r="H1258" t="str">
            <v>CHEESE NAT AMER FBD BARREL-500 LB(40800)</v>
          </cell>
          <cell r="I1258">
            <v>8.1</v>
          </cell>
          <cell r="J1258">
            <v>1.9476</v>
          </cell>
          <cell r="K1258">
            <v>15.78</v>
          </cell>
        </row>
        <row r="1259">
          <cell r="F1259" t="str">
            <v>100278-5725</v>
          </cell>
          <cell r="G1259" t="str">
            <v>Reduced Fat Queso Blanco Cheese Sauce</v>
          </cell>
          <cell r="H1259" t="str">
            <v>CHEESE NAT AMER FBD BARREL-500 LB(40800)</v>
          </cell>
          <cell r="I1259">
            <v>11.1</v>
          </cell>
          <cell r="J1259">
            <v>1.9476</v>
          </cell>
          <cell r="K1259">
            <v>21.62</v>
          </cell>
        </row>
        <row r="1260">
          <cell r="F1260" t="str">
            <v>100278-5730</v>
          </cell>
          <cell r="G1260" t="str">
            <v>Three Cheese Sauce</v>
          </cell>
          <cell r="H1260" t="str">
            <v>CHEESE NAT AMER FBD BARREL-500 LB(40800)</v>
          </cell>
          <cell r="I1260">
            <v>15</v>
          </cell>
          <cell r="J1260">
            <v>1.9476</v>
          </cell>
          <cell r="K1260">
            <v>29.21</v>
          </cell>
        </row>
        <row r="1261">
          <cell r="F1261" t="str">
            <v>100278-5731</v>
          </cell>
          <cell r="G1261" t="str">
            <v>Golden Queso</v>
          </cell>
          <cell r="H1261" t="str">
            <v>CHEESE NAT AMER FBD BARREL-500 LB(40800)</v>
          </cell>
          <cell r="I1261">
            <v>15</v>
          </cell>
          <cell r="J1261">
            <v>1.9476</v>
          </cell>
          <cell r="K1261">
            <v>29.21</v>
          </cell>
        </row>
        <row r="1262">
          <cell r="F1262" t="str">
            <v>100278-5734</v>
          </cell>
          <cell r="G1262" t="str">
            <v>Reduced Sodium Cheese Sauce</v>
          </cell>
          <cell r="H1262" t="str">
            <v>CHEESE NAT AMER FBD BARREL-500 LB(40800)</v>
          </cell>
          <cell r="I1262">
            <v>15</v>
          </cell>
          <cell r="J1262">
            <v>1.9476</v>
          </cell>
          <cell r="K1262">
            <v>29.21</v>
          </cell>
        </row>
        <row r="1263">
          <cell r="F1263" t="str">
            <v>100278-5735</v>
          </cell>
          <cell r="G1263" t="str">
            <v>Reduced Sodium Cheese Sauce</v>
          </cell>
          <cell r="H1263" t="str">
            <v>CHEESE NAT AMER FBD BARREL-500 LB(40800)</v>
          </cell>
          <cell r="I1263">
            <v>8.1</v>
          </cell>
          <cell r="J1263">
            <v>1.9476</v>
          </cell>
          <cell r="K1263">
            <v>15.78</v>
          </cell>
        </row>
        <row r="1264">
          <cell r="F1264" t="str">
            <v>100278-5738</v>
          </cell>
          <cell r="G1264" t="str">
            <v>Reduced Sodium Golden Queso</v>
          </cell>
          <cell r="H1264" t="str">
            <v>CHEESE NAT AMER FBD BARREL-500 LB(40800)</v>
          </cell>
          <cell r="I1264">
            <v>15</v>
          </cell>
          <cell r="J1264">
            <v>1.9476</v>
          </cell>
          <cell r="K1264">
            <v>29.21</v>
          </cell>
        </row>
        <row r="1265">
          <cell r="F1265" t="str">
            <v>100278-5741</v>
          </cell>
          <cell r="G1265" t="str">
            <v>Alfredo Sauce</v>
          </cell>
          <cell r="H1265" t="str">
            <v>CHEESE NAT AMER FBD BARREL-500 LB(40800)</v>
          </cell>
          <cell r="I1265">
            <v>8.11</v>
          </cell>
          <cell r="J1265">
            <v>1.9476</v>
          </cell>
          <cell r="K1265">
            <v>15.8</v>
          </cell>
        </row>
        <row r="1266">
          <cell r="F1266" t="str">
            <v>100278-5742</v>
          </cell>
          <cell r="G1266" t="str">
            <v>Queso Blanco</v>
          </cell>
          <cell r="H1266" t="str">
            <v>CHEESE NAT AMER FBD BARREL-500 LB(40800)</v>
          </cell>
          <cell r="I1266">
            <v>15</v>
          </cell>
          <cell r="J1266">
            <v>1.9476</v>
          </cell>
          <cell r="K1266">
            <v>29.21</v>
          </cell>
        </row>
        <row r="1267">
          <cell r="F1267" t="str">
            <v>100278-5743</v>
          </cell>
          <cell r="G1267" t="str">
            <v>Reduced Sodium _x000D_
Three Cheese Mac and Cheese</v>
          </cell>
          <cell r="H1267" t="str">
            <v>CHEESE NAT AMER FBD BARREL-500 LB(40800)</v>
          </cell>
          <cell r="I1267">
            <v>7.2</v>
          </cell>
          <cell r="J1267">
            <v>1.9476</v>
          </cell>
          <cell r="K1267">
            <v>14.02</v>
          </cell>
        </row>
        <row r="1268">
          <cell r="F1268" t="str">
            <v>100278-5744</v>
          </cell>
          <cell r="G1268" t="str">
            <v>Jalapeno Cheese Sauce</v>
          </cell>
          <cell r="H1268" t="str">
            <v>CHEESE NAT AMER FBD BARREL-500 LB(40800)</v>
          </cell>
          <cell r="I1268">
            <v>15</v>
          </cell>
          <cell r="J1268">
            <v>1.9476</v>
          </cell>
          <cell r="K1268">
            <v>29.21</v>
          </cell>
        </row>
        <row r="1269">
          <cell r="F1269" t="str">
            <v>100278-5745</v>
          </cell>
          <cell r="G1269" t="str">
            <v>Three Cheese Sauce</v>
          </cell>
          <cell r="H1269" t="str">
            <v>CHEESE NAT AMER FBD BARREL-500 LB(40800)</v>
          </cell>
          <cell r="I1269">
            <v>15</v>
          </cell>
          <cell r="J1269">
            <v>1.9476</v>
          </cell>
          <cell r="K1269">
            <v>29.21</v>
          </cell>
        </row>
        <row r="1270">
          <cell r="F1270" t="str">
            <v>100278-5749</v>
          </cell>
          <cell r="G1270" t="str">
            <v>Homestyle Reduced Sodium _x000D_
Whole Grain Rich Mac &amp; Cheese Straight Noodle</v>
          </cell>
          <cell r="H1270" t="str">
            <v>CHEESE NAT AMER FBD BARREL-500 LB(40800)</v>
          </cell>
          <cell r="I1270">
            <v>7.2</v>
          </cell>
          <cell r="J1270">
            <v>1.9476</v>
          </cell>
          <cell r="K1270">
            <v>14.02</v>
          </cell>
        </row>
        <row r="1271">
          <cell r="F1271" t="str">
            <v>100278-5756</v>
          </cell>
          <cell r="G1271" t="str">
            <v>Homestyle Reduced Fat Mac &amp; Cheese Whole Grain Elbow Noodle -WGR</v>
          </cell>
          <cell r="H1271" t="str">
            <v>CHEESE NAT AMER FBD BARREL-500 LB(40800)</v>
          </cell>
          <cell r="I1271">
            <v>5.12</v>
          </cell>
          <cell r="J1271">
            <v>1.9476</v>
          </cell>
          <cell r="K1271">
            <v>9.9700000000000006</v>
          </cell>
        </row>
        <row r="1272">
          <cell r="F1272" t="str">
            <v>100278-5757</v>
          </cell>
          <cell r="G1272" t="str">
            <v>Homestyle Mac &amp; Cheese Elbow Noodle</v>
          </cell>
          <cell r="H1272" t="str">
            <v>CHEESE NAT AMER FBD BARREL-500 LB(40800)</v>
          </cell>
          <cell r="I1272">
            <v>7.2</v>
          </cell>
          <cell r="J1272">
            <v>1.9476</v>
          </cell>
          <cell r="K1272">
            <v>14.02</v>
          </cell>
        </row>
        <row r="1273">
          <cell r="F1273" t="str">
            <v>100278-5758</v>
          </cell>
          <cell r="G1273" t="str">
            <v>Homestyle Reduced Fat Mac &amp; Cheese Elbow Noodle</v>
          </cell>
          <cell r="H1273" t="str">
            <v>CHEESE NAT AMER FBD BARREL-500 LB(40800)</v>
          </cell>
          <cell r="I1273">
            <v>5.08</v>
          </cell>
          <cell r="J1273">
            <v>1.9476</v>
          </cell>
          <cell r="K1273">
            <v>9.89</v>
          </cell>
        </row>
        <row r="1274">
          <cell r="F1274" t="str">
            <v>100278-5759</v>
          </cell>
          <cell r="G1274" t="str">
            <v>Homestyle Mac &amp; Cheese Straight Noodle</v>
          </cell>
          <cell r="H1274" t="str">
            <v>CHEESE NAT AMER FBD BARREL-500 LB(40800)</v>
          </cell>
          <cell r="I1274">
            <v>7.2</v>
          </cell>
          <cell r="J1274">
            <v>1.9476</v>
          </cell>
          <cell r="K1274">
            <v>14.02</v>
          </cell>
        </row>
        <row r="1275">
          <cell r="F1275" t="str">
            <v>100278-5761</v>
          </cell>
          <cell r="G1275" t="str">
            <v>Homestyle Reduced Fat Mac &amp; Cheese Straight Noodle</v>
          </cell>
          <cell r="H1275" t="str">
            <v>CHEESE NAT AMER FBD BARREL-500 LB(40800)</v>
          </cell>
          <cell r="I1275">
            <v>5.0199999999999996</v>
          </cell>
          <cell r="J1275">
            <v>1.9476</v>
          </cell>
          <cell r="K1275">
            <v>9.7799999999999994</v>
          </cell>
        </row>
        <row r="1276">
          <cell r="F1276" t="str">
            <v>100278-5764</v>
          </cell>
          <cell r="G1276" t="str">
            <v>Penne in Alfredo Sauce</v>
          </cell>
          <cell r="H1276" t="str">
            <v>CHEESE NAT AMER FBD BARREL-500 LB(40800)</v>
          </cell>
          <cell r="I1276">
            <v>5.12</v>
          </cell>
          <cell r="J1276">
            <v>1.9476</v>
          </cell>
          <cell r="K1276">
            <v>9.9700000000000006</v>
          </cell>
        </row>
        <row r="1277">
          <cell r="F1277" t="str">
            <v>100278-5765</v>
          </cell>
          <cell r="G1277" t="str">
            <v>Whole Grain Rich Mac &amp; Cheese Straight Noodle</v>
          </cell>
          <cell r="H1277" t="str">
            <v>CHEESE NAT AMER FBD BARREL-500 LB(40800)</v>
          </cell>
          <cell r="I1277">
            <v>5.12</v>
          </cell>
          <cell r="J1277">
            <v>1.9476</v>
          </cell>
          <cell r="K1277">
            <v>9.9700000000000006</v>
          </cell>
        </row>
        <row r="1278">
          <cell r="F1278" t="str">
            <v>100278-5767</v>
          </cell>
          <cell r="G1278" t="str">
            <v>Whole Grain Rich Mac &amp; Cheese</v>
          </cell>
          <cell r="H1278" t="str">
            <v>CHEESE NAT AMER FBD BARREL-500 LB(40800)</v>
          </cell>
          <cell r="I1278">
            <v>5.12</v>
          </cell>
          <cell r="J1278">
            <v>1.9476</v>
          </cell>
          <cell r="K1278">
            <v>9.9700000000000006</v>
          </cell>
        </row>
        <row r="1279">
          <cell r="F1279" t="str">
            <v>100278-5768</v>
          </cell>
          <cell r="G1279" t="str">
            <v>Homestyle Reduced Fat Whole Grain Rich Mac &amp; Cheese Elbow Noodle</v>
          </cell>
          <cell r="H1279" t="str">
            <v>CHEESE NAT AMER FBD BARREL-500 LB(40800)</v>
          </cell>
          <cell r="I1279">
            <v>7.2</v>
          </cell>
          <cell r="J1279">
            <v>1.9476</v>
          </cell>
          <cell r="K1279">
            <v>14.02</v>
          </cell>
        </row>
        <row r="1280">
          <cell r="F1280" t="str">
            <v>100278-5769</v>
          </cell>
          <cell r="G1280" t="str">
            <v>Homestyle Reduced Fat Whole Grain Rich Mac &amp; Cheese Straight Noodle</v>
          </cell>
          <cell r="H1280" t="str">
            <v>CHEESE NAT AMER FBD BARREL-500 LB(40800)</v>
          </cell>
          <cell r="I1280">
            <v>7.2</v>
          </cell>
          <cell r="J1280">
            <v>1.9476</v>
          </cell>
          <cell r="K1280">
            <v>14.02</v>
          </cell>
        </row>
        <row r="1281">
          <cell r="F1281" t="str">
            <v>100278-5773</v>
          </cell>
          <cell r="G1281" t="str">
            <v>Three Cheese Mac and Cheese</v>
          </cell>
          <cell r="H1281" t="str">
            <v>CHEESE NAT AMER FBD BARREL-500 LB(40800)</v>
          </cell>
          <cell r="I1281">
            <v>7.2</v>
          </cell>
          <cell r="J1281">
            <v>1.9476</v>
          </cell>
          <cell r="K1281">
            <v>14.02</v>
          </cell>
        </row>
        <row r="1282">
          <cell r="F1282" t="str">
            <v>100278-5776</v>
          </cell>
          <cell r="G1282" t="str">
            <v>Homestyle Reduced Sodium Whole Grain Rich Mac &amp; Cheese Elbow Noodle</v>
          </cell>
          <cell r="H1282" t="str">
            <v>CHEESE NAT AMER FBD BARREL-500 LB(40800)</v>
          </cell>
          <cell r="I1282">
            <v>7.26</v>
          </cell>
          <cell r="J1282">
            <v>1.9476</v>
          </cell>
          <cell r="K1282">
            <v>14.14</v>
          </cell>
        </row>
        <row r="1283">
          <cell r="F1283" t="str">
            <v>100278-5781</v>
          </cell>
          <cell r="G1283" t="str">
            <v>Homestyle Reduced Fat _x000D_
Mac &amp; Cheese Straight Noodle Portion Pack Bowls</v>
          </cell>
          <cell r="H1283" t="str">
            <v>CHEESE NAT AMER FBD BARREL-500 LB(40800)</v>
          </cell>
          <cell r="I1283">
            <v>1.92</v>
          </cell>
          <cell r="J1283">
            <v>1.9476</v>
          </cell>
          <cell r="K1283">
            <v>3.74</v>
          </cell>
        </row>
        <row r="1284">
          <cell r="F1284" t="str">
            <v>100278-5782</v>
          </cell>
          <cell r="G1284" t="str">
            <v>Homestyle Reduced Fat _x000D_
Mac &amp; Cheese Large Elbow Portion Pack Bowls</v>
          </cell>
          <cell r="H1284" t="str">
            <v>CHEESE NAT AMER FBD BARREL-500 LB(40800)</v>
          </cell>
          <cell r="I1284">
            <v>1.92</v>
          </cell>
          <cell r="J1284">
            <v>1.9476</v>
          </cell>
          <cell r="K1284">
            <v>3.74</v>
          </cell>
        </row>
        <row r="1285">
          <cell r="F1285" t="str">
            <v>100278-5783</v>
          </cell>
          <cell r="G1285" t="str">
            <v>Penne in Alfredo Sauce  Portion Pack</v>
          </cell>
          <cell r="H1285" t="str">
            <v>CHEESE NAT AMER FBD BARREL-500 LB(40800)</v>
          </cell>
          <cell r="I1285">
            <v>1.92</v>
          </cell>
          <cell r="J1285">
            <v>1.9476</v>
          </cell>
          <cell r="K1285">
            <v>3.74</v>
          </cell>
        </row>
        <row r="1286">
          <cell r="F1286" t="str">
            <v>100278-5799</v>
          </cell>
          <cell r="G1286" t="str">
            <v>Homestyle Reduced Whole Grain Rich Mac &amp; Cheese Elbow Noodle</v>
          </cell>
          <cell r="H1286" t="str">
            <v>CHEESE NAT AMER FBD BARREL-500 LB(40800)</v>
          </cell>
          <cell r="I1286">
            <v>7.2</v>
          </cell>
          <cell r="J1286">
            <v>1.9476</v>
          </cell>
          <cell r="K1286">
            <v>14.02</v>
          </cell>
        </row>
        <row r="1287">
          <cell r="F1287" t="str">
            <v>100278-5868</v>
          </cell>
          <cell r="G1287" t="str">
            <v>Fully Cooked Beef Crumble Mix, Braised Beef</v>
          </cell>
          <cell r="H1287" t="str">
            <v>BEEF COARSE GROUND FRZ CTN-60 LB</v>
          </cell>
          <cell r="I1287">
            <v>28.75</v>
          </cell>
          <cell r="J1287">
            <v>3.1023999999999998</v>
          </cell>
          <cell r="K1287">
            <v>89.19</v>
          </cell>
        </row>
        <row r="1288">
          <cell r="F1288" t="str">
            <v>NOT IN NAV -20</v>
          </cell>
          <cell r="G1288" t="str">
            <v>20 ounce dough ball</v>
          </cell>
          <cell r="H1288" t="str">
            <v>FLOUR BAKER HARD WHT UNBLCH-BULK</v>
          </cell>
          <cell r="I1288">
            <v>13.75</v>
          </cell>
          <cell r="J1288">
            <v>0.3332</v>
          </cell>
          <cell r="K1288">
            <v>4.58</v>
          </cell>
        </row>
        <row r="1289">
          <cell r="F1289" t="str">
            <v>NOT IN NAV -11111</v>
          </cell>
          <cell r="G1289" t="str">
            <v>Bread Bowl</v>
          </cell>
          <cell r="H1289" t="str">
            <v>FLOUR BAKER HARD WHT UNBLCH-BULK</v>
          </cell>
          <cell r="I1289">
            <v>5.48</v>
          </cell>
          <cell r="J1289">
            <v>0.3332</v>
          </cell>
          <cell r="K1289">
            <v>1.83</v>
          </cell>
        </row>
        <row r="1290">
          <cell r="F1290" t="str">
            <v>NOT IN NAV -16000</v>
          </cell>
          <cell r="G1290" t="str">
            <v>16" Par-Baked</v>
          </cell>
          <cell r="H1290" t="str">
            <v>FLOUR BAKER HARD WHT UNBLCH-BULK</v>
          </cell>
          <cell r="I1290">
            <v>9.8699999999999992</v>
          </cell>
          <cell r="J1290">
            <v>0.3332</v>
          </cell>
          <cell r="K1290">
            <v>3.29</v>
          </cell>
        </row>
        <row r="1291">
          <cell r="F1291" t="str">
            <v>NOT IN NAV -16240</v>
          </cell>
          <cell r="G1291" t="str">
            <v>Full Sheet(16" x 24") Par-Baked</v>
          </cell>
          <cell r="H1291" t="str">
            <v>FLOUR BAKER HARD WHT UNBLCH-BULK</v>
          </cell>
          <cell r="I1291">
            <v>10.9</v>
          </cell>
          <cell r="J1291">
            <v>0.3332</v>
          </cell>
          <cell r="K1291">
            <v>3.63</v>
          </cell>
        </row>
        <row r="1292">
          <cell r="F1292" t="str">
            <v>NOT IN NAV -20001</v>
          </cell>
          <cell r="G1292" t="str">
            <v>12" x 16" Par-Baked</v>
          </cell>
          <cell r="H1292" t="str">
            <v>FLOUR BAKER HARD WHT UNBLCH-BULK</v>
          </cell>
          <cell r="I1292">
            <v>9.8699999999999992</v>
          </cell>
          <cell r="J1292">
            <v>0.3332</v>
          </cell>
          <cell r="K1292">
            <v>3.29</v>
          </cell>
        </row>
        <row r="1293">
          <cell r="F1293" t="str">
            <v>NOT IN NAV -70001</v>
          </cell>
          <cell r="G1293" t="str">
            <v>7" Par-Baked</v>
          </cell>
          <cell r="H1293" t="str">
            <v>FLOUR BAKER HARD WHT UNBLCH-BULK</v>
          </cell>
          <cell r="I1293">
            <v>4.79</v>
          </cell>
          <cell r="J1293">
            <v>0.3332</v>
          </cell>
          <cell r="K1293">
            <v>1.6</v>
          </cell>
        </row>
        <row r="1294">
          <cell r="F1294" t="str">
            <v>NOT IN NAV -84026</v>
          </cell>
          <cell r="G1294" t="str">
            <v>26 ounce dough ball</v>
          </cell>
          <cell r="H1294" t="str">
            <v>FLOUR BAKER HARD WHT UNBLCH-BULK</v>
          </cell>
          <cell r="I1294">
            <v>14.3</v>
          </cell>
          <cell r="J1294">
            <v>0.3332</v>
          </cell>
          <cell r="K1294">
            <v>4.76</v>
          </cell>
        </row>
        <row r="1295">
          <cell r="F1295" t="str">
            <v>NOT IN NAV -84106</v>
          </cell>
          <cell r="G1295" t="str">
            <v>6" Self Rising Dough REG</v>
          </cell>
          <cell r="H1295" t="str">
            <v>FLOUR BAKER HARD WHT UNBLCH-BULK</v>
          </cell>
          <cell r="I1295">
            <v>16.899999999999999</v>
          </cell>
          <cell r="J1295">
            <v>0.3332</v>
          </cell>
          <cell r="K1295">
            <v>5.63</v>
          </cell>
        </row>
        <row r="1296">
          <cell r="F1296" t="str">
            <v>NOT IN NAV -84125</v>
          </cell>
          <cell r="G1296" t="str">
            <v>12" x 16" (26 oz) Self-Rising</v>
          </cell>
          <cell r="H1296" t="str">
            <v>FLOUR BAKER HARD WHT UNBLCH-BULK</v>
          </cell>
          <cell r="I1296">
            <v>17.850000000000001</v>
          </cell>
          <cell r="J1296">
            <v>0.3332</v>
          </cell>
          <cell r="K1296">
            <v>5.95</v>
          </cell>
        </row>
        <row r="1297">
          <cell r="F1297" t="str">
            <v>NOT IN NAV -84126</v>
          </cell>
          <cell r="G1297" t="str">
            <v>12" x 16" Self-Rising - 28 oz</v>
          </cell>
          <cell r="H1297" t="str">
            <v>FLOUR BAKER HARD WHT UNBLCH-BULK</v>
          </cell>
          <cell r="I1297">
            <v>17.3</v>
          </cell>
          <cell r="J1297">
            <v>0.3332</v>
          </cell>
          <cell r="K1297">
            <v>5.76</v>
          </cell>
        </row>
        <row r="1298">
          <cell r="F1298" t="str">
            <v>NOT IN NAV -84216</v>
          </cell>
          <cell r="G1298" t="str">
            <v>16" Par-Baked</v>
          </cell>
          <cell r="H1298" t="str">
            <v>FLOUR BAKER HARD WHT UNBLCH-BULK</v>
          </cell>
          <cell r="I1298">
            <v>13.46</v>
          </cell>
          <cell r="J1298">
            <v>0.3332</v>
          </cell>
          <cell r="K1298">
            <v>4.4800000000000004</v>
          </cell>
        </row>
        <row r="1299">
          <cell r="F1299" t="str">
            <v>NOT IN NAV -84228</v>
          </cell>
          <cell r="G1299" t="str">
            <v>8" x 8" Par-Baked</v>
          </cell>
          <cell r="H1299" t="str">
            <v>FLOUR BAKER HARD WHT UNBLCH-BULK</v>
          </cell>
          <cell r="I1299">
            <v>8.7799999999999994</v>
          </cell>
          <cell r="J1299">
            <v>0.3332</v>
          </cell>
          <cell r="K1299">
            <v>2.93</v>
          </cell>
        </row>
        <row r="1300">
          <cell r="F1300" t="str">
            <v>NOT IN NAV -84316</v>
          </cell>
          <cell r="G1300" t="str">
            <v>16" Self-Rising - 29.5 oz</v>
          </cell>
          <cell r="H1300" t="str">
            <v>FLOUR BAKER HARD WHT UNBLCH-BULK</v>
          </cell>
          <cell r="I1300">
            <v>22.28</v>
          </cell>
          <cell r="J1300">
            <v>0.3332</v>
          </cell>
          <cell r="K1300">
            <v>7.42</v>
          </cell>
        </row>
        <row r="1301">
          <cell r="F1301" t="str">
            <v>NOT IN NAV -84926</v>
          </cell>
          <cell r="G1301" t="str">
            <v>12" x 16" Premium Par-baked crust REG</v>
          </cell>
          <cell r="H1301" t="str">
            <v>FLOUR BAKER HARD WHT UNBLCH-BULK</v>
          </cell>
          <cell r="I1301">
            <v>16.190000000000001</v>
          </cell>
          <cell r="J1301">
            <v>0.3332</v>
          </cell>
          <cell r="K1301">
            <v>5.39</v>
          </cell>
        </row>
        <row r="1302">
          <cell r="F1302" t="str">
            <v>NOT IN NAV -85106</v>
          </cell>
          <cell r="G1302" t="str">
            <v>6" Whole Wheat Self-Rising</v>
          </cell>
          <cell r="H1302" t="str">
            <v>FLOUR BAKER HARD WHT UNBLCH-BULK</v>
          </cell>
          <cell r="I1302">
            <v>7.9</v>
          </cell>
          <cell r="J1302">
            <v>0.3332</v>
          </cell>
          <cell r="K1302">
            <v>2.63</v>
          </cell>
        </row>
        <row r="1303">
          <cell r="F1303" t="str">
            <v>NOT IN NAV -85116</v>
          </cell>
          <cell r="G1303" t="str">
            <v>16" Thin Whole Wheat Self-Rising - 22 oz</v>
          </cell>
          <cell r="H1303" t="str">
            <v>FLOUR BAKER HARD WHT UNBLCH-BULK</v>
          </cell>
          <cell r="I1303">
            <v>7.64</v>
          </cell>
          <cell r="J1303">
            <v>0.3332</v>
          </cell>
          <cell r="K1303">
            <v>2.5499999999999998</v>
          </cell>
        </row>
        <row r="1304">
          <cell r="F1304" t="str">
            <v>NOT IN NAV -85209</v>
          </cell>
          <cell r="G1304" t="str">
            <v>9" White Whole Wheat Par-Baked</v>
          </cell>
          <cell r="H1304" t="str">
            <v>FLOUR BAKER HARD WHT UNBLCH-BULK</v>
          </cell>
          <cell r="I1304">
            <v>2.86</v>
          </cell>
          <cell r="J1304">
            <v>0.3332</v>
          </cell>
          <cell r="K1304">
            <v>0.95</v>
          </cell>
        </row>
        <row r="1305">
          <cell r="F1305" t="str">
            <v>NOT IN NAV -85216</v>
          </cell>
          <cell r="G1305" t="str">
            <v>16" (22.5 oz) Whole Wheat Par-Baked</v>
          </cell>
          <cell r="H1305" t="str">
            <v>FLOUR BAKER HARD WHT UNBLCH-BULK</v>
          </cell>
          <cell r="I1305">
            <v>6.77</v>
          </cell>
          <cell r="J1305">
            <v>0.3332</v>
          </cell>
          <cell r="K1305">
            <v>2.2599999999999998</v>
          </cell>
        </row>
        <row r="1306">
          <cell r="F1306" t="str">
            <v>NOT IN NAV -85229</v>
          </cell>
          <cell r="G1306" t="str">
            <v>Full Sheet (16" x 24") Whole Wheat Par-Baked</v>
          </cell>
          <cell r="H1306" t="str">
            <v>FLOUR BAKER HARD WHT UNBLCH-BULK</v>
          </cell>
          <cell r="I1306">
            <v>5.49</v>
          </cell>
          <cell r="J1306">
            <v>0.3332</v>
          </cell>
          <cell r="K1306">
            <v>1.83</v>
          </cell>
        </row>
        <row r="1307">
          <cell r="F1307" t="str">
            <v>NOT IN NAV -85416</v>
          </cell>
          <cell r="G1307" t="str">
            <v>16" RE Whole White Wheat Par-Baked</v>
          </cell>
          <cell r="H1307" t="str">
            <v>FLOUR BAKER HARD WHT UNBLCH-BULK</v>
          </cell>
          <cell r="I1307">
            <v>4.5199999999999996</v>
          </cell>
          <cell r="J1307">
            <v>0.3332</v>
          </cell>
          <cell r="K1307">
            <v>1.51</v>
          </cell>
        </row>
        <row r="1308">
          <cell r="F1308" t="str">
            <v>NOT IN NAV -85626</v>
          </cell>
          <cell r="G1308" t="str">
            <v>12" x 16" Whole Wheat Self-Rising - 28 oz</v>
          </cell>
          <cell r="H1308" t="str">
            <v>FLOUR BAKER HARD WHT UNBLCH-BULK</v>
          </cell>
          <cell r="I1308">
            <v>7.96</v>
          </cell>
          <cell r="J1308">
            <v>0.3332</v>
          </cell>
          <cell r="K1308">
            <v>2.65</v>
          </cell>
        </row>
        <row r="1309">
          <cell r="F1309" t="str">
            <v>NOT IN NAV -85728</v>
          </cell>
          <cell r="G1309" t="str">
            <v>8' x 8" Whole Wheat Pizza Par-Baked</v>
          </cell>
          <cell r="H1309" t="str">
            <v>FLOUR BAKER HARD WHT UNBLCH-BULK</v>
          </cell>
          <cell r="I1309">
            <v>4.62</v>
          </cell>
          <cell r="J1309">
            <v>0.3332</v>
          </cell>
          <cell r="K1309">
            <v>1.54</v>
          </cell>
        </row>
        <row r="1310">
          <cell r="F1310" t="str">
            <v>NOT IN NAV -85816</v>
          </cell>
          <cell r="G1310" t="str">
            <v>16" Whole Wheat Self-Rising - 28 oz</v>
          </cell>
          <cell r="H1310" t="str">
            <v>FLOUR BAKER HARD WHT UNBLCH-BULK</v>
          </cell>
          <cell r="I1310">
            <v>9.7200000000000006</v>
          </cell>
          <cell r="J1310">
            <v>0.3332</v>
          </cell>
          <cell r="K1310">
            <v>3.24</v>
          </cell>
        </row>
        <row r="1311">
          <cell r="F1311" t="str">
            <v>NOT IN NAV -85926</v>
          </cell>
          <cell r="G1311" t="str">
            <v>12"x16" Whole Wheat Deluxe Par-Baked</v>
          </cell>
          <cell r="H1311" t="str">
            <v>FLOUR BAKER HARD WHT UNBLCH-BULK</v>
          </cell>
          <cell r="I1311">
            <v>6.47</v>
          </cell>
          <cell r="J1311">
            <v>0.3332</v>
          </cell>
          <cell r="K1311">
            <v>2.16</v>
          </cell>
        </row>
        <row r="1312">
          <cell r="F1312" t="str">
            <v>NOT IN NAV -86016</v>
          </cell>
          <cell r="G1312" t="str">
            <v>16" Hearth Baked Cheese Pizza</v>
          </cell>
          <cell r="H1312" t="str">
            <v>CHEESE MOZ LM PART SKM SHRD FRZ BOX-30LB FLOUR BAKER HARD WHT UNBLCH-BULK</v>
          </cell>
          <cell r="I1312">
            <v>14.69</v>
          </cell>
          <cell r="J1312">
            <v>2.2563</v>
          </cell>
          <cell r="K1312">
            <v>17.61</v>
          </cell>
        </row>
        <row r="1313">
          <cell r="F1313" t="str">
            <v>NOT IN NAV -87016</v>
          </cell>
          <cell r="G1313" t="str">
            <v>16" 51% WW Cheese Pizza</v>
          </cell>
          <cell r="H1313" t="str">
            <v>CHEESE MOZ LM PART SKM SHRD FRZ BOX-30LB FLOUR BAKER HARD WHT UNBLCH-BULK</v>
          </cell>
          <cell r="I1313">
            <v>11.04</v>
          </cell>
          <cell r="J1313">
            <v>2.2563</v>
          </cell>
          <cell r="K1313">
            <v>16.39</v>
          </cell>
        </row>
        <row r="1314">
          <cell r="F1314" t="str">
            <v>NOT IN NAV -90001</v>
          </cell>
          <cell r="G1314" t="str">
            <v>9" Par-Baked</v>
          </cell>
          <cell r="H1314" t="str">
            <v>FLOUR BAKER HARD WHT UNBLCH-BULK</v>
          </cell>
          <cell r="I1314">
            <v>4.49</v>
          </cell>
          <cell r="J1314">
            <v>0.3332</v>
          </cell>
          <cell r="K1314">
            <v>1.5</v>
          </cell>
        </row>
        <row r="1315">
          <cell r="F1315" t="str">
            <v>100253-13000514910</v>
          </cell>
          <cell r="G1315" t="str">
            <v>Heinz Ketchup 10lb Jug Kosher 114 oz</v>
          </cell>
          <cell r="H1315" t="str">
            <v>TOMATO PASTE FOR BULK PROCESSING</v>
          </cell>
          <cell r="I1315">
            <v>9.83</v>
          </cell>
          <cell r="J1315">
            <v>0.68410000000000004</v>
          </cell>
          <cell r="K1315">
            <v>6.72</v>
          </cell>
        </row>
        <row r="1316">
          <cell r="F1316" t="str">
            <v>100253-13000568005</v>
          </cell>
          <cell r="G1316" t="str">
            <v>Bell Orto Traditional Pizza Sauce 6LB</v>
          </cell>
          <cell r="H1316" t="str">
            <v>TOMATO PASTE FOR BULK PROCESSING</v>
          </cell>
          <cell r="I1316">
            <v>18.190000000000001</v>
          </cell>
          <cell r="J1316">
            <v>0.68410000000000004</v>
          </cell>
          <cell r="K1316">
            <v>12.44</v>
          </cell>
        </row>
        <row r="1317">
          <cell r="F1317" t="str">
            <v>100253-13000569101</v>
          </cell>
          <cell r="G1317" t="str">
            <v>Bell Orto Pasta Sauce with Oil &amp; Herb 6LB</v>
          </cell>
          <cell r="H1317" t="str">
            <v>TOMATO PASTE FOR BULK PROCESSING</v>
          </cell>
          <cell r="I1317">
            <v>18.18</v>
          </cell>
          <cell r="J1317">
            <v>0.68410000000000004</v>
          </cell>
          <cell r="K1317">
            <v>12.44</v>
          </cell>
        </row>
        <row r="1318">
          <cell r="F1318" t="str">
            <v>100253-130000030800</v>
          </cell>
          <cell r="G1318" t="str">
            <v>Heinz Ketchup Dip &amp; Squeeze, 27g</v>
          </cell>
          <cell r="H1318" t="str">
            <v>TOMATO PASTE FOR BULK PROCESSING</v>
          </cell>
          <cell r="I1318">
            <v>6.47</v>
          </cell>
          <cell r="J1318">
            <v>0.68410000000000004</v>
          </cell>
          <cell r="K1318">
            <v>4.43</v>
          </cell>
        </row>
        <row r="1319">
          <cell r="F1319" t="str">
            <v>100253-130000072800</v>
          </cell>
          <cell r="G1319" t="str">
            <v>Heinz Ketchup FS Inverted Bottle 16/14oz</v>
          </cell>
          <cell r="H1319" t="str">
            <v>TOMATO PASTE FOR BULK PROCESSING</v>
          </cell>
          <cell r="I1319">
            <v>2.85</v>
          </cell>
          <cell r="J1319">
            <v>0.68410000000000004</v>
          </cell>
          <cell r="K1319">
            <v>1.95</v>
          </cell>
        </row>
        <row r="1320">
          <cell r="F1320" t="str">
            <v>100253-130000104300</v>
          </cell>
          <cell r="G1320" t="str">
            <v>Heinz No Salt Added Crushed Tomatoes 10TIN 6LB</v>
          </cell>
          <cell r="H1320" t="str">
            <v>TOMATO PASTE FOR BULK PROCESSING</v>
          </cell>
          <cell r="I1320">
            <v>10.55</v>
          </cell>
          <cell r="J1320">
            <v>0.68410000000000004</v>
          </cell>
          <cell r="K1320">
            <v>7.22</v>
          </cell>
        </row>
        <row r="1321">
          <cell r="F1321" t="str">
            <v>100253-130000104400</v>
          </cell>
          <cell r="G1321" t="str">
            <v>Heinz No Salt Added Diced Tomatoes 10TIN 6LB</v>
          </cell>
          <cell r="H1321" t="str">
            <v>TOMATO PASTE FOR BULK PROCESSING</v>
          </cell>
          <cell r="I1321">
            <v>3.27</v>
          </cell>
          <cell r="J1321">
            <v>0.68410000000000004</v>
          </cell>
          <cell r="K1321">
            <v>2.2400000000000002</v>
          </cell>
        </row>
        <row r="1322">
          <cell r="F1322" t="str">
            <v>100253-130000104500</v>
          </cell>
          <cell r="G1322" t="str">
            <v>Heinz No Salt Added Spaghetti Sauce</v>
          </cell>
          <cell r="H1322" t="str">
            <v>TOMATO PASTE FOR BULK PROCESSING</v>
          </cell>
          <cell r="I1322">
            <v>12.13</v>
          </cell>
          <cell r="J1322">
            <v>0.68410000000000004</v>
          </cell>
          <cell r="K1322">
            <v>8.3000000000000007</v>
          </cell>
        </row>
        <row r="1323">
          <cell r="F1323" t="str">
            <v>100253-130000104600</v>
          </cell>
          <cell r="G1323" t="str">
            <v>Heinz No Salt Added Marinara</v>
          </cell>
          <cell r="H1323" t="str">
            <v>TOMATO PASTE FOR BULK PROCESSING</v>
          </cell>
          <cell r="I1323">
            <v>9.16</v>
          </cell>
          <cell r="J1323">
            <v>0.68410000000000004</v>
          </cell>
          <cell r="K1323">
            <v>6.27</v>
          </cell>
        </row>
        <row r="1324">
          <cell r="F1324" t="str">
            <v>100253-130003810000</v>
          </cell>
          <cell r="G1324" t="str">
            <v>Simply Heinz BBQ Sauce 1oz/100ct</v>
          </cell>
          <cell r="H1324" t="str">
            <v>TOMATO PASTE FOR BULK PROCESSING</v>
          </cell>
          <cell r="I1324">
            <v>0.84</v>
          </cell>
          <cell r="J1324">
            <v>0.68410000000000004</v>
          </cell>
          <cell r="K1324">
            <v>0.56999999999999995</v>
          </cell>
        </row>
        <row r="1325">
          <cell r="F1325" t="str">
            <v>100253-130005001000</v>
          </cell>
          <cell r="G1325" t="str">
            <v>Heinz BBQ Sauce Dispenser Pack 2/1.5 gallons</v>
          </cell>
          <cell r="H1325" t="str">
            <v>TOMATO PASTE FOR BULK PROCESSING</v>
          </cell>
          <cell r="I1325">
            <v>4.83</v>
          </cell>
          <cell r="J1325">
            <v>0.68410000000000004</v>
          </cell>
          <cell r="K1325">
            <v>3.3</v>
          </cell>
        </row>
        <row r="1326">
          <cell r="F1326" t="str">
            <v>100253-130005114500</v>
          </cell>
          <cell r="G1326" t="str">
            <v>Simply Heinz Ketchup Vol-Pac 1/3 gal bag</v>
          </cell>
          <cell r="H1326" t="str">
            <v>TOMATO PASTE FOR BULK PROCESSING</v>
          </cell>
          <cell r="I1326">
            <v>5.79</v>
          </cell>
          <cell r="J1326">
            <v>0.68410000000000004</v>
          </cell>
          <cell r="K1326">
            <v>3.96</v>
          </cell>
        </row>
        <row r="1327">
          <cell r="F1327" t="str">
            <v>100253-130005119000</v>
          </cell>
          <cell r="G1327" t="str">
            <v>Heinz Ketchup Vol-Pac 1/3 gal bag</v>
          </cell>
          <cell r="H1327" t="str">
            <v>TOMATO PASTE FOR BULK PROCESSING</v>
          </cell>
          <cell r="I1327">
            <v>6.2</v>
          </cell>
          <cell r="J1327">
            <v>0.68410000000000004</v>
          </cell>
          <cell r="K1327">
            <v>4.24</v>
          </cell>
        </row>
        <row r="1328">
          <cell r="F1328" t="str">
            <v>100253-130005129000</v>
          </cell>
          <cell r="G1328" t="str">
            <v>Heinz Ketchup 6/#10 Cans</v>
          </cell>
          <cell r="H1328" t="str">
            <v>TOMATO PASTE FOR BULK PROCESSING</v>
          </cell>
          <cell r="I1328">
            <v>9.3000000000000007</v>
          </cell>
          <cell r="J1328">
            <v>0.68410000000000004</v>
          </cell>
          <cell r="K1328">
            <v>6.36</v>
          </cell>
        </row>
        <row r="1329">
          <cell r="F1329" t="str">
            <v>100253-130005134000</v>
          </cell>
          <cell r="G1329" t="str">
            <v>Heinz Ketchup Packets 1500ct/9g</v>
          </cell>
          <cell r="H1329" t="str">
            <v>TOMATO PASTE FOR BULK PROCESSING</v>
          </cell>
          <cell r="I1329">
            <v>6.6</v>
          </cell>
          <cell r="J1329">
            <v>0.68410000000000004</v>
          </cell>
          <cell r="K1329">
            <v>4.5199999999999996</v>
          </cell>
        </row>
        <row r="1330">
          <cell r="F1330" t="str">
            <v>100253-130005137000</v>
          </cell>
          <cell r="G1330" t="str">
            <v>Heinz Ketchup 6/#10 Pouches</v>
          </cell>
          <cell r="H1330" t="str">
            <v>TOMATO PASTE FOR BULK PROCESSING</v>
          </cell>
          <cell r="I1330">
            <v>9.3000000000000007</v>
          </cell>
          <cell r="J1330">
            <v>0.68410000000000004</v>
          </cell>
          <cell r="K1330">
            <v>6.36</v>
          </cell>
        </row>
        <row r="1331">
          <cell r="F1331" t="str">
            <v>100253-130005145000</v>
          </cell>
          <cell r="G1331" t="str">
            <v>Heinz Ketchup Thunderbird FS 16/14oz</v>
          </cell>
          <cell r="H1331" t="str">
            <v>TOMATO PASTE FOR BULK PROCESSING</v>
          </cell>
          <cell r="I1331">
            <v>2.85</v>
          </cell>
          <cell r="J1331">
            <v>0.68410000000000004</v>
          </cell>
          <cell r="K1331">
            <v>1.95</v>
          </cell>
        </row>
        <row r="1332">
          <cell r="F1332" t="str">
            <v>100253-130005155000</v>
          </cell>
          <cell r="G1332" t="str">
            <v>Heinz Ketchup Dispenser Pack</v>
          </cell>
          <cell r="H1332" t="str">
            <v>TOMATO PASTE FOR BULK PROCESSING</v>
          </cell>
          <cell r="I1332">
            <v>6.2</v>
          </cell>
          <cell r="J1332">
            <v>0.68410000000000004</v>
          </cell>
          <cell r="K1332">
            <v>4.24</v>
          </cell>
        </row>
        <row r="1333">
          <cell r="F1333" t="str">
            <v>100253-130005155600</v>
          </cell>
          <cell r="G1333" t="str">
            <v>Simply Heinz Ketchup Dispenser Pack</v>
          </cell>
          <cell r="H1333" t="str">
            <v>TOMATO PASTE FOR BULK PROCESSING</v>
          </cell>
          <cell r="I1333">
            <v>5.79</v>
          </cell>
          <cell r="J1333">
            <v>0.68410000000000004</v>
          </cell>
          <cell r="K1333">
            <v>3.96</v>
          </cell>
        </row>
        <row r="1334">
          <cell r="F1334" t="str">
            <v>100253-130005156600</v>
          </cell>
          <cell r="G1334" t="str">
            <v>Heinz Low Sodium Tomato Ketchup-#10 Pouch Pack</v>
          </cell>
          <cell r="H1334" t="str">
            <v>TOMATO PASTE FOR BULK PROCESSING</v>
          </cell>
          <cell r="I1334">
            <v>9.84</v>
          </cell>
          <cell r="J1334">
            <v>0.68410000000000004</v>
          </cell>
          <cell r="K1334">
            <v>6.73</v>
          </cell>
        </row>
        <row r="1335">
          <cell r="F1335" t="str">
            <v>100253-130005156800</v>
          </cell>
          <cell r="G1335" t="str">
            <v>Heinz Low Sodium Tomato Ketchup-1.5 gal</v>
          </cell>
          <cell r="H1335" t="str">
            <v>TOMATO PASTE FOR BULK PROCESSING</v>
          </cell>
          <cell r="I1335">
            <v>6.55</v>
          </cell>
          <cell r="J1335">
            <v>0.68410000000000004</v>
          </cell>
          <cell r="K1335">
            <v>4.4800000000000004</v>
          </cell>
        </row>
        <row r="1336">
          <cell r="F1336" t="str">
            <v>100253-130005245000</v>
          </cell>
          <cell r="G1336" t="str">
            <v>Heinz BBQ Sauce 2oz/60ct</v>
          </cell>
          <cell r="H1336" t="str">
            <v>TOMATO PASTE FOR BULK PROCESSING</v>
          </cell>
          <cell r="I1336">
            <v>1.23</v>
          </cell>
          <cell r="J1336">
            <v>0.68410000000000004</v>
          </cell>
          <cell r="K1336">
            <v>0.84</v>
          </cell>
        </row>
        <row r="1337">
          <cell r="F1337" t="str">
            <v>100253-130005284000</v>
          </cell>
          <cell r="G1337" t="str">
            <v>Heinz Salsa Cups 2oz/60ct</v>
          </cell>
          <cell r="H1337" t="str">
            <v>TOMATO PASTE FOR BULK PROCESSING</v>
          </cell>
          <cell r="I1337">
            <v>0.62</v>
          </cell>
          <cell r="J1337">
            <v>0.68410000000000004</v>
          </cell>
          <cell r="K1337">
            <v>0.42</v>
          </cell>
        </row>
        <row r="1338">
          <cell r="F1338" t="str">
            <v>100253-130005293000</v>
          </cell>
          <cell r="G1338" t="str">
            <v>Heinz Marinara Sauce Dip Cup 2oz/60ct</v>
          </cell>
          <cell r="H1338" t="str">
            <v>TOMATO PASTE FOR BULK PROCESSING</v>
          </cell>
          <cell r="I1338">
            <v>1.61</v>
          </cell>
          <cell r="J1338">
            <v>0.68410000000000004</v>
          </cell>
          <cell r="K1338">
            <v>1.1000000000000001</v>
          </cell>
        </row>
        <row r="1339">
          <cell r="F1339" t="str">
            <v>100253-130005324000</v>
          </cell>
          <cell r="G1339" t="str">
            <v>Heinz Taco Sauce-mild 9g/200ct</v>
          </cell>
          <cell r="H1339" t="str">
            <v>TOMATO PASTE FOR BULK PROCESSING</v>
          </cell>
          <cell r="I1339">
            <v>0.76</v>
          </cell>
          <cell r="J1339">
            <v>0.68410000000000004</v>
          </cell>
          <cell r="K1339">
            <v>0.52</v>
          </cell>
        </row>
        <row r="1340">
          <cell r="F1340" t="str">
            <v>100253-130005338000</v>
          </cell>
          <cell r="G1340" t="str">
            <v>Heinz BBQ Sauce 12g/200ct</v>
          </cell>
          <cell r="H1340" t="str">
            <v>TOMATO PASTE FOR BULK PROCESSING</v>
          </cell>
          <cell r="I1340">
            <v>1.01</v>
          </cell>
          <cell r="J1340">
            <v>0.68410000000000004</v>
          </cell>
          <cell r="K1340">
            <v>0.69</v>
          </cell>
        </row>
        <row r="1341">
          <cell r="F1341" t="str">
            <v>100253-130005395000</v>
          </cell>
          <cell r="G1341" t="str">
            <v>Hickory Smoke BBQ Sauce 1gal/4ct</v>
          </cell>
          <cell r="H1341" t="str">
            <v>TOMATO PASTE FOR BULK PROCESSING</v>
          </cell>
          <cell r="I1341">
            <v>4.9000000000000004</v>
          </cell>
          <cell r="J1341">
            <v>0.68410000000000004</v>
          </cell>
          <cell r="K1341">
            <v>3.35</v>
          </cell>
        </row>
        <row r="1342">
          <cell r="F1342" t="str">
            <v>100253-130005560000</v>
          </cell>
          <cell r="G1342" t="str">
            <v>Simply Heinz Ketchup Packets, 9g</v>
          </cell>
          <cell r="H1342" t="str">
            <v>TOMATO PASTE FOR BULK PROCESSING</v>
          </cell>
          <cell r="I1342">
            <v>4.17</v>
          </cell>
          <cell r="J1342">
            <v>0.68410000000000004</v>
          </cell>
          <cell r="K1342">
            <v>2.85</v>
          </cell>
        </row>
        <row r="1343">
          <cell r="F1343" t="str">
            <v>100253-130005604000</v>
          </cell>
          <cell r="G1343" t="str">
            <v>Pouch Pak Heinz Prepared Pizza Sauce #10/6ct</v>
          </cell>
          <cell r="H1343" t="str">
            <v>TOMATO PASTE FOR BULK PROCESSING</v>
          </cell>
          <cell r="I1343">
            <v>11.25</v>
          </cell>
          <cell r="J1343">
            <v>0.68410000000000004</v>
          </cell>
          <cell r="K1343">
            <v>7.7</v>
          </cell>
        </row>
        <row r="1344">
          <cell r="F1344" t="str">
            <v>100253-130005650000</v>
          </cell>
          <cell r="G1344" t="str">
            <v>Heinz Low Sodium Tomato Ketchup Packets (9g)</v>
          </cell>
          <cell r="H1344" t="str">
            <v>TOMATO PASTE FOR BULK PROCESSING</v>
          </cell>
          <cell r="I1344">
            <v>4.38</v>
          </cell>
          <cell r="J1344">
            <v>0.68410000000000004</v>
          </cell>
          <cell r="K1344">
            <v>3</v>
          </cell>
        </row>
        <row r="1345">
          <cell r="F1345" t="str">
            <v>100253-130005717000</v>
          </cell>
          <cell r="G1345" t="str">
            <v>Pouch Pack Tomato Paste 6 #10</v>
          </cell>
          <cell r="H1345" t="str">
            <v>TOMATO PASTE FOR BULK PROCESSING</v>
          </cell>
          <cell r="I1345">
            <v>32.11</v>
          </cell>
          <cell r="J1345">
            <v>0.68410000000000004</v>
          </cell>
          <cell r="K1345">
            <v>21.97</v>
          </cell>
        </row>
        <row r="1346">
          <cell r="F1346" t="str">
            <v>100253-130005721000</v>
          </cell>
          <cell r="G1346" t="str">
            <v>Pouch Pak Tomato Puree #10/6ct</v>
          </cell>
          <cell r="H1346" t="str">
            <v>TOMATO PASTE FOR BULK PROCESSING</v>
          </cell>
          <cell r="I1346">
            <v>9.99</v>
          </cell>
          <cell r="J1346">
            <v>0.68410000000000004</v>
          </cell>
          <cell r="K1346">
            <v>6.83</v>
          </cell>
        </row>
        <row r="1347">
          <cell r="F1347" t="str">
            <v>100253-130005722000</v>
          </cell>
          <cell r="G1347" t="str">
            <v>Pouch Pak Tomato Sauce #10/6ct</v>
          </cell>
          <cell r="H1347" t="str">
            <v>TOMATO PASTE FOR BULK PROCESSING</v>
          </cell>
          <cell r="I1347">
            <v>9.8000000000000007</v>
          </cell>
          <cell r="J1347">
            <v>0.68410000000000004</v>
          </cell>
          <cell r="K1347">
            <v>6.7</v>
          </cell>
        </row>
        <row r="1348">
          <cell r="F1348" t="str">
            <v>100253-130005724000</v>
          </cell>
          <cell r="G1348" t="str">
            <v>Tin Tomato Sauce #10/6ct</v>
          </cell>
          <cell r="H1348" t="str">
            <v>TOMATO PASTE FOR BULK PROCESSING</v>
          </cell>
          <cell r="I1348">
            <v>9.57</v>
          </cell>
          <cell r="J1348">
            <v>0.68410000000000004</v>
          </cell>
          <cell r="K1348">
            <v>6.55</v>
          </cell>
        </row>
        <row r="1349">
          <cell r="F1349" t="str">
            <v>100253-130005731000</v>
          </cell>
          <cell r="G1349" t="str">
            <v>Tomato Paste - 6/#10 cans</v>
          </cell>
          <cell r="H1349" t="str">
            <v>TOMATO PASTE FOR BULK PROCESSING</v>
          </cell>
          <cell r="I1349">
            <v>32.11</v>
          </cell>
          <cell r="J1349">
            <v>0.68410000000000004</v>
          </cell>
          <cell r="K1349">
            <v>21.97</v>
          </cell>
        </row>
        <row r="1350">
          <cell r="F1350" t="str">
            <v>100253-130005733000</v>
          </cell>
          <cell r="G1350" t="str">
            <v>Heinz Fully Prepared Pizza Sauce 6/#10 Cans</v>
          </cell>
          <cell r="H1350" t="str">
            <v>TOMATO PASTE FOR BULK PROCESSING</v>
          </cell>
          <cell r="I1350">
            <v>13.69</v>
          </cell>
          <cell r="J1350">
            <v>0.68410000000000004</v>
          </cell>
          <cell r="K1350">
            <v>9.3699999999999992</v>
          </cell>
        </row>
        <row r="1351">
          <cell r="F1351" t="str">
            <v>100253-130005737000</v>
          </cell>
          <cell r="G1351" t="str">
            <v>3 Gal Tomato Sauce 3gal/1ct</v>
          </cell>
          <cell r="H1351" t="str">
            <v>TOMATO PASTE FOR BULK PROCESSING</v>
          </cell>
          <cell r="I1351">
            <v>5.99</v>
          </cell>
          <cell r="J1351">
            <v>0.68410000000000004</v>
          </cell>
          <cell r="K1351">
            <v>4.0999999999999996</v>
          </cell>
        </row>
        <row r="1352">
          <cell r="F1352" t="str">
            <v>100253-130005738000</v>
          </cell>
          <cell r="G1352" t="str">
            <v>3 Gal Tomato Puree 3gal/1ct</v>
          </cell>
          <cell r="H1352" t="str">
            <v>TOMATO PASTE FOR BULK PROCESSING</v>
          </cell>
          <cell r="I1352">
            <v>6.06</v>
          </cell>
          <cell r="J1352">
            <v>0.68410000000000004</v>
          </cell>
          <cell r="K1352">
            <v>4.1500000000000004</v>
          </cell>
        </row>
        <row r="1353">
          <cell r="F1353" t="str">
            <v>100253-130005880000</v>
          </cell>
          <cell r="G1353" t="str">
            <v>Heinz Spaghetti Sauce</v>
          </cell>
          <cell r="H1353" t="str">
            <v>TOMATO PASTE FOR BULK PROCESSING</v>
          </cell>
          <cell r="I1353">
            <v>11.9</v>
          </cell>
          <cell r="J1353">
            <v>0.68410000000000004</v>
          </cell>
          <cell r="K1353">
            <v>8.14</v>
          </cell>
        </row>
        <row r="1354">
          <cell r="F1354" t="str">
            <v>100253-130006062700</v>
          </cell>
          <cell r="G1354" t="str">
            <v>Heinz 57 Sauce 1gal/2ct</v>
          </cell>
          <cell r="H1354" t="str">
            <v>TOMATO PASTE FOR BULK PROCESSING</v>
          </cell>
          <cell r="I1354">
            <v>3.06</v>
          </cell>
          <cell r="J1354">
            <v>0.68410000000000004</v>
          </cell>
          <cell r="K1354">
            <v>2.09</v>
          </cell>
        </row>
        <row r="1355">
          <cell r="F1355" t="str">
            <v>100253-130006225600</v>
          </cell>
          <cell r="G1355" t="str">
            <v>Simply Heinz Tomato Ketchup #10 Pouch Pack</v>
          </cell>
          <cell r="H1355" t="str">
            <v>TOMATO PASTE FOR BULK PROCESSING</v>
          </cell>
          <cell r="I1355">
            <v>8.98</v>
          </cell>
          <cell r="J1355">
            <v>0.68410000000000004</v>
          </cell>
          <cell r="K1355">
            <v>6.14</v>
          </cell>
        </row>
        <row r="1356">
          <cell r="F1356" t="str">
            <v>100253-130006260900</v>
          </cell>
          <cell r="G1356" t="str">
            <v>Simply Heinz All Natural Ketchup 12/20oz</v>
          </cell>
          <cell r="H1356" t="str">
            <v>TOMATO PASTE FOR BULK PROCESSING</v>
          </cell>
          <cell r="I1356">
            <v>3.12</v>
          </cell>
          <cell r="J1356">
            <v>0.68410000000000004</v>
          </cell>
          <cell r="K1356">
            <v>2.13</v>
          </cell>
        </row>
        <row r="1357">
          <cell r="F1357" t="str">
            <v>100253-130006927300</v>
          </cell>
          <cell r="G1357" t="str">
            <v>Heinz BBQ Dispenser - 0.75 Gallon Dispenser Pack</v>
          </cell>
          <cell r="H1357" t="str">
            <v>TOMATO PASTE FOR BULK PROCESSING</v>
          </cell>
          <cell r="I1357">
            <v>2.88</v>
          </cell>
          <cell r="J1357">
            <v>0.68410000000000004</v>
          </cell>
          <cell r="K1357">
            <v>1.97</v>
          </cell>
        </row>
        <row r="1358">
          <cell r="F1358" t="str">
            <v>100253-130006927700</v>
          </cell>
          <cell r="G1358" t="str">
            <v>Heinz Ketchup Dispenser Pack - 2/0.75 gal</v>
          </cell>
          <cell r="H1358" t="str">
            <v>TOMATO PASTE FOR BULK PROCESSING</v>
          </cell>
          <cell r="I1358">
            <v>3.11</v>
          </cell>
          <cell r="J1358">
            <v>0.68410000000000004</v>
          </cell>
          <cell r="K1358">
            <v>2.13</v>
          </cell>
        </row>
        <row r="1359">
          <cell r="F1359" t="str">
            <v>100253-130007146000</v>
          </cell>
          <cell r="G1359" t="str">
            <v>Heinz BBQ Sauce 1oz/100ct</v>
          </cell>
          <cell r="H1359" t="str">
            <v>TOMATO PASTE FOR BULK PROCESSING</v>
          </cell>
          <cell r="I1359">
            <v>1.19</v>
          </cell>
          <cell r="J1359">
            <v>0.68410000000000004</v>
          </cell>
          <cell r="K1359">
            <v>0.81</v>
          </cell>
        </row>
        <row r="1360">
          <cell r="F1360" t="str">
            <v>100253-130009801000</v>
          </cell>
          <cell r="G1360" t="str">
            <v>Heinz Ketchup Packets, 9g</v>
          </cell>
          <cell r="H1360" t="str">
            <v>TOMATO PASTE FOR BULK PROCESSING</v>
          </cell>
          <cell r="I1360">
            <v>2.19</v>
          </cell>
          <cell r="J1360">
            <v>0.68410000000000004</v>
          </cell>
          <cell r="K1360">
            <v>1.5</v>
          </cell>
        </row>
        <row r="1361">
          <cell r="F1361" t="str">
            <v>100253-130009832000</v>
          </cell>
          <cell r="G1361" t="str">
            <v>Heinz Ketchup Packets, 9g</v>
          </cell>
          <cell r="H1361" t="str">
            <v>TOMATO PASTE FOR BULK PROCESSING</v>
          </cell>
          <cell r="I1361">
            <v>0.88</v>
          </cell>
          <cell r="J1361">
            <v>0.68410000000000004</v>
          </cell>
          <cell r="K1361">
            <v>0.6</v>
          </cell>
        </row>
        <row r="1362">
          <cell r="F1362" t="str">
            <v>100253-130009848000</v>
          </cell>
          <cell r="G1362" t="str">
            <v>Heinz Ketchup Packets, 9g</v>
          </cell>
          <cell r="H1362" t="str">
            <v>TOMATO PASTE FOR BULK PROCESSING</v>
          </cell>
          <cell r="I1362">
            <v>4.32</v>
          </cell>
          <cell r="J1362">
            <v>0.68410000000000004</v>
          </cell>
          <cell r="K1362">
            <v>2.96</v>
          </cell>
        </row>
        <row r="1363">
          <cell r="F1363" t="str">
            <v>100253-130009849000</v>
          </cell>
          <cell r="G1363" t="str">
            <v>Heinz Ketchup Packets, 7g</v>
          </cell>
          <cell r="H1363" t="str">
            <v>TOMATO PASTE FOR BULK PROCESSING</v>
          </cell>
          <cell r="I1363">
            <v>3.38</v>
          </cell>
          <cell r="J1363">
            <v>0.68410000000000004</v>
          </cell>
          <cell r="K1363">
            <v>2.31</v>
          </cell>
        </row>
        <row r="1364">
          <cell r="F1364" t="str">
            <v>100253-195823905700</v>
          </cell>
          <cell r="G1364" t="str">
            <v>Bull's Eye BBQ Original Sauce 4/1 Gal</v>
          </cell>
          <cell r="H1364" t="str">
            <v>TOMATO PASTE FOR BULK PROCESSING</v>
          </cell>
          <cell r="I1364">
            <v>4.75</v>
          </cell>
          <cell r="J1364">
            <v>0.68410000000000004</v>
          </cell>
          <cell r="K1364">
            <v>3.25</v>
          </cell>
        </row>
        <row r="1365">
          <cell r="F1365" t="str">
            <v>100253-195823907400</v>
          </cell>
          <cell r="G1365" t="str">
            <v>Bull's Eye Original Barbecue Sauce 1/5 Gal</v>
          </cell>
          <cell r="H1365" t="str">
            <v>TOMATO PASTE FOR BULK PROCESSING</v>
          </cell>
          <cell r="I1365">
            <v>7.36</v>
          </cell>
          <cell r="J1365">
            <v>0.68410000000000004</v>
          </cell>
          <cell r="K1365">
            <v>5.03</v>
          </cell>
        </row>
        <row r="1366">
          <cell r="F1366" t="str">
            <v>100253-195823917500</v>
          </cell>
          <cell r="G1366" t="str">
            <v>Bull's Eye Honey Smoke Barbecue Sauce 4/1 Gal</v>
          </cell>
          <cell r="H1366" t="str">
            <v>TOMATO PASTE FOR BULK PROCESSING</v>
          </cell>
          <cell r="I1366">
            <v>6.05</v>
          </cell>
          <cell r="J1366">
            <v>0.68410000000000004</v>
          </cell>
          <cell r="K1366">
            <v>4.1399999999999997</v>
          </cell>
        </row>
        <row r="1367">
          <cell r="F1367" t="str">
            <v>100253-195823922400</v>
          </cell>
          <cell r="G1367" t="str">
            <v>Bull's Eye Barbecue Sauce Sweet 1 Gal</v>
          </cell>
          <cell r="H1367" t="str">
            <v>TOMATO PASTE FOR BULK PROCESSING</v>
          </cell>
          <cell r="I1367">
            <v>5.41</v>
          </cell>
          <cell r="J1367">
            <v>0.68410000000000004</v>
          </cell>
          <cell r="K1367">
            <v>3.7</v>
          </cell>
        </row>
        <row r="1368">
          <cell r="F1368" t="str">
            <v>100253-195823970900</v>
          </cell>
          <cell r="G1368" t="str">
            <v>Bull's-Eye Original BBQ 1oz Single Serve (100ct)</v>
          </cell>
          <cell r="H1368" t="str">
            <v>TOMATO PASTE FOR BULK PROCESSING</v>
          </cell>
          <cell r="I1368">
            <v>1.56</v>
          </cell>
          <cell r="J1368">
            <v>0.68410000000000004</v>
          </cell>
          <cell r="K1368">
            <v>1.07</v>
          </cell>
        </row>
        <row r="1369">
          <cell r="F1369" t="str">
            <v>100253-784859820400</v>
          </cell>
          <cell r="G1369" t="str">
            <v>Heinz Classic Marinara Sauce</v>
          </cell>
          <cell r="H1369" t="str">
            <v>TOMATO PASTE FOR BULK PROCESSING</v>
          </cell>
          <cell r="I1369">
            <v>4.6399999999999997</v>
          </cell>
          <cell r="J1369">
            <v>0.68410000000000004</v>
          </cell>
          <cell r="K1369">
            <v>3.17</v>
          </cell>
        </row>
        <row r="1370">
          <cell r="F1370" t="str">
            <v>100253-7160370001700</v>
          </cell>
          <cell r="G1370" t="str">
            <v>Salsa Del Sol Picante Sauce 0.5oz/200ct</v>
          </cell>
          <cell r="H1370" t="str">
            <v>TOMATO PASTE FOR BULK PROCESSING</v>
          </cell>
          <cell r="I1370">
            <v>0.81</v>
          </cell>
          <cell r="J1370">
            <v>0.68410000000000004</v>
          </cell>
          <cell r="K1370">
            <v>0.55000000000000004</v>
          </cell>
        </row>
        <row r="1371">
          <cell r="F1371" t="str">
            <v>100253-7160370001800</v>
          </cell>
          <cell r="G1371" t="str">
            <v>Taste Pleasers Gourmet Marinara Dip Cup 1oz/100ct</v>
          </cell>
          <cell r="H1371" t="str">
            <v>TOMATO PASTE FOR BULK PROCESSING</v>
          </cell>
          <cell r="I1371">
            <v>1.25</v>
          </cell>
          <cell r="J1371">
            <v>0.68410000000000004</v>
          </cell>
          <cell r="K1371">
            <v>0.86</v>
          </cell>
        </row>
        <row r="1372">
          <cell r="F1372" t="str">
            <v>100307-39911</v>
          </cell>
          <cell r="G1372" t="str">
            <v>Ultimate Cheddar Cheese Sauce Cups</v>
          </cell>
          <cell r="H1372" t="str">
            <v>CHEESE NAT AMER FBD BARREL-500 LB(40800)</v>
          </cell>
          <cell r="I1372">
            <v>8.92</v>
          </cell>
          <cell r="J1372">
            <v>1.9476</v>
          </cell>
          <cell r="K1372">
            <v>17.37</v>
          </cell>
        </row>
        <row r="1373">
          <cell r="F1373" t="str">
            <v>100307-39912</v>
          </cell>
          <cell r="G1373" t="str">
            <v>Mucho Queso Cheddar Cheese Sauce Cups</v>
          </cell>
          <cell r="H1373" t="str">
            <v>CHEESE NAT AMER FBD BARREL-500 LB(40800)</v>
          </cell>
          <cell r="I1373">
            <v>8.92</v>
          </cell>
          <cell r="J1373">
            <v>1.9476</v>
          </cell>
          <cell r="K1373">
            <v>17.37</v>
          </cell>
        </row>
        <row r="1374">
          <cell r="F1374" t="str">
            <v>100307-39913</v>
          </cell>
          <cell r="G1374" t="str">
            <v>Ultimate Cheddar Cheese Sauce IW Pouches; 176/3oz Pouches</v>
          </cell>
          <cell r="H1374" t="str">
            <v>CHEESE NAT AMER FBD BARREL-500 LB(40800)</v>
          </cell>
          <cell r="I1374">
            <v>11.22</v>
          </cell>
          <cell r="J1374">
            <v>1.9476</v>
          </cell>
          <cell r="K1374">
            <v>21.85</v>
          </cell>
        </row>
        <row r="1375">
          <cell r="F1375" t="str">
            <v>100307-39940</v>
          </cell>
          <cell r="G1375" t="str">
            <v>Ultimate Cheddar Cheese Sauce Pouches</v>
          </cell>
          <cell r="H1375" t="str">
            <v>CHEESE NAT AMER FBD BARREL-500 LB(40800)</v>
          </cell>
          <cell r="I1375">
            <v>13.5</v>
          </cell>
          <cell r="J1375">
            <v>1.9476</v>
          </cell>
          <cell r="K1375">
            <v>26.29</v>
          </cell>
        </row>
        <row r="1376">
          <cell r="F1376" t="str">
            <v>100307-39941</v>
          </cell>
          <cell r="G1376" t="str">
            <v>Mucho Queso Cheese Sauce Pouches</v>
          </cell>
          <cell r="H1376" t="str">
            <v>CHEESE NAT AMER FBD BARREL-500 LB(40800)</v>
          </cell>
          <cell r="I1376">
            <v>13.5</v>
          </cell>
          <cell r="J1376">
            <v>1.9476</v>
          </cell>
          <cell r="K1376">
            <v>26.29</v>
          </cell>
        </row>
        <row r="1377">
          <cell r="F1377" t="str">
            <v>100307-39944</v>
          </cell>
          <cell r="G1377" t="str">
            <v>Ultimate White Cheese Sauce Blend</v>
          </cell>
          <cell r="H1377" t="str">
            <v>CHEESE NAT AMER FBD BARREL-500 LB(40800)</v>
          </cell>
          <cell r="I1377">
            <v>14.58</v>
          </cell>
          <cell r="J1377">
            <v>1.9476</v>
          </cell>
          <cell r="K1377">
            <v>28.4</v>
          </cell>
        </row>
        <row r="1378">
          <cell r="F1378" t="str">
            <v>100307-39945</v>
          </cell>
          <cell r="G1378" t="str">
            <v>Ultimate Yellow™ Cheese Sauce 6/106 oz. pouches</v>
          </cell>
          <cell r="H1378" t="str">
            <v>CHEESE NAT AMER FBD BARREL-500 LB(40800)</v>
          </cell>
          <cell r="I1378">
            <v>13.5</v>
          </cell>
          <cell r="J1378">
            <v>1.9476</v>
          </cell>
          <cell r="K1378">
            <v>26.29</v>
          </cell>
        </row>
        <row r="1379">
          <cell r="F1379" t="str">
            <v>100307-39946</v>
          </cell>
          <cell r="G1379" t="str">
            <v>Ultimate Jalapeno™ Cheese Sauce 6/106 oz. pouches</v>
          </cell>
          <cell r="H1379" t="str">
            <v>CHEESE NAT AMER FBD BARREL-500 LB(40800)</v>
          </cell>
          <cell r="I1379">
            <v>13.5</v>
          </cell>
          <cell r="J1379">
            <v>1.9476</v>
          </cell>
          <cell r="K1379">
            <v>26.29</v>
          </cell>
        </row>
        <row r="1380">
          <cell r="F1380" t="str">
            <v>100307-39947</v>
          </cell>
          <cell r="G1380" t="str">
            <v>Ultimate Creamy White™ Cheese Sauce 6/106 oz. pouches</v>
          </cell>
          <cell r="H1380" t="str">
            <v>CHEESE NAT AMER FBD BARREL-500 LB(40800)</v>
          </cell>
          <cell r="I1380">
            <v>14.58</v>
          </cell>
          <cell r="J1380">
            <v>1.9476</v>
          </cell>
          <cell r="K1380">
            <v>28.4</v>
          </cell>
        </row>
        <row r="1381">
          <cell r="F1381" t="str">
            <v>100307-41485</v>
          </cell>
          <cell r="G1381" t="str">
            <v>Shredded Monterey Jack / Mild Cheddar_x000D_
Cheese Blend 4/5 lb Bags</v>
          </cell>
          <cell r="H1381" t="str">
            <v>CHEESE NAT AMER FBD BARREL-500 LB(40800)</v>
          </cell>
          <cell r="I1381">
            <v>20</v>
          </cell>
          <cell r="J1381">
            <v>1.9476</v>
          </cell>
          <cell r="K1381">
            <v>38.950000000000003</v>
          </cell>
        </row>
        <row r="1382">
          <cell r="F1382" t="str">
            <v>100307-41698</v>
          </cell>
          <cell r="G1382" t="str">
            <v>Shredded Mozzarella Cheese LMPS</v>
          </cell>
          <cell r="H1382" t="str">
            <v>CHEESE NAT AMER FBD BARREL-500 LB(40800)</v>
          </cell>
          <cell r="I1382">
            <v>20</v>
          </cell>
          <cell r="J1382">
            <v>1.9476</v>
          </cell>
          <cell r="K1382">
            <v>38.950000000000003</v>
          </cell>
        </row>
        <row r="1383">
          <cell r="F1383" t="str">
            <v>100307-41725</v>
          </cell>
          <cell r="G1383" t="str">
            <v>Shredded Sharp American Cheese 4/5# bags</v>
          </cell>
          <cell r="H1383" t="str">
            <v>CHEESE NAT AMER FBD BARREL-500 LB(40800)</v>
          </cell>
          <cell r="I1383">
            <v>16</v>
          </cell>
          <cell r="J1383">
            <v>1.9476</v>
          </cell>
          <cell r="K1383">
            <v>31.16</v>
          </cell>
        </row>
        <row r="1384">
          <cell r="F1384" t="str">
            <v>100307-41728</v>
          </cell>
          <cell r="G1384" t="str">
            <v>Shredded Reduced Fat Pasteurized_x000D_
Process American Cheese 4/5# bags</v>
          </cell>
          <cell r="H1384" t="str">
            <v>CHEESE NAT AMER FBD BARREL-500 LB(40800)</v>
          </cell>
          <cell r="I1384">
            <v>15.34</v>
          </cell>
          <cell r="J1384">
            <v>1.9476</v>
          </cell>
          <cell r="K1384">
            <v>29.88</v>
          </cell>
        </row>
        <row r="1385">
          <cell r="F1385" t="str">
            <v>100307-41749</v>
          </cell>
          <cell r="G1385" t="str">
            <v>Shredded Mild Cheddar Cheese</v>
          </cell>
          <cell r="H1385" t="str">
            <v>CHEESE NAT AMER FBD BARREL-500 LB(40800)</v>
          </cell>
          <cell r="I1385">
            <v>20</v>
          </cell>
          <cell r="J1385">
            <v>1.9476</v>
          </cell>
          <cell r="K1385">
            <v>38.950000000000003</v>
          </cell>
        </row>
        <row r="1386">
          <cell r="F1386" t="str">
            <v>100307-41798</v>
          </cell>
          <cell r="G1386" t="str">
            <v>Shredded Monterey Jack and Mild Cheddar, Fancy Shred</v>
          </cell>
          <cell r="H1386" t="str">
            <v>CHEESE NAT AMER FBD BARREL-500 LB(40800)</v>
          </cell>
          <cell r="I1386">
            <v>20</v>
          </cell>
          <cell r="J1386">
            <v>1.9476</v>
          </cell>
          <cell r="K1386">
            <v>38.950000000000003</v>
          </cell>
        </row>
        <row r="1387">
          <cell r="F1387" t="str">
            <v>100307-43274</v>
          </cell>
          <cell r="G1387" t="str">
            <v>25% RS 50%RF Macaroni &amp; Cheese Entrée with Whole Grain 6/5# bags</v>
          </cell>
          <cell r="H1387" t="str">
            <v>CHEESE NAT AMER FBD BARREL-500 LB(40800)</v>
          </cell>
          <cell r="I1387">
            <v>6.66</v>
          </cell>
          <cell r="J1387">
            <v>1.9476</v>
          </cell>
          <cell r="K1387">
            <v>12.97</v>
          </cell>
        </row>
        <row r="1388">
          <cell r="F1388" t="str">
            <v>100307-43277</v>
          </cell>
          <cell r="G1388" t="str">
            <v>Reduced Fat Macaroni &amp; Cheese with Whole Grain 6/5# pouch</v>
          </cell>
          <cell r="H1388" t="str">
            <v>CHEESE NAT AMER FBD BARREL-500 LB(40800)</v>
          </cell>
          <cell r="I1388">
            <v>6.25</v>
          </cell>
          <cell r="J1388">
            <v>1.9476</v>
          </cell>
          <cell r="K1388">
            <v>12.17</v>
          </cell>
        </row>
        <row r="1389">
          <cell r="F1389" t="str">
            <v>100307-43284</v>
          </cell>
          <cell r="G1389" t="str">
            <v>Reduced Fat Macaroni &amp; Cheese</v>
          </cell>
          <cell r="H1389" t="str">
            <v>CHEESE NAT AMER FBD BARREL-500 LB(40800)</v>
          </cell>
          <cell r="I1389">
            <v>6.25</v>
          </cell>
          <cell r="J1389">
            <v>1.9476</v>
          </cell>
          <cell r="K1389">
            <v>12.17</v>
          </cell>
        </row>
        <row r="1390">
          <cell r="F1390" t="str">
            <v>100307-43292</v>
          </cell>
          <cell r="G1390" t="str">
            <v>Full Fat Full Sodium Macaroni and Cheese Entrée with Whole Grain</v>
          </cell>
          <cell r="H1390" t="str">
            <v>CHEESE NAT AMER FBD BARREL-500 LB(40800)</v>
          </cell>
          <cell r="I1390">
            <v>8.73</v>
          </cell>
          <cell r="J1390">
            <v>1.9476</v>
          </cell>
          <cell r="K1390">
            <v>17</v>
          </cell>
        </row>
        <row r="1391">
          <cell r="F1391" t="str">
            <v>100307-43294</v>
          </cell>
          <cell r="G1391" t="str">
            <v>25% RS, 50% RF Macaroni &amp; Cheese Entrée</v>
          </cell>
          <cell r="H1391" t="str">
            <v>CHEESE NAT AMER FBD BARREL-500 LB(40800)</v>
          </cell>
          <cell r="I1391">
            <v>6.65</v>
          </cell>
          <cell r="J1391">
            <v>1.9476</v>
          </cell>
          <cell r="K1391">
            <v>12.95</v>
          </cell>
        </row>
        <row r="1392">
          <cell r="F1392" t="str">
            <v>100307-44006</v>
          </cell>
          <cell r="G1392" t="str">
            <v>Mild Cheddar Cheese Cracker Cuts</v>
          </cell>
          <cell r="H1392" t="str">
            <v>CHEESE NAT AMER FBD BARREL-500 LB(40800)</v>
          </cell>
          <cell r="I1392">
            <v>15</v>
          </cell>
          <cell r="J1392">
            <v>1.9476</v>
          </cell>
          <cell r="K1392">
            <v>29.21</v>
          </cell>
        </row>
        <row r="1393">
          <cell r="F1393" t="str">
            <v>100307-44113</v>
          </cell>
          <cell r="G1393" t="str">
            <v>Reduced Fat Mild Cheddar Cubes_x000D_
200-1oz</v>
          </cell>
          <cell r="H1393" t="str">
            <v>CHEESE NAT AMER FBD BARREL-500 LB(40800)</v>
          </cell>
          <cell r="I1393">
            <v>12.5</v>
          </cell>
          <cell r="J1393">
            <v>1.9476</v>
          </cell>
          <cell r="K1393">
            <v>24.35</v>
          </cell>
        </row>
        <row r="1394">
          <cell r="F1394" t="str">
            <v>100307-44115</v>
          </cell>
          <cell r="G1394" t="str">
            <v>Reduced Fat Colby Jack Cheese Cubes</v>
          </cell>
          <cell r="H1394" t="str">
            <v>CHEESE NAT AMER FBD BARREL-500 LB(40800)</v>
          </cell>
          <cell r="I1394">
            <v>12.5</v>
          </cell>
          <cell r="J1394">
            <v>1.9476</v>
          </cell>
          <cell r="K1394">
            <v>24.35</v>
          </cell>
        </row>
        <row r="1395">
          <cell r="F1395" t="str">
            <v>100307-44224</v>
          </cell>
          <cell r="G1395" t="str">
            <v>Reduced Fat Mild Cheddar Readi-Pac®_x000D_
8-1.5 lb</v>
          </cell>
          <cell r="H1395" t="str">
            <v>CHEESE NAT AMER FBD BARREL-500 LB(40800)</v>
          </cell>
          <cell r="I1395">
            <v>12</v>
          </cell>
          <cell r="J1395">
            <v>1.9476</v>
          </cell>
          <cell r="K1395">
            <v>23.37</v>
          </cell>
        </row>
        <row r="1396">
          <cell r="F1396" t="str">
            <v>100307-44238</v>
          </cell>
          <cell r="G1396" t="str">
            <v>Pepper Jack Cheese Readi-Pac®_x000D_
8-1.5 lb</v>
          </cell>
          <cell r="H1396" t="str">
            <v>CHEESE NAT AMER FBD BARREL-500 LB(40800)</v>
          </cell>
          <cell r="I1396">
            <v>12</v>
          </cell>
          <cell r="J1396">
            <v>1.9476</v>
          </cell>
          <cell r="K1396">
            <v>23.37</v>
          </cell>
        </row>
        <row r="1397">
          <cell r="F1397" t="str">
            <v>100307-44261</v>
          </cell>
          <cell r="G1397" t="str">
            <v>Reduced Fat Swiss Readi-Pac®_x000D_
8-1.5 lb</v>
          </cell>
          <cell r="H1397" t="str">
            <v>CHEESE NAT AMER FBD BARREL-500 LB(40800)</v>
          </cell>
          <cell r="I1397">
            <v>12</v>
          </cell>
          <cell r="J1397">
            <v>1.9476</v>
          </cell>
          <cell r="K1397">
            <v>23.37</v>
          </cell>
        </row>
        <row r="1398">
          <cell r="F1398" t="str">
            <v>100307-44751</v>
          </cell>
          <cell r="G1398" t="str">
            <v>Reduced Fat Mild Cheddar Cheese Cubes</v>
          </cell>
          <cell r="H1398" t="str">
            <v>CHEESE NAT AMER FBD BARREL-500 LB(40800)</v>
          </cell>
          <cell r="I1398">
            <v>20</v>
          </cell>
          <cell r="J1398">
            <v>1.9476</v>
          </cell>
          <cell r="K1398">
            <v>38.950000000000003</v>
          </cell>
        </row>
        <row r="1399">
          <cell r="F1399" t="str">
            <v>100307-44873</v>
          </cell>
          <cell r="G1399" t="str">
            <v>Colby Jack Cheese Sticks, 168/1 oz.</v>
          </cell>
          <cell r="H1399" t="str">
            <v>CHEESE NAT AMER FBD BARREL-500 LB(40800)</v>
          </cell>
          <cell r="I1399">
            <v>10.5</v>
          </cell>
          <cell r="J1399">
            <v>1.9476</v>
          </cell>
          <cell r="K1399">
            <v>20.45</v>
          </cell>
        </row>
        <row r="1400">
          <cell r="F1400" t="str">
            <v>100307-44875</v>
          </cell>
          <cell r="G1400" t="str">
            <v>RF Colby Jack Cheese Sticks, 168/1 oz.</v>
          </cell>
          <cell r="H1400" t="str">
            <v>CHEESE NAT AMER FBD BARREL-500 LB(40800)</v>
          </cell>
          <cell r="I1400">
            <v>10.5</v>
          </cell>
          <cell r="J1400">
            <v>1.9476</v>
          </cell>
          <cell r="K1400">
            <v>20.45</v>
          </cell>
        </row>
        <row r="1401">
          <cell r="F1401" t="str">
            <v>100307-44880</v>
          </cell>
          <cell r="G1401" t="str">
            <v>Mild Cheddar Cheese Sticks, 168/1 oz.</v>
          </cell>
          <cell r="H1401" t="str">
            <v>CHEESE NAT AMER FBD BARREL-500 LB(40800)</v>
          </cell>
          <cell r="I1401">
            <v>10.5</v>
          </cell>
          <cell r="J1401">
            <v>1.9476</v>
          </cell>
          <cell r="K1401">
            <v>20.45</v>
          </cell>
        </row>
        <row r="1402">
          <cell r="F1402" t="str">
            <v>100307-44882</v>
          </cell>
          <cell r="G1402" t="str">
            <v>RF Mild Cheddar Cheese Sticks, 168/1 oz.</v>
          </cell>
          <cell r="H1402" t="str">
            <v>CHEESE NAT AMER FBD BARREL-500 LB(40800)</v>
          </cell>
          <cell r="I1402">
            <v>10.5</v>
          </cell>
          <cell r="J1402">
            <v>1.9476</v>
          </cell>
          <cell r="K1402">
            <v>20.45</v>
          </cell>
        </row>
        <row r="1403">
          <cell r="F1403" t="str">
            <v>100307-46001</v>
          </cell>
          <cell r="G1403" t="str">
            <v>50% Reduced Sodium 50% Reduced Fat _x000D_
Process American Cheese Slices White</v>
          </cell>
          <cell r="H1403" t="str">
            <v>CHEESE NAT AMER FBD BARREL-500 LB(40800)</v>
          </cell>
          <cell r="I1403">
            <v>23.12</v>
          </cell>
          <cell r="J1403">
            <v>1.9476</v>
          </cell>
          <cell r="K1403">
            <v>45.03</v>
          </cell>
        </row>
        <row r="1404">
          <cell r="F1404" t="str">
            <v>100307-46219</v>
          </cell>
          <cell r="G1404" t="str">
            <v>American Cheese Slice, White</v>
          </cell>
          <cell r="H1404" t="str">
            <v>CHEESE NAT AMER FBD BARREL-500 LB(40800)</v>
          </cell>
          <cell r="I1404">
            <v>19.43</v>
          </cell>
          <cell r="J1404">
            <v>1.9476</v>
          </cell>
          <cell r="K1404">
            <v>37.840000000000003</v>
          </cell>
        </row>
        <row r="1405">
          <cell r="F1405" t="str">
            <v>100307-46236</v>
          </cell>
          <cell r="G1405" t="str">
            <v>Yellow American Slice</v>
          </cell>
          <cell r="H1405" t="str">
            <v>CHEESE NAT AMER FBD BARREL-500 LB(40800)</v>
          </cell>
          <cell r="I1405">
            <v>21.77</v>
          </cell>
          <cell r="J1405">
            <v>1.9476</v>
          </cell>
          <cell r="K1405">
            <v>42.4</v>
          </cell>
        </row>
        <row r="1406">
          <cell r="F1406" t="str">
            <v>100307-46253</v>
          </cell>
          <cell r="G1406" t="str">
            <v>Reduced Fat American Cheese Slice</v>
          </cell>
          <cell r="H1406" t="str">
            <v>CHEESE NAT AMER FBD BARREL-500 LB(40800)</v>
          </cell>
          <cell r="I1406">
            <v>22.48</v>
          </cell>
          <cell r="J1406">
            <v>1.9476</v>
          </cell>
          <cell r="K1406">
            <v>43.78</v>
          </cell>
        </row>
        <row r="1407">
          <cell r="F1407" t="str">
            <v>100307-46255</v>
          </cell>
          <cell r="G1407" t="str">
            <v>American Cheese Slice, Yellow</v>
          </cell>
          <cell r="H1407" t="str">
            <v>CHEESE NAT AMER FBD BARREL-500 LB(40800)</v>
          </cell>
          <cell r="I1407">
            <v>21.77</v>
          </cell>
          <cell r="J1407">
            <v>1.9476</v>
          </cell>
          <cell r="K1407">
            <v>42.4</v>
          </cell>
        </row>
        <row r="1408">
          <cell r="F1408" t="str">
            <v>100307-46268</v>
          </cell>
          <cell r="G1408" t="str">
            <v>Reduced Sodium, Reduced Fat Process American Cheese Slices</v>
          </cell>
          <cell r="H1408" t="str">
            <v>CHEESE NAT AMER FBD BARREL-500 LB(40800)</v>
          </cell>
          <cell r="I1408">
            <v>23.04</v>
          </cell>
          <cell r="J1408">
            <v>1.9476</v>
          </cell>
          <cell r="K1408">
            <v>44.87</v>
          </cell>
        </row>
        <row r="1409">
          <cell r="F1409" t="str">
            <v>100307-46288</v>
          </cell>
          <cell r="G1409" t="str">
            <v>50% Reduced Sodium 50% Reduced Fat Process American Cheese Slices 6/5# - 160 slc</v>
          </cell>
          <cell r="H1409" t="str">
            <v>CHEESE NAT AMER FBD BARREL-500 LB(40800)</v>
          </cell>
          <cell r="I1409">
            <v>22.91</v>
          </cell>
          <cell r="J1409">
            <v>1.9476</v>
          </cell>
          <cell r="K1409">
            <v>44.62</v>
          </cell>
        </row>
        <row r="1410">
          <cell r="F1410" t="str">
            <v>100307-46292</v>
          </cell>
          <cell r="G1410" t="str">
            <v>50% Reduced Sodium 50% Reduced Fat Process American Cheese Slices (NYC)</v>
          </cell>
          <cell r="H1410" t="str">
            <v>CHEESE NAT AMER FBD BARREL-500 LB(40800)</v>
          </cell>
          <cell r="I1410">
            <v>22.91</v>
          </cell>
          <cell r="J1410">
            <v>1.9476</v>
          </cell>
          <cell r="K1410">
            <v>44.62</v>
          </cell>
        </row>
        <row r="1411">
          <cell r="F1411" t="str">
            <v>100307-46322</v>
          </cell>
          <cell r="G1411" t="str">
            <v>50% Reduced Sodium 50% Reduced Fat _x000D_
Process American Cheese Slices White (NYC)</v>
          </cell>
          <cell r="H1411" t="str">
            <v>CHEESE NAT AMER FBD BARREL-500 LB(40800)</v>
          </cell>
          <cell r="I1411">
            <v>23.12</v>
          </cell>
          <cell r="J1411">
            <v>1.9476</v>
          </cell>
          <cell r="K1411">
            <v>45.03</v>
          </cell>
        </row>
        <row r="1412">
          <cell r="F1412" t="str">
            <v>100307-48174</v>
          </cell>
          <cell r="G1412" t="str">
            <v>American Loaf Cheese</v>
          </cell>
          <cell r="H1412" t="str">
            <v>CHEESE NAT AMER FBD BARREL-500 LB(40800)</v>
          </cell>
          <cell r="I1412">
            <v>22.78</v>
          </cell>
          <cell r="J1412">
            <v>1.9476</v>
          </cell>
          <cell r="K1412">
            <v>44.37</v>
          </cell>
        </row>
        <row r="1413">
          <cell r="F1413" t="str">
            <v>100307-59701</v>
          </cell>
          <cell r="G1413" t="str">
            <v>String Cheese</v>
          </cell>
          <cell r="H1413" t="str">
            <v>CHEESE NAT AMER FBD BARREL-500 LB(40800)</v>
          </cell>
          <cell r="I1413">
            <v>10.5</v>
          </cell>
          <cell r="J1413">
            <v>1.9476</v>
          </cell>
          <cell r="K1413">
            <v>20.45</v>
          </cell>
        </row>
        <row r="1414">
          <cell r="F1414" t="str">
            <v>100307-59703</v>
          </cell>
          <cell r="G1414" t="str">
            <v>Light Mozzarella String Cheese LMPS</v>
          </cell>
          <cell r="H1414" t="str">
            <v>CHEESE NAT AMER FBD BARREL-500 LB(40800)</v>
          </cell>
          <cell r="I1414">
            <v>10.5</v>
          </cell>
          <cell r="J1414">
            <v>1.9476</v>
          </cell>
          <cell r="K1414">
            <v>20.45</v>
          </cell>
        </row>
        <row r="1415">
          <cell r="F1415" t="str">
            <v>100339-1000000496</v>
          </cell>
          <cell r="G1415" t="str">
            <v>McCain® Crispy Bakeable Seasoned 8-cut Wedges</v>
          </cell>
          <cell r="H1415" t="str">
            <v>POTATO BULK FOR PROCESS FRZ</v>
          </cell>
          <cell r="I1415">
            <v>54.55</v>
          </cell>
          <cell r="J1415">
            <v>0.1356</v>
          </cell>
          <cell r="K1415">
            <v>7.4</v>
          </cell>
        </row>
        <row r="1416">
          <cell r="F1416" t="str">
            <v>100339-1000001223</v>
          </cell>
          <cell r="G1416" t="str">
            <v>McCain® Incredicrisps 3/8" Straight Cut Long Heavy Battered</v>
          </cell>
          <cell r="H1416" t="str">
            <v>POTATO BULK FOR PROCESS FRZ</v>
          </cell>
          <cell r="I1416">
            <v>54.55</v>
          </cell>
          <cell r="J1416">
            <v>0.1356</v>
          </cell>
          <cell r="K1416">
            <v>7.4</v>
          </cell>
        </row>
        <row r="1417">
          <cell r="F1417" t="str">
            <v>100339-1000002789</v>
          </cell>
          <cell r="G1417" t="str">
            <v>Ore-Ida Reduced Sodium Tater Tots</v>
          </cell>
          <cell r="H1417" t="str">
            <v>POTATO BULK FOR PROCESS FRZ</v>
          </cell>
          <cell r="I1417">
            <v>54.55</v>
          </cell>
          <cell r="J1417">
            <v>0.1356</v>
          </cell>
          <cell r="K1417">
            <v>7.4</v>
          </cell>
        </row>
        <row r="1418">
          <cell r="F1418" t="str">
            <v>100339-1000002870</v>
          </cell>
          <cell r="G1418" t="str">
            <v>Seasoned Mashed Potatoes Reduced Sodium</v>
          </cell>
          <cell r="H1418" t="str">
            <v>POTATO BULK FOR PROCESS FRZ</v>
          </cell>
          <cell r="I1418">
            <v>43.64</v>
          </cell>
          <cell r="J1418">
            <v>0.1356</v>
          </cell>
          <cell r="K1418">
            <v>5.92</v>
          </cell>
        </row>
        <row r="1419">
          <cell r="F1419" t="str">
            <v>100339-1000004108</v>
          </cell>
          <cell r="G1419" t="str">
            <v>REDUCED SODIUM BATTERED SEASONED SPIRALS</v>
          </cell>
          <cell r="H1419" t="str">
            <v>POTATO BULK FOR PROCESS FRZ</v>
          </cell>
          <cell r="I1419">
            <v>43.64</v>
          </cell>
          <cell r="J1419">
            <v>0.1356</v>
          </cell>
          <cell r="K1419">
            <v>5.92</v>
          </cell>
        </row>
        <row r="1420">
          <cell r="F1420" t="str">
            <v>100339-1000004309</v>
          </cell>
          <cell r="G1420" t="str">
            <v>MCCAIN® HARVEST SPLENDOR® BATTERED SEASONED SWEET POTATO FRY 5/16 STRAIGHT CUT 6X2.5 LBS</v>
          </cell>
          <cell r="H1420" t="str">
            <v>SWEET POTATO BULK FRESH PROC</v>
          </cell>
          <cell r="I1420">
            <v>29.41</v>
          </cell>
          <cell r="J1420">
            <v>0.18740000000000001</v>
          </cell>
          <cell r="K1420">
            <v>5.51</v>
          </cell>
        </row>
        <row r="1421">
          <cell r="F1421" t="str">
            <v>100339-1000006188</v>
          </cell>
          <cell r="G1421" t="str">
            <v>MCCAIN® HASH BROWN ROUNDS</v>
          </cell>
          <cell r="H1421" t="str">
            <v>POTATO BULK FOR PROCESS FRZ</v>
          </cell>
          <cell r="I1421">
            <v>54.55</v>
          </cell>
          <cell r="J1421">
            <v>0.1356</v>
          </cell>
          <cell r="K1421">
            <v>7.4</v>
          </cell>
        </row>
        <row r="1422">
          <cell r="F1422" t="str">
            <v>100339-1000007470</v>
          </cell>
          <cell r="G1422" t="str">
            <v>MCCAIN® Crispy Bakeable Deep Groove Crinkle Fries 1/2"</v>
          </cell>
          <cell r="H1422" t="str">
            <v>POTATO BULK FOR PROCESS FRZ</v>
          </cell>
          <cell r="I1422">
            <v>54.55</v>
          </cell>
          <cell r="J1422">
            <v>0.1356</v>
          </cell>
          <cell r="K1422">
            <v>7.4</v>
          </cell>
        </row>
        <row r="1423">
          <cell r="F1423" t="str">
            <v>100339-1000007964</v>
          </cell>
          <cell r="G1423" t="str">
            <v>ORE-IDA PREMIUM CLEAR COAT 3/8" REGULAR_x000D_
CUT FRY (6X5 LBS)</v>
          </cell>
          <cell r="H1423" t="str">
            <v>POTATO BULK FOR PROCESS FRZ</v>
          </cell>
          <cell r="I1423">
            <v>54.55</v>
          </cell>
          <cell r="J1423">
            <v>0.1356</v>
          </cell>
          <cell r="K1423">
            <v>7.4</v>
          </cell>
        </row>
        <row r="1424">
          <cell r="F1424" t="str">
            <v>100339-1000007965</v>
          </cell>
          <cell r="G1424" t="str">
            <v>ORE-IDA SEASONED SKIN ON SPIRAL BATTERED_x000D_
FRY (6X4 LBS)</v>
          </cell>
          <cell r="H1424" t="str">
            <v>POTATO BULK FOR PROCESS FRZ</v>
          </cell>
          <cell r="I1424">
            <v>43.64</v>
          </cell>
          <cell r="J1424">
            <v>0.1356</v>
          </cell>
          <cell r="K1424">
            <v>5.92</v>
          </cell>
        </row>
        <row r="1425">
          <cell r="F1425" t="str">
            <v>100339-1000008046</v>
          </cell>
          <cell r="G1425" t="str">
            <v>ORE-IDA 3/8" REGULAR CUT FRY HEAVY_x000D_
COATED 6X5 LBS</v>
          </cell>
          <cell r="H1425" t="str">
            <v>POTATO BULK FOR PROCESS FRZ</v>
          </cell>
          <cell r="I1425">
            <v>54.55</v>
          </cell>
          <cell r="J1425">
            <v>0.1356</v>
          </cell>
          <cell r="K1425">
            <v>7.4</v>
          </cell>
        </row>
        <row r="1426">
          <cell r="F1426" t="str">
            <v>100339-1000008056</v>
          </cell>
          <cell r="G1426" t="str">
            <v>ORE-IDA 1/4" SHOESTRING CUT FRY (6X4.5 LBS)</v>
          </cell>
          <cell r="H1426" t="str">
            <v>POTATO BULK FOR PROCESS FRZ</v>
          </cell>
          <cell r="I1426">
            <v>49.09</v>
          </cell>
          <cell r="J1426">
            <v>0.1356</v>
          </cell>
          <cell r="K1426">
            <v>6.66</v>
          </cell>
        </row>
        <row r="1427">
          <cell r="F1427" t="str">
            <v>100339-1000008059</v>
          </cell>
          <cell r="G1427" t="str">
            <v>ORE-IDA 3/8" REGULAR CUT FRY (6X5 LBS)</v>
          </cell>
          <cell r="H1427" t="str">
            <v>POTATO BULK FOR PROCESS FRZ</v>
          </cell>
          <cell r="I1427">
            <v>54.55</v>
          </cell>
          <cell r="J1427">
            <v>0.1356</v>
          </cell>
          <cell r="K1427">
            <v>7.4</v>
          </cell>
        </row>
        <row r="1428">
          <cell r="F1428" t="str">
            <v>100339-1000008062</v>
          </cell>
          <cell r="G1428" t="str">
            <v>ORE-IDA 1/2" CRINKLE CUT OVENABLE FRY (6X5_x000D_
LBS)</v>
          </cell>
          <cell r="H1428" t="str">
            <v>POTATO BULK FOR PROCESS FRZ</v>
          </cell>
          <cell r="I1428">
            <v>54.55</v>
          </cell>
          <cell r="J1428">
            <v>0.1356</v>
          </cell>
          <cell r="K1428">
            <v>7.4</v>
          </cell>
        </row>
        <row r="1429">
          <cell r="F1429" t="str">
            <v>100339-1000008063</v>
          </cell>
          <cell r="G1429" t="str">
            <v>ORE-IDA 1/4" SHOESTRING CUT CLEAR COATED_x000D_
PXL 6X4.5 LBS</v>
          </cell>
          <cell r="H1429" t="str">
            <v>POTATO BULK FOR PROCESS FRZ</v>
          </cell>
          <cell r="I1429">
            <v>49.09</v>
          </cell>
          <cell r="J1429">
            <v>0.1356</v>
          </cell>
          <cell r="K1429">
            <v>6.66</v>
          </cell>
        </row>
        <row r="1430">
          <cell r="F1430" t="str">
            <v>100339-1000006639-A and B</v>
          </cell>
          <cell r="G1430" t="str">
            <v>MCCAIN® EMOTICONS® MASHED POTATO SHAPES  + SUB FOR DEHY</v>
          </cell>
          <cell r="H1430" t="str">
            <v>POTATO BULK FOR PROCESS FRZ</v>
          </cell>
          <cell r="I1430">
            <v>46.42</v>
          </cell>
          <cell r="J1430">
            <v>0.2712</v>
          </cell>
          <cell r="K1430">
            <v>6.29</v>
          </cell>
        </row>
        <row r="1431">
          <cell r="F1431" t="str">
            <v>100339-GFR01</v>
          </cell>
          <cell r="G1431" t="str">
            <v>GOLDEN FRY SHOESTRING 6X4.5</v>
          </cell>
          <cell r="H1431" t="str">
            <v>POTATO BULK FOR PROCESS FRZ</v>
          </cell>
          <cell r="I1431">
            <v>49.09</v>
          </cell>
          <cell r="J1431">
            <v>0.1356</v>
          </cell>
          <cell r="K1431">
            <v>6.66</v>
          </cell>
        </row>
        <row r="1432">
          <cell r="F1432" t="str">
            <v>100339-MCF03725</v>
          </cell>
          <cell r="G1432" t="str">
            <v>Harvest Splendor Regular Stix 3/8</v>
          </cell>
          <cell r="H1432" t="str">
            <v>SWEET POTATO BULK FRESH PROC</v>
          </cell>
          <cell r="I1432">
            <v>29.41</v>
          </cell>
          <cell r="J1432">
            <v>0.18740000000000001</v>
          </cell>
          <cell r="K1432">
            <v>5.51</v>
          </cell>
        </row>
        <row r="1433">
          <cell r="F1433" t="str">
            <v>100339-MCF03731</v>
          </cell>
          <cell r="G1433" t="str">
            <v>Harvest Splendor Thin Stix</v>
          </cell>
          <cell r="H1433" t="str">
            <v>SWEET POTATO BULK FRESH PROC</v>
          </cell>
          <cell r="I1433">
            <v>29.41</v>
          </cell>
          <cell r="J1433">
            <v>0.18740000000000001</v>
          </cell>
          <cell r="K1433">
            <v>5.51</v>
          </cell>
        </row>
        <row r="1434">
          <cell r="F1434" t="str">
            <v>100339-MCF03761</v>
          </cell>
          <cell r="G1434" t="str">
            <v>McCain Ovations 3/8" Crinkle Cut</v>
          </cell>
          <cell r="H1434" t="str">
            <v>POTATO BULK FOR PROCESS FRZ</v>
          </cell>
          <cell r="I1434">
            <v>54.55</v>
          </cell>
          <cell r="J1434">
            <v>0.1356</v>
          </cell>
          <cell r="K1434">
            <v>7.4</v>
          </cell>
        </row>
        <row r="1435">
          <cell r="F1435" t="str">
            <v>100339-MCF03762</v>
          </cell>
          <cell r="G1435" t="str">
            <v>McCain Ovations 3/8" Straight Cut</v>
          </cell>
          <cell r="H1435" t="str">
            <v>POTATO BULK FOR PROCESS FRZ</v>
          </cell>
          <cell r="I1435">
            <v>54.55</v>
          </cell>
          <cell r="J1435">
            <v>0.1356</v>
          </cell>
          <cell r="K1435">
            <v>7.4</v>
          </cell>
        </row>
        <row r="1436">
          <cell r="F1436" t="str">
            <v>100339-MCF03786</v>
          </cell>
          <cell r="G1436" t="str">
            <v>McCain Flavorlast 19/64" Shoestring</v>
          </cell>
          <cell r="H1436" t="str">
            <v>POTATO BULK FOR PROCESS FRZ</v>
          </cell>
          <cell r="I1436">
            <v>54.55</v>
          </cell>
          <cell r="J1436">
            <v>0.1356</v>
          </cell>
          <cell r="K1436">
            <v>7.4</v>
          </cell>
        </row>
        <row r="1437">
          <cell r="F1437" t="str">
            <v>100339-MCF03788</v>
          </cell>
          <cell r="G1437" t="str">
            <v>McCain Flavorlast Thick Fries 7/16"</v>
          </cell>
          <cell r="H1437" t="str">
            <v>POTATO BULK FOR PROCESS FRZ</v>
          </cell>
          <cell r="I1437">
            <v>54.55</v>
          </cell>
          <cell r="J1437">
            <v>0.1356</v>
          </cell>
          <cell r="K1437">
            <v>7.4</v>
          </cell>
        </row>
        <row r="1438">
          <cell r="F1438" t="str">
            <v>100339-MCF03927</v>
          </cell>
          <cell r="G1438" t="str">
            <v>McCain Deli Roasters</v>
          </cell>
          <cell r="H1438" t="str">
            <v>POTATO BULK FOR PROCESS FRZ</v>
          </cell>
          <cell r="I1438">
            <v>54.55</v>
          </cell>
          <cell r="J1438">
            <v>0.1356</v>
          </cell>
          <cell r="K1438">
            <v>7.4</v>
          </cell>
        </row>
        <row r="1439">
          <cell r="F1439" t="str">
            <v>100339-MCF04566</v>
          </cell>
          <cell r="G1439" t="str">
            <v>Harvest Splendor Deep Groove Crinkles</v>
          </cell>
          <cell r="H1439" t="str">
            <v>SWEET POTATO BULK FRESH PROC</v>
          </cell>
          <cell r="I1439">
            <v>29.41</v>
          </cell>
          <cell r="J1439">
            <v>0.18740000000000001</v>
          </cell>
          <cell r="K1439">
            <v>5.51</v>
          </cell>
        </row>
        <row r="1440">
          <cell r="F1440" t="str">
            <v>100339-MCF04712</v>
          </cell>
          <cell r="G1440" t="str">
            <v>McCain Harvest Splendor Sweet Potato 10 Cut</v>
          </cell>
          <cell r="H1440" t="str">
            <v>SWEET POTATO BULK FRESH PROC</v>
          </cell>
          <cell r="I1440">
            <v>29.41</v>
          </cell>
          <cell r="J1440">
            <v>0.18740000000000001</v>
          </cell>
          <cell r="K1440">
            <v>5.51</v>
          </cell>
        </row>
        <row r="1441">
          <cell r="F1441" t="str">
            <v>100339-MCF04812</v>
          </cell>
          <cell r="G1441" t="str">
            <v>MCCAIN FARMER'S KITCHEN™ ROASTED REDSKIN HALVES W/ ROSEMARY &amp; GARLIC</v>
          </cell>
          <cell r="H1441" t="str">
            <v>POTATO BULK FOR PROCESS FRZ</v>
          </cell>
          <cell r="I1441">
            <v>15</v>
          </cell>
          <cell r="J1441">
            <v>0.1356</v>
          </cell>
          <cell r="K1441">
            <v>2.0299999999999998</v>
          </cell>
        </row>
        <row r="1442">
          <cell r="F1442" t="str">
            <v>100339-MCF04851</v>
          </cell>
          <cell r="G1442" t="str">
            <v>MCCAIN FARMER'S KITCHEN™ CHOPPED ROASTED REDSKIN POTATOES W/ ROSEMARY &amp; GARLIC</v>
          </cell>
          <cell r="H1442" t="str">
            <v>POTATO BULK FOR PROCESS FRZ</v>
          </cell>
          <cell r="I1442">
            <v>20</v>
          </cell>
          <cell r="J1442">
            <v>0.1356</v>
          </cell>
          <cell r="K1442">
            <v>2.71</v>
          </cell>
        </row>
        <row r="1443">
          <cell r="F1443" t="str">
            <v>100339-MCF04911</v>
          </cell>
          <cell r="G1443" t="str">
            <v>MCCAIN NYBOE OVATIONS 3/8 Straight Cut French Fries</v>
          </cell>
          <cell r="H1443" t="str">
            <v>POTATO BULK FOR PROCESS FRZ</v>
          </cell>
          <cell r="I1443">
            <v>65.45</v>
          </cell>
          <cell r="J1443">
            <v>0.1356</v>
          </cell>
          <cell r="K1443">
            <v>8.8800000000000008</v>
          </cell>
        </row>
        <row r="1444">
          <cell r="F1444" t="str">
            <v>100339-MCF04965</v>
          </cell>
          <cell r="G1444" t="str">
            <v>MCCAIN HARVEST SPLENDOR SWEET POTATO MAXI FRY 6X2.5 LBS</v>
          </cell>
          <cell r="H1444" t="str">
            <v>SWEET POTATO BULK FRESH PROC</v>
          </cell>
          <cell r="I1444">
            <v>29.41</v>
          </cell>
          <cell r="J1444">
            <v>0.18740000000000001</v>
          </cell>
          <cell r="K1444">
            <v>5.51</v>
          </cell>
        </row>
        <row r="1445">
          <cell r="F1445" t="str">
            <v>100339-MCF05074</v>
          </cell>
          <cell r="G1445" t="str">
            <v>MCCAIN HARVEST SPLENDOR® SWEET POTATO CROSS TRAX</v>
          </cell>
          <cell r="H1445" t="str">
            <v>SWEET POTATO BULK FRESH PROC</v>
          </cell>
          <cell r="I1445">
            <v>29.41</v>
          </cell>
          <cell r="J1445">
            <v>0.18740000000000001</v>
          </cell>
          <cell r="K1445">
            <v>5.51</v>
          </cell>
        </row>
        <row r="1446">
          <cell r="F1446" t="str">
            <v>100339-MCL03622</v>
          </cell>
          <cell r="G1446" t="str">
            <v>McCain Redstone Canyon Spirals</v>
          </cell>
          <cell r="H1446" t="str">
            <v>POTATO BULK FOR PROCESS FRZ</v>
          </cell>
          <cell r="I1446">
            <v>43.64</v>
          </cell>
          <cell r="J1446">
            <v>0.1356</v>
          </cell>
          <cell r="K1446">
            <v>5.92</v>
          </cell>
        </row>
        <row r="1447">
          <cell r="F1447" t="str">
            <v>100339-MCL03623</v>
          </cell>
          <cell r="G1447" t="str">
            <v>McCain Redstone Canyon Cross Trax</v>
          </cell>
          <cell r="H1447" t="str">
            <v>POTATO BULK FOR PROCESS FRZ</v>
          </cell>
          <cell r="I1447">
            <v>49.09</v>
          </cell>
          <cell r="J1447">
            <v>0.1356</v>
          </cell>
          <cell r="K1447">
            <v>6.66</v>
          </cell>
        </row>
        <row r="1448">
          <cell r="F1448" t="str">
            <v>100339-MCL03624</v>
          </cell>
          <cell r="G1448" t="str">
            <v>McCain Redstone Canyon Cubes</v>
          </cell>
          <cell r="H1448" t="str">
            <v>POTATO BULK FOR PROCESS FRZ</v>
          </cell>
          <cell r="I1448">
            <v>54.55</v>
          </cell>
          <cell r="J1448">
            <v>0.1356</v>
          </cell>
          <cell r="K1448">
            <v>7.4</v>
          </cell>
        </row>
        <row r="1449">
          <cell r="F1449" t="str">
            <v>100339-MCX01</v>
          </cell>
          <cell r="G1449" t="str">
            <v>McCain XL 1/4" Shoestring</v>
          </cell>
          <cell r="H1449" t="str">
            <v>POTATO BULK FOR PROCESS FRZ</v>
          </cell>
          <cell r="I1449">
            <v>49.09</v>
          </cell>
          <cell r="J1449">
            <v>0.1356</v>
          </cell>
          <cell r="K1449">
            <v>6.66</v>
          </cell>
        </row>
        <row r="1450">
          <cell r="F1450" t="str">
            <v>100339-MCX03602</v>
          </cell>
          <cell r="G1450" t="str">
            <v>McCain Potato Skin Medium</v>
          </cell>
          <cell r="H1450" t="str">
            <v>POTATO BULK FOR PROCESS FRZ</v>
          </cell>
          <cell r="I1450">
            <v>30.91</v>
          </cell>
          <cell r="J1450">
            <v>0.1356</v>
          </cell>
          <cell r="K1450">
            <v>4.1900000000000004</v>
          </cell>
        </row>
        <row r="1451">
          <cell r="F1451" t="str">
            <v>100339-MCX03620</v>
          </cell>
          <cell r="G1451" t="str">
            <v>McCain Redstone Canyon 5/16" Straight Cut</v>
          </cell>
          <cell r="H1451" t="str">
            <v>POTATO BULK FOR PROCESS FRZ</v>
          </cell>
          <cell r="I1451">
            <v>54.55</v>
          </cell>
          <cell r="J1451">
            <v>0.1356</v>
          </cell>
          <cell r="K1451">
            <v>7.4</v>
          </cell>
        </row>
        <row r="1452">
          <cell r="F1452" t="str">
            <v>100339-MCX03621</v>
          </cell>
          <cell r="G1452" t="str">
            <v>McCain Skin-On Battered Redstone Canyon Straight Cut</v>
          </cell>
          <cell r="H1452" t="str">
            <v>POTATO BULK FOR PROCESS FRZ</v>
          </cell>
          <cell r="I1452">
            <v>54.55</v>
          </cell>
          <cell r="J1452">
            <v>0.1356</v>
          </cell>
          <cell r="K1452">
            <v>7.4</v>
          </cell>
        </row>
        <row r="1453">
          <cell r="F1453" t="str">
            <v>100339-MCX03626</v>
          </cell>
          <cell r="G1453" t="str">
            <v>McCain Redstone Canyon 8 Cut Wedge</v>
          </cell>
          <cell r="H1453" t="str">
            <v>POTATO BULK FOR PROCESS FRZ</v>
          </cell>
          <cell r="I1453">
            <v>54.55</v>
          </cell>
          <cell r="J1453">
            <v>0.1356</v>
          </cell>
          <cell r="K1453">
            <v>7.4</v>
          </cell>
        </row>
        <row r="1454">
          <cell r="F1454" t="str">
            <v>100339-MCX04717</v>
          </cell>
          <cell r="G1454" t="str">
            <v>McCain Crispy Seasoned Bakeable Fries 6x5 lbs</v>
          </cell>
          <cell r="H1454" t="str">
            <v>POTATO BULK FOR PROCESS FRZ</v>
          </cell>
          <cell r="I1454">
            <v>54.55</v>
          </cell>
          <cell r="J1454">
            <v>0.1356</v>
          </cell>
          <cell r="K1454">
            <v>7.4</v>
          </cell>
        </row>
        <row r="1455">
          <cell r="F1455" t="str">
            <v>100339-MCX40</v>
          </cell>
          <cell r="G1455" t="str">
            <v>McCain 3/8" Straight Cut</v>
          </cell>
          <cell r="H1455" t="str">
            <v>POTATO BULK FOR PROCESS FRZ</v>
          </cell>
          <cell r="I1455">
            <v>54.55</v>
          </cell>
          <cell r="J1455">
            <v>0.1356</v>
          </cell>
          <cell r="K1455">
            <v>7.4</v>
          </cell>
        </row>
        <row r="1456">
          <cell r="F1456" t="str">
            <v>100339-OIF00024A</v>
          </cell>
          <cell r="G1456" t="str">
            <v>Ore-Ida Country Style 8 cut Regular Potato Wedges</v>
          </cell>
          <cell r="H1456" t="str">
            <v>POTATO BULK FOR PROCESS FRZ</v>
          </cell>
          <cell r="I1456">
            <v>54.55</v>
          </cell>
          <cell r="J1456">
            <v>0.1356</v>
          </cell>
          <cell r="K1456">
            <v>7.4</v>
          </cell>
        </row>
        <row r="1457">
          <cell r="F1457" t="str">
            <v>100339-OIF00055A</v>
          </cell>
          <cell r="G1457" t="str">
            <v>Ore-Ida 1/2" Oven Ready Crinkle Cut</v>
          </cell>
          <cell r="H1457" t="str">
            <v>POTATO BULK FOR PROCESS FRZ</v>
          </cell>
          <cell r="I1457">
            <v>54.55</v>
          </cell>
          <cell r="J1457">
            <v>0.1356</v>
          </cell>
          <cell r="K1457">
            <v>7.4</v>
          </cell>
        </row>
        <row r="1458">
          <cell r="F1458" t="str">
            <v>100339-OIF00215A</v>
          </cell>
          <cell r="G1458" t="str">
            <v>Ore-Ida Versitots Tater Tots</v>
          </cell>
          <cell r="H1458" t="str">
            <v>POTATO BULK FOR PROCESS FRZ</v>
          </cell>
          <cell r="I1458">
            <v>54.55</v>
          </cell>
          <cell r="J1458">
            <v>0.1356</v>
          </cell>
          <cell r="K1458">
            <v>7.4</v>
          </cell>
        </row>
        <row r="1459">
          <cell r="F1459" t="str">
            <v>100339-OIF00224A</v>
          </cell>
          <cell r="G1459" t="str">
            <v>Ore-Ida Loose Shred</v>
          </cell>
          <cell r="H1459" t="str">
            <v>POTATO BULK FOR PROCESS FRZ</v>
          </cell>
          <cell r="I1459">
            <v>32.729999999999997</v>
          </cell>
          <cell r="J1459">
            <v>0.1356</v>
          </cell>
          <cell r="K1459">
            <v>4.4400000000000004</v>
          </cell>
        </row>
        <row r="1460">
          <cell r="F1460" t="str">
            <v>100339-OIF00880A</v>
          </cell>
          <cell r="G1460" t="str">
            <v>Ore-Ida County Style 10-cut Thin Potato Wedges</v>
          </cell>
          <cell r="H1460" t="str">
            <v>POTATO BULK FOR PROCESS FRZ</v>
          </cell>
          <cell r="I1460">
            <v>54.55</v>
          </cell>
          <cell r="J1460">
            <v>0.1356</v>
          </cell>
          <cell r="K1460">
            <v>7.4</v>
          </cell>
        </row>
        <row r="1461">
          <cell r="F1461" t="str">
            <v>100339-OIF01028A</v>
          </cell>
          <cell r="G1461" t="str">
            <v>Ore-Ida Evercrisp Thin 5/16" x 3/8"</v>
          </cell>
          <cell r="H1461" t="str">
            <v>POTATO BULK FOR PROCESS FRZ</v>
          </cell>
          <cell r="I1461">
            <v>54.55</v>
          </cell>
          <cell r="J1461">
            <v>0.1356</v>
          </cell>
          <cell r="K1461">
            <v>7.4</v>
          </cell>
        </row>
        <row r="1462">
          <cell r="F1462" t="str">
            <v>100339-OIF01037A</v>
          </cell>
          <cell r="G1462" t="str">
            <v>Ore-Ida® Waffle Fry</v>
          </cell>
          <cell r="H1462" t="str">
            <v>POTATO BULK FOR PROCESS FRZ</v>
          </cell>
          <cell r="I1462">
            <v>49.09</v>
          </cell>
          <cell r="J1462">
            <v>0.1356</v>
          </cell>
          <cell r="K1462">
            <v>6.66</v>
          </cell>
        </row>
        <row r="1463">
          <cell r="F1463" t="str">
            <v>100339-OIF01038A</v>
          </cell>
          <cell r="G1463" t="str">
            <v>McCain Golden Twirls</v>
          </cell>
          <cell r="H1463" t="str">
            <v>POTATO BULK FOR PROCESS FRZ</v>
          </cell>
          <cell r="I1463">
            <v>43.64</v>
          </cell>
          <cell r="J1463">
            <v>0.1356</v>
          </cell>
          <cell r="K1463">
            <v>5.92</v>
          </cell>
        </row>
        <row r="1464">
          <cell r="F1464" t="str">
            <v>100339-OIF03456</v>
          </cell>
          <cell r="G1464" t="str">
            <v>McCain Smiles Shaped Potatoes</v>
          </cell>
          <cell r="H1464" t="str">
            <v>POTATO BULK FOR PROCESS FRZ</v>
          </cell>
          <cell r="I1464">
            <v>43.64</v>
          </cell>
          <cell r="J1464">
            <v>0.1356</v>
          </cell>
          <cell r="K1464">
            <v>5.92</v>
          </cell>
        </row>
        <row r="1465">
          <cell r="F1465" t="str">
            <v>100339-OIF03613</v>
          </cell>
          <cell r="G1465" t="str">
            <v>Ore-Ida Seasoned Homestyle Mashmakers</v>
          </cell>
          <cell r="H1465" t="str">
            <v>POTATO BULK FOR PROCESS FRZ</v>
          </cell>
          <cell r="I1465">
            <v>43.64</v>
          </cell>
          <cell r="J1465">
            <v>0.1356</v>
          </cell>
          <cell r="K1465">
            <v>5.92</v>
          </cell>
        </row>
        <row r="1466">
          <cell r="F1466" t="str">
            <v>100339-SNO63</v>
          </cell>
          <cell r="G1466" t="str">
            <v>Snowflake Oven 1/2" Crinkle Cut</v>
          </cell>
          <cell r="H1466" t="str">
            <v>POTATO BULK FOR PROCESS FRZ</v>
          </cell>
          <cell r="I1466">
            <v>54.55</v>
          </cell>
          <cell r="J1466">
            <v>0.1356</v>
          </cell>
          <cell r="K1466">
            <v>7.4</v>
          </cell>
        </row>
        <row r="1467">
          <cell r="F1467" t="str">
            <v>100340-13350</v>
          </cell>
          <cell r="G1467" t="str">
            <v>Bean &amp; Cheese Burrito IW</v>
          </cell>
          <cell r="H1467" t="str">
            <v>CHEESE CHED YEL BLOCK-40 LB (40800)</v>
          </cell>
          <cell r="I1467">
            <v>2.27</v>
          </cell>
          <cell r="J1467">
            <v>1.9476</v>
          </cell>
          <cell r="K1467">
            <v>4.42</v>
          </cell>
        </row>
        <row r="1468">
          <cell r="F1468" t="str">
            <v>100340-26028</v>
          </cell>
          <cell r="G1468" t="str">
            <v>Egg Cheese Bacon Burrito_x000D_
Whole Grain IW</v>
          </cell>
          <cell r="H1468" t="str">
            <v>CHEESE CHED YEL BLOCK-40 LB (40800)</v>
          </cell>
          <cell r="I1468">
            <v>0.71</v>
          </cell>
          <cell r="J1468">
            <v>1.9476</v>
          </cell>
          <cell r="K1468">
            <v>1.38</v>
          </cell>
        </row>
        <row r="1469">
          <cell r="F1469" t="str">
            <v>100340-26034</v>
          </cell>
          <cell r="G1469" t="str">
            <v>Egg Cheese Turkey Sausage Breakfast Wrap_x000D_
Whole Grain IW</v>
          </cell>
          <cell r="H1469" t="str">
            <v>CHEESE CHED YEL BLOCK-40 LB (40800)</v>
          </cell>
          <cell r="I1469">
            <v>0.65</v>
          </cell>
          <cell r="J1469">
            <v>1.9476</v>
          </cell>
          <cell r="K1469">
            <v>1.27</v>
          </cell>
        </row>
        <row r="1470">
          <cell r="F1470" t="str">
            <v>100340-43107</v>
          </cell>
          <cell r="G1470" t="str">
            <v>Cheese &amp; Green Chili Quesadilla Whole Grain Tortilla IW</v>
          </cell>
          <cell r="H1470" t="str">
            <v>CHEESE CHED YEL BLOCK-40 LB (40800)</v>
          </cell>
          <cell r="I1470">
            <v>2.88</v>
          </cell>
          <cell r="J1470">
            <v>1.9476</v>
          </cell>
          <cell r="K1470">
            <v>5.61</v>
          </cell>
        </row>
        <row r="1471">
          <cell r="F1471" t="str">
            <v>100340-43560</v>
          </cell>
          <cell r="G1471" t="str">
            <v>Cheese and NAE Chicken and Green Chili Quesadilla WG IW</v>
          </cell>
          <cell r="H1471" t="str">
            <v>CHEESE CHED YEL BLOCK-40 LB (40800)</v>
          </cell>
          <cell r="I1471">
            <v>3.6</v>
          </cell>
          <cell r="J1471">
            <v>1.9476</v>
          </cell>
          <cell r="K1471">
            <v>7.01</v>
          </cell>
        </row>
        <row r="1472">
          <cell r="F1472" t="str">
            <v>100340-43561</v>
          </cell>
          <cell r="G1472" t="str">
            <v>Two Cheese, Chicken, and Green Chili Quesadilla IW</v>
          </cell>
          <cell r="H1472" t="str">
            <v>CHEESE CHED YEL BLOCK-40 LB (40800)</v>
          </cell>
          <cell r="I1472">
            <v>3.6</v>
          </cell>
          <cell r="J1472">
            <v>1.9476</v>
          </cell>
          <cell r="K1472">
            <v>7.01</v>
          </cell>
        </row>
        <row r="1473">
          <cell r="F1473" t="str">
            <v>100340-45220</v>
          </cell>
          <cell r="G1473" t="str">
            <v>Two Cheese Quesadilla IW</v>
          </cell>
          <cell r="H1473" t="str">
            <v>CHEESE CHED YEL BLOCK-40 LB (40800)</v>
          </cell>
          <cell r="I1473">
            <v>4.5</v>
          </cell>
          <cell r="J1473">
            <v>1.9476</v>
          </cell>
          <cell r="K1473">
            <v>8.76</v>
          </cell>
        </row>
        <row r="1474">
          <cell r="F1474" t="str">
            <v>100340-45227</v>
          </cell>
          <cell r="G1474" t="str">
            <v>Cheese &amp; Green Chili Quesadilla Whole Grain Tortilla IW</v>
          </cell>
          <cell r="H1474" t="str">
            <v>CHEESE CHED YEL BLOCK-40 LB (40800)</v>
          </cell>
          <cell r="I1474">
            <v>4.5</v>
          </cell>
          <cell r="J1474">
            <v>1.9476</v>
          </cell>
          <cell r="K1474">
            <v>8.76</v>
          </cell>
        </row>
        <row r="1475">
          <cell r="F1475" t="str">
            <v>100340-60325</v>
          </cell>
          <cell r="G1475" t="str">
            <v>Bean &amp; Cheese Burrito IW</v>
          </cell>
          <cell r="H1475" t="str">
            <v>CHEESE CHED YEL BLOCK-40 LB (40800)</v>
          </cell>
          <cell r="I1475">
            <v>2.27</v>
          </cell>
          <cell r="J1475">
            <v>1.9476</v>
          </cell>
          <cell r="K1475">
            <v>4.42</v>
          </cell>
        </row>
        <row r="1476">
          <cell r="F1476" t="str">
            <v>100340-61272</v>
          </cell>
          <cell r="G1476" t="str">
            <v>NAE Chicken, Two Cheese Burrito_x000D_
Whole Grain Bulk Pack</v>
          </cell>
          <cell r="H1476" t="str">
            <v>CHEESE CHED YEL BLOCK-40 LB (40800)</v>
          </cell>
          <cell r="I1476">
            <v>1.1399999999999999</v>
          </cell>
          <cell r="J1476">
            <v>1.9476</v>
          </cell>
          <cell r="K1476">
            <v>2.2200000000000002</v>
          </cell>
        </row>
        <row r="1477">
          <cell r="F1477" t="str">
            <v>100340-61273</v>
          </cell>
          <cell r="G1477" t="str">
            <v>NAE Chicken, Two Cheese Burrito Bulk Pack</v>
          </cell>
          <cell r="H1477" t="str">
            <v>CHEESE CHED YEL BLOCK-40 LB (40800)</v>
          </cell>
          <cell r="I1477">
            <v>1.1399999999999999</v>
          </cell>
          <cell r="J1477">
            <v>1.9476</v>
          </cell>
          <cell r="K1477">
            <v>2.2200000000000002</v>
          </cell>
        </row>
        <row r="1478">
          <cell r="F1478" t="str">
            <v>100340-61300</v>
          </cell>
          <cell r="G1478" t="str">
            <v>Bean &amp; Cheddar Cheese Burrito_x000D_
Whole Grain Tortilla IW</v>
          </cell>
          <cell r="H1478" t="str">
            <v>CHEESE CHED YEL BLOCK-40 LB (40800)</v>
          </cell>
          <cell r="I1478">
            <v>2.85</v>
          </cell>
          <cell r="J1478">
            <v>1.9476</v>
          </cell>
          <cell r="K1478">
            <v>5.55</v>
          </cell>
        </row>
        <row r="1479">
          <cell r="F1479" t="str">
            <v>100340-61683</v>
          </cell>
          <cell r="G1479" t="str">
            <v>Bn Chs Chili Relleno Burrito WG Tortilla_x000D_
Bulk Pack</v>
          </cell>
          <cell r="H1479" t="str">
            <v>CHEESE CHED YEL BLOCK-40 LB (40800)</v>
          </cell>
          <cell r="I1479">
            <v>2.25</v>
          </cell>
          <cell r="J1479">
            <v>1.9476</v>
          </cell>
          <cell r="K1479">
            <v>4.38</v>
          </cell>
        </row>
        <row r="1480">
          <cell r="F1480" t="str">
            <v>100340-61686</v>
          </cell>
          <cell r="G1480" t="str">
            <v>Shredded Beef Chili Colorado WG Tortilla_x000D_
Bulk Pack</v>
          </cell>
          <cell r="H1480" t="str">
            <v>CHEESE CHED YEL BLOCK-40 LB (40800)</v>
          </cell>
          <cell r="I1480">
            <v>2.25</v>
          </cell>
          <cell r="J1480">
            <v>1.9476</v>
          </cell>
          <cell r="K1480">
            <v>4.38</v>
          </cell>
        </row>
        <row r="1481">
          <cell r="F1481" t="str">
            <v>100340-61694</v>
          </cell>
          <cell r="G1481" t="str">
            <v>Pollo Verde Burrito Bulk Pack</v>
          </cell>
          <cell r="H1481" t="str">
            <v>CHEESE CHED YEL BLOCK-40 LB (40800)</v>
          </cell>
          <cell r="I1481">
            <v>1.69</v>
          </cell>
          <cell r="J1481">
            <v>1.9476</v>
          </cell>
          <cell r="K1481">
            <v>3.29</v>
          </cell>
        </row>
        <row r="1482">
          <cell r="F1482" t="str">
            <v>100340-61954</v>
          </cell>
          <cell r="G1482" t="str">
            <v>NAE Chicken Cheese Enchilada_x000D_
Whole Grain Bulk Pack</v>
          </cell>
          <cell r="H1482" t="str">
            <v>CHEESE CHED YEL BLOCK-40 LB (40800)</v>
          </cell>
          <cell r="I1482">
            <v>1.71</v>
          </cell>
          <cell r="J1482">
            <v>1.9476</v>
          </cell>
          <cell r="K1482">
            <v>3.33</v>
          </cell>
        </row>
        <row r="1483">
          <cell r="F1483" t="str">
            <v>100340-61955</v>
          </cell>
          <cell r="G1483" t="str">
            <v>NAE Chicken, Cheese Enchilada_x000D_
Bulk Pack</v>
          </cell>
          <cell r="H1483" t="str">
            <v>CHEESE CHED YEL BLOCK-40 LB (40800)</v>
          </cell>
          <cell r="I1483">
            <v>1.71</v>
          </cell>
          <cell r="J1483">
            <v>1.9476</v>
          </cell>
          <cell r="K1483">
            <v>3.33</v>
          </cell>
        </row>
        <row r="1484">
          <cell r="F1484" t="str">
            <v>100340-63457</v>
          </cell>
          <cell r="G1484" t="str">
            <v>Bean &amp; Cheese Burrito Whole Grain Tortilla Bulk Packed Clean Label</v>
          </cell>
          <cell r="H1484" t="str">
            <v>CHEESE CHED YEL BLOCK-40 LB (40800)</v>
          </cell>
          <cell r="I1484">
            <v>1.75</v>
          </cell>
          <cell r="J1484">
            <v>1.9476</v>
          </cell>
          <cell r="K1484">
            <v>3.41</v>
          </cell>
        </row>
        <row r="1485">
          <cell r="F1485" t="str">
            <v>100340-63460</v>
          </cell>
          <cell r="G1485" t="str">
            <v>Beef &amp; Cheese Taco Snack Burrito w/Whole Grain Tortilla Bulk Packed</v>
          </cell>
          <cell r="H1485" t="str">
            <v>CHEESE CHED YEL BLOCK-40 LB (40800)</v>
          </cell>
          <cell r="I1485">
            <v>2.25</v>
          </cell>
          <cell r="J1485">
            <v>1.9476</v>
          </cell>
          <cell r="K1485">
            <v>4.38</v>
          </cell>
        </row>
        <row r="1486">
          <cell r="F1486" t="str">
            <v>100340-64136</v>
          </cell>
          <cell r="G1486" t="str">
            <v>Monterey Jack Cheese Enchiladas</v>
          </cell>
          <cell r="H1486" t="str">
            <v>CHEESE CHED YEL BLOCK-40 LB (40800)</v>
          </cell>
          <cell r="I1486">
            <v>7.65</v>
          </cell>
          <cell r="J1486">
            <v>1.9476</v>
          </cell>
          <cell r="K1486">
            <v>14.9</v>
          </cell>
        </row>
        <row r="1487">
          <cell r="F1487" t="str">
            <v>100340-64142</v>
          </cell>
          <cell r="G1487" t="str">
            <v>Reduced Fat Monterey Jack Cheese Enchilada Whole Grain Corn Tortilla Bulk Packed</v>
          </cell>
          <cell r="H1487" t="str">
            <v>CHEESE CHED YEL BLOCK-40 LB (40800)</v>
          </cell>
          <cell r="I1487">
            <v>9</v>
          </cell>
          <cell r="J1487">
            <v>1.9476</v>
          </cell>
          <cell r="K1487">
            <v>17.53</v>
          </cell>
        </row>
        <row r="1488">
          <cell r="F1488" t="str">
            <v>100340-64143</v>
          </cell>
          <cell r="G1488" t="str">
            <v>Reduced Fat  Cheddar Cheese Enchilada_x000D_
Whole Grain Corn Tortilla Bulk Packed</v>
          </cell>
          <cell r="H1488" t="str">
            <v>CHEESE CHED YEL BLOCK-40 LB (40800)</v>
          </cell>
          <cell r="I1488">
            <v>9</v>
          </cell>
          <cell r="J1488">
            <v>1.9476</v>
          </cell>
          <cell r="K1488">
            <v>17.53</v>
          </cell>
        </row>
        <row r="1489">
          <cell r="F1489" t="str">
            <v>100340-64150</v>
          </cell>
          <cell r="G1489" t="str">
            <v>Pepper Jack Cheese Enchilada Whole Grain Tortilla   Bulk Packed</v>
          </cell>
          <cell r="H1489" t="str">
            <v>CHEESE CHED YEL BLOCK-40 LB (40800)</v>
          </cell>
          <cell r="I1489">
            <v>9</v>
          </cell>
          <cell r="J1489">
            <v>1.9476</v>
          </cell>
          <cell r="K1489">
            <v>17.53</v>
          </cell>
        </row>
        <row r="1490">
          <cell r="F1490" t="str">
            <v>100340-64160</v>
          </cell>
          <cell r="G1490" t="str">
            <v>Four Cheese Enchilada_x000D_
Whole Grain Bulk Pack</v>
          </cell>
          <cell r="H1490" t="str">
            <v>CHEESE CHED YEL BLOCK-40 LB (40800)</v>
          </cell>
          <cell r="I1490">
            <v>9</v>
          </cell>
          <cell r="J1490">
            <v>1.9476</v>
          </cell>
          <cell r="K1490">
            <v>17.53</v>
          </cell>
        </row>
        <row r="1491">
          <cell r="F1491" t="str">
            <v>100340-64162</v>
          </cell>
          <cell r="G1491" t="str">
            <v>Cabo Real Cheddar Cheese Enchilada Bulk Packed</v>
          </cell>
          <cell r="H1491" t="str">
            <v>CHEESE CHED YEL BLOCK-40 LB (40800)</v>
          </cell>
          <cell r="I1491">
            <v>9</v>
          </cell>
          <cell r="J1491">
            <v>1.9476</v>
          </cell>
          <cell r="K1491">
            <v>17.53</v>
          </cell>
        </row>
        <row r="1492">
          <cell r="F1492" t="str">
            <v>100340-64341</v>
          </cell>
          <cell r="G1492" t="str">
            <v>Bean &amp; Cheddar Cheese Burrito_x000D_
Whole Grain Tortilla Bulk Packed</v>
          </cell>
          <cell r="H1492" t="str">
            <v>CHEESE CHED YEL BLOCK-40 LB (40800)</v>
          </cell>
          <cell r="I1492">
            <v>1.71</v>
          </cell>
          <cell r="J1492">
            <v>1.9476</v>
          </cell>
          <cell r="K1492">
            <v>3.33</v>
          </cell>
        </row>
        <row r="1493">
          <cell r="F1493" t="str">
            <v>100340-64345</v>
          </cell>
          <cell r="G1493" t="str">
            <v>Bean &amp; Cheddar Cheese Burrito_x000D_
Bulk Packed</v>
          </cell>
          <cell r="H1493" t="str">
            <v>CHEESE CHED YEL BLOCK-40 LB (40800)</v>
          </cell>
          <cell r="I1493">
            <v>1.67</v>
          </cell>
          <cell r="J1493">
            <v>1.9476</v>
          </cell>
          <cell r="K1493">
            <v>3.25</v>
          </cell>
        </row>
        <row r="1494">
          <cell r="F1494" t="str">
            <v>100340-64620</v>
          </cell>
          <cell r="G1494" t="str">
            <v>Beef &amp; American Cheese Taco Snack                                 Whole Grain Tortilla   Bulk Packed</v>
          </cell>
          <cell r="H1494" t="str">
            <v>CHEESE CHED YEL BLOCK-40 LB (40800)</v>
          </cell>
          <cell r="I1494">
            <v>1.1399999999999999</v>
          </cell>
          <cell r="J1494">
            <v>1.9476</v>
          </cell>
          <cell r="K1494">
            <v>2.2200000000000002</v>
          </cell>
        </row>
        <row r="1495">
          <cell r="F1495" t="str">
            <v>100340-64702</v>
          </cell>
          <cell r="G1495" t="str">
            <v>Cabo Primo Asadero Enchiladas and Sauce Kit, Asadero Cheese Enchiladas, Bulk Pack</v>
          </cell>
          <cell r="H1495" t="str">
            <v>CHEESE CHED YEL BLOCK-40 LB (40800)</v>
          </cell>
          <cell r="I1495">
            <v>7.65</v>
          </cell>
          <cell r="J1495">
            <v>1.9476</v>
          </cell>
          <cell r="K1495">
            <v>14.9</v>
          </cell>
        </row>
        <row r="1496">
          <cell r="F1496" t="str">
            <v>100340-64781</v>
          </cell>
          <cell r="G1496" t="str">
            <v>Cheese Beef Chicken Burrito IW</v>
          </cell>
          <cell r="H1496" t="str">
            <v>CHEESE CHED YEL BLOCK-40 LB (40800)</v>
          </cell>
          <cell r="I1496">
            <v>2.08</v>
          </cell>
          <cell r="J1496">
            <v>1.9476</v>
          </cell>
          <cell r="K1496">
            <v>4.05</v>
          </cell>
        </row>
        <row r="1497">
          <cell r="F1497" t="str">
            <v>100340-67576</v>
          </cell>
          <cell r="G1497" t="str">
            <v>Bean &amp; Cheddar Cheese Burrito_x000D_
Whole Grain Tortilla Bulk Packed</v>
          </cell>
          <cell r="H1497" t="str">
            <v>CHEESE CHED YEL BLOCK-40 LB (40800)</v>
          </cell>
          <cell r="I1497">
            <v>1.53</v>
          </cell>
          <cell r="J1497">
            <v>1.9476</v>
          </cell>
          <cell r="K1497">
            <v>2.98</v>
          </cell>
        </row>
        <row r="1498">
          <cell r="F1498" t="str">
            <v>100340-67577</v>
          </cell>
          <cell r="G1498" t="str">
            <v>Los Cabos Bean and Cheese Burrito, Bilk Packed</v>
          </cell>
          <cell r="H1498" t="str">
            <v>CHEESE CHED YEL BLOCK-40 LB (40800)</v>
          </cell>
          <cell r="I1498">
            <v>1.53</v>
          </cell>
          <cell r="J1498">
            <v>1.9476</v>
          </cell>
          <cell r="K1498">
            <v>2.98</v>
          </cell>
        </row>
        <row r="1499">
          <cell r="F1499" t="str">
            <v>100340-67578</v>
          </cell>
          <cell r="G1499" t="str">
            <v>Bean &amp; Cheese Burrito Bulk Pack</v>
          </cell>
          <cell r="H1499" t="str">
            <v>CHEESE CHED YEL BLOCK-40 LB (40800)</v>
          </cell>
          <cell r="I1499">
            <v>1.85</v>
          </cell>
          <cell r="J1499">
            <v>1.9476</v>
          </cell>
          <cell r="K1499">
            <v>3.6</v>
          </cell>
        </row>
        <row r="1500">
          <cell r="F1500" t="str">
            <v>100340-67582</v>
          </cell>
          <cell r="G1500" t="str">
            <v>Been, Cheese &amp; Green Chili Burrito - Bulk Pack</v>
          </cell>
          <cell r="H1500" t="str">
            <v>CHEESE CHED YEL BLOCK-40 LB (40800)</v>
          </cell>
          <cell r="I1500">
            <v>1.43</v>
          </cell>
          <cell r="J1500">
            <v>1.9476</v>
          </cell>
          <cell r="K1500">
            <v>2.79</v>
          </cell>
        </row>
        <row r="1501">
          <cell r="F1501" t="str">
            <v>100340-67601</v>
          </cell>
          <cell r="G1501" t="str">
            <v>Cabo Real Organic Bean &amp; Cheese Burrito IW</v>
          </cell>
          <cell r="H1501" t="str">
            <v>CHEESE CHED YEL BLOCK-40 LB (40800)</v>
          </cell>
          <cell r="I1501">
            <v>2.2400000000000002</v>
          </cell>
          <cell r="J1501">
            <v>1.9476</v>
          </cell>
          <cell r="K1501">
            <v>4.3600000000000003</v>
          </cell>
        </row>
        <row r="1502">
          <cell r="F1502" t="str">
            <v>100340-67777</v>
          </cell>
          <cell r="G1502" t="str">
            <v>Three Cheese Enchilada_x000D_
Whole Grain Bulk Pack</v>
          </cell>
          <cell r="H1502" t="str">
            <v>CHEESE CHED YEL BLOCK-40 LB (40800)</v>
          </cell>
          <cell r="I1502">
            <v>5.01</v>
          </cell>
          <cell r="J1502">
            <v>1.9476</v>
          </cell>
          <cell r="K1502">
            <v>9.76</v>
          </cell>
        </row>
        <row r="1503">
          <cell r="F1503" t="str">
            <v>100340-67778</v>
          </cell>
          <cell r="G1503" t="str">
            <v>NAE Chicken Cheese Enchilada Bulk Pack</v>
          </cell>
          <cell r="H1503" t="str">
            <v>CHEESE CHED YEL BLOCK-40 LB (40800)</v>
          </cell>
          <cell r="I1503">
            <v>1.06</v>
          </cell>
          <cell r="J1503">
            <v>1.9476</v>
          </cell>
          <cell r="K1503">
            <v>2.06</v>
          </cell>
        </row>
        <row r="1504">
          <cell r="F1504" t="str">
            <v>100340-67779</v>
          </cell>
          <cell r="G1504" t="str">
            <v>NAE Chicken Cheese Enchilada_x000D_
Whole Grain Bulk Pack</v>
          </cell>
          <cell r="H1504" t="str">
            <v>CHEESE CHED YEL BLOCK-40 LB (40800)</v>
          </cell>
          <cell r="I1504">
            <v>1.06</v>
          </cell>
          <cell r="J1504">
            <v>1.9476</v>
          </cell>
          <cell r="K1504">
            <v>2.06</v>
          </cell>
        </row>
        <row r="1505">
          <cell r="F1505" t="str">
            <v>100340-68334</v>
          </cell>
          <cell r="G1505" t="str">
            <v>Egg, Cheese, and Green Chili Salsa Breakfast Burrito Bulk Packed</v>
          </cell>
          <cell r="H1505" t="str">
            <v>CHEESE CHED YEL BLOCK-40 LB (40800)</v>
          </cell>
          <cell r="I1505">
            <v>2.66</v>
          </cell>
          <cell r="J1505">
            <v>1.9476</v>
          </cell>
          <cell r="K1505">
            <v>5.18</v>
          </cell>
        </row>
        <row r="1506">
          <cell r="F1506" t="str">
            <v>100340-68660</v>
          </cell>
          <cell r="G1506" t="str">
            <v>Beef &amp; Bean &amp; Cheddar Cheese Burrito_x000D_
Whole Grain Tortilla,  Bulk Packed</v>
          </cell>
          <cell r="H1506" t="str">
            <v>CHEESE CHED YEL BLOCK-40 LB (40800)</v>
          </cell>
          <cell r="I1506">
            <v>0.69</v>
          </cell>
          <cell r="J1506">
            <v>1.9476</v>
          </cell>
          <cell r="K1506">
            <v>1.34</v>
          </cell>
        </row>
        <row r="1507">
          <cell r="F1507" t="str">
            <v>100340-69543</v>
          </cell>
          <cell r="G1507" t="str">
            <v>Bean &amp; Reduced Fatm American Cheese Burrito - Bulk Pack</v>
          </cell>
          <cell r="H1507" t="str">
            <v>CHEESE CHED YEL BLOCK-40 LB (40800)</v>
          </cell>
          <cell r="I1507">
            <v>1.0900000000000001</v>
          </cell>
          <cell r="J1507">
            <v>1.9476</v>
          </cell>
          <cell r="K1507">
            <v>2.12</v>
          </cell>
        </row>
        <row r="1508">
          <cell r="F1508" t="str">
            <v>100340-71012</v>
          </cell>
          <cell r="G1508" t="str">
            <v>Chicken Tender &amp; Cheese Wrap IW</v>
          </cell>
          <cell r="H1508" t="str">
            <v>CHEESE CHED YEL BLOCK-40 LB (40800)</v>
          </cell>
          <cell r="I1508">
            <v>3</v>
          </cell>
          <cell r="J1508">
            <v>1.9476</v>
          </cell>
          <cell r="K1508">
            <v>5.84</v>
          </cell>
        </row>
        <row r="1509">
          <cell r="F1509" t="str">
            <v>100340-71261</v>
          </cell>
          <cell r="G1509" t="str">
            <v>NAE BAJA Chicken Cheese Burrito_x000D_
whole Grain IW</v>
          </cell>
          <cell r="H1509" t="str">
            <v>CHEESE CHED YEL BLOCK-40 LB (40800)</v>
          </cell>
          <cell r="I1509">
            <v>2.59</v>
          </cell>
          <cell r="J1509">
            <v>1.9476</v>
          </cell>
          <cell r="K1509">
            <v>5.04</v>
          </cell>
        </row>
        <row r="1510">
          <cell r="F1510" t="str">
            <v>100340-71263</v>
          </cell>
          <cell r="G1510" t="str">
            <v>NAE Chicken, Cheese, and Rice Burrito IW</v>
          </cell>
          <cell r="H1510" t="str">
            <v>CHEESE CHED YEL BLOCK-40 LB (40800)</v>
          </cell>
          <cell r="I1510">
            <v>2.11</v>
          </cell>
          <cell r="J1510">
            <v>1.9476</v>
          </cell>
          <cell r="K1510">
            <v>4.1100000000000003</v>
          </cell>
        </row>
        <row r="1511">
          <cell r="F1511" t="str">
            <v>100340-71272</v>
          </cell>
          <cell r="G1511" t="str">
            <v>NAE Chicken, Two Cheese Burrito_x000D_
Whole Grain IW</v>
          </cell>
          <cell r="H1511" t="str">
            <v>CHEESE CHED YEL BLOCK-40 LB (40800)</v>
          </cell>
          <cell r="I1511">
            <v>2.2799999999999998</v>
          </cell>
          <cell r="J1511">
            <v>1.9476</v>
          </cell>
          <cell r="K1511">
            <v>4.4400000000000004</v>
          </cell>
        </row>
        <row r="1512">
          <cell r="F1512" t="str">
            <v>100340-71273</v>
          </cell>
          <cell r="G1512" t="str">
            <v>NAE Chicken, Two Cheese Burrito IW</v>
          </cell>
          <cell r="H1512" t="str">
            <v>CHEESE CHED YEL BLOCK-40 LB (40800)</v>
          </cell>
          <cell r="I1512">
            <v>2.2799999999999998</v>
          </cell>
          <cell r="J1512">
            <v>1.9476</v>
          </cell>
          <cell r="K1512">
            <v>4.4400000000000004</v>
          </cell>
        </row>
        <row r="1513">
          <cell r="F1513" t="str">
            <v>100340-71344</v>
          </cell>
          <cell r="G1513" t="str">
            <v>Beef, Bean, Cheddar Cheese, Salsa Burrito Whole Grain Tortilla IW</v>
          </cell>
          <cell r="H1513" t="str">
            <v>CHEESE CHED YEL BLOCK-40 LB (40800)</v>
          </cell>
          <cell r="I1513">
            <v>1.95</v>
          </cell>
          <cell r="J1513">
            <v>1.9476</v>
          </cell>
          <cell r="K1513">
            <v>3.8</v>
          </cell>
        </row>
        <row r="1514">
          <cell r="F1514" t="str">
            <v>100340-71471</v>
          </cell>
          <cell r="G1514" t="str">
            <v>Bean &amp; Cheese Burrito IW</v>
          </cell>
          <cell r="H1514" t="str">
            <v>CHEESE CHED YEL BLOCK-40 LB (40800)</v>
          </cell>
          <cell r="I1514">
            <v>3.23</v>
          </cell>
          <cell r="J1514">
            <v>1.9476</v>
          </cell>
          <cell r="K1514">
            <v>6.29</v>
          </cell>
        </row>
        <row r="1515">
          <cell r="F1515" t="str">
            <v>100340-71571</v>
          </cell>
          <cell r="G1515" t="str">
            <v>Cabo Primo Brand Ultra Bean &amp; Cheese Burrito IW Whole Grain Tortilla</v>
          </cell>
          <cell r="H1515" t="str">
            <v>CHEESE CHED YEL BLOCK-40 LB (40800)</v>
          </cell>
          <cell r="I1515">
            <v>3.17</v>
          </cell>
          <cell r="J1515">
            <v>1.9476</v>
          </cell>
          <cell r="K1515">
            <v>6.17</v>
          </cell>
        </row>
        <row r="1516">
          <cell r="F1516" t="str">
            <v>100340-71605</v>
          </cell>
          <cell r="G1516" t="str">
            <v>Los Cabos Three Cheese, Turkey Sausage, Egg Burrito, Individually Wrapped</v>
          </cell>
          <cell r="H1516" t="str">
            <v>CHEESE CHED YEL BLOCK-40 LB (40800)</v>
          </cell>
          <cell r="I1516">
            <v>2.2799999999999998</v>
          </cell>
          <cell r="J1516">
            <v>1.9476</v>
          </cell>
          <cell r="K1516">
            <v>4.4400000000000004</v>
          </cell>
        </row>
        <row r="1517">
          <cell r="F1517" t="str">
            <v>100340-71662</v>
          </cell>
          <cell r="G1517" t="str">
            <v>Xtreme Bean &amp; Cheddar Cheese Burrito_x000D_
Whole Grain Tortilla IW</v>
          </cell>
          <cell r="H1517" t="str">
            <v>CHEESE CHED YEL BLOCK-40 LB (40800)</v>
          </cell>
          <cell r="I1517">
            <v>3.06</v>
          </cell>
          <cell r="J1517">
            <v>1.9476</v>
          </cell>
          <cell r="K1517">
            <v>5.96</v>
          </cell>
        </row>
        <row r="1518">
          <cell r="F1518" t="str">
            <v>100340-71667</v>
          </cell>
          <cell r="G1518" t="str">
            <v>Macho Chili Cheese Whole Grain Tortilla Burrito Indv Wrpd</v>
          </cell>
          <cell r="H1518" t="str">
            <v>CHEESE CHED YEL BLOCK-40 LB (40800)</v>
          </cell>
          <cell r="I1518">
            <v>2.66</v>
          </cell>
          <cell r="J1518">
            <v>1.9476</v>
          </cell>
          <cell r="K1518">
            <v>5.18</v>
          </cell>
        </row>
        <row r="1519">
          <cell r="F1519" t="str">
            <v>100340-71674</v>
          </cell>
          <cell r="G1519" t="str">
            <v>Southwestern Black Bean &amp; Cheese Burrito Whole Grain IW</v>
          </cell>
          <cell r="H1519" t="str">
            <v>CHEESE CHED YEL BLOCK-40 LB (40800)</v>
          </cell>
          <cell r="I1519">
            <v>3.04</v>
          </cell>
          <cell r="J1519">
            <v>1.9476</v>
          </cell>
          <cell r="K1519">
            <v>5.92</v>
          </cell>
        </row>
        <row r="1520">
          <cell r="F1520" t="str">
            <v>100340-71677</v>
          </cell>
          <cell r="G1520" t="str">
            <v>Shredded Beef, Cheese &amp; Green Chili Burrito IW</v>
          </cell>
          <cell r="H1520" t="str">
            <v>CHEESE CHED YEL BLOCK-40 LB (40800)</v>
          </cell>
          <cell r="I1520">
            <v>2.79</v>
          </cell>
          <cell r="J1520">
            <v>1.9476</v>
          </cell>
          <cell r="K1520">
            <v>5.43</v>
          </cell>
        </row>
        <row r="1521">
          <cell r="F1521" t="str">
            <v>100340-71683</v>
          </cell>
          <cell r="G1521" t="str">
            <v>Bean Cheese de Chili Relleno Burrito_x000D_
Whole Grain IW in Foil</v>
          </cell>
          <cell r="H1521" t="str">
            <v>CHEESE CHED YEL BLOCK-40 LB (40800)</v>
          </cell>
          <cell r="I1521">
            <v>2.25</v>
          </cell>
          <cell r="J1521">
            <v>1.9476</v>
          </cell>
          <cell r="K1521">
            <v>4.38</v>
          </cell>
        </row>
        <row r="1522">
          <cell r="F1522" t="str">
            <v>100340-71686</v>
          </cell>
          <cell r="G1522" t="str">
            <v>Shredded Beef Chili Colorado_x000D_
Whole Grain IW in Foil</v>
          </cell>
          <cell r="H1522" t="str">
            <v>CHEESE CHED YEL BLOCK-40 LB (40800)</v>
          </cell>
          <cell r="I1522">
            <v>2.25</v>
          </cell>
          <cell r="J1522">
            <v>1.9476</v>
          </cell>
          <cell r="K1522">
            <v>4.38</v>
          </cell>
        </row>
        <row r="1523">
          <cell r="F1523" t="str">
            <v>100340-71691</v>
          </cell>
          <cell r="G1523" t="str">
            <v>NAE Pollo Verde Cheese Burrito_x000D_
WG Tortilla Foil Wrapped</v>
          </cell>
          <cell r="H1523" t="str">
            <v>CHEESE CHED YEL BLOCK-40 LB (40800)</v>
          </cell>
          <cell r="I1523">
            <v>1.69</v>
          </cell>
          <cell r="J1523">
            <v>1.9476</v>
          </cell>
          <cell r="K1523">
            <v>3.29</v>
          </cell>
        </row>
        <row r="1524">
          <cell r="F1524" t="str">
            <v>100340-71694</v>
          </cell>
          <cell r="G1524" t="str">
            <v>NAE Pollo Verde Burrito Foil Wrapped</v>
          </cell>
          <cell r="H1524" t="str">
            <v>CHEESE CHED YEL BLOCK-40 LB (40800)</v>
          </cell>
          <cell r="I1524">
            <v>1.69</v>
          </cell>
          <cell r="J1524">
            <v>1.9476</v>
          </cell>
          <cell r="K1524">
            <v>3.29</v>
          </cell>
        </row>
        <row r="1525">
          <cell r="F1525" t="str">
            <v>100340-71883</v>
          </cell>
          <cell r="G1525" t="str">
            <v>The BCR Burrito_x000D_
Beans Cheese Rice IW</v>
          </cell>
          <cell r="H1525" t="str">
            <v>CHEESE CHED YEL BLOCK-40 LB (40800)</v>
          </cell>
          <cell r="I1525">
            <v>1.7</v>
          </cell>
          <cell r="J1525">
            <v>1.9476</v>
          </cell>
          <cell r="K1525">
            <v>3.31</v>
          </cell>
        </row>
        <row r="1526">
          <cell r="F1526" t="str">
            <v>100340-73338</v>
          </cell>
          <cell r="G1526" t="str">
            <v>Two Cheese Enchiladas in Sauce, IW Tray</v>
          </cell>
          <cell r="H1526" t="str">
            <v>CHEESE CHED YEL BLOCK-40 LB (40800)</v>
          </cell>
          <cell r="I1526">
            <v>4.5</v>
          </cell>
          <cell r="J1526">
            <v>1.9476</v>
          </cell>
          <cell r="K1526">
            <v>8.76</v>
          </cell>
        </row>
        <row r="1527">
          <cell r="F1527" t="str">
            <v>100340-73342</v>
          </cell>
          <cell r="G1527" t="str">
            <v>Bean &amp; Two Cheese Dip _x000D_
IW Ovenable Tray</v>
          </cell>
          <cell r="H1527" t="str">
            <v>CHEESE CHED YEL BLOCK-40 LB (40800)</v>
          </cell>
          <cell r="I1527">
            <v>2.35</v>
          </cell>
          <cell r="J1527">
            <v>1.9476</v>
          </cell>
          <cell r="K1527">
            <v>4.58</v>
          </cell>
        </row>
        <row r="1528">
          <cell r="F1528" t="str">
            <v>100340-73350</v>
          </cell>
          <cell r="G1528" t="str">
            <v>Cheese Enchiladas in Sauce WG IW</v>
          </cell>
          <cell r="H1528" t="str">
            <v>CHEESE CHED YEL BLOCK-40 LB (40800)</v>
          </cell>
          <cell r="I1528">
            <v>4.51</v>
          </cell>
          <cell r="J1528">
            <v>1.9476</v>
          </cell>
          <cell r="K1528">
            <v>8.7799999999999994</v>
          </cell>
        </row>
        <row r="1529">
          <cell r="F1529" t="str">
            <v>100340-73352</v>
          </cell>
          <cell r="G1529" t="str">
            <v>Chicken &amp; Cheese Enchiladas in Sauce IW_x000D_
Dual Ovenable Tray</v>
          </cell>
          <cell r="H1529" t="str">
            <v>CHEESE CHED YEL BLOCK-40 LB (40800)</v>
          </cell>
          <cell r="I1529">
            <v>2.23</v>
          </cell>
          <cell r="J1529">
            <v>1.9476</v>
          </cell>
          <cell r="K1529">
            <v>4.34</v>
          </cell>
        </row>
        <row r="1530">
          <cell r="F1530" t="str">
            <v>100340-73353</v>
          </cell>
          <cell r="G1530" t="str">
            <v>Cheddar Cheese Enchiladas in Sauce IW_x000D_
Dual Ovenable Tray</v>
          </cell>
          <cell r="H1530" t="str">
            <v>CHEESE CHED YEL BLOCK-40 LB (40800)</v>
          </cell>
          <cell r="I1530">
            <v>2.25</v>
          </cell>
          <cell r="J1530">
            <v>1.9476</v>
          </cell>
          <cell r="K1530">
            <v>4.38</v>
          </cell>
        </row>
        <row r="1531">
          <cell r="F1531" t="str">
            <v>100340-73355</v>
          </cell>
          <cell r="G1531" t="str">
            <v>Cheese Chilaquiles</v>
          </cell>
          <cell r="H1531" t="str">
            <v>CHEESE CHED YEL BLOCK-40 LB (40800)</v>
          </cell>
          <cell r="I1531">
            <v>3</v>
          </cell>
          <cell r="J1531">
            <v>1.9476</v>
          </cell>
          <cell r="K1531">
            <v>5.84</v>
          </cell>
        </row>
        <row r="1532">
          <cell r="F1532" t="str">
            <v>100340-77869</v>
          </cell>
          <cell r="G1532" t="str">
            <v>Egg Cheese Potato Turkey Sausage Wrap_x000D_
Whole Grain Bulk Pack</v>
          </cell>
          <cell r="H1532" t="str">
            <v>CHEESE CHED YEL BLOCK-40 LB (40800)</v>
          </cell>
          <cell r="I1532">
            <v>1.41</v>
          </cell>
          <cell r="J1532">
            <v>1.9476</v>
          </cell>
          <cell r="K1532">
            <v>2.75</v>
          </cell>
        </row>
        <row r="1533">
          <cell r="F1533" t="str">
            <v>100340-77892</v>
          </cell>
          <cell r="G1533" t="str">
            <v>Los Cabos Egg Sausage Cheese Breakfast Wrap Bulk Packed</v>
          </cell>
          <cell r="H1533" t="str">
            <v>CHEESE CHED YEL BLOCK-40 LB (40800)</v>
          </cell>
          <cell r="I1533">
            <v>2.2799999999999998</v>
          </cell>
          <cell r="J1533">
            <v>1.9476</v>
          </cell>
          <cell r="K1533">
            <v>4.4400000000000004</v>
          </cell>
        </row>
        <row r="1534">
          <cell r="F1534" t="str">
            <v>100340-93457</v>
          </cell>
          <cell r="G1534" t="str">
            <v>Bean Cheese Burrito IW Clean Label</v>
          </cell>
          <cell r="H1534" t="str">
            <v>CHEESE CHED YEL BLOCK-40 LB (40800)</v>
          </cell>
          <cell r="I1534">
            <v>3.5</v>
          </cell>
          <cell r="J1534">
            <v>1.9476</v>
          </cell>
          <cell r="K1534">
            <v>6.82</v>
          </cell>
        </row>
        <row r="1535">
          <cell r="F1535" t="str">
            <v>100340-94620</v>
          </cell>
          <cell r="G1535" t="str">
            <v>Beef &amp; American Cheese Taco Snack                                 Whole Grain Tortilla   IW</v>
          </cell>
          <cell r="H1535" t="str">
            <v>CHEESE CHED YEL BLOCK-40 LB (40800)</v>
          </cell>
          <cell r="I1535">
            <v>2.27</v>
          </cell>
          <cell r="J1535">
            <v>1.9476</v>
          </cell>
          <cell r="K1535">
            <v>4.42</v>
          </cell>
        </row>
        <row r="1536">
          <cell r="F1536" t="str">
            <v>100340-94781</v>
          </cell>
          <cell r="G1536" t="str">
            <v>Cheese Beef Chicken Burrito IW</v>
          </cell>
          <cell r="H1536" t="str">
            <v>CHEESE CHED YEL BLOCK-40 LB (40800)</v>
          </cell>
          <cell r="I1536">
            <v>2.77</v>
          </cell>
          <cell r="J1536">
            <v>1.9476</v>
          </cell>
          <cell r="K1536">
            <v>5.39</v>
          </cell>
        </row>
        <row r="1537">
          <cell r="F1537" t="str">
            <v>100340-97575</v>
          </cell>
          <cell r="G1537" t="str">
            <v>Bean &amp; Cheese Burrito IW</v>
          </cell>
          <cell r="H1537" t="str">
            <v>CHEESE CHED YEL BLOCK-40 LB (40800)</v>
          </cell>
          <cell r="I1537">
            <v>3.63</v>
          </cell>
          <cell r="J1537">
            <v>1.9476</v>
          </cell>
          <cell r="K1537">
            <v>7.07</v>
          </cell>
        </row>
        <row r="1538">
          <cell r="F1538" t="str">
            <v>100340-97576</v>
          </cell>
          <cell r="G1538" t="str">
            <v>Bean &amp; Cheddar Cheese Burrito_x000D_
Whole Grain Tortilla IW</v>
          </cell>
          <cell r="H1538" t="str">
            <v>CHEESE CHED YEL BLOCK-40 LB (40800)</v>
          </cell>
          <cell r="I1538">
            <v>3.06</v>
          </cell>
          <cell r="J1538">
            <v>1.9476</v>
          </cell>
          <cell r="K1538">
            <v>5.96</v>
          </cell>
        </row>
        <row r="1539">
          <cell r="F1539" t="str">
            <v>100340-97578</v>
          </cell>
          <cell r="G1539" t="str">
            <v>Bean &amp; Cheese Burrito IW</v>
          </cell>
          <cell r="H1539" t="str">
            <v>CHEESE CHED YEL BLOCK-40 LB (40800)</v>
          </cell>
          <cell r="I1539">
            <v>2.4700000000000002</v>
          </cell>
          <cell r="J1539">
            <v>1.9476</v>
          </cell>
          <cell r="K1539">
            <v>4.8099999999999996</v>
          </cell>
        </row>
        <row r="1540">
          <cell r="F1540" t="str">
            <v>100340-97861</v>
          </cell>
          <cell r="G1540" t="str">
            <v>Egg &amp; Cheese Breakfast Wrap_x000D_
Whole Grain IW</v>
          </cell>
          <cell r="H1540" t="str">
            <v>CHEESE CHED YEL BLOCK-40 LB (40800)</v>
          </cell>
          <cell r="I1540">
            <v>1.88</v>
          </cell>
          <cell r="J1540">
            <v>1.9476</v>
          </cell>
          <cell r="K1540">
            <v>3.66</v>
          </cell>
        </row>
        <row r="1541">
          <cell r="F1541" t="str">
            <v>100340-97863</v>
          </cell>
          <cell r="G1541" t="str">
            <v>Los Cabos Cheese, Beef Chorizo, Egg Wrap, Individually Wrapped</v>
          </cell>
          <cell r="H1541" t="str">
            <v>CHEESE CHED YEL BLOCK-40 LB (40800)</v>
          </cell>
          <cell r="I1541">
            <v>1.8</v>
          </cell>
          <cell r="J1541">
            <v>1.9476</v>
          </cell>
          <cell r="K1541">
            <v>3.51</v>
          </cell>
        </row>
        <row r="1542">
          <cell r="F1542" t="str">
            <v>100340-97867</v>
          </cell>
          <cell r="G1542" t="str">
            <v>Egg &amp; Cheese Turkey Sausage Breakfast Wrap Whole Grain IW</v>
          </cell>
          <cell r="H1542" t="str">
            <v>CHEESE CHED YEL BLOCK-40 LB (40800)</v>
          </cell>
          <cell r="I1542">
            <v>1.63</v>
          </cell>
          <cell r="J1542">
            <v>1.9476</v>
          </cell>
          <cell r="K1542">
            <v>3.17</v>
          </cell>
        </row>
        <row r="1543">
          <cell r="F1543" t="str">
            <v>100340-97869</v>
          </cell>
          <cell r="G1543" t="str">
            <v>Egg, Cheese, Potato,  Turkey Sausage Breakfast Wrap Whole Grain IW</v>
          </cell>
          <cell r="H1543" t="str">
            <v>CHEESE CHED YEL BLOCK-40 LB (40800)</v>
          </cell>
          <cell r="I1543">
            <v>1.41</v>
          </cell>
          <cell r="J1543">
            <v>1.9476</v>
          </cell>
          <cell r="K1543">
            <v>2.75</v>
          </cell>
        </row>
        <row r="1544">
          <cell r="F1544" t="str">
            <v>100340-97891</v>
          </cell>
          <cell r="G1544" t="str">
            <v>Egg &amp; Cheese Turkey Sausage Breakfast Wrap Whole Grain IW</v>
          </cell>
          <cell r="H1544" t="str">
            <v>CHEESE CHED YEL BLOCK-40 LB (40800)</v>
          </cell>
          <cell r="I1544">
            <v>1.63</v>
          </cell>
          <cell r="J1544">
            <v>1.9476</v>
          </cell>
          <cell r="K1544">
            <v>3.17</v>
          </cell>
        </row>
        <row r="1545">
          <cell r="F1545" t="str">
            <v>100340-97892</v>
          </cell>
          <cell r="G1545" t="str">
            <v>Egg &amp; Cheese Turkey Sausage Breakfast Wrap Whole Grain IW</v>
          </cell>
          <cell r="H1545" t="str">
            <v>CHEESE CHED YEL BLOCK-40 LB (40800)</v>
          </cell>
          <cell r="I1545">
            <v>1.96</v>
          </cell>
          <cell r="J1545">
            <v>1.9476</v>
          </cell>
          <cell r="K1545">
            <v>3.82</v>
          </cell>
        </row>
        <row r="1546">
          <cell r="F1546" t="str">
            <v>100340-97896</v>
          </cell>
          <cell r="G1546" t="str">
            <v>Los Cabos Cheese, Turkey Sausage Potato Egg Wrap, Individually Wrapped</v>
          </cell>
          <cell r="H1546" t="str">
            <v>CHEESE CHED YEL BLOCK-40 LB (40800)</v>
          </cell>
          <cell r="I1546">
            <v>2.16</v>
          </cell>
          <cell r="J1546">
            <v>1.9476</v>
          </cell>
          <cell r="K1546">
            <v>4.21</v>
          </cell>
        </row>
        <row r="1547">
          <cell r="F1547" t="str">
            <v>100340-98334</v>
          </cell>
          <cell r="G1547" t="str">
            <v>Cheese Egg Salsa Burrito_x000D_
Whole Grain Tortilla IW</v>
          </cell>
          <cell r="H1547" t="str">
            <v>CHEESE CHED YEL BLOCK-40 LB (40800)</v>
          </cell>
          <cell r="I1547">
            <v>3.77</v>
          </cell>
          <cell r="J1547">
            <v>1.9476</v>
          </cell>
          <cell r="K1547">
            <v>7.34</v>
          </cell>
        </row>
        <row r="1548">
          <cell r="F1548" t="str">
            <v>100340-98336</v>
          </cell>
          <cell r="G1548" t="str">
            <v>Egg Cheese Bacon Burrito_x000D_
Whole Grain Tortilla IW</v>
          </cell>
          <cell r="H1548" t="str">
            <v>CHEESE CHED YEL BLOCK-40 LB (40800)</v>
          </cell>
          <cell r="I1548">
            <v>3.57</v>
          </cell>
          <cell r="J1548">
            <v>1.9476</v>
          </cell>
          <cell r="K1548">
            <v>6.95</v>
          </cell>
        </row>
        <row r="1549">
          <cell r="F1549" t="str">
            <v>100340-98337</v>
          </cell>
          <cell r="G1549" t="str">
            <v>RF RS American Cheese, Egg, Turkey Sausage_x000D_
Breakfast Burrito WG IW</v>
          </cell>
          <cell r="H1549" t="str">
            <v>CHEESE CHED YEL BLOCK-40 LB (40800)</v>
          </cell>
          <cell r="I1549">
            <v>2.8</v>
          </cell>
          <cell r="J1549">
            <v>1.9476</v>
          </cell>
          <cell r="K1549">
            <v>5.45</v>
          </cell>
        </row>
        <row r="1550">
          <cell r="F1550" t="str">
            <v>100340-98339</v>
          </cell>
          <cell r="G1550" t="str">
            <v>Egg, Cheese and Green Chili Salsa Breakfast Burrito Clean Label - IW</v>
          </cell>
          <cell r="H1550" t="str">
            <v>CHEESE CHED YEL BLOCK-40 LB (40800)</v>
          </cell>
          <cell r="I1550">
            <v>3.77</v>
          </cell>
          <cell r="J1550">
            <v>1.9476</v>
          </cell>
          <cell r="K1550">
            <v>7.34</v>
          </cell>
        </row>
        <row r="1551">
          <cell r="F1551" t="str">
            <v>100340-98344</v>
          </cell>
          <cell r="G1551" t="str">
            <v>Los Cabos Mexican Foods Egg, Cheese, Salsa Breakfast Burrito Whole Grain IW</v>
          </cell>
          <cell r="H1551" t="str">
            <v>CHEESE CHED YEL BLOCK-40 LB (40800)</v>
          </cell>
          <cell r="I1551">
            <v>3.77</v>
          </cell>
          <cell r="J1551">
            <v>1.9476</v>
          </cell>
          <cell r="K1551">
            <v>7.34</v>
          </cell>
        </row>
        <row r="1552">
          <cell r="F1552" t="str">
            <v>100340-98375</v>
          </cell>
          <cell r="G1552" t="str">
            <v>Cheese, Turkey Sausage &amp; Green Chili Burrito IW</v>
          </cell>
          <cell r="H1552" t="str">
            <v>CHEESE CHED YEL BLOCK-40 LB (40800)</v>
          </cell>
          <cell r="I1552">
            <v>4.0599999999999996</v>
          </cell>
          <cell r="J1552">
            <v>1.9476</v>
          </cell>
          <cell r="K1552">
            <v>7.91</v>
          </cell>
        </row>
        <row r="1553">
          <cell r="F1553" t="str">
            <v>100340-98750</v>
          </cell>
          <cell r="G1553" t="str">
            <v>Two Cheese, Green Chile Tamale, IW</v>
          </cell>
          <cell r="H1553" t="str">
            <v>CHEESE CHED YEL BLOCK-40 LB (40800)</v>
          </cell>
          <cell r="I1553">
            <v>6.97</v>
          </cell>
          <cell r="J1553">
            <v>1.9476</v>
          </cell>
          <cell r="K1553">
            <v>13.57</v>
          </cell>
        </row>
        <row r="1554">
          <cell r="F1554" t="str">
            <v>100340-98760</v>
          </cell>
          <cell r="G1554" t="str">
            <v>Los Cabos Chicken, Salsa Verde, Two Cheese Tamale, IW</v>
          </cell>
          <cell r="H1554" t="str">
            <v>CHEESE CHED YEL BLOCK-40 LB (40800)</v>
          </cell>
          <cell r="I1554">
            <v>2.29</v>
          </cell>
          <cell r="J1554">
            <v>1.9476</v>
          </cell>
          <cell r="K1554">
            <v>4.46</v>
          </cell>
        </row>
        <row r="1555">
          <cell r="F1555" t="str">
            <v>100340-98770</v>
          </cell>
          <cell r="G1555" t="str">
            <v>Los Cabos Beef, Salsa Roja, Cheese Tamale, IW</v>
          </cell>
          <cell r="H1555" t="str">
            <v>CHEESE CHED YEL BLOCK-40 LB (40800)</v>
          </cell>
          <cell r="I1555">
            <v>2.98</v>
          </cell>
          <cell r="J1555">
            <v>1.9476</v>
          </cell>
          <cell r="K1555">
            <v>5.8</v>
          </cell>
        </row>
        <row r="1556">
          <cell r="F1556" t="str">
            <v>100340-98780</v>
          </cell>
          <cell r="G1556" t="str">
            <v>Los Cabos Pork, Salsa Roja, Cheese Tamale, IW</v>
          </cell>
          <cell r="H1556" t="str">
            <v>CHEESE CHED YEL BLOCK-40 LB (40800)</v>
          </cell>
          <cell r="I1556">
            <v>2.98</v>
          </cell>
          <cell r="J1556">
            <v>1.9476</v>
          </cell>
          <cell r="K1556">
            <v>5.8</v>
          </cell>
        </row>
        <row r="1557">
          <cell r="F1557" t="str">
            <v>100340-99660</v>
          </cell>
          <cell r="G1557" t="str">
            <v>Cheese Tamale with Green Chili_x000D_
Wrapped in a Corn Husk</v>
          </cell>
          <cell r="H1557" t="str">
            <v>CHEESE CHED YEL BLOCK-40 LB (40800)</v>
          </cell>
          <cell r="I1557">
            <v>7.79</v>
          </cell>
          <cell r="J1557">
            <v>1.9476</v>
          </cell>
          <cell r="K1557">
            <v>15.17</v>
          </cell>
        </row>
        <row r="1558">
          <cell r="F1558" t="str">
            <v>100340-99665</v>
          </cell>
          <cell r="G1558" t="str">
            <v>Cheese Tamale with Green Chili Wrapped in a Corn Husk IW in Dual Ovenable Film</v>
          </cell>
          <cell r="H1558" t="str">
            <v>CHEESE CHED YEL BLOCK-40 LB (40800)</v>
          </cell>
          <cell r="I1558">
            <v>7.79</v>
          </cell>
          <cell r="J1558">
            <v>1.9476</v>
          </cell>
          <cell r="K1558">
            <v>15.17</v>
          </cell>
        </row>
        <row r="1559">
          <cell r="F1559" t="str">
            <v>100340-99750</v>
          </cell>
          <cell r="G1559" t="str">
            <v>Los Cabos Two Cheese, Green Chile Tamale, Bulk Packed</v>
          </cell>
          <cell r="H1559" t="str">
            <v>CHEESE CHED YEL BLOCK-40 LB (40800)</v>
          </cell>
          <cell r="I1559">
            <v>6.97</v>
          </cell>
          <cell r="J1559">
            <v>1.9476</v>
          </cell>
          <cell r="K1559">
            <v>13.57</v>
          </cell>
        </row>
        <row r="1560">
          <cell r="F1560" t="str">
            <v>100340-99760</v>
          </cell>
          <cell r="G1560" t="str">
            <v>Los Cabos Chicken, Salsa Verde, Two Cheese Tamale, Bulk Pack</v>
          </cell>
          <cell r="H1560" t="str">
            <v>CHEESE CHED YEL BLOCK-40 LB (40800)</v>
          </cell>
          <cell r="I1560">
            <v>2.29</v>
          </cell>
          <cell r="J1560">
            <v>1.9476</v>
          </cell>
          <cell r="K1560">
            <v>4.46</v>
          </cell>
        </row>
        <row r="1561">
          <cell r="F1561" t="str">
            <v>100340-99770</v>
          </cell>
          <cell r="G1561" t="str">
            <v>Los Cabos Beef, Salsa Roja, Cheese Tamale, Bulk Pack</v>
          </cell>
          <cell r="H1561" t="str">
            <v>CHEESE CHED YEL BLOCK-40 LB (40800)</v>
          </cell>
          <cell r="I1561">
            <v>2.98</v>
          </cell>
          <cell r="J1561">
            <v>1.9476</v>
          </cell>
          <cell r="K1561">
            <v>5.8</v>
          </cell>
        </row>
        <row r="1562">
          <cell r="F1562" t="str">
            <v>100340-99780</v>
          </cell>
          <cell r="G1562" t="str">
            <v>Los Cabos Pork, Salsa Roja, Cheese Tamale, Bulk Packed</v>
          </cell>
          <cell r="H1562" t="str">
            <v>CHEESE CHED YEL BLOCK-40 LB (40800)</v>
          </cell>
          <cell r="I1562">
            <v>2.98</v>
          </cell>
          <cell r="J1562">
            <v>1.9476</v>
          </cell>
          <cell r="K1562">
            <v>5.8</v>
          </cell>
        </row>
        <row r="1563">
          <cell r="F1563" t="str">
            <v>100340-99850</v>
          </cell>
          <cell r="G1563" t="str">
            <v>Los Cabos Two Cheese, Green Chile Tamale, Individually Wrapped</v>
          </cell>
          <cell r="H1563" t="str">
            <v>CHEESE CHED YEL BLOCK-40 LB (40800)</v>
          </cell>
          <cell r="I1563">
            <v>6.97</v>
          </cell>
          <cell r="J1563">
            <v>1.9476</v>
          </cell>
          <cell r="K1563">
            <v>13.57</v>
          </cell>
        </row>
        <row r="1564">
          <cell r="F1564" t="str">
            <v>100340-99860</v>
          </cell>
          <cell r="G1564" t="str">
            <v>Los Cabos Two Cheese, Green Chile Tamale, Individually Wrapped</v>
          </cell>
          <cell r="H1564" t="str">
            <v>CHEESE CHED YEL BLOCK-40 LB (40800)</v>
          </cell>
          <cell r="I1564">
            <v>6.97</v>
          </cell>
          <cell r="J1564">
            <v>1.9476</v>
          </cell>
          <cell r="K1564">
            <v>13.57</v>
          </cell>
        </row>
        <row r="1565">
          <cell r="F1565" t="str">
            <v>100340-99880</v>
          </cell>
          <cell r="G1565" t="str">
            <v>Los Cabos Pork, Salsa Roja, Cheese Tamale, Individually Wrapped</v>
          </cell>
          <cell r="H1565" t="str">
            <v>CHEESE CHED YEL BLOCK-40 LB (40800)</v>
          </cell>
          <cell r="I1565">
            <v>2.98</v>
          </cell>
          <cell r="J1565">
            <v>1.9476</v>
          </cell>
          <cell r="K1565">
            <v>5.8</v>
          </cell>
        </row>
        <row r="1566">
          <cell r="F1566" t="str">
            <v>100340-94620</v>
          </cell>
          <cell r="G1566" t="str">
            <v>Beef &amp; American Cheese Taco Snack                                 Whole Grain Tortilla   IW</v>
          </cell>
          <cell r="H1566" t="str">
            <v xml:space="preserve">CHEESE CHED YEL BLOCK-40 LB (40800) </v>
          </cell>
          <cell r="I1566">
            <v>2.27</v>
          </cell>
          <cell r="J1566">
            <v>1.9476</v>
          </cell>
          <cell r="K1566">
            <v>4.42</v>
          </cell>
        </row>
        <row r="1567">
          <cell r="F1567" t="str">
            <v>100340-98345</v>
          </cell>
          <cell r="G1567" t="str">
            <v>Beef, Sausage, Cheese, Egg BreKFAST Burrito, IW</v>
          </cell>
          <cell r="H1567" t="str">
            <v xml:space="preserve">CHEESE CHED YEL BLOCK-40 LB (40800) </v>
          </cell>
          <cell r="I1567">
            <v>2.4</v>
          </cell>
          <cell r="J1567">
            <v>1.9476</v>
          </cell>
          <cell r="K1567">
            <v>4.67</v>
          </cell>
        </row>
        <row r="1568">
          <cell r="F1568" t="str">
            <v>100345-29903-54297-00</v>
          </cell>
          <cell r="G1568" t="str">
            <v>Scramble Mix, Traditional_x000D_
Cook/Bag, CN, 6/5 lb</v>
          </cell>
          <cell r="H1568" t="str">
            <v>EGGS WHOLE LIQ BULK -TANK</v>
          </cell>
          <cell r="I1568">
            <v>22.57</v>
          </cell>
          <cell r="J1568">
            <v>2.6598000000000002</v>
          </cell>
          <cell r="K1568">
            <v>60.03</v>
          </cell>
        </row>
        <row r="1569">
          <cell r="F1569" t="str">
            <v>100345-29903-60600-00</v>
          </cell>
          <cell r="G1569" t="str">
            <v>Hard  Cooked Eggs</v>
          </cell>
          <cell r="H1569" t="str">
            <v>EGGS WHOLE LIQ BULK -TANK</v>
          </cell>
          <cell r="I1569">
            <v>15.8</v>
          </cell>
          <cell r="J1569">
            <v>2.6598000000000002</v>
          </cell>
          <cell r="K1569">
            <v>42.02</v>
          </cell>
        </row>
        <row r="1570">
          <cell r="F1570" t="str">
            <v>100345-29903-70200-00</v>
          </cell>
          <cell r="G1570" t="str">
            <v>Round Egg Patty, 3.5"</v>
          </cell>
          <cell r="H1570" t="str">
            <v>EGGS WHOLE LIQ BULK -TANK</v>
          </cell>
          <cell r="I1570">
            <v>11.81</v>
          </cell>
          <cell r="J1570">
            <v>2.6598000000000002</v>
          </cell>
          <cell r="K1570">
            <v>31.41</v>
          </cell>
        </row>
        <row r="1571">
          <cell r="F1571" t="str">
            <v>100345-29903-76250-00</v>
          </cell>
          <cell r="G1571" t="str">
            <v>Colby Cheese Omelet , 5"</v>
          </cell>
          <cell r="H1571" t="str">
            <v>EGGS WHOLE LIQ BULK -TANK</v>
          </cell>
          <cell r="I1571">
            <v>15</v>
          </cell>
          <cell r="J1571">
            <v>2.6598000000000002</v>
          </cell>
          <cell r="K1571">
            <v>39.9</v>
          </cell>
        </row>
        <row r="1572">
          <cell r="F1572" t="str">
            <v>505575-G16C12S08F</v>
          </cell>
          <cell r="G1572" t="str">
            <v>WHOLEGRAIN 12OZ. 8 CUT PIZZA</v>
          </cell>
          <cell r="H1572" t="str">
            <v>FLOUR HIGH GLUTEN BAG-50 LBCHEESE MOZ LM PART SKIM FRZ LVS-8/6 LBCHEESE CHED WHT BLOCK-40 LB (40800)</v>
          </cell>
          <cell r="I1572">
            <v>10.71</v>
          </cell>
          <cell r="J1572">
            <v>4.2743000000000002</v>
          </cell>
          <cell r="K1572">
            <v>15.790000000000001</v>
          </cell>
        </row>
        <row r="1573">
          <cell r="F1573" t="str">
            <v>505575-S09C04S00F</v>
          </cell>
          <cell r="G1573" t="str">
            <v>STANDARD 9" CHEESE PIZZA</v>
          </cell>
          <cell r="H1573" t="str">
            <v>FLOUR HIGH GLUTEN BAG-50 LBCHEESE MOZ LM PART SKIM FRZ LVS-8/6 LBCHEESE CHED WHT BLOCK-40 LB (40800)</v>
          </cell>
          <cell r="I1573">
            <v>12</v>
          </cell>
          <cell r="J1573">
            <v>4.2743000000000002</v>
          </cell>
          <cell r="K1573">
            <v>14.01</v>
          </cell>
        </row>
        <row r="1574">
          <cell r="F1574" t="str">
            <v>505575-S16C12S08F</v>
          </cell>
          <cell r="G1574" t="str">
            <v>STANDARD 12OZ. 8 CUT PIZZA</v>
          </cell>
          <cell r="H1574" t="str">
            <v>FLOUR HIGH GLUTEN BAG-50 LBCHEESE MOZ LM PART SKIM FRZ LVS-8/6 LBCHEESE CHED WHT BLOCK-40 LB (40800)</v>
          </cell>
          <cell r="I1574">
            <v>14.73</v>
          </cell>
          <cell r="J1574">
            <v>4.2743000000000002</v>
          </cell>
          <cell r="K1574">
            <v>17.41</v>
          </cell>
        </row>
        <row r="1575">
          <cell r="F1575" t="str">
            <v>505575-S16C16E08F</v>
          </cell>
          <cell r="G1575" t="str">
            <v>STANDARD 16OZ. 8 CUT EGG PIZZA</v>
          </cell>
          <cell r="H1575" t="str">
            <v>FLOUR HIGH GLUTEN BAG-50 LBCHEESE MOZ LM PART SKIM FRZ LVS-8/6 LBCHEESE CHED WHT BLOCK-40 LB (40800)EGGS WHOLE FRZ CTN-6/5 LB</v>
          </cell>
          <cell r="I1575">
            <v>21.48</v>
          </cell>
          <cell r="J1575">
            <v>6.2465000000000002</v>
          </cell>
          <cell r="K1575">
            <v>30.630000000000003</v>
          </cell>
        </row>
        <row r="1576">
          <cell r="F1576" t="str">
            <v>505575-S16C16E08IW</v>
          </cell>
          <cell r="G1576" t="str">
            <v>IW STANDARD 16OZ 8-CUT EGG PIZZA</v>
          </cell>
          <cell r="H1576" t="str">
            <v>FLOUR HIGH GLUTEN BAG-50 LBCHEESE MOZ LM PART SKIM FRZ LVS-8/6 LBCHEESE CHED WHT BLOCK-40 LB (40800)EGGS WHOLE FRZ CTN-6/5 LB</v>
          </cell>
          <cell r="I1576">
            <v>29.33</v>
          </cell>
          <cell r="J1576">
            <v>6.2465000000000002</v>
          </cell>
          <cell r="K1576">
            <v>42.69</v>
          </cell>
        </row>
        <row r="1577">
          <cell r="F1577" t="str">
            <v>505575-S16C16S00F</v>
          </cell>
          <cell r="G1577" t="str">
            <v>STANDARD 16OZ. UNCUT PIZZA</v>
          </cell>
          <cell r="H1577" t="str">
            <v>FLOUR HIGH GLUTEN BAG-50 LBCHEESE MOZ LM PART SKIM FRZ LVS-8/6 LBCHEESE CHED WHT BLOCK-40 LB (40800)</v>
          </cell>
          <cell r="I1577">
            <v>17.23</v>
          </cell>
          <cell r="J1577">
            <v>4.2743000000000002</v>
          </cell>
          <cell r="K1577">
            <v>22.25</v>
          </cell>
        </row>
        <row r="1578">
          <cell r="F1578" t="str">
            <v>505575-S16C16S08F</v>
          </cell>
          <cell r="G1578" t="str">
            <v>STANDARD 16OZ. 8 CUT PIZZA</v>
          </cell>
          <cell r="H1578" t="str">
            <v>FLOUR HIGH GLUTEN BAG-50 LBCHEESE MOZ LM PART SKIM FRZ LVS-8/6 LBCHEESE CHED WHT BLOCK-40 LB (40800)</v>
          </cell>
          <cell r="I1578">
            <v>17.23</v>
          </cell>
          <cell r="J1578">
            <v>4.2743000000000002</v>
          </cell>
          <cell r="K1578">
            <v>22.25</v>
          </cell>
        </row>
        <row r="1579">
          <cell r="F1579" t="str">
            <v>505575-S16C16S08IW</v>
          </cell>
          <cell r="G1579" t="str">
            <v>IW SLICE STANDARD 16OZ. 8 CUT PIZZA</v>
          </cell>
          <cell r="H1579" t="str">
            <v>FLOUR HIGH GLUTEN BAG-50 LB CHEESE MOZ LM PART SKIM FRZ LVS-8/6 LB CHEESE CHED WHT BLOCK-40 LB (40800)</v>
          </cell>
          <cell r="I1579">
            <v>23.31</v>
          </cell>
          <cell r="J1579">
            <v>4.2743000000000002</v>
          </cell>
          <cell r="K1579">
            <v>30.819999999999997</v>
          </cell>
        </row>
        <row r="1580">
          <cell r="F1580" t="str">
            <v>100959-12BR</v>
          </cell>
          <cell r="G1580" t="str">
            <v>12" Self Rising Breakfast Pizza</v>
          </cell>
          <cell r="H1580" t="str">
            <v>CHEESE MOZ LM PT SKM UNFZ PROC PK(41125)</v>
          </cell>
          <cell r="I1580">
            <v>2.77</v>
          </cell>
          <cell r="J1580">
            <v>1.9231</v>
          </cell>
          <cell r="K1580">
            <v>5.33</v>
          </cell>
        </row>
        <row r="1581">
          <cell r="F1581" t="str">
            <v>100959-12WBR</v>
          </cell>
          <cell r="G1581" t="str">
            <v>12" WW Self Rising Break Pizza</v>
          </cell>
          <cell r="H1581" t="str">
            <v>CHEESE MOZ LM PT SKM UNFZ PROC PK(41125)</v>
          </cell>
          <cell r="I1581">
            <v>2.71</v>
          </cell>
          <cell r="J1581">
            <v>1.9231</v>
          </cell>
          <cell r="K1581">
            <v>5.21</v>
          </cell>
        </row>
        <row r="1582">
          <cell r="F1582" t="str">
            <v>100959-14323T</v>
          </cell>
          <cell r="G1582" t="str">
            <v>16" DELI PAR BAKED CRUST</v>
          </cell>
          <cell r="H1582" t="str">
            <v>FLOUR BAKER HARD WHT UNBLCH-BULK</v>
          </cell>
          <cell r="I1582">
            <v>0.78</v>
          </cell>
          <cell r="J1582">
            <v>0.3332</v>
          </cell>
          <cell r="K1582">
            <v>0.26</v>
          </cell>
        </row>
        <row r="1583">
          <cell r="F1583" t="str">
            <v>100959-15RSRM</v>
          </cell>
          <cell r="G1583" t="str">
            <v>ROUND RISING CHEESE PIZZA</v>
          </cell>
          <cell r="H1583" t="str">
            <v>TOMATO PASTE FOR BULK PROCESSING CHEESE MOZ LM PT SKM UNFZ PROC PK(41125)</v>
          </cell>
          <cell r="I1583">
            <v>9.84</v>
          </cell>
          <cell r="J1583">
            <v>2.6072000000000002</v>
          </cell>
          <cell r="K1583">
            <v>16.64</v>
          </cell>
        </row>
        <row r="1584">
          <cell r="F1584" t="str">
            <v>100959-15RSRMB</v>
          </cell>
          <cell r="G1584" t="str">
            <v>16" Rd. Self Rising Beef Pattie</v>
          </cell>
          <cell r="H1584" t="str">
            <v>TOMATO PASTE FOR BULK PROCESSING FLOUR BAKER HARD WHT UNBLCH-BULK CHEESE MOZ LM PT SKM UNFZ PROC PK(41125)</v>
          </cell>
          <cell r="I1584">
            <v>16.73</v>
          </cell>
          <cell r="J1584">
            <v>2.9403999999999999</v>
          </cell>
          <cell r="K1584">
            <v>16.72</v>
          </cell>
        </row>
        <row r="1585">
          <cell r="F1585" t="str">
            <v>100959-15RSRMP</v>
          </cell>
          <cell r="G1585" t="str">
            <v>ROUND RISING PEPP. PIZZA</v>
          </cell>
          <cell r="H1585" t="str">
            <v>TOMATO PASTE FOR BULK PROCESSING CHEESE MOZ LM PT SKM UNFZ PROC PK(41125)</v>
          </cell>
          <cell r="I1585">
            <v>7.65</v>
          </cell>
          <cell r="J1585">
            <v>2.6072000000000002</v>
          </cell>
          <cell r="K1585">
            <v>12.56</v>
          </cell>
        </row>
        <row r="1586">
          <cell r="F1586" t="str">
            <v>100959-16BFC</v>
          </cell>
          <cell r="G1586" t="str">
            <v>Bella's 16" Pizzeria 4 Chs Pizza</v>
          </cell>
          <cell r="H1586" t="str">
            <v>TOMATO PASTE FOR BULK PROCESSING CHEESE MOZ LM PT SKM UNFZ PROC PK(41125) FLOUR BAKER HARD WHT UNBLCH-BULK</v>
          </cell>
          <cell r="I1586">
            <v>15.36</v>
          </cell>
          <cell r="J1586">
            <v>2.9403999999999999</v>
          </cell>
          <cell r="K1586">
            <v>18.39</v>
          </cell>
        </row>
        <row r="1587">
          <cell r="F1587" t="str">
            <v>100959-16BWFC</v>
          </cell>
          <cell r="G1587" t="str">
            <v>Bella's WW Pizzeria  4 Chs Pizza</v>
          </cell>
          <cell r="H1587" t="str">
            <v>TOMATO PASTE FOR BULK PROCESSING CHEESE MOZ LM PT SKM UNFZ PROC PK(41125) FLOUR BAKER HARD WHT UNBLCH-BULK</v>
          </cell>
          <cell r="I1587">
            <v>11.44</v>
          </cell>
          <cell r="J1587">
            <v>2.9403999999999999</v>
          </cell>
          <cell r="K1587">
            <v>17.079999999999998</v>
          </cell>
        </row>
        <row r="1588">
          <cell r="F1588" t="str">
            <v>100959-16PS</v>
          </cell>
          <cell r="G1588" t="str">
            <v>16" PIZZERIA STYLE CHS PIZZA</v>
          </cell>
          <cell r="H1588" t="str">
            <v>CHEESE MOZ LM PT SKM UNFZ PROC PK(41125) TOMATO PASTE FOR BULK PROCESSING FLOUR BAKER HARD WHT UNBLCH-BULK</v>
          </cell>
          <cell r="I1588">
            <v>15.36</v>
          </cell>
          <cell r="J1588">
            <v>2.9403999999999999</v>
          </cell>
          <cell r="K1588">
            <v>18.39</v>
          </cell>
        </row>
        <row r="1589">
          <cell r="F1589" t="str">
            <v>100959-16PSP</v>
          </cell>
          <cell r="G1589" t="str">
            <v>Pizzeria Style Pepp Pizza</v>
          </cell>
          <cell r="H1589" t="str">
            <v>TOMATO PASTE FOR BULK PROCESSING CHEESE MOZ LM PT SKM UNFZ PROC PK(41125) FLOUR BAKER HARD WHT UNBLCH-BULK</v>
          </cell>
          <cell r="I1589">
            <v>12.78</v>
          </cell>
          <cell r="J1589">
            <v>2.9403999999999999</v>
          </cell>
          <cell r="K1589">
            <v>14.86</v>
          </cell>
        </row>
        <row r="1590">
          <cell r="F1590" t="str">
            <v>100959-16PSPIQF</v>
          </cell>
          <cell r="G1590" t="str">
            <v>16" Pizzeria Style Pepp Pizza</v>
          </cell>
          <cell r="H1590" t="str">
            <v>TOMATO PASTE FOR BULK PROCESSING CHEESE MOZ LM PT SKM UNFZ PROC PK(41125) FLOUR BAKER HARD WHT UNBLCH-BULK</v>
          </cell>
          <cell r="I1590">
            <v>12.78</v>
          </cell>
          <cell r="J1590">
            <v>2.9403999999999999</v>
          </cell>
          <cell r="K1590">
            <v>14.86</v>
          </cell>
        </row>
        <row r="1591">
          <cell r="F1591" t="str">
            <v>100959-16SRM5CH-CN</v>
          </cell>
          <cell r="G1591" t="str">
            <v>16" SELF RISING 5 CHEESE PIZZA</v>
          </cell>
          <cell r="H1591" t="str">
            <v>TOMATO PASTE FOR BULK PROCESSING FLOUR BAKER HARD WHT UNBLCH-BULK CHEESE MOZ LM PT SKM UNFZ PROC PK(41125)</v>
          </cell>
          <cell r="I1591">
            <v>12.97</v>
          </cell>
          <cell r="J1591">
            <v>2.9403999999999999</v>
          </cell>
          <cell r="K1591">
            <v>9.65</v>
          </cell>
        </row>
        <row r="1592">
          <cell r="F1592" t="str">
            <v>100959-16SRSUP-CN</v>
          </cell>
          <cell r="G1592" t="str">
            <v>16" SELF RISING SUPREME PIZZA</v>
          </cell>
          <cell r="H1592" t="str">
            <v>TOMATO PASTE FOR BULK PROCESSING CHEESE MOZ LM PT SKM UNFZ PROC PK(41125) FLOUR BAKER HARD WHT UNBLCH-BULK</v>
          </cell>
          <cell r="I1592">
            <v>13.8</v>
          </cell>
          <cell r="J1592">
            <v>2.9403999999999999</v>
          </cell>
          <cell r="K1592">
            <v>11.52</v>
          </cell>
        </row>
        <row r="1593">
          <cell r="F1593" t="str">
            <v>100959-16SWMIQF</v>
          </cell>
          <cell r="G1593" t="str">
            <v>16" Cheese Pizza WW &amp; Soy Crust</v>
          </cell>
          <cell r="H1593" t="str">
            <v>TOMATO PASTE FOR BULK PROCESSING CHEESE MOZ LM PT SKM UNFZ PROC PK(41125) FLOUR BAKER HARD WHT UNBLCH-BULK</v>
          </cell>
          <cell r="I1593">
            <v>11.55</v>
          </cell>
          <cell r="J1593">
            <v>2.9403999999999999</v>
          </cell>
          <cell r="K1593">
            <v>15.66</v>
          </cell>
        </row>
        <row r="1594">
          <cell r="F1594" t="str">
            <v>100959-16SWMPIQF</v>
          </cell>
          <cell r="G1594" t="str">
            <v>16" Pepp Pizza WW &amp; Soy Crust</v>
          </cell>
          <cell r="H1594" t="str">
            <v>TOMATO PASTE FOR BULK PROCESSING CHEESE MOZ LM PT SKM UNFZ PROC PK(41125) FLOUR BAKER HARD WHT UNBLCH-BULK</v>
          </cell>
          <cell r="I1594">
            <v>9.02</v>
          </cell>
          <cell r="J1594">
            <v>2.9403999999999999</v>
          </cell>
          <cell r="K1594">
            <v>10.79</v>
          </cell>
        </row>
        <row r="1595">
          <cell r="F1595" t="str">
            <v>100959-16WFC</v>
          </cell>
          <cell r="G1595" t="str">
            <v>WW Pizzeria Style Cheese Pizza</v>
          </cell>
          <cell r="H1595" t="str">
            <v>TOMATO PASTE FOR BULK PROCESSING CHEESE MOZ LM PT SKM UNFZ PROC PK(41125) FLOUR BAKER HARD WHT UNBLCH-BULK</v>
          </cell>
          <cell r="I1595">
            <v>11.78</v>
          </cell>
          <cell r="J1595">
            <v>2.9403999999999999</v>
          </cell>
          <cell r="K1595">
            <v>17.2</v>
          </cell>
        </row>
        <row r="1596">
          <cell r="F1596" t="str">
            <v>100959-16WFCIQF</v>
          </cell>
          <cell r="G1596" t="str">
            <v>WW Pizzeria 4 Chs Pizza</v>
          </cell>
          <cell r="H1596" t="str">
            <v>TOMATO PASTE FOR BULK PROCESSING CHEESE MOZ LM PT SKM UNFZ PROC PK(41125)</v>
          </cell>
          <cell r="I1596">
            <v>9.6</v>
          </cell>
          <cell r="J1596">
            <v>2.6072000000000002</v>
          </cell>
          <cell r="K1596">
            <v>16.47</v>
          </cell>
        </row>
        <row r="1597">
          <cell r="F1597" t="str">
            <v>100959-16WFCME2</v>
          </cell>
          <cell r="G1597" t="str">
            <v>16" WW 4 Chs Meateaters Pizza</v>
          </cell>
          <cell r="H1597" t="str">
            <v>TOMATO PASTE FOR BULK PROCESSING FLOUR BAKER HARD WHT UNBLCH-BULK CHEESE MOZ LM PT SKM UNFZ PROC PK(41125)</v>
          </cell>
          <cell r="I1597">
            <v>8.65</v>
          </cell>
          <cell r="J1597">
            <v>2.9403999999999999</v>
          </cell>
          <cell r="K1597">
            <v>11.19</v>
          </cell>
        </row>
        <row r="1598">
          <cell r="F1598" t="str">
            <v>100959-16WFCTP2</v>
          </cell>
          <cell r="G1598" t="str">
            <v>16" WW 4 Chs Turkey Pepp Pizza</v>
          </cell>
          <cell r="H1598" t="str">
            <v>TOMATO PASTE FOR BULK PROCESSING CHEESE MOZ LM PT SKM UNFZ PROC PK(41125) FLOUR BAKER HARD WHT UNBLCH-BULK</v>
          </cell>
          <cell r="I1598">
            <v>9.2200000000000006</v>
          </cell>
          <cell r="J1598">
            <v>2.9403999999999999</v>
          </cell>
          <cell r="K1598">
            <v>12.28</v>
          </cell>
        </row>
        <row r="1599">
          <cell r="F1599" t="str">
            <v>100959-16WHW2</v>
          </cell>
          <cell r="G1599" t="str">
            <v>WHEAT PIZZERIA HAWAIIAN PIZZA</v>
          </cell>
          <cell r="H1599" t="str">
            <v>TOMATO PASTE FOR BULK PROCESSING CHEESE MOZ LM PT SKM UNFZ PROC PK(41125)</v>
          </cell>
          <cell r="I1599">
            <v>8.48</v>
          </cell>
          <cell r="J1599">
            <v>2.6072000000000002</v>
          </cell>
          <cell r="K1599">
            <v>14.32</v>
          </cell>
        </row>
        <row r="1600">
          <cell r="F1600" t="str">
            <v>100959-16WPS2</v>
          </cell>
          <cell r="G1600" t="str">
            <v>WHEAT PIZZERIA CHEESE PIZZA</v>
          </cell>
          <cell r="H1600" t="str">
            <v>TOMATO PASTE FOR BULK PROCESSING CHEESE MOZ LM PT SKM UNFZ PROC PK(41125) FLOUR BAKER HARD WHT UNBLCH-BULK</v>
          </cell>
          <cell r="I1600">
            <v>11.78</v>
          </cell>
          <cell r="J1600">
            <v>2.9403999999999999</v>
          </cell>
          <cell r="K1600">
            <v>17.2</v>
          </cell>
        </row>
        <row r="1601">
          <cell r="F1601" t="str">
            <v>100959-16WPS2-IQF</v>
          </cell>
          <cell r="G1601" t="str">
            <v>WHEAT PIZZERIA CHEESE PIZZA</v>
          </cell>
          <cell r="H1601" t="str">
            <v>TOMATO PASTE FOR BULK PROCESSING CHEESE MOZ LM PT SKM UNFZ PROC PK(41125) FLOUR BAKER HARD WHT UNBLCH-BULK</v>
          </cell>
          <cell r="I1601">
            <v>11.78</v>
          </cell>
          <cell r="J1601">
            <v>2.9403999999999999</v>
          </cell>
          <cell r="K1601">
            <v>17.2</v>
          </cell>
        </row>
        <row r="1602">
          <cell r="F1602" t="str">
            <v>100959-16WPSB2</v>
          </cell>
          <cell r="G1602" t="str">
            <v>Whole Wheat Beef Pattie Crumble Pizza</v>
          </cell>
          <cell r="H1602" t="str">
            <v>TOMATO PASTE FOR BULK PROCESSING CHEESE MOZ LM PT SKM UNFZ PROC PK(41125) FLOUR BAKER HARD WHT UNBLCH-BULK</v>
          </cell>
          <cell r="I1602">
            <v>9.7800000000000011</v>
          </cell>
          <cell r="J1602">
            <v>2.9403999999999999</v>
          </cell>
          <cell r="K1602">
            <v>13.36</v>
          </cell>
        </row>
        <row r="1603">
          <cell r="F1603" t="str">
            <v>100959-16WPSBC</v>
          </cell>
          <cell r="G1603" t="str">
            <v>WHEAT BUFFALO WHITE CHICKEN PIZZA</v>
          </cell>
          <cell r="H1603" t="str">
            <v>FLOUR BAKER HARD WHT UNBLCH-BULK CHEESE MOZ LM PT SKM UNFZ PROC PK(41125)</v>
          </cell>
          <cell r="I1603">
            <v>8.18</v>
          </cell>
          <cell r="J1603">
            <v>2.2563</v>
          </cell>
          <cell r="K1603">
            <v>12.27</v>
          </cell>
        </row>
        <row r="1604">
          <cell r="F1604" t="str">
            <v>100959-16WPSGC2</v>
          </cell>
          <cell r="G1604" t="str">
            <v>WW Pizzeria Garlic Chick  Pizza</v>
          </cell>
          <cell r="H1604" t="str">
            <v>CHEESE MOZ LM PT SKM UNFZ PROC PK(41125) FLOUR BAKER HARD WHT UNBLCH-BULK</v>
          </cell>
          <cell r="I1604">
            <v>8.18</v>
          </cell>
          <cell r="J1604">
            <v>2.2563</v>
          </cell>
          <cell r="K1604">
            <v>12.27</v>
          </cell>
        </row>
        <row r="1605">
          <cell r="F1605" t="str">
            <v>100959-16WPSGC2IQF</v>
          </cell>
          <cell r="G1605" t="str">
            <v>WW Pizzeria Garlic Chix Pizza</v>
          </cell>
          <cell r="H1605" t="str">
            <v>CHEESE MOZ LM PT SKM UNFZ PROC PK(41125) FLOUR BAKER HARD WHT UNBLCH-BULK</v>
          </cell>
          <cell r="I1605">
            <v>8.18</v>
          </cell>
          <cell r="J1605">
            <v>2.2563</v>
          </cell>
          <cell r="K1605">
            <v>12.27</v>
          </cell>
        </row>
        <row r="1606">
          <cell r="F1606" t="str">
            <v>100959-16WPSME2</v>
          </cell>
          <cell r="G1606" t="str">
            <v>WHEAT STYLE MEATEATERS PIZZA</v>
          </cell>
          <cell r="H1606" t="str">
            <v>TOMATO PASTE FOR BULK PROCESSING CHEESE MOZ LM PT SKM UNFZ PROC PK(41125) FLOUR BAKER HARD WHT UNBLCH-BULK</v>
          </cell>
          <cell r="I1606">
            <v>9.56</v>
          </cell>
          <cell r="J1606">
            <v>2.9403999999999999</v>
          </cell>
          <cell r="K1606">
            <v>13.21</v>
          </cell>
        </row>
        <row r="1607">
          <cell r="F1607" t="str">
            <v>100959-16WPSME2IQF</v>
          </cell>
          <cell r="G1607" t="str">
            <v>WW Pizzeria Meateaters Pizza</v>
          </cell>
          <cell r="H1607" t="str">
            <v>CHEESE MOZ LM PT SKM UNFZ PROC PK(41125) FLOUR BAKER HARD WHT UNBLCH-BULK</v>
          </cell>
          <cell r="I1607">
            <v>8.18</v>
          </cell>
          <cell r="J1607">
            <v>2.2563</v>
          </cell>
          <cell r="K1607">
            <v>12.27</v>
          </cell>
        </row>
        <row r="1608">
          <cell r="F1608" t="str">
            <v>100959-16WPSMED2</v>
          </cell>
          <cell r="G1608" t="str">
            <v>WHEAT STYLE MEATEATERS PIZZA</v>
          </cell>
          <cell r="H1608" t="str">
            <v>TOMATO PASTE FOR BULK PROCESSING CHEESE MOZ LM PT SKM UNFZ PROC PK(41125)</v>
          </cell>
          <cell r="I1608">
            <v>7.43</v>
          </cell>
          <cell r="J1608">
            <v>2.6072000000000002</v>
          </cell>
          <cell r="K1608">
            <v>12.52</v>
          </cell>
        </row>
        <row r="1609">
          <cell r="F1609" t="str">
            <v>100959-16WPSMEIQF</v>
          </cell>
          <cell r="G1609" t="str">
            <v>WHEAT PIZZERIA MEATEATERS PIZZA</v>
          </cell>
          <cell r="H1609" t="str">
            <v>TOMATO PASTE FOR BULK PROCESSING CHEESE MOZ LM PT SKM UNFZ PROC PK(41125)</v>
          </cell>
          <cell r="I1609">
            <v>7.4</v>
          </cell>
          <cell r="J1609">
            <v>2.6072000000000002</v>
          </cell>
          <cell r="K1609">
            <v>12.5</v>
          </cell>
        </row>
        <row r="1610">
          <cell r="F1610" t="str">
            <v>100959-16WPSP2</v>
          </cell>
          <cell r="G1610" t="str">
            <v>WHEAT PIZZERIA PEPPERONI</v>
          </cell>
          <cell r="H1610" t="str">
            <v>TOMATO PASTE FOR BULK PROCESSING CHEESE MOZ LM PT SKM UNFZ PROC PK(41125) FLOUR BAKER HARD WHT UNBLCH-BULK</v>
          </cell>
          <cell r="I1610">
            <v>10.1</v>
          </cell>
          <cell r="J1610">
            <v>2.9403999999999999</v>
          </cell>
          <cell r="K1610">
            <v>13.97</v>
          </cell>
        </row>
        <row r="1611">
          <cell r="F1611" t="str">
            <v>100959-16WPSP2-IQF</v>
          </cell>
          <cell r="G1611" t="str">
            <v>WHEAT PIZZERIA PEPPERONI</v>
          </cell>
          <cell r="H1611" t="str">
            <v>TOMATO PASTE FOR BULK PROCESSING CHEESE MOZ LM PT SKM UNFZ PROC PK(41125)</v>
          </cell>
          <cell r="I1611">
            <v>7.92</v>
          </cell>
          <cell r="J1611">
            <v>2.6072000000000002</v>
          </cell>
          <cell r="K1611">
            <v>13.24</v>
          </cell>
        </row>
        <row r="1612">
          <cell r="F1612" t="str">
            <v>100959-16WPSS2</v>
          </cell>
          <cell r="G1612" t="str">
            <v>WHEAT PIZZERIA STYLE SAUSAGE</v>
          </cell>
          <cell r="H1612" t="str">
            <v>TOMATO PASTE FOR BULK PROCESSING CHEESE MOZ LM PT SKM UNFZ PROC PK(41125)</v>
          </cell>
          <cell r="I1612">
            <v>8.0500000000000007</v>
          </cell>
          <cell r="J1612">
            <v>2.6072000000000002</v>
          </cell>
          <cell r="K1612">
            <v>13.49</v>
          </cell>
        </row>
        <row r="1613">
          <cell r="F1613" t="str">
            <v>100959-16WPSTME2</v>
          </cell>
          <cell r="G1613" t="str">
            <v>WHEAT STYLE TURKEY MEATEATER</v>
          </cell>
          <cell r="H1613" t="str">
            <v>TOMATO PASTE FOR BULK PROCESSING CHEESE MOZ LM PT SKM UNFZ PROC PK(41125)</v>
          </cell>
          <cell r="I1613">
            <v>7.4</v>
          </cell>
          <cell r="J1613">
            <v>2.6072000000000002</v>
          </cell>
          <cell r="K1613">
            <v>12.5</v>
          </cell>
        </row>
        <row r="1614">
          <cell r="F1614" t="str">
            <v>100959-16WPSTP2</v>
          </cell>
          <cell r="G1614" t="str">
            <v>WHEAT PIZZERIA</v>
          </cell>
          <cell r="H1614" t="str">
            <v>TOMATO PASTE FOR BULK PROCESSING CHEESE MOZ LM PT SKM UNFZ PROC PK(41125)</v>
          </cell>
          <cell r="I1614">
            <v>8.43</v>
          </cell>
          <cell r="J1614">
            <v>2.6072000000000002</v>
          </cell>
          <cell r="K1614">
            <v>14.2</v>
          </cell>
        </row>
        <row r="1615">
          <cell r="F1615" t="str">
            <v>100959-16WPSTP3</v>
          </cell>
          <cell r="G1615" t="str">
            <v>WHEAT PIZZERIA TURKEY PEPPERONI</v>
          </cell>
          <cell r="H1615" t="str">
            <v>TOMATO PASTE FOR BULK PROCESSING CHEESE MOZ LM PT SKM UNFZ PROC PK(41125)</v>
          </cell>
          <cell r="I1615">
            <v>8.4</v>
          </cell>
          <cell r="J1615">
            <v>2.6072000000000002</v>
          </cell>
          <cell r="K1615">
            <v>14.17</v>
          </cell>
        </row>
        <row r="1616">
          <cell r="F1616" t="str">
            <v>100959-16WPSTP3IQF</v>
          </cell>
          <cell r="G1616" t="str">
            <v>WW Pizzeria Turkey Pepp Pizza</v>
          </cell>
          <cell r="H1616" t="str">
            <v>TOMATO PASTE FOR BULK PROCESSING CHEESE MOZ LM PT SKM UNFZ PROC PK(41125) FLOUR BAKER HARD WHT UNBLCH-BULK</v>
          </cell>
          <cell r="I1616">
            <v>10.58</v>
          </cell>
          <cell r="J1616">
            <v>2.9403999999999999</v>
          </cell>
          <cell r="K1616">
            <v>14.9</v>
          </cell>
        </row>
        <row r="1617">
          <cell r="F1617" t="str">
            <v>100959-16WPSTS2</v>
          </cell>
          <cell r="G1617" t="str">
            <v>WHEAT STYLE TURKEY SAUSAGE</v>
          </cell>
          <cell r="H1617" t="str">
            <v>TOMATO PASTE FOR BULK PROCESSING CHEESE MOZ LM PT SKM UNFZ PROC PK(41125)</v>
          </cell>
          <cell r="I1617">
            <v>8.17</v>
          </cell>
          <cell r="J1617">
            <v>2.6072000000000002</v>
          </cell>
          <cell r="K1617">
            <v>13.76</v>
          </cell>
        </row>
        <row r="1618">
          <cell r="F1618" t="str">
            <v>100959-16WRSRM1</v>
          </cell>
          <cell r="G1618" t="str">
            <v>16" WW Self Rising Chs Pizza</v>
          </cell>
          <cell r="H1618" t="str">
            <v>TOMATO PASTE FOR BULK PROCESSING CHEESE MOZ LM PT SKM UNFZ PROC PK(41125)</v>
          </cell>
          <cell r="I1618">
            <v>9.879999999999999</v>
          </cell>
          <cell r="J1618">
            <v>2.6072000000000002</v>
          </cell>
          <cell r="K1618">
            <v>16.670000000000002</v>
          </cell>
        </row>
        <row r="1619">
          <cell r="F1619" t="str">
            <v>100959-16WRSRMB</v>
          </cell>
          <cell r="G1619" t="str">
            <v>16" WHEAT PEEF PATTIE</v>
          </cell>
          <cell r="H1619" t="str">
            <v>TOMATO PASTE FOR BULK PROCESSING CHEESE MOZ LM PT SKM UNFZ PROC PK(41125) FLOUR BAKER HARD WHT UNBLCH-BULK</v>
          </cell>
          <cell r="I1619">
            <v>12.42</v>
          </cell>
          <cell r="J1619">
            <v>2.9403999999999999</v>
          </cell>
          <cell r="K1619">
            <v>15.3</v>
          </cell>
        </row>
        <row r="1620">
          <cell r="F1620" t="str">
            <v>100959-16WRSRMP1</v>
          </cell>
          <cell r="G1620" t="str">
            <v>16" RD WW Self Ris Pepp Pizza</v>
          </cell>
          <cell r="H1620" t="str">
            <v>TOMATO PASTE FOR BULK PROCESSING CHEESE MOZ LM PT SKM UNFZ PROC PK(41125)</v>
          </cell>
          <cell r="I1620">
            <v>7.69</v>
          </cell>
          <cell r="J1620">
            <v>2.6072000000000002</v>
          </cell>
          <cell r="K1620">
            <v>12.59</v>
          </cell>
        </row>
        <row r="1621">
          <cell r="F1621" t="str">
            <v>100959-16WRSRMTP2</v>
          </cell>
          <cell r="G1621" t="str">
            <v>16" Rd WW SR Turk Pepp Pizza</v>
          </cell>
          <cell r="H1621" t="str">
            <v>TOMATO PASTE FOR BULK PROCESSING CHEESE MOZ LM PT SKM UNFZ PROC PK(41125)</v>
          </cell>
          <cell r="I1621">
            <v>7.85</v>
          </cell>
          <cell r="J1621">
            <v>2.6072000000000002</v>
          </cell>
          <cell r="K1621">
            <v>12.9</v>
          </cell>
        </row>
        <row r="1622">
          <cell r="F1622" t="str">
            <v>100959-16WSRBC</v>
          </cell>
          <cell r="G1622" t="str">
            <v>16" WW SR Buffalo Chix Pizza</v>
          </cell>
          <cell r="H1622" t="str">
            <v>FLOUR BAKER HARD WHT UNBLCH-BULK CHEESE MOZ LM PT SKM UNFZ PROC PK(41125)</v>
          </cell>
          <cell r="I1622">
            <v>8.36</v>
          </cell>
          <cell r="J1622">
            <v>2.2563</v>
          </cell>
          <cell r="K1622">
            <v>12.33</v>
          </cell>
        </row>
        <row r="1623">
          <cell r="F1623" t="str">
            <v>100959-16WSRFC</v>
          </cell>
          <cell r="G1623" t="str">
            <v>16" WW SR 4 Chs  Pizza</v>
          </cell>
          <cell r="H1623" t="str">
            <v>TOMATO PASTE FOR BULK PROCESSING FLOUR BAKER HARD WHT UNBLCH-BULK CHEESE MOZ LM PT SKM UNFZ PROC PK(41125)</v>
          </cell>
          <cell r="I1623">
            <v>11.96</v>
          </cell>
          <cell r="J1623">
            <v>2.9403999999999999</v>
          </cell>
          <cell r="K1623">
            <v>17.260000000000002</v>
          </cell>
        </row>
        <row r="1624">
          <cell r="F1624" t="str">
            <v>100959-16WSRFC4</v>
          </cell>
          <cell r="G1624" t="str">
            <v>WW SR 4 Cheese Pizza</v>
          </cell>
          <cell r="H1624" t="str">
            <v>TOMATO PASTE FOR BULK PROCESSING CHEESE MOZ LM PT SKM UNFZ PROC PK(41125)</v>
          </cell>
          <cell r="I1624">
            <v>9.64</v>
          </cell>
          <cell r="J1624">
            <v>2.6072000000000002</v>
          </cell>
          <cell r="K1624">
            <v>16.5</v>
          </cell>
        </row>
        <row r="1625">
          <cell r="F1625" t="str">
            <v>100959-16WSRFCME2</v>
          </cell>
          <cell r="G1625" t="str">
            <v>16" WW SR 4 Chs Meateaters Pizza</v>
          </cell>
          <cell r="H1625" t="str">
            <v>TOMATO PASTE FOR BULK PROCESSING FLOUR BAKER HARD WHT UNBLCH-BULK CHEESE MOZ LM PT SKM UNFZ PROC PK(41125)</v>
          </cell>
          <cell r="I1625">
            <v>8.83</v>
          </cell>
          <cell r="J1625">
            <v>2.9403999999999999</v>
          </cell>
          <cell r="K1625">
            <v>11.25</v>
          </cell>
        </row>
        <row r="1626">
          <cell r="F1626" t="str">
            <v>100959-16WSRFCME3</v>
          </cell>
          <cell r="G1626" t="str">
            <v>16" WW SR 4 Chs Meaters Pizza</v>
          </cell>
          <cell r="H1626" t="str">
            <v>TOMATO PASTE FOR BULK PROCESSING CHEESE MOZ LM PT SKM UNFZ PROC PK(41125)</v>
          </cell>
          <cell r="I1626">
            <v>7.17</v>
          </cell>
          <cell r="J1626">
            <v>2.6072000000000002</v>
          </cell>
          <cell r="K1626">
            <v>11.8</v>
          </cell>
        </row>
        <row r="1627">
          <cell r="F1627" t="str">
            <v>100959-16WSRFCME3IQF</v>
          </cell>
          <cell r="G1627" t="str">
            <v>16" WW SR 4 Chs Meateaters Pizza</v>
          </cell>
          <cell r="H1627" t="str">
            <v>TOMATO PASTE FOR BULK PROCESSING CHEESE MOZ LM PT SKM UNFZ PROC PK(41125)</v>
          </cell>
          <cell r="I1627">
            <v>7.17</v>
          </cell>
          <cell r="J1627">
            <v>2.6072000000000002</v>
          </cell>
          <cell r="K1627">
            <v>11.8</v>
          </cell>
        </row>
        <row r="1628">
          <cell r="F1628" t="str">
            <v>100959-16WSRFCTP2</v>
          </cell>
          <cell r="G1628" t="str">
            <v>16" WW SR 4 Chs Turkey Pepp Pizza</v>
          </cell>
          <cell r="H1628" t="str">
            <v>TOMATO PASTE FOR BULK PROCESSING FLOUR BAKER HARD WHT UNBLCH-BULK CHEESE MOZ LM PT SKM UNFZ PROC PK(41125)</v>
          </cell>
          <cell r="I1628">
            <v>9.39</v>
          </cell>
          <cell r="J1628">
            <v>2.9403999999999999</v>
          </cell>
          <cell r="K1628">
            <v>12.32</v>
          </cell>
        </row>
        <row r="1629">
          <cell r="F1629" t="str">
            <v>100959-16WSRFCTP4</v>
          </cell>
          <cell r="G1629" t="str">
            <v>WW SR 4 Cheese Turk Pepp Pizza</v>
          </cell>
          <cell r="H1629" t="str">
            <v>TOMATO PASTE FOR BULK PROCESSING CHEESE MOZ LM PT SKM UNFZ PROC PK(41125)</v>
          </cell>
          <cell r="I1629">
            <v>7.0299999999999994</v>
          </cell>
          <cell r="J1629">
            <v>2.6072000000000002</v>
          </cell>
          <cell r="K1629">
            <v>11.53</v>
          </cell>
        </row>
        <row r="1630">
          <cell r="F1630" t="str">
            <v>100959-16WSRME1</v>
          </cell>
          <cell r="G1630" t="str">
            <v>16" WHEAT SELF RISING MEATEATERS</v>
          </cell>
          <cell r="H1630" t="str">
            <v>TOMATO PASTE FOR BULK PROCESSING CHEESE MOZ LM PT SKM UNFZ PROC PK(41125)</v>
          </cell>
          <cell r="I1630">
            <v>7.38</v>
          </cell>
          <cell r="J1630">
            <v>2.6072000000000002</v>
          </cell>
          <cell r="K1630">
            <v>12.48</v>
          </cell>
        </row>
        <row r="1631">
          <cell r="F1631" t="str">
            <v>100959-16WSRME1</v>
          </cell>
          <cell r="G1631" t="str">
            <v>16" WW SR Meateaters Pizza</v>
          </cell>
          <cell r="H1631" t="str">
            <v>TOMATO PASTE FOR BULK PROCESSING CHEESE MOZ LM PT SKM UNFZ PROC PK(41125)</v>
          </cell>
          <cell r="I1631">
            <v>7.43</v>
          </cell>
          <cell r="J1631">
            <v>2.6072000000000002</v>
          </cell>
          <cell r="K1631">
            <v>12.52</v>
          </cell>
        </row>
        <row r="1632">
          <cell r="F1632" t="str">
            <v>100959-16WSRSUPCN</v>
          </cell>
          <cell r="G1632" t="str">
            <v>16" WW Self Rising Supreme Pz</v>
          </cell>
          <cell r="H1632" t="str">
            <v>TOMATO PASTE FOR BULK PROCESSING CHEESE MOZ LM PT SKM UNFZ PROC PK(41125)</v>
          </cell>
          <cell r="I1632">
            <v>5.48</v>
          </cell>
          <cell r="J1632">
            <v>2.6072000000000002</v>
          </cell>
          <cell r="K1632">
            <v>8.77</v>
          </cell>
        </row>
        <row r="1633">
          <cell r="F1633" t="str">
            <v>100959-16WSUP2</v>
          </cell>
          <cell r="G1633" t="str">
            <v>WHEAT PIZZERIA SUPREME</v>
          </cell>
          <cell r="H1633" t="str">
            <v>TOMATO PASTE FOR BULK PROCESSING FLOUR BAKER HARD WHT UNBLCH-BULK CHEESE MOZ LM PT SKM UNFZ PROC PK(41125)</v>
          </cell>
          <cell r="I1633">
            <v>8.4499999999999993</v>
          </cell>
          <cell r="J1633">
            <v>2.9403999999999999</v>
          </cell>
          <cell r="K1633">
            <v>11.26</v>
          </cell>
        </row>
        <row r="1634">
          <cell r="F1634" t="str">
            <v>100959-401M</v>
          </cell>
          <cell r="G1634" t="str">
            <v>4x6 Cheese Pizza</v>
          </cell>
          <cell r="H1634" t="str">
            <v>TOMATO PASTE FOR BULK PROCESSING CHEESE MOZ LM PT SKM UNFZ PROC PK(41125) FLOUR BAKER HARD WHT UNBLCH-BULK</v>
          </cell>
          <cell r="I1634">
            <v>9.02</v>
          </cell>
          <cell r="J1634">
            <v>2.9403999999999999</v>
          </cell>
          <cell r="K1634">
            <v>11.31</v>
          </cell>
        </row>
        <row r="1635">
          <cell r="F1635" t="str">
            <v>100959-401WARCH</v>
          </cell>
          <cell r="G1635" t="str">
            <v>4x6  WW Cheese Pizza</v>
          </cell>
          <cell r="H1635" t="str">
            <v>TOMATO PASTE FOR BULK PROCESSING FLOUR BAKER HARD WHT UNBLCH-BULK CHEESE MOZ LM PT SKM UNFZ PROC PK(41125)</v>
          </cell>
          <cell r="I1635">
            <v>7.6</v>
          </cell>
          <cell r="J1635">
            <v>2.9403999999999999</v>
          </cell>
          <cell r="K1635">
            <v>10.93</v>
          </cell>
        </row>
        <row r="1636">
          <cell r="F1636" t="str">
            <v>100959-401WCM2</v>
          </cell>
          <cell r="G1636" t="str">
            <v>4X6 WHEAT CHEESE PIZZA</v>
          </cell>
          <cell r="H1636" t="str">
            <v>TOMATO PASTE FOR BULK PROCESSING FLOUR BAKER HARD WHT UNBLCH-BULK CHEESE MOZ LM PT SKM UNFZ PROC PK(41125)</v>
          </cell>
          <cell r="I1636">
            <v>7.18</v>
          </cell>
          <cell r="J1636">
            <v>2.9403999999999999</v>
          </cell>
          <cell r="K1636">
            <v>10.69</v>
          </cell>
        </row>
        <row r="1637">
          <cell r="F1637" t="str">
            <v>100959-401WMP2</v>
          </cell>
          <cell r="G1637" t="str">
            <v>4X6 WHEAT PEPPERONI PIZZA</v>
          </cell>
          <cell r="H1637" t="str">
            <v>TOMATO PASTE FOR BULK PROCESSING FLOUR BAKER HARD WHT UNBLCH-BULK CHEESE MOZ LM PT SKM UNFZ PROC PK(41125)</v>
          </cell>
          <cell r="I1637">
            <v>5.83</v>
          </cell>
          <cell r="J1637">
            <v>2.9403999999999999</v>
          </cell>
          <cell r="K1637">
            <v>8.2200000000000006</v>
          </cell>
        </row>
        <row r="1638">
          <cell r="F1638" t="str">
            <v>100959-401WMS2</v>
          </cell>
          <cell r="G1638" t="str">
            <v>WHEAT SAUSAGE PIZZA</v>
          </cell>
          <cell r="H1638" t="str">
            <v>TOMATO PASTE FOR BULK PROCESSING FLOUR BAKER HARD WHT UNBLCH-BULK CHEESE MOZ LM PT SKM UNFZ PROC PK(41125)</v>
          </cell>
          <cell r="I1638">
            <v>5.98</v>
          </cell>
          <cell r="J1638">
            <v>2.9403999999999999</v>
          </cell>
          <cell r="K1638">
            <v>8.6300000000000008</v>
          </cell>
        </row>
        <row r="1639">
          <cell r="F1639" t="str">
            <v>100959-401WTP</v>
          </cell>
          <cell r="G1639" t="str">
            <v>4x6 WW Turkey Pepp Pizza</v>
          </cell>
          <cell r="H1639" t="str">
            <v>TOMATO PASTE FOR BULK PROCESSING CHEESE MOZ LM PT SKM UNFZ PROC PK(41125) FLOUR BAKER HARD WHT UNBLCH-BULK</v>
          </cell>
          <cell r="I1639">
            <v>6.23</v>
          </cell>
          <cell r="J1639">
            <v>2.9403999999999999</v>
          </cell>
          <cell r="K1639">
            <v>8.57</v>
          </cell>
        </row>
        <row r="1640">
          <cell r="F1640" t="str">
            <v>100959-401WTS</v>
          </cell>
          <cell r="G1640" t="str">
            <v>4x6 WW Turkey Sausage Pizza</v>
          </cell>
          <cell r="H1640" t="str">
            <v>TOMATO PASTE FOR BULK PROCESSING FLOUR BAKER HARD WHT UNBLCH-BULK CHEESE MOZ LM PT SKM UNFZ PROC PK(41125)</v>
          </cell>
          <cell r="I1640">
            <v>6.36</v>
          </cell>
          <cell r="J1640">
            <v>2.9403999999999999</v>
          </cell>
          <cell r="K1640">
            <v>8.82</v>
          </cell>
        </row>
        <row r="1641">
          <cell r="F1641" t="str">
            <v>100959-40SCM2</v>
          </cell>
          <cell r="G1641" t="str">
            <v>4x6 Stuffed Crust Cheese Pizza</v>
          </cell>
          <cell r="H1641" t="str">
            <v>TOMATO PASTE FOR BULK PROCESSING CHEESE MOZ LM PT SKM UNFZ PROC PK(41125) FLOUR BAKER HARD WHT UNBLCH-BULK</v>
          </cell>
          <cell r="I1641">
            <v>7.62</v>
          </cell>
          <cell r="J1641">
            <v>2.9403999999999999</v>
          </cell>
          <cell r="K1641">
            <v>8.83</v>
          </cell>
        </row>
        <row r="1642">
          <cell r="F1642" t="str">
            <v>100959-40W5ARCH</v>
          </cell>
          <cell r="G1642" t="str">
            <v>5" Rd WW Cheese Pizza</v>
          </cell>
          <cell r="H1642" t="str">
            <v>TOMATO PASTE FOR BULK PROCESSING CHEESE MOZ LM PT SKM UNFZ PROC PK(41125) FLOUR BAKER HARD WHT UNBLCH-BULK</v>
          </cell>
          <cell r="I1642">
            <v>7.75</v>
          </cell>
          <cell r="J1642">
            <v>2.9403999999999999</v>
          </cell>
          <cell r="K1642">
            <v>10.98</v>
          </cell>
        </row>
        <row r="1643">
          <cell r="F1643" t="str">
            <v>100959-40WGUM</v>
          </cell>
          <cell r="G1643" t="str">
            <v>WHEAT GARLIC FREANCH BREAD PIZZA</v>
          </cell>
          <cell r="H1643" t="str">
            <v>CHEESE MOZ LM PT SKM UNFZ PROC PK(41125)</v>
          </cell>
          <cell r="I1643">
            <v>5</v>
          </cell>
          <cell r="J1643">
            <v>1.9231</v>
          </cell>
          <cell r="K1643">
            <v>9.6199999999999992</v>
          </cell>
        </row>
        <row r="1644">
          <cell r="F1644" t="str">
            <v>100959-40WRMNY2</v>
          </cell>
          <cell r="G1644" t="str">
            <v>5"RD WHEAT CHEESE PIZZA</v>
          </cell>
          <cell r="H1644" t="str">
            <v>CHEESE MOZ LM PT SKM UNFZ PROC PK(41125) TOMATO PASTE FOR BULK PROCESSING FLOUR BAKER HARD WHT UNBLCH-BULK</v>
          </cell>
          <cell r="I1644">
            <v>7.65</v>
          </cell>
          <cell r="J1644">
            <v>2.9403999999999999</v>
          </cell>
          <cell r="K1644">
            <v>10.91</v>
          </cell>
        </row>
        <row r="1645">
          <cell r="F1645" t="str">
            <v>100959-40WRMP1NY2</v>
          </cell>
          <cell r="G1645" t="str">
            <v>5"RD WHEAT PEPPERONI PIZZA</v>
          </cell>
          <cell r="H1645" t="str">
            <v>CHEESE MOZ LM PT SKM UNFZ PROC PK(41125) TOMATO PASTE FOR BULK PROCESSING FLOUR BAKER HARD WHT UNBLCH-BULK</v>
          </cell>
          <cell r="I1645">
            <v>6.65</v>
          </cell>
          <cell r="J1645">
            <v>2.9403999999999999</v>
          </cell>
          <cell r="K1645">
            <v>8.98</v>
          </cell>
        </row>
        <row r="1646">
          <cell r="F1646" t="str">
            <v>100959-40WRMS2</v>
          </cell>
          <cell r="G1646" t="str">
            <v>5" Rd WW Sausage Pizza</v>
          </cell>
          <cell r="H1646" t="str">
            <v>TOMATO PASTE FOR BULK PROCESSING CHEESE MOZ LM PT SKM UNFZ PROC PK(41125)</v>
          </cell>
          <cell r="I1646">
            <v>5.15</v>
          </cell>
          <cell r="J1646">
            <v>2.6072000000000002</v>
          </cell>
          <cell r="K1646">
            <v>8.48</v>
          </cell>
        </row>
        <row r="1647">
          <cell r="F1647" t="str">
            <v>100959-40WRMTP3</v>
          </cell>
          <cell r="G1647" t="str">
            <v>5" Rd WW  Turkey Pepp Pizza</v>
          </cell>
          <cell r="H1647" t="str">
            <v>TOMATO PASTE FOR BULK PROCESSING CHEESE MOZ LM PT SKM UNFZ PROC PK(41125)</v>
          </cell>
          <cell r="I1647">
            <v>5.0199999999999996</v>
          </cell>
          <cell r="J1647">
            <v>2.6072000000000002</v>
          </cell>
          <cell r="K1647">
            <v>8.23</v>
          </cell>
        </row>
        <row r="1648">
          <cell r="F1648" t="str">
            <v>100959-40WSCARCH</v>
          </cell>
          <cell r="G1648" t="str">
            <v>4x6 WW Stuffed Crust Cheese Pizza</v>
          </cell>
          <cell r="H1648" t="str">
            <v>TOMATO PASTE FOR BULK PROCESSING FLOUR BAKER HARD WHT UNBLCH-BULK CHEESE MOZ LM PT SKM UNFZ PROC PK(41125)</v>
          </cell>
          <cell r="I1648">
            <v>7.67</v>
          </cell>
          <cell r="J1648">
            <v>2.9403999999999999</v>
          </cell>
          <cell r="K1648">
            <v>10.95</v>
          </cell>
        </row>
        <row r="1649">
          <cell r="F1649" t="str">
            <v>100959-40WSCM2</v>
          </cell>
          <cell r="G1649" t="str">
            <v>4X6 WHEAT STUFFED CRUST PIZZA</v>
          </cell>
          <cell r="H1649" t="str">
            <v>TOMATO PASTE FOR BULK PROCESSING FLOUR BAKER HARD WHT UNBLCH-BULK CHEESE MOZ LM PT SKM UNFZ PROC PK(41125)</v>
          </cell>
          <cell r="I1649">
            <v>7.39</v>
          </cell>
          <cell r="J1649">
            <v>2.9403999999999999</v>
          </cell>
          <cell r="K1649">
            <v>10.75</v>
          </cell>
        </row>
        <row r="1650">
          <cell r="F1650" t="str">
            <v>100959-40WSCMP2</v>
          </cell>
          <cell r="G1650" t="str">
            <v>4x6 WW Stuffed Crust Pepp Pizza</v>
          </cell>
          <cell r="H1650" t="str">
            <v>TOMATO PASTE FOR BULK PROCESSING CHEESE MOZ LM PT SKM UNFZ PROC PK(41125)</v>
          </cell>
          <cell r="I1650">
            <v>4.6399999999999997</v>
          </cell>
          <cell r="J1650">
            <v>2.6072000000000002</v>
          </cell>
          <cell r="K1650">
            <v>7.82</v>
          </cell>
        </row>
        <row r="1651">
          <cell r="F1651" t="str">
            <v>100959-40WUM2</v>
          </cell>
          <cell r="G1651" t="str">
            <v>WHEAT FRENCH BREAD PIZZA</v>
          </cell>
          <cell r="H1651" t="str">
            <v>TOMATO PASTE FOR BULK PROCESSING CHEESE MOZ LM PT SKM UNFZ PROC PK(41125)</v>
          </cell>
          <cell r="I1651">
            <v>6.5</v>
          </cell>
          <cell r="J1651">
            <v>2.6072000000000002</v>
          </cell>
          <cell r="K1651">
            <v>10.65</v>
          </cell>
        </row>
        <row r="1652">
          <cell r="F1652" t="str">
            <v>100959-40WUMP2</v>
          </cell>
          <cell r="G1652" t="str">
            <v>WHEAT FRENCH BREAD PEPPERONI PIZZA</v>
          </cell>
          <cell r="H1652" t="str">
            <v>TOMATO PASTE FOR BULK PROCESSING CHEESE MOZ LM PT SKM UNFZ PROC PK(41125)</v>
          </cell>
          <cell r="I1652">
            <v>5.2</v>
          </cell>
          <cell r="J1652">
            <v>2.6072000000000002</v>
          </cell>
          <cell r="K1652">
            <v>8.1999999999999993</v>
          </cell>
        </row>
        <row r="1653">
          <cell r="F1653" t="str">
            <v>100959-52015WW</v>
          </cell>
          <cell r="G1653" t="str">
            <v>15" WHEAT CRUST PIZZA</v>
          </cell>
          <cell r="H1653" t="str">
            <v>FLOUR BAKER HARD WHT UNBLCH-BULK</v>
          </cell>
          <cell r="I1653">
            <v>0.34</v>
          </cell>
          <cell r="J1653">
            <v>0.3332</v>
          </cell>
          <cell r="K1653">
            <v>0.11</v>
          </cell>
        </row>
        <row r="1654">
          <cell r="F1654" t="str">
            <v>100959-5DDRMA1</v>
          </cell>
          <cell r="G1654" t="str">
            <v>5"ROUND CHEESE PIZZA</v>
          </cell>
          <cell r="H1654" t="str">
            <v>TOMATO PASTE FOR BULK PROCESSING CHEESE MOZ LM PT SKM UNFZ PROC PK(41125)</v>
          </cell>
          <cell r="I1654">
            <v>3.75</v>
          </cell>
          <cell r="J1654">
            <v>2.6072000000000002</v>
          </cell>
          <cell r="K1654">
            <v>4.8899999999999997</v>
          </cell>
        </row>
        <row r="1655">
          <cell r="F1655" t="str">
            <v>100959-5DDRMPA</v>
          </cell>
          <cell r="G1655" t="str">
            <v>PEPPERONI PIZZA</v>
          </cell>
          <cell r="H1655" t="str">
            <v>TOMATO PASTE FOR BULK PROCESSING CHEESE MOZ LM PT SKM UNFZ PROC PK(41125)</v>
          </cell>
          <cell r="I1655">
            <v>4.5299999999999994</v>
          </cell>
          <cell r="J1655">
            <v>2.6072000000000002</v>
          </cell>
          <cell r="K1655">
            <v>6.55</v>
          </cell>
        </row>
        <row r="1656">
          <cell r="F1656" t="str">
            <v>100959-5DDRMSA1</v>
          </cell>
          <cell r="G1656" t="str">
            <v>5" Round  Sausage 50/50 Pizza</v>
          </cell>
          <cell r="H1656" t="str">
            <v>TOMATO PASTE FOR BULK PROCESSING CHEESE MOZ LM PT SKM UNFZ PROC PK(41125) FLOUR BAKER HARD WHT UNBLCH-BULK</v>
          </cell>
          <cell r="I1656">
            <v>13.72</v>
          </cell>
          <cell r="J1656">
            <v>2.9403999999999999</v>
          </cell>
          <cell r="K1656">
            <v>14.38</v>
          </cell>
        </row>
        <row r="1657">
          <cell r="F1657" t="str">
            <v>100959-5DDRPSA1</v>
          </cell>
          <cell r="G1657" t="str">
            <v>5" Rd Sausage Pepp 50/50 Pizza</v>
          </cell>
          <cell r="H1657" t="str">
            <v>TOMATO PASTE FOR BULK PROCESSING CHEESE MOZ LM PT SKM UNFZ PROC PK(41125) FLOUR BAKER HARD WHT UNBLCH-BULK</v>
          </cell>
          <cell r="I1657">
            <v>12.14</v>
          </cell>
          <cell r="J1657">
            <v>2.9403999999999999</v>
          </cell>
          <cell r="K1657">
            <v>11.34</v>
          </cell>
        </row>
        <row r="1658">
          <cell r="F1658" t="str">
            <v>100959-5RM1</v>
          </cell>
          <cell r="G1658" t="str">
            <v>5" Round Cheese Pizza</v>
          </cell>
          <cell r="H1658" t="str">
            <v>TOMATO PASTE FOR BULK PROCESSING CHEESE MOZ LM PT SKM UNFZ PROC PK(41125) FLOUR BAKER HARD WHT UNBLCH-BULK</v>
          </cell>
          <cell r="I1658">
            <v>15.48</v>
          </cell>
          <cell r="J1658">
            <v>2.9403999999999999</v>
          </cell>
          <cell r="K1658">
            <v>17.690000000000001</v>
          </cell>
        </row>
        <row r="1659">
          <cell r="F1659" t="str">
            <v>100959-5RMP1</v>
          </cell>
          <cell r="G1659" t="str">
            <v>5" Rd Pepperoni Pizza</v>
          </cell>
          <cell r="H1659" t="str">
            <v>TOMATO PASTE FOR BULK PROCESSING CHEESE MOZ LM PT SKM UNFZ PROC PK(41125) FLOUR BAKER HARD WHT UNBLCH-BULK</v>
          </cell>
          <cell r="I1659">
            <v>13.98</v>
          </cell>
          <cell r="J1659">
            <v>2.9403999999999999</v>
          </cell>
          <cell r="K1659">
            <v>14.81</v>
          </cell>
        </row>
        <row r="1660">
          <cell r="F1660" t="str">
            <v>100959-5SWRM2</v>
          </cell>
          <cell r="G1660" t="str">
            <v>5" ROUND CHS PIZZA, WHEAT &amp; SOY</v>
          </cell>
          <cell r="H1660" t="str">
            <v>TOMATO PASTE FOR BULK PROCESSING CHEESE MOZ LM PT SKM UNFZ PROC PK(41125)</v>
          </cell>
          <cell r="I1660">
            <v>7.12</v>
          </cell>
          <cell r="J1660">
            <v>2.6072000000000002</v>
          </cell>
          <cell r="K1660">
            <v>11.84</v>
          </cell>
        </row>
        <row r="1661">
          <cell r="F1661" t="str">
            <v>100959-5WRMB</v>
          </cell>
          <cell r="G1661" t="str">
            <v>5"RD WHEAT BEEF PATTY PIZZA</v>
          </cell>
          <cell r="H1661" t="str">
            <v>TOMATO PASTE FOR BULK PROCESSING CHEESE MOZ LM PT SKM UNFZ PROC PK(41125)</v>
          </cell>
          <cell r="I1661">
            <v>8.01</v>
          </cell>
          <cell r="J1661">
            <v>2.6072000000000002</v>
          </cell>
          <cell r="K1661">
            <v>13.39</v>
          </cell>
        </row>
        <row r="1662">
          <cell r="F1662" t="str">
            <v>100959-5WRMNY2</v>
          </cell>
          <cell r="G1662" t="str">
            <v>5" Rd WW Cheese Pizza</v>
          </cell>
          <cell r="H1662" t="str">
            <v>TOMATO PASTE FOR BULK PROCESSING CHEESE MOZ LM PT SKM UNFZ PROC PK(41125) FLOUR BAKER HARD WHT UNBLCH-BULK</v>
          </cell>
          <cell r="I1662">
            <v>11.47</v>
          </cell>
          <cell r="J1662">
            <v>2.9403999999999999</v>
          </cell>
          <cell r="K1662">
            <v>16.350000000000001</v>
          </cell>
        </row>
        <row r="1663">
          <cell r="F1663" t="str">
            <v>100959-5WRMP1NY2</v>
          </cell>
          <cell r="G1663" t="str">
            <v>5" Round WW Pepp Pizza</v>
          </cell>
          <cell r="H1663" t="str">
            <v>TOMATO PASTE FOR BULK PROCESSING CHEESE MOZ LM PT SKM UNFZ PROC PK(41125) FLOUR BAKER HARD WHT UNBLCH-BULK</v>
          </cell>
          <cell r="I1663">
            <v>9.9700000000000006</v>
          </cell>
          <cell r="J1663">
            <v>2.9403999999999999</v>
          </cell>
          <cell r="K1663">
            <v>13.47</v>
          </cell>
        </row>
        <row r="1664">
          <cell r="F1664" t="str">
            <v>100959-5WRMSP</v>
          </cell>
          <cell r="G1664" t="str">
            <v>5"RD WHEAT SAUSAGE &amp; PEPPERONI</v>
          </cell>
          <cell r="H1664" t="str">
            <v>TOMATO PASTE FOR BULK PROCESSING CHEESE MOZ LM PT SKM UNFZ PROC PK(41125)</v>
          </cell>
          <cell r="I1664">
            <v>5.72</v>
          </cell>
          <cell r="J1664">
            <v>2.6072000000000002</v>
          </cell>
          <cell r="K1664">
            <v>9.1999999999999993</v>
          </cell>
        </row>
        <row r="1665">
          <cell r="F1665" t="str">
            <v>100959-5WRMTP3</v>
          </cell>
          <cell r="G1665" t="str">
            <v>5" Rd WW Turkey Pepp Pizza</v>
          </cell>
          <cell r="H1665" t="str">
            <v>TOMATO PASTE FOR BULK PROCESSING CHEESE MOZ LM PT SKM UNFZ PROC PK(41125) FLOUR BAKER HARD WHT UNBLCH-BULK</v>
          </cell>
          <cell r="I1665">
            <v>9.7799999999999994</v>
          </cell>
          <cell r="J1665">
            <v>2.9403999999999999</v>
          </cell>
          <cell r="K1665">
            <v>13.1</v>
          </cell>
        </row>
        <row r="1666">
          <cell r="F1666" t="str">
            <v>100959-60FB</v>
          </cell>
          <cell r="G1666" t="str">
            <v>French Bread Cheese Pizza</v>
          </cell>
          <cell r="H1666" t="str">
            <v>TOMATO PASTE FOR BULK PROCESSING CHEESE MOZ LM PT SKM UNFZ PROC PK(41125)</v>
          </cell>
          <cell r="I1666">
            <v>9.75</v>
          </cell>
          <cell r="J1666">
            <v>2.6072000000000002</v>
          </cell>
          <cell r="K1666">
            <v>15.96</v>
          </cell>
        </row>
        <row r="1667">
          <cell r="F1667" t="str">
            <v>100959-60GUM</v>
          </cell>
          <cell r="G1667" t="str">
            <v>GARLIC FRENCH BREAD</v>
          </cell>
          <cell r="H1667" t="str">
            <v>CHEESE MOZ LM PT SKM UNFZ PROC PK(41125)</v>
          </cell>
          <cell r="I1667">
            <v>7.5</v>
          </cell>
          <cell r="J1667">
            <v>1.9231</v>
          </cell>
          <cell r="K1667">
            <v>14.42</v>
          </cell>
        </row>
        <row r="1668">
          <cell r="F1668" t="str">
            <v>100959-60UM</v>
          </cell>
          <cell r="G1668" t="str">
            <v>PIZZA BREAD</v>
          </cell>
          <cell r="H1668" t="str">
            <v>TOMATO PASTE FOR BULK PROCESSING CHEESE MOZ LM PT SKM UNFZ PROC PK(41125)</v>
          </cell>
          <cell r="I1668">
            <v>9.75</v>
          </cell>
          <cell r="J1668">
            <v>2.6072000000000002</v>
          </cell>
          <cell r="K1668">
            <v>15.96</v>
          </cell>
        </row>
        <row r="1669">
          <cell r="F1669" t="str">
            <v>100959-60UMA</v>
          </cell>
          <cell r="G1669" t="str">
            <v>PIZZA BREAD</v>
          </cell>
          <cell r="H1669" t="str">
            <v>TOMATO PASTE FOR BULK PROCESSING CHEESE MOZ LM PT SKM UNFZ PROC PK(41125)</v>
          </cell>
          <cell r="I1669">
            <v>6</v>
          </cell>
          <cell r="J1669">
            <v>2.6072000000000002</v>
          </cell>
          <cell r="K1669">
            <v>8.75</v>
          </cell>
        </row>
        <row r="1670">
          <cell r="F1670" t="str">
            <v>100959-60UMP</v>
          </cell>
          <cell r="G1670" t="str">
            <v>PEPPERONI PIZZA BREAD</v>
          </cell>
          <cell r="H1670" t="str">
            <v>TOMATO PASTE FOR BULK PROCESSING CHEESE MOZ LM PT SKM UNFZ PROC PK(41125)</v>
          </cell>
          <cell r="I1670">
            <v>7.83</v>
          </cell>
          <cell r="J1670">
            <v>2.6072000000000002</v>
          </cell>
          <cell r="K1670">
            <v>12.42</v>
          </cell>
        </row>
        <row r="1671">
          <cell r="F1671" t="str">
            <v>100959-60UMPA</v>
          </cell>
          <cell r="G1671" t="str">
            <v>WHEAT PEPPERONI FRENCH BREAD</v>
          </cell>
          <cell r="H1671" t="str">
            <v>TOMATO PASTE FOR BULK PROCESSING CHEESE MOZ LM PT SKM UNFZ PROC PK(41125)</v>
          </cell>
          <cell r="I1671">
            <v>4.9800000000000004</v>
          </cell>
          <cell r="J1671">
            <v>2.6072000000000002</v>
          </cell>
          <cell r="K1671">
            <v>6.94</v>
          </cell>
        </row>
        <row r="1672">
          <cell r="F1672" t="str">
            <v>100959-60UMSA</v>
          </cell>
          <cell r="G1672" t="str">
            <v>SAUSAGE PIZZA BREAD</v>
          </cell>
          <cell r="H1672" t="str">
            <v>TOMATO PASTE FOR BULK PROCESSING CHEESE MOZ LM PT SKM UNFZ PROC PK(41125)</v>
          </cell>
          <cell r="I1672">
            <v>4.88</v>
          </cell>
          <cell r="J1672">
            <v>2.6072000000000002</v>
          </cell>
          <cell r="K1672">
            <v>7.06</v>
          </cell>
        </row>
        <row r="1673">
          <cell r="F1673" t="str">
            <v>100959-60WGUM2</v>
          </cell>
          <cell r="G1673" t="str">
            <v>WW Garlic French Bread Pizza</v>
          </cell>
          <cell r="H1673" t="str">
            <v>CHEESE MOZ LM PT SKM UNFZ PROC PK(41125)</v>
          </cell>
          <cell r="I1673">
            <v>7.5</v>
          </cell>
          <cell r="J1673">
            <v>1.9231</v>
          </cell>
          <cell r="K1673">
            <v>14.42</v>
          </cell>
        </row>
        <row r="1674">
          <cell r="F1674" t="str">
            <v>100959-60WGUMA2</v>
          </cell>
          <cell r="G1674" t="str">
            <v>WHEAT GARLIC FRENCH BREAD</v>
          </cell>
          <cell r="H1674" t="str">
            <v>CHEESE MOZ LM PT SKM UNFZ PROC PK(41125)</v>
          </cell>
          <cell r="I1674">
            <v>3.75</v>
          </cell>
          <cell r="J1674">
            <v>1.9231</v>
          </cell>
          <cell r="K1674">
            <v>7.21</v>
          </cell>
        </row>
        <row r="1675">
          <cell r="F1675" t="str">
            <v>100959-60WUM2</v>
          </cell>
          <cell r="G1675" t="str">
            <v>WHEAT FRENCH BREAD PIZZA</v>
          </cell>
          <cell r="H1675" t="str">
            <v>TOMATO PASTE FOR BULK PROCESSING CHEESE MOZ LM PT SKM UNFZ PROC PK(41125)</v>
          </cell>
          <cell r="I1675">
            <v>9.75</v>
          </cell>
          <cell r="J1675">
            <v>2.6072000000000002</v>
          </cell>
          <cell r="K1675">
            <v>15.96</v>
          </cell>
        </row>
        <row r="1676">
          <cell r="F1676" t="str">
            <v>100959-60WUM2NY</v>
          </cell>
          <cell r="G1676" t="str">
            <v>WW FRENCH BREAD PIZZA</v>
          </cell>
          <cell r="H1676" t="str">
            <v>TOMATO PASTE FOR BULK PROCESSING CHEESE MOZ LM PT SKM UNFZ PROC PK(41125) FLOUR BAKER HARD WHT UNBLCH-BULK</v>
          </cell>
          <cell r="I1676">
            <v>14.26</v>
          </cell>
          <cell r="J1676">
            <v>2.9403999999999999</v>
          </cell>
          <cell r="K1676">
            <v>17.46</v>
          </cell>
        </row>
        <row r="1677">
          <cell r="F1677" t="str">
            <v>100959-60WUMA2</v>
          </cell>
          <cell r="G1677" t="str">
            <v>WHEAT FRENCH BREAD PIZZA</v>
          </cell>
          <cell r="H1677" t="str">
            <v>TOMATO PASTE FOR BULK PROCESSING CHEESE MOZ LM PT SKM UNFZ PROC PK(41125)</v>
          </cell>
          <cell r="I1677">
            <v>6</v>
          </cell>
          <cell r="J1677">
            <v>2.6072000000000002</v>
          </cell>
          <cell r="K1677">
            <v>8.75</v>
          </cell>
        </row>
        <row r="1678">
          <cell r="F1678" t="str">
            <v>100959-60WUMP2</v>
          </cell>
          <cell r="G1678" t="str">
            <v>WHEAT PEPPERONI FRENCH BREAD</v>
          </cell>
          <cell r="H1678" t="str">
            <v>TOMATO PASTE FOR BULK PROCESSING CHEESE MOZ LM PT SKM UNFZ PROC PK(41125)</v>
          </cell>
          <cell r="I1678">
            <v>7.81</v>
          </cell>
          <cell r="J1678">
            <v>2.6072000000000002</v>
          </cell>
          <cell r="K1678">
            <v>12.32</v>
          </cell>
        </row>
        <row r="1679">
          <cell r="F1679" t="str">
            <v>100959-60WUMPA2</v>
          </cell>
          <cell r="G1679" t="str">
            <v>WHEAT PEPPERONI FRENCH BREAD</v>
          </cell>
          <cell r="H1679" t="str">
            <v>TOMATO PASTE FOR BULK PROCESSING CHEESE MOZ LM PT SKM UNFZ PROC PK(41125)</v>
          </cell>
          <cell r="I1679">
            <v>5.03</v>
          </cell>
          <cell r="J1679">
            <v>2.6072000000000002</v>
          </cell>
          <cell r="K1679">
            <v>6.97</v>
          </cell>
        </row>
        <row r="1680">
          <cell r="F1680" t="str">
            <v>100959-60WUMSA</v>
          </cell>
          <cell r="G1680" t="str">
            <v>WHEAT SAUSAGE FRENCH BREAD</v>
          </cell>
          <cell r="H1680" t="str">
            <v>TOMATO PASTE FOR BULK PROCESSING CHEESE MOZ LM PT SKM UNFZ PROC PK(41125)</v>
          </cell>
          <cell r="I1680">
            <v>4.88</v>
          </cell>
          <cell r="J1680">
            <v>2.6072000000000002</v>
          </cell>
          <cell r="K1680">
            <v>7.06</v>
          </cell>
        </row>
        <row r="1681">
          <cell r="F1681" t="str">
            <v>100959-60WUMTP2</v>
          </cell>
          <cell r="G1681" t="str">
            <v>WHEAT FRENCH BREAD TURKEY PEPP</v>
          </cell>
          <cell r="H1681" t="str">
            <v>TOMATO PASTE FOR BULK PROCESSING CHEESE MOZ LM PT SKM UNFZ PROC PK(41125)</v>
          </cell>
          <cell r="I1681">
            <v>7.87</v>
          </cell>
          <cell r="J1681">
            <v>2.6072000000000002</v>
          </cell>
          <cell r="K1681">
            <v>12.35</v>
          </cell>
        </row>
        <row r="1682">
          <cell r="F1682" t="str">
            <v>100959-60WUMTPA2</v>
          </cell>
          <cell r="G1682" t="str">
            <v>WHEAT FRENCH BREAD TURKEY PEPPERONI</v>
          </cell>
          <cell r="H1682" t="str">
            <v>TOMATO PASTE FOR BULK PROCESSING CHEESE MOZ LM PT SKM UNFZ PROC PK(41125)</v>
          </cell>
          <cell r="I1682">
            <v>5.0599999999999996</v>
          </cell>
          <cell r="J1682">
            <v>2.6072000000000002</v>
          </cell>
          <cell r="K1682">
            <v>6.94</v>
          </cell>
        </row>
        <row r="1683">
          <cell r="F1683" t="str">
            <v>100959-625RM1</v>
          </cell>
          <cell r="G1683" t="str">
            <v>6" ROUND CHEESE PIZZA</v>
          </cell>
          <cell r="H1683" t="str">
            <v>TOMATO PASTE FOR BULK PROCESSING FLOUR BAKER HARD WHT UNBLCH-BULK CHEESE MOZ LM PT SKM UNFZ PROC PK(41125)</v>
          </cell>
          <cell r="I1683">
            <v>16.579999999999998</v>
          </cell>
          <cell r="J1683">
            <v>2.9403999999999999</v>
          </cell>
          <cell r="K1683">
            <v>18.239999999999998</v>
          </cell>
        </row>
        <row r="1684">
          <cell r="F1684" t="str">
            <v>100959-625RMP1</v>
          </cell>
          <cell r="G1684" t="str">
            <v>6" RD PEPPERONI PIZZA</v>
          </cell>
          <cell r="H1684" t="str">
            <v>TOMATO PASTE FOR BULK PROCESSING FLOUR BAKER HARD WHT UNBLCH-BULK CHEESE MOZ LM PT SKM UNFZ PROC PK(41125)</v>
          </cell>
          <cell r="I1684">
            <v>14.32</v>
          </cell>
          <cell r="J1684">
            <v>2.9403999999999999</v>
          </cell>
          <cell r="K1684">
            <v>14.05</v>
          </cell>
        </row>
        <row r="1685">
          <cell r="F1685" t="str">
            <v>100959-625RMPSA</v>
          </cell>
          <cell r="G1685" t="str">
            <v>ROUND SAUSAGE/PEPPERONI PIZZA</v>
          </cell>
          <cell r="H1685" t="str">
            <v>TOMATO PASTE FOR BULK PROCESSING FLOUR BAKER HARD WHT UNBLCH-BULK CHEESE MOZ LM PT SKM UNFZ PROC PK(41125)</v>
          </cell>
          <cell r="I1685">
            <v>11.38</v>
          </cell>
          <cell r="J1685">
            <v>2.9403999999999999</v>
          </cell>
          <cell r="K1685">
            <v>8.94</v>
          </cell>
        </row>
        <row r="1686">
          <cell r="F1686" t="str">
            <v>100959-625SWMA</v>
          </cell>
          <cell r="G1686" t="str">
            <v>6"RD WHEAT SOY CHEESE PIZZA</v>
          </cell>
          <cell r="H1686" t="str">
            <v>TOMATO PASTE FOR BULK PROCESSING FLOUR BAKER HARD WHT UNBLCH-BULK CHEESE MOZ LM PT SKM UNFZ PROC PK(41125)</v>
          </cell>
          <cell r="I1686">
            <v>6.39</v>
          </cell>
          <cell r="J1686">
            <v>2.9403999999999999</v>
          </cell>
          <cell r="K1686">
            <v>6.63</v>
          </cell>
        </row>
        <row r="1687">
          <cell r="F1687" t="str">
            <v>100959-625SWMA2</v>
          </cell>
          <cell r="G1687" t="str">
            <v>6" Rd WW Soy Chs Pizza 50/50</v>
          </cell>
          <cell r="H1687" t="str">
            <v>TOMATO PASTE FOR BULK PROCESSING CHEESE MOZ LM PT SKM UNFZ PROC PK(41125) FLOUR BAKER HARD WHT UNBLCH-BULK</v>
          </cell>
          <cell r="I1687">
            <v>7.38</v>
          </cell>
          <cell r="J1687">
            <v>2.9403999999999999</v>
          </cell>
          <cell r="K1687">
            <v>9.07</v>
          </cell>
        </row>
        <row r="1688">
          <cell r="F1688" t="str">
            <v>100959-625WBC2</v>
          </cell>
          <cell r="G1688" t="str">
            <v>6" WW Buffalo Chicken Pizza</v>
          </cell>
          <cell r="H1688" t="str">
            <v>FLOUR BAKER HARD WHT UNBLCH-BULK CHEESE MOZ LM PT SKM UNFZ PROC PK(41125)</v>
          </cell>
          <cell r="I1688">
            <v>7.66</v>
          </cell>
          <cell r="J1688">
            <v>2.2563</v>
          </cell>
          <cell r="K1688">
            <v>11.49</v>
          </cell>
        </row>
        <row r="1689">
          <cell r="F1689" t="str">
            <v>100959-625WRM2</v>
          </cell>
          <cell r="G1689" t="str">
            <v>6" Round WW Cheese Pizza</v>
          </cell>
          <cell r="H1689" t="str">
            <v>TOMATO PASTE FOR BULK PROCESSING FLOUR BAKER HARD WHT UNBLCH-BULK CHEESE MOZ LM PT SKM UNFZ PROC PK(41125)</v>
          </cell>
          <cell r="I1689">
            <v>11.64</v>
          </cell>
          <cell r="J1689">
            <v>2.9403999999999999</v>
          </cell>
          <cell r="K1689">
            <v>16.54</v>
          </cell>
        </row>
        <row r="1690">
          <cell r="F1690" t="str">
            <v>100959-625WRM2NY</v>
          </cell>
          <cell r="G1690" t="str">
            <v>6" Rd WW Cheese Pizza</v>
          </cell>
          <cell r="H1690" t="str">
            <v>TOMATO PASTE FOR BULK PROCESSING FLOUR BAKER HARD WHT UNBLCH-BULK CHEESE MOZ LM PT SKM UNFZ PROC PK(41125)</v>
          </cell>
          <cell r="I1690">
            <v>11.65</v>
          </cell>
          <cell r="J1690">
            <v>2.9403999999999999</v>
          </cell>
          <cell r="K1690">
            <v>16.54</v>
          </cell>
        </row>
        <row r="1691">
          <cell r="F1691" t="str">
            <v>100959-625WRMB2</v>
          </cell>
          <cell r="G1691" t="str">
            <v>6" Round WW Beef Pattie Pizza</v>
          </cell>
          <cell r="H1691" t="str">
            <v>TOMATO PASTE FOR BULK PROCESSING CHEESE MOZ LM PT SKM UNFZ PROC PK(41125) FLOUR BAKER HARD WHT UNBLCH-BULK</v>
          </cell>
          <cell r="I1691">
            <v>10.51</v>
          </cell>
          <cell r="J1691">
            <v>2.9403999999999999</v>
          </cell>
          <cell r="K1691">
            <v>14.37</v>
          </cell>
        </row>
        <row r="1692">
          <cell r="F1692" t="str">
            <v>100959-625WRMP2</v>
          </cell>
          <cell r="G1692" t="str">
            <v>6" Rd WW Pepp Pizza</v>
          </cell>
          <cell r="H1692" t="str">
            <v>TOMATO PASTE FOR BULK PROCESSING FLOUR BAKER HARD WHT UNBLCH-BULK CHEESE MOZ LM PT SKM UNFZ PROC PK(41125)</v>
          </cell>
          <cell r="I1692">
            <v>9.34</v>
          </cell>
          <cell r="J1692">
            <v>2.9403999999999999</v>
          </cell>
          <cell r="K1692">
            <v>12.49</v>
          </cell>
        </row>
        <row r="1693">
          <cell r="F1693" t="str">
            <v>100959-625WRMS2</v>
          </cell>
          <cell r="G1693" t="str">
            <v>6" Round WW Sausage Pizza</v>
          </cell>
          <cell r="H1693" t="str">
            <v>TOMATO PASTE FOR BULK PROCESSING FLOUR BAKER HARD WHT UNBLCH-BULK CHEESE MOZ LM PT SKM UNFZ PROC PK(41125)</v>
          </cell>
          <cell r="I1693">
            <v>10.7</v>
          </cell>
          <cell r="J1693">
            <v>2.9403999999999999</v>
          </cell>
          <cell r="K1693">
            <v>14.74</v>
          </cell>
        </row>
        <row r="1694">
          <cell r="F1694" t="str">
            <v>100959-625WRMTP3</v>
          </cell>
          <cell r="G1694" t="str">
            <v>6"WHEAT TURKEY PEPPERONI PIZZA</v>
          </cell>
          <cell r="H1694" t="str">
            <v>TOMATO PASTE FOR BULK PROCESSING FLOUR BAKER HARD WHT UNBLCH-BULK CHEESE MOZ LM PT SKM UNFZ PROC PK(41125)</v>
          </cell>
          <cell r="I1694">
            <v>9.86</v>
          </cell>
          <cell r="J1694">
            <v>2.9403999999999999</v>
          </cell>
          <cell r="K1694">
            <v>13.57</v>
          </cell>
        </row>
        <row r="1695">
          <cell r="F1695" t="str">
            <v>100959-625WRMV2</v>
          </cell>
          <cell r="G1695" t="str">
            <v>6" Rd WW Chs &amp; Veggie Pizza</v>
          </cell>
          <cell r="H1695" t="str">
            <v>TOMATO PASTE FOR BULK PROCESSING FLOUR BAKER HARD WHT UNBLCH-BULK CHEESE MOZ LM PT SKM UNFZ PROC PK(41125)</v>
          </cell>
          <cell r="I1695">
            <v>11.41</v>
          </cell>
          <cell r="J1695">
            <v>2.9403999999999999</v>
          </cell>
          <cell r="K1695">
            <v>16.47</v>
          </cell>
        </row>
        <row r="1696">
          <cell r="F1696" t="str">
            <v>100959-625WRSP</v>
          </cell>
          <cell r="G1696" t="str">
            <v>6" WW Round Pepp &amp; Sausage Pizza</v>
          </cell>
          <cell r="H1696" t="str">
            <v>TOMATO PASTE FOR BULK PROCESSING CHEESE MOZ LM PT SKM UNFZ PROC PK(41125) FLOUR BAKER HARD WHT UNBLCH-BULK</v>
          </cell>
          <cell r="I1696">
            <v>12.97</v>
          </cell>
          <cell r="J1696">
            <v>2.9403999999999999</v>
          </cell>
          <cell r="K1696">
            <v>17.079999999999998</v>
          </cell>
        </row>
        <row r="1697">
          <cell r="F1697" t="str">
            <v>100959-625WSUP2</v>
          </cell>
          <cell r="G1697" t="str">
            <v>6" RD WHEAT SUPREME PIZZA</v>
          </cell>
          <cell r="H1697" t="str">
            <v>TOMATO PASTE FOR BULK PROCESSING FLOUR BAKER HARD WHT UNBLCH-BULK CHEESE MOZ LM PT SKM UNFZ PROC PK(41125)</v>
          </cell>
          <cell r="I1697">
            <v>8.58</v>
          </cell>
          <cell r="J1697">
            <v>2.9403999999999999</v>
          </cell>
          <cell r="K1697">
            <v>11.07</v>
          </cell>
        </row>
        <row r="1698">
          <cell r="F1698" t="str">
            <v>100959-625WTME2</v>
          </cell>
          <cell r="G1698" t="str">
            <v>6"RND WHEAT TURKEY MEATEATERS</v>
          </cell>
          <cell r="H1698" t="str">
            <v>TOMATO PASTE FOR BULK PROCESSING FLOUR BAKER HARD WHT UNBLCH-BULK CHEESE MOZ LM PT SKM UNFZ PROC PK(41125)</v>
          </cell>
          <cell r="I1698">
            <v>9.43</v>
          </cell>
          <cell r="J1698">
            <v>2.9403999999999999</v>
          </cell>
          <cell r="K1698">
            <v>12.27</v>
          </cell>
        </row>
        <row r="1699">
          <cell r="F1699" t="str">
            <v>100959-64PS</v>
          </cell>
          <cell r="G1699" t="str">
            <v>Pizzeria Style Cheese Pizza</v>
          </cell>
          <cell r="H1699" t="str">
            <v>FLOUR BAKER HARD WHT UNBLCH-BULK CHEESE MOZ LM PT SKM UNFZ PROC PK(41125)</v>
          </cell>
          <cell r="I1699">
            <v>13.75</v>
          </cell>
          <cell r="J1699">
            <v>2.2563</v>
          </cell>
          <cell r="K1699">
            <v>17.3</v>
          </cell>
        </row>
        <row r="1700">
          <cell r="F1700" t="str">
            <v>100959-64WFC</v>
          </cell>
          <cell r="G1700" t="str">
            <v>WW Pizzeria 4 Cheese Pizza</v>
          </cell>
          <cell r="H1700" t="str">
            <v>TOMATO PASTE FOR BULK PROCESSING CHEESE MOZ LM PT SKM UNFZ PROC PK(41125)</v>
          </cell>
          <cell r="I1700">
            <v>9.6</v>
          </cell>
          <cell r="J1700">
            <v>2.6072000000000002</v>
          </cell>
          <cell r="K1700">
            <v>16.47</v>
          </cell>
        </row>
        <row r="1701">
          <cell r="F1701" t="str">
            <v>100959-64WFCTP2</v>
          </cell>
          <cell r="G1701" t="str">
            <v>WW 4 Chs Turkey Pepp Pizza</v>
          </cell>
          <cell r="H1701" t="str">
            <v>TOMATO PASTE FOR BULK PROCESSING CHEESE MOZ LM PT SKM UNFZ PROC PK(41125) FLOUR BAKER HARD WHT UNBLCH-BULK</v>
          </cell>
          <cell r="I1701">
            <v>9.2200000000000006</v>
          </cell>
          <cell r="J1701">
            <v>2.9403999999999999</v>
          </cell>
          <cell r="K1701">
            <v>12.28</v>
          </cell>
        </row>
        <row r="1702">
          <cell r="F1702" t="str">
            <v>100959-64WHW2</v>
          </cell>
          <cell r="G1702" t="str">
            <v>WHEAT PIZZERIA HAWAIIAN PIZZA</v>
          </cell>
          <cell r="H1702" t="str">
            <v>TOMATO PASTE FOR BULK PROCESSING FLOUR BAKER HARD WHT UNBLCH-BULK CHEESE MOZ LM PT SKM UNFZ PROC PK(41125)</v>
          </cell>
          <cell r="I1702">
            <v>10.53</v>
          </cell>
          <cell r="J1702">
            <v>2.9403999999999999</v>
          </cell>
          <cell r="K1702">
            <v>15.01</v>
          </cell>
        </row>
        <row r="1703">
          <cell r="F1703" t="str">
            <v>100959-64WPS2</v>
          </cell>
          <cell r="G1703" t="str">
            <v>WW Pizzeria Style Cheese Pizza</v>
          </cell>
          <cell r="H1703" t="str">
            <v>TOMATO PASTE FOR BULK PROCESSING CHEESE MOZ LM PT SKM UNFZ PROC PK(41125) FLOUR BAKER HARD WHT UNBLCH-BULK</v>
          </cell>
          <cell r="I1703">
            <v>11.78</v>
          </cell>
          <cell r="J1703">
            <v>2.9403999999999999</v>
          </cell>
          <cell r="K1703">
            <v>17.2</v>
          </cell>
        </row>
        <row r="1704">
          <cell r="F1704" t="str">
            <v>100959-64WPS2NY</v>
          </cell>
          <cell r="G1704" t="str">
            <v>WW Pizzeria Cheese Pizza</v>
          </cell>
          <cell r="H1704" t="str">
            <v>TOMATO PASTE FOR BULK PROCESSING CHEESE MOZ LM PT SKM UNFZ PROC PK(41125) FLOUR BAKER HARD WHT UNBLCH-BULK</v>
          </cell>
          <cell r="I1704">
            <v>11.52</v>
          </cell>
          <cell r="J1704">
            <v>2.9403999999999999</v>
          </cell>
          <cell r="K1704">
            <v>17.13</v>
          </cell>
        </row>
        <row r="1705">
          <cell r="F1705" t="str">
            <v>100959-64WPSBC</v>
          </cell>
          <cell r="G1705" t="str">
            <v>WHEAT BUFFALO WHITE CHICKEN PIZZA</v>
          </cell>
          <cell r="H1705" t="str">
            <v>FLOUR BAKER HARD WHT UNBLCH-BULK CHEESE MOZ LM PT SKM UNFZ PROC PK(41125)</v>
          </cell>
          <cell r="I1705">
            <v>8.18</v>
          </cell>
          <cell r="J1705">
            <v>2.2563</v>
          </cell>
          <cell r="K1705">
            <v>12.27</v>
          </cell>
        </row>
        <row r="1706">
          <cell r="F1706" t="str">
            <v>100959-64WPSBQ</v>
          </cell>
          <cell r="G1706" t="str">
            <v>WHEAT BARBECUE STYLE W / CHICKEN</v>
          </cell>
          <cell r="H1706" t="str">
            <v>CHEESE MOZ LM PT SKM UNFZ PROC PK(41125)</v>
          </cell>
          <cell r="I1706">
            <v>6</v>
          </cell>
          <cell r="J1706">
            <v>1.9231</v>
          </cell>
          <cell r="K1706">
            <v>11.54</v>
          </cell>
        </row>
        <row r="1707">
          <cell r="F1707" t="str">
            <v>100959-64WPSME2</v>
          </cell>
          <cell r="G1707" t="str">
            <v>WHEAT PIZZERIA STYLE MEATEATER</v>
          </cell>
          <cell r="H1707" t="str">
            <v>TOMATO PASTE FOR BULK PROCESSING CHEESE MOZ LM PT SKM UNFZ PROC PK(41125)</v>
          </cell>
          <cell r="I1707">
            <v>7.4</v>
          </cell>
          <cell r="J1707">
            <v>2.6072000000000002</v>
          </cell>
          <cell r="K1707">
            <v>12.5</v>
          </cell>
        </row>
        <row r="1708">
          <cell r="F1708" t="str">
            <v>100959-64WPSP2</v>
          </cell>
          <cell r="G1708" t="str">
            <v>WW Pizzeria Style Pepperoni Pizza</v>
          </cell>
          <cell r="H1708" t="str">
            <v>TOMATO PASTE FOR BULK PROCESSING CHEESE MOZ LM PT SKM UNFZ PROC PK(41125) FLOUR BAKER HARD WHT UNBLCH-BULK</v>
          </cell>
          <cell r="I1708">
            <v>10.1</v>
          </cell>
          <cell r="J1708">
            <v>2.9403999999999999</v>
          </cell>
          <cell r="K1708">
            <v>13.96</v>
          </cell>
        </row>
        <row r="1709">
          <cell r="F1709" t="str">
            <v>100959-64WPSS2</v>
          </cell>
          <cell r="G1709" t="str">
            <v>WHEAT PIZZERIA SAUSAGE PIZZA</v>
          </cell>
          <cell r="H1709" t="str">
            <v>TOMATO PASTE FOR BULK PROCESSING CHEESE MOZ LM PT SKM UNFZ PROC PK(41125)</v>
          </cell>
          <cell r="I1709">
            <v>8.0400000000000009</v>
          </cell>
          <cell r="J1709">
            <v>2.6072000000000002</v>
          </cell>
          <cell r="K1709">
            <v>13.47</v>
          </cell>
        </row>
        <row r="1710">
          <cell r="F1710" t="str">
            <v>100959-64WPSTME2</v>
          </cell>
          <cell r="G1710" t="str">
            <v>WW Pizzeria Turkey Meateaters Pizza</v>
          </cell>
          <cell r="H1710" t="str">
            <v>TOMATO PASTE FOR BULK PROCESSING CHEESE MOZ LM PT SKM UNFZ PROC PK(41125) FLOUR BAKER HARD WHT UNBLCH-BULK</v>
          </cell>
          <cell r="I1710">
            <v>9.56</v>
          </cell>
          <cell r="J1710">
            <v>2.9403999999999999</v>
          </cell>
          <cell r="K1710">
            <v>13.22</v>
          </cell>
        </row>
        <row r="1711">
          <cell r="F1711" t="str">
            <v>100959-64WPSTP3</v>
          </cell>
          <cell r="G1711" t="str">
            <v>WHEAT PIZZERIA TURKEY PEPPERONI</v>
          </cell>
          <cell r="H1711" t="str">
            <v>TOMATO PASTE FOR BULK PROCESSING CHEESE MOZ LM PT SKM UNFZ PROC PK(41125) FLOUR BAKER HARD WHT UNBLCH-BULK</v>
          </cell>
          <cell r="I1711">
            <v>10.56</v>
          </cell>
          <cell r="J1711">
            <v>2.9403999999999999</v>
          </cell>
          <cell r="K1711">
            <v>14.89</v>
          </cell>
        </row>
        <row r="1712">
          <cell r="F1712" t="str">
            <v>100959-64WPSTS2</v>
          </cell>
          <cell r="G1712" t="str">
            <v>WHEAT STYLE TURKEY SAUSAGE</v>
          </cell>
          <cell r="H1712" t="str">
            <v>TOMATO PASTE FOR BULK PROCESSING CHEESE MOZ LM PT SKM UNFZ PROC PK(41125)</v>
          </cell>
          <cell r="I1712">
            <v>8.1999999999999993</v>
          </cell>
          <cell r="J1712">
            <v>2.6072000000000002</v>
          </cell>
          <cell r="K1712">
            <v>13.82</v>
          </cell>
        </row>
        <row r="1713">
          <cell r="F1713" t="str">
            <v>100959-64WSUP2</v>
          </cell>
          <cell r="G1713" t="str">
            <v>WHEAT PIZZERIA STYLE SUPREME</v>
          </cell>
          <cell r="H1713" t="str">
            <v>TOMATO PASTE FOR BULK PROCESSING CHEESE MOZ LM PT SKM UNFZ PROC PK(41125)</v>
          </cell>
          <cell r="I1713">
            <v>6.4</v>
          </cell>
          <cell r="J1713">
            <v>2.6072000000000002</v>
          </cell>
          <cell r="K1713">
            <v>10.58</v>
          </cell>
        </row>
        <row r="1714">
          <cell r="F1714" t="str">
            <v>100959-72RWWEDB2</v>
          </cell>
          <cell r="G1714" t="str">
            <v>WW Wedge Beef Pattie Crumble Pizza</v>
          </cell>
          <cell r="H1714" t="str">
            <v>TOMATO PASTE FOR BULK PROCESSING CHEESE MOZ LM PT SKM UNFZ PROC PK(41125) FLOUR BAKER HARD WHT UNBLCH-BULK</v>
          </cell>
          <cell r="I1714">
            <v>11.42</v>
          </cell>
          <cell r="J1714">
            <v>2.9403999999999999</v>
          </cell>
          <cell r="K1714">
            <v>16.22</v>
          </cell>
        </row>
        <row r="1715">
          <cell r="F1715" t="str">
            <v>100959-72SCM1</v>
          </cell>
          <cell r="G1715" t="str">
            <v>WEDGE STUFFED CRUST PIZZA</v>
          </cell>
          <cell r="H1715" t="str">
            <v>TOMATO PASTE FOR BULK PROCESSING FLOUR BAKER HARD WHT UNBLCH-BULK CHEESE MOZ LM PT SKM UNFZ PROC PK(41125)</v>
          </cell>
          <cell r="I1715">
            <v>15.76</v>
          </cell>
          <cell r="J1715">
            <v>2.9403999999999999</v>
          </cell>
          <cell r="K1715">
            <v>19.75</v>
          </cell>
        </row>
        <row r="1716">
          <cell r="F1716" t="str">
            <v>100959-72SCMA1</v>
          </cell>
          <cell r="G1716" t="str">
            <v>Wedge Stuffed Crust Pizza 50/50</v>
          </cell>
          <cell r="H1716" t="str">
            <v>TOMATO PASTE FOR BULK PROCESSING FLOUR BAKER HARD WHT UNBLCH-BULK CHEESE MOZ LM PT SKM UNFZ PROC PK(41125)</v>
          </cell>
          <cell r="I1716">
            <v>15.21</v>
          </cell>
          <cell r="J1716">
            <v>2.9403999999999999</v>
          </cell>
          <cell r="K1716">
            <v>16.100000000000001</v>
          </cell>
        </row>
        <row r="1717">
          <cell r="F1717" t="str">
            <v>100959-72SCMP1</v>
          </cell>
          <cell r="G1717" t="str">
            <v>Stuffed Crust Wedge Pepp Pizza</v>
          </cell>
          <cell r="H1717" t="str">
            <v>TOMATO PASTE FOR BULK PROCESSING FLOUR BAKER HARD WHT UNBLCH-BULK CHEESE MOZ LM PT SKM UNFZ PROC PK(41125)</v>
          </cell>
          <cell r="I1717">
            <v>13.25</v>
          </cell>
          <cell r="J1717">
            <v>2.9403999999999999</v>
          </cell>
          <cell r="K1717">
            <v>13.14</v>
          </cell>
        </row>
        <row r="1718">
          <cell r="F1718" t="str">
            <v>100959-72SRWWED</v>
          </cell>
          <cell r="G1718" t="str">
            <v>SOY ROUNDED WEDGE CHEESE PIZZA</v>
          </cell>
          <cell r="H1718" t="str">
            <v>TOMATO PASTE FOR BULK PROCESSING FLOUR BAKER HARD WHT UNBLCH-BULK CHEESE MOZ LM PT SKM UNFZ PROC PK(41125)</v>
          </cell>
          <cell r="I1718">
            <v>8.52</v>
          </cell>
          <cell r="J1718">
            <v>2.9403999999999999</v>
          </cell>
          <cell r="K1718">
            <v>10.63</v>
          </cell>
        </row>
        <row r="1719">
          <cell r="F1719" t="str">
            <v>100959-72WSCTS2</v>
          </cell>
          <cell r="G1719" t="str">
            <v>WHEAT STUFFED  SAUSAGE W TURKEY</v>
          </cell>
          <cell r="H1719" t="str">
            <v>TOMATO PASTE FOR BULK PROCESSING FLOUR BAKER HARD WHT UNBLCH-BULK CHEESE MOZ LM PT SKM UNFZ PROC PK(41125)</v>
          </cell>
          <cell r="I1719">
            <v>10.88</v>
          </cell>
          <cell r="J1719">
            <v>2.9403999999999999</v>
          </cell>
          <cell r="K1719">
            <v>15.64</v>
          </cell>
        </row>
        <row r="1720">
          <cell r="F1720" t="str">
            <v>100959-72WWSCM2</v>
          </cell>
          <cell r="G1720" t="str">
            <v>WW Stuffed Crust Chs Pizza</v>
          </cell>
          <cell r="H1720" t="str">
            <v>TOMATO PASTE FOR BULK PROCESSING FLOUR BAKER HARD WHT UNBLCH-BULK CHEESE MOZ LM PT SKM UNFZ PROC PK(41125)</v>
          </cell>
          <cell r="I1720">
            <v>12.54</v>
          </cell>
          <cell r="J1720">
            <v>2.9403999999999999</v>
          </cell>
          <cell r="K1720">
            <v>18.690000000000001</v>
          </cell>
        </row>
        <row r="1721">
          <cell r="F1721" t="str">
            <v>100959-72WWSCM2 4X6</v>
          </cell>
          <cell r="G1721" t="str">
            <v>4X6 WHEAT STUFFED CRUST PIZZA</v>
          </cell>
          <cell r="H1721" t="str">
            <v>TOMATO PASTE FOR BULK PROCESSING FLOUR BAKER HARD WHT UNBLCH-BULK CHEESE MOZ LM PT SKM UNFZ PROC PK(41125)</v>
          </cell>
          <cell r="I1721">
            <v>12.51</v>
          </cell>
          <cell r="J1721">
            <v>2.9403999999999999</v>
          </cell>
          <cell r="K1721">
            <v>18.670000000000002</v>
          </cell>
        </row>
        <row r="1722">
          <cell r="F1722" t="str">
            <v>100959-72WWSCM3</v>
          </cell>
          <cell r="G1722" t="str">
            <v>WHEAT STUFFED CRUST WEDGE PIZZA</v>
          </cell>
          <cell r="H1722" t="str">
            <v>TOMATO PASTE FOR BULK PROCESSING FLOUR BAKER HARD WHT UNBLCH-BULK CHEESE MOZ LM PT SKM UNFZ PROC PK(41125)</v>
          </cell>
          <cell r="I1722">
            <v>13.56</v>
          </cell>
          <cell r="J1722">
            <v>2.9403999999999999</v>
          </cell>
          <cell r="K1722">
            <v>19.02</v>
          </cell>
        </row>
        <row r="1723">
          <cell r="F1723" t="str">
            <v>100959-72WWSCM3G</v>
          </cell>
          <cell r="G1723" t="str">
            <v>4x6 WW Stuffed Crust Pizza</v>
          </cell>
          <cell r="H1723" t="str">
            <v>TOMATO PASTE FOR BULK PROCESSING FLOUR BAKER HARD WHT UNBLCH-BULK CHEESE MOZ LM PT SKM UNFZ PROC PK(41125)</v>
          </cell>
          <cell r="I1723">
            <v>12</v>
          </cell>
          <cell r="J1723">
            <v>2.9403999999999999</v>
          </cell>
          <cell r="K1723">
            <v>15.02</v>
          </cell>
        </row>
        <row r="1724">
          <cell r="F1724" t="str">
            <v>100959-72WWSCMA2</v>
          </cell>
          <cell r="G1724" t="str">
            <v>WHEAT STUFFED CRUST PIZZA</v>
          </cell>
          <cell r="H1724" t="str">
            <v>TOMATO PASTE FOR BULK PROCESSING FLOUR BAKER HARD WHT UNBLCH-BULK CHEESE MOZ LM PT SKM UNFZ PROC PK(41125)</v>
          </cell>
          <cell r="I1724">
            <v>9.25</v>
          </cell>
          <cell r="J1724">
            <v>2.9403999999999999</v>
          </cell>
          <cell r="K1724">
            <v>12.4</v>
          </cell>
        </row>
        <row r="1725">
          <cell r="F1725" t="str">
            <v>100959-72WWSCMP2</v>
          </cell>
          <cell r="G1725" t="str">
            <v>WHEAT STUFFED CRUST PEPPERONI</v>
          </cell>
          <cell r="H1725" t="str">
            <v>TOMATO PASTE FOR BULK PROCESSING FLOUR BAKER HARD WHT UNBLCH-BULK CHEESE MOZ LM PT SKM UNFZ PROC PK(41125)</v>
          </cell>
          <cell r="I1725">
            <v>10.19</v>
          </cell>
          <cell r="J1725">
            <v>2.9403999999999999</v>
          </cell>
          <cell r="K1725">
            <v>14.37</v>
          </cell>
        </row>
        <row r="1726">
          <cell r="F1726" t="str">
            <v>100959-72WWSCMP2 4X6</v>
          </cell>
          <cell r="G1726" t="str">
            <v>WHEAT STUFFED CRUST PEPPERONI</v>
          </cell>
          <cell r="H1726" t="str">
            <v>TOMATO PASTE FOR BULK PROCESSING FLOUR BAKER HARD WHT UNBLCH-BULK CHEESE MOZ LM PT SKM UNFZ PROC PK(41125)</v>
          </cell>
          <cell r="I1726">
            <v>10.19</v>
          </cell>
          <cell r="J1726">
            <v>2.9403999999999999</v>
          </cell>
          <cell r="K1726">
            <v>14.37</v>
          </cell>
        </row>
        <row r="1727">
          <cell r="F1727" t="str">
            <v>100959-72WWSCMP3</v>
          </cell>
          <cell r="G1727" t="str">
            <v>WW Stuffed Crust Pepp Pizza</v>
          </cell>
          <cell r="H1727" t="str">
            <v>TOMATO PASTE FOR BULK PROCESSING FLOUR BAKER HARD WHT UNBLCH-BULK CHEESE MOZ LM PT SKM UNFZ PROC PK(41125)</v>
          </cell>
          <cell r="I1727">
            <v>11.88</v>
          </cell>
          <cell r="J1727">
            <v>2.9403999999999999</v>
          </cell>
          <cell r="K1727">
            <v>14.93</v>
          </cell>
        </row>
        <row r="1728">
          <cell r="F1728" t="str">
            <v>100959-72WWSCMPA2</v>
          </cell>
          <cell r="G1728" t="str">
            <v>WHEAT STUFFED CRUST PEPPERONI PIZZA</v>
          </cell>
          <cell r="H1728" t="str">
            <v>TOMATO PASTE FOR BULK PROCESSING FLOUR BAKER HARD WHT UNBLCH-BULK CHEESE MOZ LM PT SKM UNFZ PROC PK(41125)</v>
          </cell>
          <cell r="I1728">
            <v>8</v>
          </cell>
          <cell r="J1728">
            <v>2.9403999999999999</v>
          </cell>
          <cell r="K1728">
            <v>10.15</v>
          </cell>
        </row>
        <row r="1729">
          <cell r="F1729" t="str">
            <v>100959-72WWSCMTP2</v>
          </cell>
          <cell r="G1729" t="str">
            <v>WW Stuffed Crust Turkey Pepp Pizza</v>
          </cell>
          <cell r="H1729" t="str">
            <v>TOMATO PASTE FOR BULK PROCESSING FLOUR BAKER HARD WHT UNBLCH-BULK CHEESE MOZ LM PT SKM UNFZ PROC PK(41125)</v>
          </cell>
          <cell r="I1729">
            <v>9.43</v>
          </cell>
          <cell r="J1729">
            <v>2.9403999999999999</v>
          </cell>
          <cell r="K1729">
            <v>12.08</v>
          </cell>
        </row>
        <row r="1730">
          <cell r="F1730" t="str">
            <v>100959-7RM2</v>
          </cell>
          <cell r="G1730" t="str">
            <v>7" Self Rising Cheese Pizza</v>
          </cell>
          <cell r="H1730" t="str">
            <v>TOMATO PASTE FOR BULK PROCESSING CHEESE MOZ LM PT SKM UNFZ PROC PK(41125)</v>
          </cell>
          <cell r="I1730">
            <v>8.0399999999999991</v>
          </cell>
          <cell r="J1730">
            <v>2.6072000000000002</v>
          </cell>
          <cell r="K1730">
            <v>12.94</v>
          </cell>
        </row>
        <row r="1731">
          <cell r="F1731" t="str">
            <v>100959-7RMP2</v>
          </cell>
          <cell r="G1731" t="str">
            <v>7" SELF RISING PEPPERONI PIZZA</v>
          </cell>
          <cell r="H1731" t="str">
            <v>TOMATO PASTE FOR BULK PROCESSING CHEESE MOZ LM PT SKM UNFZ PROC PK(41125)</v>
          </cell>
          <cell r="I1731">
            <v>5.3</v>
          </cell>
          <cell r="J1731">
            <v>2.6072000000000002</v>
          </cell>
          <cell r="K1731">
            <v>8.3800000000000008</v>
          </cell>
        </row>
        <row r="1732">
          <cell r="F1732" t="str">
            <v>100959-7WRM2</v>
          </cell>
          <cell r="G1732" t="str">
            <v>7" WW Self Rise Chs Pizza</v>
          </cell>
          <cell r="H1732" t="str">
            <v>TOMATO PASTE FOR BULK PROCESSING CHEESE MOZ LM PT SKM UNFZ PROC PK(41125)</v>
          </cell>
          <cell r="I1732">
            <v>8.07</v>
          </cell>
          <cell r="J1732">
            <v>2.6072000000000002</v>
          </cell>
          <cell r="K1732">
            <v>12.96</v>
          </cell>
        </row>
        <row r="1733">
          <cell r="F1733" t="str">
            <v>100959-7WRM2NB</v>
          </cell>
          <cell r="G1733" t="str">
            <v>7" WW Self Rising Cheese Pizza</v>
          </cell>
          <cell r="H1733" t="str">
            <v>TOMATO PASTE FOR BULK PROCESSING CHEESE MOZ LM PT SKM UNFZ PROC PK(41125)</v>
          </cell>
          <cell r="I1733">
            <v>8.0399999999999991</v>
          </cell>
          <cell r="J1733">
            <v>2.6072000000000002</v>
          </cell>
          <cell r="K1733">
            <v>12.94</v>
          </cell>
        </row>
        <row r="1734">
          <cell r="F1734" t="str">
            <v>100959-7WRMP2</v>
          </cell>
          <cell r="G1734" t="str">
            <v>7" WHEAT SELF RISING PEPPERONI PIZZA</v>
          </cell>
          <cell r="H1734" t="str">
            <v>TOMATO PASTE FOR BULK PROCESSING CHEESE MOZ LM PT SKM UNFZ PROC PK(41125)</v>
          </cell>
          <cell r="I1734">
            <v>5.32</v>
          </cell>
          <cell r="J1734">
            <v>2.6072000000000002</v>
          </cell>
          <cell r="K1734">
            <v>8.4499999999999993</v>
          </cell>
        </row>
        <row r="1735">
          <cell r="F1735" t="str">
            <v>100959-80M</v>
          </cell>
          <cell r="G1735" t="str">
            <v>3x5 Cheese Pizza</v>
          </cell>
          <cell r="H1735" t="str">
            <v>TOMATO PASTE FOR BULK PROCESSING FLOUR BAKER HARD WHT UNBLCH-BULK CHEESE MOZ LM PT SKM UNFZ PROC PK(41125)</v>
          </cell>
          <cell r="I1735">
            <v>16.55</v>
          </cell>
          <cell r="J1735">
            <v>2.9403999999999999</v>
          </cell>
          <cell r="K1735">
            <v>22.12</v>
          </cell>
        </row>
        <row r="1736">
          <cell r="F1736" t="str">
            <v>100959-80M2</v>
          </cell>
          <cell r="G1736" t="str">
            <v>3x5 Cheese Pizza</v>
          </cell>
          <cell r="H1736" t="str">
            <v>TOMATO PASTE FOR BULK PROCESSING FLOUR BAKER HARD WHT UNBLCH-BULK CHEESE MOZ LM PT SKM UNFZ PROC PK(41125)</v>
          </cell>
          <cell r="I1736">
            <v>18.07</v>
          </cell>
          <cell r="J1736">
            <v>2.9403999999999999</v>
          </cell>
          <cell r="K1736">
            <v>22.62</v>
          </cell>
        </row>
        <row r="1737">
          <cell r="F1737" t="str">
            <v>100959-80MP2</v>
          </cell>
          <cell r="G1737" t="str">
            <v>3x5 Cheese Pizza</v>
          </cell>
          <cell r="H1737" t="str">
            <v>TOMATO PASTE FOR BULK PROCESSING FLOUR BAKER HARD WHT UNBLCH-BULK CHEESE MOZ LM PT SKM UNFZ PROC PK(41125)</v>
          </cell>
          <cell r="I1737">
            <v>14.55</v>
          </cell>
          <cell r="J1737">
            <v>2.9403999999999999</v>
          </cell>
          <cell r="K1737">
            <v>18.27</v>
          </cell>
        </row>
        <row r="1738">
          <cell r="F1738" t="str">
            <v>100959-80MPA2</v>
          </cell>
          <cell r="G1738" t="str">
            <v>3x5 Pepp/Cheese Pizza</v>
          </cell>
          <cell r="H1738" t="str">
            <v>TOMATO PASTE FOR BULK PROCESSING CHEESE MOZ LM PT SKM UNFZ PROC PK(41125) FLOUR BAKER HARD WHT UNBLCH-BULK</v>
          </cell>
          <cell r="I1738">
            <v>10.55</v>
          </cell>
          <cell r="J1738">
            <v>2.9403999999999999</v>
          </cell>
          <cell r="K1738">
            <v>10.58</v>
          </cell>
        </row>
        <row r="1739">
          <cell r="F1739" t="str">
            <v>100959-80MS100</v>
          </cell>
          <cell r="G1739" t="str">
            <v>BREAKFAST SAUSAGE PIZZA</v>
          </cell>
          <cell r="H1739" t="str">
            <v>TOMATO PASTE FOR BULK PROCESSING FLOUR BAKER HARD WHT UNBLCH-BULK CHEESE MOZ LM PT SKM UNFZ PROC PK(41125)</v>
          </cell>
          <cell r="I1739">
            <v>9.32</v>
          </cell>
          <cell r="J1739">
            <v>2.9403999999999999</v>
          </cell>
          <cell r="K1739">
            <v>9.83</v>
          </cell>
        </row>
        <row r="1740">
          <cell r="F1740" t="str">
            <v>100959-80MSGA100</v>
          </cell>
          <cell r="G1740" t="str">
            <v>GRAVY SAUSAGE PIZZA</v>
          </cell>
          <cell r="H1740" t="str">
            <v>FLOUR BAKER HARD WHT UNBLCH-BULK CHEESE MOZ LM PT SKM UNFZ PROC PK(41125)</v>
          </cell>
          <cell r="I1740">
            <v>6.13</v>
          </cell>
          <cell r="J1740">
            <v>2.2563</v>
          </cell>
          <cell r="K1740">
            <v>5.23</v>
          </cell>
        </row>
        <row r="1741">
          <cell r="F1741" t="str">
            <v>100959-80WBCA1</v>
          </cell>
          <cell r="G1741" t="str">
            <v>WHEAT BACON SCRAMBLE</v>
          </cell>
          <cell r="H1741" t="str">
            <v>FLOUR BAKER HARD WHT UNBLCH-BULK CHEESE MOZ LM PT SKM UNFZ PROC PK(41125)</v>
          </cell>
          <cell r="I1741">
            <v>3.38</v>
          </cell>
          <cell r="J1741">
            <v>2.2563</v>
          </cell>
          <cell r="K1741">
            <v>3.71</v>
          </cell>
        </row>
        <row r="1742">
          <cell r="F1742" t="str">
            <v>100959-80WBF</v>
          </cell>
          <cell r="G1742" t="str">
            <v>3x5 WW Breakfast Flatbread Pizza</v>
          </cell>
          <cell r="H1742" t="str">
            <v>CHEESE MOZ LM PT SKM UNFZ PROC PK(41125) FLOUR BAKER HARD WHT UNBLCH-BULK</v>
          </cell>
          <cell r="I1742">
            <v>3.86</v>
          </cell>
          <cell r="J1742">
            <v>2.2563</v>
          </cell>
          <cell r="K1742">
            <v>5.26</v>
          </cell>
        </row>
        <row r="1743">
          <cell r="F1743" t="str">
            <v>100959-80WBTS1</v>
          </cell>
          <cell r="G1743" t="str">
            <v>3x5 WW Turkey Sausage Break Pizza</v>
          </cell>
          <cell r="H1743" t="str">
            <v>TOMATO PASTE FOR BULK PROCESSING FLOUR BAKER HARD WHT UNBLCH-BULK CHEESE MOZ LM PT SKM UNFZ PROC PK(41125)</v>
          </cell>
          <cell r="I1743">
            <v>6.69</v>
          </cell>
          <cell r="J1743">
            <v>2.9403999999999999</v>
          </cell>
          <cell r="K1743">
            <v>8.65</v>
          </cell>
        </row>
        <row r="1744">
          <cell r="F1744" t="str">
            <v>100959-80WBTS100</v>
          </cell>
          <cell r="G1744" t="str">
            <v>WHEAT SAUSAGE BREAKFAST PIZZA</v>
          </cell>
          <cell r="H1744" t="str">
            <v>TOMATO PASTE FOR BULK PROCESSING FLOUR BAKER HARD WHT UNBLCH-BULK CHEESE MOZ LM PT SKM UNFZ PROC PK(41125)</v>
          </cell>
          <cell r="I1744">
            <v>7.35</v>
          </cell>
          <cell r="J1744">
            <v>2.9403999999999999</v>
          </cell>
          <cell r="K1744">
            <v>9.24</v>
          </cell>
        </row>
        <row r="1745">
          <cell r="F1745" t="str">
            <v>100959-80WBTSA100</v>
          </cell>
          <cell r="G1745" t="str">
            <v>WHEAT TURKEY SAUSAGE PIZZA</v>
          </cell>
          <cell r="H1745" t="str">
            <v>TOMATO PASTE FOR BULK PROCESSING FLOUR BAKER HARD WHT UNBLCH-BULK CHEESE MOZ LM PT SKM UNFZ PROC PK(41125)</v>
          </cell>
          <cell r="I1745">
            <v>5.4</v>
          </cell>
          <cell r="J1745">
            <v>2.9403999999999999</v>
          </cell>
          <cell r="K1745">
            <v>5.49</v>
          </cell>
        </row>
        <row r="1746">
          <cell r="F1746" t="str">
            <v>100959-80WBTSGA</v>
          </cell>
          <cell r="G1746" t="str">
            <v>WHEAT TURKEY SAUSAGE GRAVY</v>
          </cell>
          <cell r="H1746" t="str">
            <v>FLOUR BAKER HARD WHT UNBLCH-BULK CHEESE MOZ LM PT SKM UNFZ PROC PK(41125)</v>
          </cell>
          <cell r="I1746">
            <v>3.65</v>
          </cell>
          <cell r="J1746">
            <v>2.2563</v>
          </cell>
          <cell r="K1746">
            <v>4.4000000000000004</v>
          </cell>
        </row>
        <row r="1747">
          <cell r="F1747" t="str">
            <v>100959-80WCM50</v>
          </cell>
          <cell r="G1747" t="str">
            <v>3X5 WHEAT CHEESE PIZZA</v>
          </cell>
          <cell r="H1747" t="str">
            <v>TOMATO PASTE FOR BULK PROCESSING FLOUR BAKER HARD WHT UNBLCH-BULK CHEESE MOZ LM PT SKM UNFZ PROC PK(41125)</v>
          </cell>
          <cell r="I1747">
            <v>6.22</v>
          </cell>
          <cell r="J1747">
            <v>2.9403999999999999</v>
          </cell>
          <cell r="K1747">
            <v>6.75</v>
          </cell>
        </row>
        <row r="1748">
          <cell r="F1748" t="str">
            <v>100959-80WGEC100</v>
          </cell>
          <cell r="G1748" t="str">
            <v>WHEAT GRAVY, EGG &amp; CHEESE BREAKFAST PIZZA</v>
          </cell>
          <cell r="H1748" t="str">
            <v>FLOUR BAKER HARD WHT UNBLCH-BULK CHEESE MOZ LM PT SKM UNFZ PROC PK(41125)</v>
          </cell>
          <cell r="I1748">
            <v>4.0999999999999996</v>
          </cell>
          <cell r="J1748">
            <v>2.2563</v>
          </cell>
          <cell r="K1748">
            <v>5.34</v>
          </cell>
        </row>
        <row r="1749">
          <cell r="F1749" t="str">
            <v>100959-80WM</v>
          </cell>
          <cell r="G1749" t="str">
            <v>3X5 WHEAT CHEESE PIZZA</v>
          </cell>
          <cell r="H1749" t="str">
            <v>TOMATO PASTE FOR BULK PROCESSING FLOUR BAKER HARD WHT UNBLCH-BULK CHEESE MOZ LM PT SKM UNFZ PROC PK(41125)</v>
          </cell>
          <cell r="I1749">
            <v>13.75</v>
          </cell>
          <cell r="J1749">
            <v>2.9403999999999999</v>
          </cell>
          <cell r="K1749">
            <v>21.18</v>
          </cell>
        </row>
        <row r="1750">
          <cell r="F1750" t="str">
            <v>100959-80WM2</v>
          </cell>
          <cell r="G1750" t="str">
            <v>3x5 WW Cheese Pizza</v>
          </cell>
          <cell r="H1750" t="str">
            <v>TOMATO PASTE FOR BULK PROCESSING FLOUR BAKER HARD WHT UNBLCH-BULK CHEESE MOZ LM PT SKM UNFZ PROC PK(41125)</v>
          </cell>
          <cell r="I1750">
            <v>14.33</v>
          </cell>
          <cell r="J1750">
            <v>2.9403999999999999</v>
          </cell>
          <cell r="K1750">
            <v>21.23</v>
          </cell>
        </row>
        <row r="1751">
          <cell r="F1751" t="str">
            <v>100959-80WM2NY</v>
          </cell>
          <cell r="G1751" t="str">
            <v>3x5 WW Cheese Pizza</v>
          </cell>
          <cell r="H1751" t="str">
            <v>TOMATO PASTE FOR BULK PROCESSING FLOUR BAKER HARD WHT UNBLCH-BULK CHEESE MOZ LM PT SKM UNFZ PROC PK(41125)</v>
          </cell>
          <cell r="I1751">
            <v>14.35</v>
          </cell>
          <cell r="J1751">
            <v>2.9403999999999999</v>
          </cell>
          <cell r="K1751">
            <v>21.25</v>
          </cell>
        </row>
        <row r="1752">
          <cell r="F1752" t="str">
            <v>100959-80WMIQF</v>
          </cell>
          <cell r="G1752" t="str">
            <v>3X5 WHEAT CHEESE PIZZA</v>
          </cell>
          <cell r="H1752" t="str">
            <v>TOMATO PASTE FOR BULK PROCESSING FLOUR BAKER HARD WHT UNBLCH-BULK CHEESE MOZ LM PT SKM UNFZ PROC PK(41125)</v>
          </cell>
          <cell r="I1752">
            <v>14.05</v>
          </cell>
          <cell r="J1752">
            <v>2.9403999999999999</v>
          </cell>
          <cell r="K1752">
            <v>21.28</v>
          </cell>
        </row>
        <row r="1753">
          <cell r="F1753" t="str">
            <v>100959-80WMP2</v>
          </cell>
          <cell r="G1753" t="str">
            <v>3X5 WHEAT PEPPERONI PIZZA</v>
          </cell>
          <cell r="H1753" t="str">
            <v>TOMATO PASTE FOR BULK PROCESSING FLOUR BAKER HARD WHT UNBLCH-BULK CHEESE MOZ LM PT SKM UNFZ PROC PK(41125)</v>
          </cell>
          <cell r="I1753">
            <v>11.7</v>
          </cell>
          <cell r="J1753">
            <v>2.9403999999999999</v>
          </cell>
          <cell r="K1753">
            <v>16.77</v>
          </cell>
        </row>
        <row r="1754">
          <cell r="F1754" t="str">
            <v>100959-80WMTP</v>
          </cell>
          <cell r="G1754" t="str">
            <v>3X5 WHEAT TURKEY SAUSAGE</v>
          </cell>
          <cell r="H1754" t="str">
            <v>TOMATO PASTE FOR BULK PROCESSING FLOUR BAKER HARD WHT UNBLCH-BULK CHEESE MOZ LM PT SKM UNFZ PROC PK(41125)</v>
          </cell>
          <cell r="I1754">
            <v>12.19</v>
          </cell>
          <cell r="J1754">
            <v>2.9403999999999999</v>
          </cell>
          <cell r="K1754">
            <v>18.3</v>
          </cell>
        </row>
        <row r="1755">
          <cell r="F1755" t="str">
            <v>100959-80WS</v>
          </cell>
          <cell r="G1755" t="str">
            <v>WHEAT SAUSAGE PIZZA</v>
          </cell>
          <cell r="H1755" t="str">
            <v>TOMATO PASTE FOR BULK PROCESSING FLOUR BAKER HARD WHT UNBLCH-BULK CHEESE MOZ LM PT SKM UNFZ PROC PK(41125)</v>
          </cell>
          <cell r="I1755">
            <v>11.6</v>
          </cell>
          <cell r="J1755">
            <v>2.9403999999999999</v>
          </cell>
          <cell r="K1755">
            <v>17.54</v>
          </cell>
        </row>
        <row r="1756">
          <cell r="F1756" t="str">
            <v>100959-80WS100</v>
          </cell>
          <cell r="G1756" t="str">
            <v>3X5 WHEAT SAUSAGE BREAKFAST PIZZA</v>
          </cell>
          <cell r="H1756" t="str">
            <v>TOMATO PASTE FOR BULK PROCESSING FLOUR BAKER HARD WHT UNBLCH-BULK CHEESE MOZ LM PT SKM UNFZ PROC PK(41125)</v>
          </cell>
          <cell r="I1756">
            <v>6.8</v>
          </cell>
          <cell r="J1756">
            <v>2.9403999999999999</v>
          </cell>
          <cell r="K1756">
            <v>8.68</v>
          </cell>
        </row>
        <row r="1757">
          <cell r="F1757" t="str">
            <v>100959-80WSA100</v>
          </cell>
          <cell r="G1757" t="str">
            <v>3X5 WHEAT SAUSAGE BREAKFAST PIZZA</v>
          </cell>
          <cell r="H1757" t="str">
            <v>TOMATO PASTE FOR BULK PROCESSING FLOUR BAKER HARD WHT UNBLCH-BULK CHEESE MOZ LM PT SKM UNFZ PROC PK(41125)</v>
          </cell>
          <cell r="I1757">
            <v>4.9000000000000004</v>
          </cell>
          <cell r="J1757">
            <v>2.9403999999999999</v>
          </cell>
          <cell r="K1757">
            <v>5.03</v>
          </cell>
        </row>
        <row r="1758">
          <cell r="F1758" t="str">
            <v>100959-80WSGA100</v>
          </cell>
          <cell r="G1758" t="str">
            <v>WHEAT SAUSAGE GRAVY BREAKFAST PIZZA</v>
          </cell>
          <cell r="H1758" t="str">
            <v>FLOUR BAKER HARD WHT UNBLCH-BULK CHEESE MOZ LM PT SKM UNFZ PROC PK(41125)</v>
          </cell>
          <cell r="I1758">
            <v>3.6</v>
          </cell>
          <cell r="J1758">
            <v>2.2563</v>
          </cell>
          <cell r="K1758">
            <v>4.1399999999999997</v>
          </cell>
        </row>
        <row r="1759">
          <cell r="F1759" t="str">
            <v>100959-80WTBF</v>
          </cell>
          <cell r="G1759" t="str">
            <v>3x5 WW Turkey Breakfast Flatbread</v>
          </cell>
          <cell r="H1759" t="str">
            <v>FLOUR BAKER HARD WHT UNBLCH-BULK CHEESE MOZ LM PT SKM UNFZ PROC PK(41125)</v>
          </cell>
          <cell r="I1759">
            <v>3.85</v>
          </cell>
          <cell r="J1759">
            <v>2.2563</v>
          </cell>
          <cell r="K1759">
            <v>5.26</v>
          </cell>
        </row>
        <row r="1760">
          <cell r="F1760" t="str">
            <v>100959-80WTBFA</v>
          </cell>
          <cell r="G1760" t="str">
            <v>3x5 WW Turkey Cheese Break Pizza</v>
          </cell>
          <cell r="H1760" t="str">
            <v>CHEESE MOZ LM PT SKM UNFZ PROC PK(41125) FLOUR BAKER HARD WHT UNBLCH-BULK</v>
          </cell>
          <cell r="I1760">
            <v>2.61</v>
          </cell>
          <cell r="J1760">
            <v>2.2563</v>
          </cell>
          <cell r="K1760">
            <v>2.85</v>
          </cell>
        </row>
        <row r="1761">
          <cell r="F1761" t="str">
            <v>100959-80WTSA100</v>
          </cell>
          <cell r="G1761" t="str">
            <v>WHEAT TURKEY SAUSAGE</v>
          </cell>
          <cell r="H1761" t="str">
            <v>FLOUR BAKER HARD WHT UNBLCH-BULK CHEESE MOZ LM PT SKM UNFZ PROC PK(41125)</v>
          </cell>
          <cell r="I1761">
            <v>3.21</v>
          </cell>
          <cell r="J1761">
            <v>2.2563</v>
          </cell>
          <cell r="K1761">
            <v>3.65</v>
          </cell>
        </row>
        <row r="1762">
          <cell r="F1762" t="str">
            <v>100959-80WTSG100</v>
          </cell>
          <cell r="G1762" t="str">
            <v>WW Turkey Sausage Gravy Pizza</v>
          </cell>
          <cell r="H1762" t="str">
            <v>FLOUR BAKER HARD WHT UNBLCH-BULK CHEESE MOZ LM PT SKM UNFZ PROC PK(41125)</v>
          </cell>
          <cell r="I1762">
            <v>5.8</v>
          </cell>
          <cell r="J1762">
            <v>2.2563</v>
          </cell>
          <cell r="K1762">
            <v>7.89</v>
          </cell>
        </row>
        <row r="1763">
          <cell r="F1763" t="str">
            <v>100959-9615WCMA</v>
          </cell>
          <cell r="G1763" t="str">
            <v>4X6 WHEAT CHEESE PIZZA</v>
          </cell>
          <cell r="H1763" t="str">
            <v>TOMATO PASTE FOR BULK PROCESSING FLOUR BAKER HARD WHT UNBLCH-BULK CHEESE MOZ LM PT SKM UNFZ PROC PK(41125)</v>
          </cell>
          <cell r="I1763">
            <v>9.65</v>
          </cell>
          <cell r="J1763">
            <v>2.9403999999999999</v>
          </cell>
          <cell r="K1763">
            <v>11.21</v>
          </cell>
        </row>
        <row r="1764">
          <cell r="F1764" t="str">
            <v>100959-961M</v>
          </cell>
          <cell r="G1764" t="str">
            <v>4X6 CHEESE PIZZA</v>
          </cell>
          <cell r="H1764" t="str">
            <v>TOMATO PASTE FOR BULK PROCESSING FLOUR BAKER HARD WHT UNBLCH-BULK CHEESE MOZ LM PT SKM UNFZ PROC PK(41125)</v>
          </cell>
          <cell r="I1764">
            <v>21.71</v>
          </cell>
          <cell r="J1764">
            <v>2.9403999999999999</v>
          </cell>
          <cell r="K1764">
            <v>27.16</v>
          </cell>
        </row>
        <row r="1765">
          <cell r="F1765" t="str">
            <v>100959-961MS</v>
          </cell>
          <cell r="G1765" t="str">
            <v>SAUSAGE PIZZA</v>
          </cell>
          <cell r="H1765" t="str">
            <v>TOMATO PASTE FOR BULK PROCESSING FLOUR BAKER HARD WHT UNBLCH-BULK CHEESE MOZ LM PT SKM UNFZ PROC PK(41125)</v>
          </cell>
          <cell r="I1765">
            <v>18.46</v>
          </cell>
          <cell r="J1765">
            <v>2.9403999999999999</v>
          </cell>
          <cell r="K1765">
            <v>22.09</v>
          </cell>
        </row>
        <row r="1766">
          <cell r="F1766" t="str">
            <v>100959-961P</v>
          </cell>
          <cell r="G1766" t="str">
            <v>4X6 PEPPERONI PIZZA</v>
          </cell>
          <cell r="H1766" t="str">
            <v>TOMATO PASTE FOR BULK PROCESSING FLOUR BAKER HARD WHT UNBLCH-BULK CHEESE MOZ LM PT SKM UNFZ PROC PK(41125)</v>
          </cell>
          <cell r="I1766">
            <v>18.48</v>
          </cell>
          <cell r="J1766">
            <v>2.9403999999999999</v>
          </cell>
          <cell r="K1766">
            <v>21.23</v>
          </cell>
        </row>
        <row r="1767">
          <cell r="F1767" t="str">
            <v>100959-961S</v>
          </cell>
          <cell r="G1767" t="str">
            <v>4X6 SAUSAGE PIZZA</v>
          </cell>
          <cell r="H1767" t="str">
            <v>TOMATO PASTE FOR BULK PROCESSING CHEESE MOZ LM PT SKM UNFZ PROC PK(41125) FLOUR BAKER HARD WHT UNBLCH-BULK</v>
          </cell>
          <cell r="I1767">
            <v>19</v>
          </cell>
          <cell r="J1767">
            <v>2.9403999999999999</v>
          </cell>
          <cell r="K1767">
            <v>22.27</v>
          </cell>
        </row>
        <row r="1768">
          <cell r="F1768" t="str">
            <v>100959-961SWCM2</v>
          </cell>
          <cell r="G1768" t="str">
            <v>WHEAT &amp; SOY CHEESE PIZZA</v>
          </cell>
          <cell r="H1768" t="str">
            <v>TOMATO PASTE FOR BULK PROCESSING FLOUR BAKER HARD WHT UNBLCH-BULK CHEESE MOZ LM PT SKM UNFZ PROC PK(41125)</v>
          </cell>
          <cell r="I1768">
            <v>12.72</v>
          </cell>
          <cell r="J1768">
            <v>2.9403999999999999</v>
          </cell>
          <cell r="K1768">
            <v>16.920000000000002</v>
          </cell>
        </row>
        <row r="1769">
          <cell r="F1769" t="str">
            <v>100959-961SWCMA2</v>
          </cell>
          <cell r="G1769" t="str">
            <v>SOY &amp; WHEAT CHEESE PIZZA</v>
          </cell>
          <cell r="H1769" t="str">
            <v>TOMATO PASTE FOR BULK PROCESSING FLOUR BAKER HARD WHT UNBLCH-BULK CHEESE MOZ LM PT SKM UNFZ PROC PK(41125)</v>
          </cell>
          <cell r="I1769">
            <v>8.9700000000000006</v>
          </cell>
          <cell r="J1769">
            <v>2.9403999999999999</v>
          </cell>
          <cell r="K1769">
            <v>9.7100000000000009</v>
          </cell>
        </row>
        <row r="1770">
          <cell r="F1770" t="str">
            <v>100959-961SWCMP2</v>
          </cell>
          <cell r="G1770" t="str">
            <v>WHEAT &amp; SOY PEPPERONI PIZZA</v>
          </cell>
          <cell r="H1770" t="str">
            <v>TOMATO PASTE FOR BULK PROCESSING FLOUR BAKER HARD WHT UNBLCH-BULK CHEESE MOZ LM PT SKM UNFZ PROC PK(41125)</v>
          </cell>
          <cell r="I1770">
            <v>11.22</v>
          </cell>
          <cell r="J1770">
            <v>2.9403999999999999</v>
          </cell>
          <cell r="K1770">
            <v>14.04</v>
          </cell>
        </row>
        <row r="1771">
          <cell r="F1771" t="str">
            <v>100959-961SWCMPA2</v>
          </cell>
          <cell r="G1771" t="str">
            <v>WHEAT &amp; SOY PEPPERONI PIZZA</v>
          </cell>
          <cell r="H1771" t="str">
            <v>TOMATO PASTE FOR BULK PROCESSING FLOUR BAKER HARD WHT UNBLCH-BULK CHEESE MOZ LM PT SKM UNFZ PROC PK(41125)</v>
          </cell>
          <cell r="I1771">
            <v>8.2200000000000006</v>
          </cell>
          <cell r="J1771">
            <v>2.9403999999999999</v>
          </cell>
          <cell r="K1771">
            <v>8.27</v>
          </cell>
        </row>
        <row r="1772">
          <cell r="F1772" t="str">
            <v>100959-961SWCMS2</v>
          </cell>
          <cell r="G1772" t="str">
            <v>WHEAT &amp; SOY SAUSAGE PIZZA</v>
          </cell>
          <cell r="H1772" t="str">
            <v>TOMATO PASTE FOR BULK PROCESSING FLOUR BAKER HARD WHT UNBLCH-BULK CHEESE MOZ LM PT SKM UNFZ PROC PK(41125)</v>
          </cell>
          <cell r="I1772">
            <v>10.98</v>
          </cell>
          <cell r="J1772">
            <v>2.9403999999999999</v>
          </cell>
          <cell r="K1772">
            <v>13.87</v>
          </cell>
        </row>
        <row r="1773">
          <cell r="F1773" t="str">
            <v>100959-961SWCMSA2</v>
          </cell>
          <cell r="G1773" t="str">
            <v>WHEAT &amp; SOY SAUSAGE PIZZA</v>
          </cell>
          <cell r="H1773" t="str">
            <v>TOMATO PASTE FOR BULK PROCESSING FLOUR BAKER HARD WHT UNBLCH-BULK CHEESE MOZ LM PT SKM UNFZ PROC PK(41125)</v>
          </cell>
          <cell r="I1773">
            <v>7.98</v>
          </cell>
          <cell r="J1773">
            <v>2.9403999999999999</v>
          </cell>
          <cell r="K1773">
            <v>8.1</v>
          </cell>
        </row>
        <row r="1774">
          <cell r="F1774" t="str">
            <v>100959-961SWTP2</v>
          </cell>
          <cell r="G1774" t="str">
            <v>WHEAT &amp; SOY TURKEY PEPPERONI PIZZA</v>
          </cell>
          <cell r="H1774" t="str">
            <v>TOMATO PASTE FOR BULK PROCESSING FLOUR BAKER HARD WHT UNBLCH-BULK CHEESE MOZ LM PT SKM UNFZ PROC PK(41125)</v>
          </cell>
          <cell r="I1774">
            <v>10.32</v>
          </cell>
          <cell r="J1774">
            <v>2.9403999999999999</v>
          </cell>
          <cell r="K1774">
            <v>12.31</v>
          </cell>
        </row>
        <row r="1775">
          <cell r="F1775" t="str">
            <v>100959-961SWTPA2</v>
          </cell>
          <cell r="G1775" t="str">
            <v>WHEAT &amp; SOY TURKEY PEPPERONI PIZZA</v>
          </cell>
          <cell r="H1775" t="str">
            <v>TOMATO PASTE FOR BULK PROCESSING FLOUR BAKER HARD WHT UNBLCH-BULK CHEESE MOZ LM PT SKM UNFZ PROC PK(41125)</v>
          </cell>
          <cell r="I1775">
            <v>7.77</v>
          </cell>
          <cell r="J1775">
            <v>2.9403999999999999</v>
          </cell>
          <cell r="K1775">
            <v>7.4</v>
          </cell>
        </row>
        <row r="1776">
          <cell r="F1776" t="str">
            <v>100959-961SWTSA2</v>
          </cell>
          <cell r="G1776" t="str">
            <v>WHEAT TURKEY SAUSAGE W SOY CRU</v>
          </cell>
          <cell r="H1776" t="str">
            <v>TOMATO PASTE FOR BULK PROCESSING FLOUR BAKER HARD WHT UNBLCH-BULK CHEESE MOZ LM PT SKM UNFZ PROC PK(41125)</v>
          </cell>
          <cell r="I1776">
            <v>7.9</v>
          </cell>
          <cell r="J1776">
            <v>2.9403999999999999</v>
          </cell>
          <cell r="K1776">
            <v>8.07</v>
          </cell>
        </row>
        <row r="1777">
          <cell r="F1777" t="str">
            <v>100959-961WCMV1</v>
          </cell>
          <cell r="G1777" t="str">
            <v>WHEAT CHEESE AND VEGGIE</v>
          </cell>
          <cell r="H1777" t="str">
            <v>TOMATO PASTE FOR BULK PROCESSING FLOUR BAKER HARD WHT UNBLCH-BULK CHEESE MOZ LM PT SKM UNFZ PROC PK(41125)</v>
          </cell>
          <cell r="I1777">
            <v>16.91</v>
          </cell>
          <cell r="J1777">
            <v>2.9403999999999999</v>
          </cell>
          <cell r="K1777">
            <v>25.56</v>
          </cell>
        </row>
        <row r="1778">
          <cell r="F1778" t="str">
            <v>100959-961WCMV3</v>
          </cell>
          <cell r="G1778" t="str">
            <v>4x6 WW Cheese &amp; Veggie Pizza</v>
          </cell>
          <cell r="H1778" t="str">
            <v>TOMATO PASTE FOR BULK PROCESSING FLOUR BAKER HARD WHT UNBLCH-BULK CHEESE MOZ LM PT SKM UNFZ PROC PK(41125)</v>
          </cell>
          <cell r="I1778">
            <v>17.670000000000002</v>
          </cell>
          <cell r="J1778">
            <v>2.9403999999999999</v>
          </cell>
          <cell r="K1778">
            <v>25.81</v>
          </cell>
        </row>
        <row r="1779">
          <cell r="F1779" t="str">
            <v>100959-961WCMVNY</v>
          </cell>
          <cell r="G1779" t="str">
            <v>4x6 WW Chs &amp; Veggie  Flatbread</v>
          </cell>
          <cell r="H1779" t="str">
            <v>TOMATO PASTE FOR BULK PROCESSING FLOUR BAKER HARD WHT UNBLCH-BULK CHEESE MOZ LM PT SKM UNFZ PROC PK(41125)</v>
          </cell>
          <cell r="I1779">
            <v>17.350000000000001</v>
          </cell>
          <cell r="J1779">
            <v>2.9403999999999999</v>
          </cell>
          <cell r="K1779">
            <v>25.7</v>
          </cell>
        </row>
        <row r="1780">
          <cell r="F1780" t="str">
            <v>100959-964CM</v>
          </cell>
          <cell r="G1780" t="str">
            <v>CHEESE PIZZA</v>
          </cell>
          <cell r="H1780" t="str">
            <v>TOMATO PASTE FOR BULK PROCESSING FLOUR BAKER HARD WHT UNBLCH-BULK CHEESE MOZ LM PT SKM UNFZ PROC PK(41125)</v>
          </cell>
          <cell r="I1780">
            <v>15.46</v>
          </cell>
          <cell r="J1780">
            <v>2.9403999999999999</v>
          </cell>
          <cell r="K1780">
            <v>15.53</v>
          </cell>
        </row>
        <row r="1781">
          <cell r="F1781" t="str">
            <v>100959-964M</v>
          </cell>
          <cell r="G1781" t="str">
            <v>4X6 CHEESE PIZZA</v>
          </cell>
          <cell r="H1781" t="str">
            <v>TOMATO PASTE FOR BULK PROCESSING CHEESE MOZ LM PT SKM UNFZ PROC PK(41125) FLOUR BAKER HARD WHT UNBLCH-BULK</v>
          </cell>
          <cell r="I1781">
            <v>15.68</v>
          </cell>
          <cell r="J1781">
            <v>2.9403999999999999</v>
          </cell>
          <cell r="K1781">
            <v>15.61</v>
          </cell>
        </row>
        <row r="1782">
          <cell r="F1782" t="str">
            <v>100959-964WCM</v>
          </cell>
          <cell r="G1782" t="str">
            <v>4X6 WHEAT CHEESE PIZZA</v>
          </cell>
          <cell r="H1782" t="str">
            <v>TOMATO PASTE FOR BULK PROCESSING FLOUR BAKER HARD WHT UNBLCH-BULK CHEESE MOZ LM PT SKM UNFZ PROC PK(41125)</v>
          </cell>
          <cell r="I1782">
            <v>11.22</v>
          </cell>
          <cell r="J1782">
            <v>2.9403999999999999</v>
          </cell>
          <cell r="K1782">
            <v>14.12</v>
          </cell>
        </row>
        <row r="1783">
          <cell r="F1783" t="str">
            <v>100959-96B1M</v>
          </cell>
          <cell r="G1783" t="str">
            <v>Bella's 4x6 Cheese Pizza</v>
          </cell>
          <cell r="H1783" t="str">
            <v>TOMATO PASTE FOR BULK PROCESSING CHEESE MOZ LM PT SKM UNFZ PROC PK(41125) FLOUR BAKER HARD WHT UNBLCH-BULK</v>
          </cell>
          <cell r="I1783">
            <v>21.68</v>
          </cell>
          <cell r="J1783">
            <v>2.9403999999999999</v>
          </cell>
          <cell r="K1783">
            <v>27.15</v>
          </cell>
        </row>
        <row r="1784">
          <cell r="F1784" t="str">
            <v>100959-96BWW2 4x6</v>
          </cell>
          <cell r="G1784" t="str">
            <v>BELLA'S 4X6 WHEAT CHEESE PIZZA</v>
          </cell>
          <cell r="H1784" t="str">
            <v>TOMATO PASTE FOR BULK PROCESSING CHEESE MOZ LM PT SKM UNFZ PROC PK(41125) FLOUR BAKER HARD WHT UNBLCH-BULK</v>
          </cell>
          <cell r="I1784">
            <v>17.670000000000002</v>
          </cell>
          <cell r="J1784">
            <v>2.9403999999999999</v>
          </cell>
          <cell r="K1784">
            <v>25.81</v>
          </cell>
        </row>
        <row r="1785">
          <cell r="F1785" t="str">
            <v>100959-96SWWED2</v>
          </cell>
          <cell r="G1785" t="str">
            <v>WHEAT &amp; SOY WEDGE PIZZA</v>
          </cell>
          <cell r="H1785" t="str">
            <v>TOMATO PASTE FOR BULK PROCESSING FLOUR BAKER HARD WHT UNBLCH-BULK CHEESE MOZ LM PT SKM UNFZ PROC PK(41125)</v>
          </cell>
          <cell r="I1785">
            <v>12.72</v>
          </cell>
          <cell r="J1785">
            <v>2.9403999999999999</v>
          </cell>
          <cell r="K1785">
            <v>16.920000000000002</v>
          </cell>
        </row>
        <row r="1786">
          <cell r="F1786" t="str">
            <v>100959-96SWWEDA2</v>
          </cell>
          <cell r="G1786" t="str">
            <v>WHEAT &amp; SOY WEDGE CHEESE PIZZA</v>
          </cell>
          <cell r="H1786" t="str">
            <v>TOMATO PASTE FOR BULK PROCESSING FLOUR BAKER HARD WHT UNBLCH-BULK CHEESE MOZ LM PT SKM UNFZ PROC PK(41125)</v>
          </cell>
          <cell r="I1786">
            <v>9</v>
          </cell>
          <cell r="J1786">
            <v>2.9403999999999999</v>
          </cell>
          <cell r="K1786">
            <v>9.77</v>
          </cell>
        </row>
        <row r="1787">
          <cell r="F1787" t="str">
            <v>100959-96SWWEDP2</v>
          </cell>
          <cell r="G1787" t="str">
            <v>WHEAT &amp; SOY WEDGE PEPPERONI PIZZA</v>
          </cell>
          <cell r="H1787" t="str">
            <v>TOMATO PASTE FOR BULK PROCESSING FLOUR BAKER HARD WHT UNBLCH-BULK CHEESE MOZ LM PT SKM UNFZ PROC PK(41125)</v>
          </cell>
          <cell r="I1787">
            <v>11.22</v>
          </cell>
          <cell r="J1787">
            <v>2.9403999999999999</v>
          </cell>
          <cell r="K1787">
            <v>14.04</v>
          </cell>
        </row>
        <row r="1788">
          <cell r="F1788" t="str">
            <v>100959-96SWWEDPA2</v>
          </cell>
          <cell r="G1788" t="str">
            <v>WHEAT &amp; SOY WEDGE PEPPERONI</v>
          </cell>
          <cell r="H1788" t="str">
            <v>TOMATO PASTE FOR BULK PROCESSING FLOUR BAKER HARD WHT UNBLCH-BULK CHEESE MOZ LM PT SKM UNFZ PROC PK(41125)</v>
          </cell>
          <cell r="I1788">
            <v>8.2200000000000006</v>
          </cell>
          <cell r="J1788">
            <v>2.9403999999999999</v>
          </cell>
          <cell r="K1788">
            <v>8.27</v>
          </cell>
        </row>
        <row r="1789">
          <cell r="F1789" t="str">
            <v>100959-96SWWEDS2</v>
          </cell>
          <cell r="G1789" t="str">
            <v>WHEAT &amp; SOY WEDGE SAUSAGE PIZZA</v>
          </cell>
          <cell r="H1789" t="str">
            <v>TOMATO PASTE FOR BULK PROCESSING FLOUR BAKER HARD WHT UNBLCH-BULK CHEESE MOZ LM PT SKM UNFZ PROC PK(41125)</v>
          </cell>
          <cell r="I1789">
            <v>10.98</v>
          </cell>
          <cell r="J1789">
            <v>2.9403999999999999</v>
          </cell>
          <cell r="K1789">
            <v>13.87</v>
          </cell>
        </row>
        <row r="1790">
          <cell r="F1790" t="str">
            <v>100959-96SWWEDSA2</v>
          </cell>
          <cell r="G1790" t="str">
            <v>Wedge Sausage 50/50 Chs Pizza</v>
          </cell>
          <cell r="H1790" t="str">
            <v>TOMATO PASTE FOR BULK PROCESSING FLOUR BAKER HARD WHT UNBLCH-BULK CHEESE MOZ LM PT SKM UNFZ PROC PK(41125)</v>
          </cell>
          <cell r="I1790">
            <v>7.8</v>
          </cell>
          <cell r="J1790">
            <v>2.9403999999999999</v>
          </cell>
          <cell r="K1790">
            <v>8.0399999999999991</v>
          </cell>
        </row>
        <row r="1791">
          <cell r="F1791" t="str">
            <v>100959-96SWWEDTP3</v>
          </cell>
          <cell r="G1791" t="str">
            <v>WHEAT TURKEY PEPP ON SOY</v>
          </cell>
          <cell r="H1791" t="str">
            <v>TOMATO PASTE FOR BULK PROCESSING CHEESE MOZ LM PT SKM UNFZ PROC PK(41125)</v>
          </cell>
          <cell r="I1791">
            <v>7.26</v>
          </cell>
          <cell r="J1791">
            <v>2.6072000000000002</v>
          </cell>
          <cell r="K1791">
            <v>11.29</v>
          </cell>
        </row>
        <row r="1792">
          <cell r="F1792" t="str">
            <v>100959-96SWWEDTPA</v>
          </cell>
          <cell r="G1792" t="str">
            <v>WHEAT SOY TURKEY PEPPERONI PIZZA</v>
          </cell>
          <cell r="H1792" t="str">
            <v>TOMATO PASTE FOR BULK PROCESSING FLOUR BAKER HARD WHT UNBLCH-BULK CHEESE MOZ LM PT SKM UNFZ PROC PK(41125)</v>
          </cell>
          <cell r="I1792">
            <v>7.74</v>
          </cell>
          <cell r="J1792">
            <v>2.9403999999999999</v>
          </cell>
          <cell r="K1792">
            <v>7.37</v>
          </cell>
        </row>
        <row r="1793">
          <cell r="F1793" t="str">
            <v>100959-96WBB</v>
          </cell>
          <cell r="G1793" t="str">
            <v>WW Cheese Break Bagel</v>
          </cell>
          <cell r="H1793" t="str">
            <v>TOMATO PASTE FOR BULK PROCESSING CHEESE MOZ LM PT SKM UNFZ PROC PK(41125)</v>
          </cell>
          <cell r="I1793">
            <v>8.4</v>
          </cell>
          <cell r="J1793">
            <v>2.6072000000000002</v>
          </cell>
          <cell r="K1793">
            <v>13.18</v>
          </cell>
        </row>
        <row r="1794">
          <cell r="F1794" t="str">
            <v>100959-96WBBA</v>
          </cell>
          <cell r="G1794" t="str">
            <v>WW CHEESE 50/50 BREAKFAST BAGEL</v>
          </cell>
          <cell r="H1794" t="str">
            <v>TOMATO PASTE FOR BULK PROCESSING CHEESE MOZ LM PT SKM UNFZ PROC PK(41125) FLOUR BAKER HARD WHT UNBLCH-BULK</v>
          </cell>
          <cell r="I1794">
            <v>13.19</v>
          </cell>
          <cell r="J1794">
            <v>2.9403999999999999</v>
          </cell>
          <cell r="K1794">
            <v>10.01</v>
          </cell>
        </row>
        <row r="1795">
          <cell r="F1795" t="str">
            <v>100959-96WBBS</v>
          </cell>
          <cell r="G1795" t="str">
            <v>WW SAUSAGE BREAKFAST BAGEL</v>
          </cell>
          <cell r="H1795" t="str">
            <v>TOMATO PASTE FOR BULK PROCESSING CHEESE MOZ LM PT SKM UNFZ PROC PK(41125) FLOUR BAKER HARD WHT UNBLCH-BULK</v>
          </cell>
          <cell r="I1795">
            <v>14.03</v>
          </cell>
          <cell r="J1795">
            <v>2.9403999999999999</v>
          </cell>
          <cell r="K1795">
            <v>12.08</v>
          </cell>
        </row>
        <row r="1796">
          <cell r="F1796" t="str">
            <v>100959-96WBBSA</v>
          </cell>
          <cell r="G1796" t="str">
            <v>WW SAUSAGE 50/50 CHEESE PIZZA BAGEL</v>
          </cell>
          <cell r="H1796" t="str">
            <v>TOMATO PASTE FOR BULK PROCESSING CHEESE MOZ LM PT SKM UNFZ PROC PK(41125) FLOUR BAKER HARD WHT UNBLCH-BULK</v>
          </cell>
          <cell r="I1796">
            <v>11.93</v>
          </cell>
          <cell r="J1796">
            <v>2.9403999999999999</v>
          </cell>
          <cell r="K1796">
            <v>8.0399999999999991</v>
          </cell>
        </row>
        <row r="1797">
          <cell r="F1797" t="str">
            <v>100959-96WBPB2</v>
          </cell>
          <cell r="G1797" t="str">
            <v>WW CHEESE PIZZA BAGEL</v>
          </cell>
          <cell r="H1797" t="str">
            <v>TOMATO PASTE FOR BULK PROCESSING CHEESE MOZ LM PT SKM UNFZ PROC PK(41125) FLOUR BAKER HARD WHT UNBLCH-BULK</v>
          </cell>
          <cell r="I1797">
            <v>22.19</v>
          </cell>
          <cell r="J1797">
            <v>2.9403999999999999</v>
          </cell>
          <cell r="K1797">
            <v>27.32</v>
          </cell>
        </row>
        <row r="1798">
          <cell r="F1798" t="str">
            <v>100959-96WBPB2NY</v>
          </cell>
          <cell r="G1798" t="str">
            <v>WW CHEESE PIZZA BAGEL</v>
          </cell>
          <cell r="H1798" t="str">
            <v>TOMATO PASTE FOR BULK PROCESSING CHEESE MOZ LM PT SKM UNFZ PROC PK(41125) FLOUR BAKER HARD WHT UNBLCH-BULK</v>
          </cell>
          <cell r="I1798">
            <v>22.19</v>
          </cell>
          <cell r="J1798">
            <v>2.9403999999999999</v>
          </cell>
          <cell r="K1798">
            <v>27.32</v>
          </cell>
        </row>
        <row r="1799">
          <cell r="F1799" t="str">
            <v>100959-96WBPBMSG2</v>
          </cell>
          <cell r="G1799" t="str">
            <v>WW Sausage &amp; Gravy Pizza Bagel</v>
          </cell>
          <cell r="H1799" t="str">
            <v>CHEESE MOZ LM PT SKM UNFZ PROC PK(41125)</v>
          </cell>
          <cell r="I1799">
            <v>4.2</v>
          </cell>
          <cell r="J1799">
            <v>1.9231</v>
          </cell>
          <cell r="K1799">
            <v>8.08</v>
          </cell>
        </row>
        <row r="1800">
          <cell r="F1800" t="str">
            <v>100959-96WBR</v>
          </cell>
          <cell r="G1800" t="str">
            <v>WW BREAKFAST PIZZA BAGEL</v>
          </cell>
          <cell r="H1800" t="str">
            <v>CHEESE MOZ LM PT SKM UNFZ PROC PK(41125) FLOUR BAKER HARD WHT UNBLCH-BULK</v>
          </cell>
          <cell r="I1800">
            <v>10.79</v>
          </cell>
          <cell r="J1800">
            <v>2.2563</v>
          </cell>
          <cell r="K1800">
            <v>8.3699999999999992</v>
          </cell>
        </row>
        <row r="1801">
          <cell r="F1801" t="str">
            <v>100959-96WBTP2</v>
          </cell>
          <cell r="G1801" t="str">
            <v>WW TURKEY PEPPERONI PIZZA BAGEL</v>
          </cell>
          <cell r="H1801" t="str">
            <v>TOMATO PASTE FOR BULK PROCESSING CHEESE MOZ LM PT SKM UNFZ PROC PK(41125) FLOUR BAKER HARD WHT UNBLCH-BULK</v>
          </cell>
          <cell r="I1801">
            <v>19.73</v>
          </cell>
          <cell r="J1801">
            <v>2.9403999999999999</v>
          </cell>
          <cell r="K1801">
            <v>23.04</v>
          </cell>
        </row>
        <row r="1802">
          <cell r="F1802" t="str">
            <v>100959-96WBTS1</v>
          </cell>
          <cell r="G1802" t="str">
            <v>WW TURKEY SAUSAGE BREAKFAST PIZZA BAGEL</v>
          </cell>
          <cell r="H1802" t="str">
            <v>TOMATO PASTE FOR BULK PROCESSING CHEESE MOZ LM PT SKM UNFZ PROC PK(41125) FLOUR BAKER HARD WHT UNBLCH-BULK</v>
          </cell>
          <cell r="I1802">
            <v>14.03</v>
          </cell>
          <cell r="J1802">
            <v>2.9403999999999999</v>
          </cell>
          <cell r="K1802">
            <v>12.08</v>
          </cell>
        </row>
        <row r="1803">
          <cell r="F1803" t="str">
            <v>100959-96WBTSA1</v>
          </cell>
          <cell r="G1803" t="str">
            <v>WW BREAKFAST BAGEL W/GRAVY, TURKEY SAUSAGE,50/50 CHEESE</v>
          </cell>
          <cell r="H1803" t="str">
            <v>CHEESE MOZ LM PT SKM UNFZ PROC PK(41125) FLOUR BAKER HARD WHT UNBLCH-BULK</v>
          </cell>
          <cell r="I1803">
            <v>9.89</v>
          </cell>
          <cell r="J1803">
            <v>2.2563</v>
          </cell>
          <cell r="K1803">
            <v>6.64</v>
          </cell>
        </row>
        <row r="1804">
          <cell r="F1804" t="str">
            <v>100959-96WBTSG</v>
          </cell>
          <cell r="G1804" t="str">
            <v>WW Break Bagel w/Turk Sausage/Gravy</v>
          </cell>
          <cell r="H1804" t="str">
            <v>CHEESE MOZ LM PT SKM UNFZ PROC PK(41125)</v>
          </cell>
          <cell r="I1804">
            <v>4.2</v>
          </cell>
          <cell r="J1804">
            <v>1.9231</v>
          </cell>
          <cell r="K1804">
            <v>8.08</v>
          </cell>
        </row>
        <row r="1805">
          <cell r="F1805" t="str">
            <v>100959-96WED</v>
          </cell>
          <cell r="G1805" t="str">
            <v>WEDGE CHEESE PIZZA</v>
          </cell>
          <cell r="H1805" t="str">
            <v>TOMATO PASTE FOR BULK PROCESSING FLOUR BAKER HARD WHT UNBLCH-BULK CHEESE MOZ LM PT SKM UNFZ PROC PK(41125)</v>
          </cell>
          <cell r="I1805">
            <v>21.72</v>
          </cell>
          <cell r="J1805">
            <v>2.9403999999999999</v>
          </cell>
          <cell r="K1805">
            <v>27.16</v>
          </cell>
        </row>
        <row r="1806">
          <cell r="F1806" t="str">
            <v>100959-96WEDPA</v>
          </cell>
          <cell r="G1806" t="str">
            <v>Wedge Pepp 50/50 Cheese Pizza</v>
          </cell>
          <cell r="H1806" t="str">
            <v>TOMATO PASTE FOR BULK PROCESSING FLOUR BAKER HARD WHT UNBLCH-BULK CHEESE MOZ LM PT SKM UNFZ PROC PK(41125)</v>
          </cell>
          <cell r="I1806">
            <v>18.440000000000001</v>
          </cell>
          <cell r="J1806">
            <v>2.9403999999999999</v>
          </cell>
          <cell r="K1806">
            <v>21.22</v>
          </cell>
        </row>
        <row r="1807">
          <cell r="F1807" t="str">
            <v>100959-96WGUM4X6</v>
          </cell>
          <cell r="G1807" t="str">
            <v>4X6 WHEAT GARLIC CHEESE PIZZA</v>
          </cell>
          <cell r="H1807" t="str">
            <v>FLOUR BAKER HARD WHT UNBLCH-BULK CHEESE MOZ LM PT SKM UNFZ PROC PK(41125)</v>
          </cell>
          <cell r="I1807">
            <v>15.27</v>
          </cell>
          <cell r="J1807">
            <v>2.2563</v>
          </cell>
          <cell r="K1807">
            <v>24.17</v>
          </cell>
        </row>
        <row r="1808">
          <cell r="F1808" t="str">
            <v>100959-96WGUMA4X6</v>
          </cell>
          <cell r="G1808" t="str">
            <v>WHEAT GARLIC BREAD PIZZA</v>
          </cell>
          <cell r="H1808" t="str">
            <v>FLOUR BAKER HARD WHT UNBLCH-BULK CHEESE MOZ LM PT SKM UNFZ PROC PK(41125)</v>
          </cell>
          <cell r="I1808">
            <v>8.76</v>
          </cell>
          <cell r="J1808">
            <v>2.2563</v>
          </cell>
          <cell r="K1808">
            <v>12.46</v>
          </cell>
        </row>
        <row r="1809">
          <cell r="F1809" t="str">
            <v>100959-96WTBR</v>
          </cell>
          <cell r="G1809" t="str">
            <v>WHEAT TURKEY BREAKFAST BAGEL</v>
          </cell>
          <cell r="H1809" t="str">
            <v>CHEESE MOZ LM PT SKM UNFZ PROC PK(41125)</v>
          </cell>
          <cell r="I1809">
            <v>3</v>
          </cell>
          <cell r="J1809">
            <v>1.9231</v>
          </cell>
          <cell r="K1809">
            <v>5.77</v>
          </cell>
        </row>
        <row r="1810">
          <cell r="F1810" t="str">
            <v>100959-96WW2-4X6</v>
          </cell>
          <cell r="G1810" t="str">
            <v>4X6 WHEAT CHS PIZZA</v>
          </cell>
          <cell r="H1810" t="str">
            <v>TOMATO PASTE FOR BULK PROCESSING FLOUR BAKER HARD WHT UNBLCH-BULK CHEESE MOZ LM PT SKM UNFZ PROC PK(41125)</v>
          </cell>
          <cell r="I1810">
            <v>17.670000000000002</v>
          </cell>
          <cell r="J1810">
            <v>2.9403999999999999</v>
          </cell>
          <cell r="K1810">
            <v>25.81</v>
          </cell>
        </row>
        <row r="1811">
          <cell r="F1811" t="str">
            <v>100959-96WWA24X6</v>
          </cell>
          <cell r="G1811" t="str">
            <v>WHEAT CHEESE PIZZA</v>
          </cell>
          <cell r="H1811" t="str">
            <v>TOMATO PASTE FOR BULK PROCESSING FLOUR BAKER HARD WHT UNBLCH-BULK CHEESE MOZ LM PT SKM UNFZ PROC PK(41125)</v>
          </cell>
          <cell r="I1811">
            <v>11.22</v>
          </cell>
          <cell r="J1811">
            <v>2.9403999999999999</v>
          </cell>
          <cell r="K1811">
            <v>14.12</v>
          </cell>
        </row>
        <row r="1812">
          <cell r="F1812" t="str">
            <v>100959-96WWB 4X6</v>
          </cell>
          <cell r="G1812" t="str">
            <v>WHEAT BEEF PATTIE PIZZA</v>
          </cell>
          <cell r="H1812" t="str">
            <v>TOMATO PASTE FOR BULK PROCESSING FLOUR BAKER HARD WHT UNBLCH-BULK CHEESE MOZ LM PT SKM UNFZ PROC PK(41125)</v>
          </cell>
          <cell r="I1812">
            <v>14.8</v>
          </cell>
          <cell r="J1812">
            <v>2.9403999999999999</v>
          </cell>
          <cell r="K1812">
            <v>21.46</v>
          </cell>
        </row>
        <row r="1813">
          <cell r="F1813" t="str">
            <v>100959-96WWBC 4X6</v>
          </cell>
          <cell r="G1813" t="str">
            <v>4x6 WW Buffalo Chix Flatbread</v>
          </cell>
          <cell r="H1813" t="str">
            <v>FLOUR BAKER HARD WHT UNBLCH-BULK CHEESE MOZ LM PT SKM UNFZ PROC PK(41125)</v>
          </cell>
          <cell r="I1813">
            <v>12.27</v>
          </cell>
          <cell r="J1813">
            <v>2.2563</v>
          </cell>
          <cell r="K1813">
            <v>18.399999999999999</v>
          </cell>
        </row>
        <row r="1814">
          <cell r="F1814" t="str">
            <v>100959-96WWED2</v>
          </cell>
          <cell r="G1814" t="str">
            <v>WW Wedge Cheese Pizza</v>
          </cell>
          <cell r="H1814" t="str">
            <v>TOMATO PASTE FOR BULK PROCESSING FLOUR BAKER HARD WHT UNBLCH-BULK CHEESE MOZ LM PT SKM UNFZ PROC PK(41125)</v>
          </cell>
          <cell r="I1814">
            <v>17.809999999999999</v>
          </cell>
          <cell r="J1814">
            <v>2.9403999999999999</v>
          </cell>
          <cell r="K1814">
            <v>25.86</v>
          </cell>
        </row>
        <row r="1815">
          <cell r="F1815" t="str">
            <v>100959-96WWEDA2</v>
          </cell>
          <cell r="G1815" t="str">
            <v>WHEAT WEDGE CHEESE SUBSTITUTE</v>
          </cell>
          <cell r="H1815" t="str">
            <v>TOMATO PASTE FOR BULK PROCESSING FLOUR BAKER HARD WHT UNBLCH-BULK CHEESE MOZ LM PT SKM UNFZ PROC PK(41125)</v>
          </cell>
          <cell r="I1815">
            <v>11.22</v>
          </cell>
          <cell r="J1815">
            <v>2.9403999999999999</v>
          </cell>
          <cell r="K1815">
            <v>14.12</v>
          </cell>
        </row>
        <row r="1816">
          <cell r="F1816" t="str">
            <v>100959-96WWEDB2</v>
          </cell>
          <cell r="G1816" t="str">
            <v>WW Beef Pattie Crumble Wedge Pizza</v>
          </cell>
          <cell r="H1816" t="str">
            <v>TOMATO PASTE FOR BULK PROCESSING CHEESE MOZ LM PT SKM UNFZ PROC PK(41125) FLOUR BAKER HARD WHT UNBLCH-BULK</v>
          </cell>
          <cell r="I1816">
            <v>15.24</v>
          </cell>
          <cell r="J1816">
            <v>2.9403999999999999</v>
          </cell>
          <cell r="K1816">
            <v>21.62</v>
          </cell>
        </row>
        <row r="1817">
          <cell r="F1817" t="str">
            <v>100959-96WWEDP2</v>
          </cell>
          <cell r="G1817" t="str">
            <v>WHEAT WEDGE PEPPERONI PIZZA</v>
          </cell>
          <cell r="H1817" t="str">
            <v>TOMATO PASTE FOR BULK PROCESSING FLOUR BAKER HARD WHT UNBLCH-BULK CHEESE MOZ LM PT SKM UNFZ PROC PK(41125)</v>
          </cell>
          <cell r="I1817">
            <v>13.98</v>
          </cell>
          <cell r="J1817">
            <v>2.9403999999999999</v>
          </cell>
          <cell r="K1817">
            <v>19.73</v>
          </cell>
        </row>
        <row r="1818">
          <cell r="F1818" t="str">
            <v>100959-96WWEDPA2</v>
          </cell>
          <cell r="G1818" t="str">
            <v>WHEAT WEDGE PEPPERONI PIZZA</v>
          </cell>
          <cell r="H1818" t="str">
            <v>TOMATO PASTE FOR BULK PROCESSING FLOUR BAKER HARD WHT UNBLCH-BULK CHEESE MOZ LM PT SKM UNFZ PROC PK(41125)</v>
          </cell>
          <cell r="I1818">
            <v>9.48</v>
          </cell>
          <cell r="J1818">
            <v>2.9403999999999999</v>
          </cell>
          <cell r="K1818">
            <v>11.07</v>
          </cell>
        </row>
        <row r="1819">
          <cell r="F1819" t="str">
            <v>100959-96WWEDS2</v>
          </cell>
          <cell r="G1819" t="str">
            <v>WHEAT WEDGE SAUSAGE PIZZA</v>
          </cell>
          <cell r="H1819" t="str">
            <v>TOMATO PASTE FOR BULK PROCESSING FLOUR BAKER HARD WHT UNBLCH-BULK CHEESE MOZ LM PT SKM UNFZ PROC PK(41125)</v>
          </cell>
          <cell r="I1819">
            <v>14.34</v>
          </cell>
          <cell r="J1819">
            <v>2.9403999999999999</v>
          </cell>
          <cell r="K1819">
            <v>20.71</v>
          </cell>
        </row>
        <row r="1820">
          <cell r="F1820" t="str">
            <v>100959-96WWEDSA2</v>
          </cell>
          <cell r="G1820" t="str">
            <v>WHEAT WEDGE CHEESE PIZZA</v>
          </cell>
          <cell r="H1820" t="str">
            <v>TOMATO PASTE FOR BULK PROCESSING FLOUR BAKER HARD WHT UNBLCH-BULK CHEESE MOZ LM PT SKM UNFZ PROC PK(41125)</v>
          </cell>
          <cell r="I1820">
            <v>17.22</v>
          </cell>
          <cell r="J1820">
            <v>2.9403999999999999</v>
          </cell>
          <cell r="K1820">
            <v>25.66</v>
          </cell>
        </row>
        <row r="1821">
          <cell r="F1821" t="str">
            <v>100959-96WWEDTP2</v>
          </cell>
          <cell r="G1821" t="str">
            <v>WW Turkey Pepp Wedge Pizza</v>
          </cell>
          <cell r="H1821" t="str">
            <v>TOMATO PASTE FOR BULK PROCESSING FLOUR BAKER HARD WHT UNBLCH-BULK CHEESE MOZ LM PT SKM UNFZ PROC PK(41125)</v>
          </cell>
          <cell r="I1821">
            <v>15.57</v>
          </cell>
          <cell r="J1821">
            <v>2.9403999999999999</v>
          </cell>
          <cell r="K1821">
            <v>21.77</v>
          </cell>
        </row>
        <row r="1822">
          <cell r="F1822" t="str">
            <v>100959-96WWEDTS2</v>
          </cell>
          <cell r="G1822" t="str">
            <v>WHEAT WEDGE SAUSAGE WITH TURKEY</v>
          </cell>
          <cell r="H1822" t="str">
            <v>TOMATO PASTE FOR BULK PROCESSING FLOUR BAKER HARD WHT UNBLCH-BULK CHEESE MOZ LM PT SKM UNFZ PROC PK(41125)</v>
          </cell>
          <cell r="I1822">
            <v>14.84</v>
          </cell>
          <cell r="J1822">
            <v>2.9403999999999999</v>
          </cell>
          <cell r="K1822">
            <v>21.08</v>
          </cell>
        </row>
        <row r="1823">
          <cell r="F1823" t="str">
            <v>100959-96WWGC 4X6</v>
          </cell>
          <cell r="G1823" t="str">
            <v>4X6 WW Garlic Chix Flatbread</v>
          </cell>
          <cell r="H1823" t="str">
            <v>CHEESE MOZ LM PT SKM UNFZ PROC PK(41125) FLOUR BAKER HARD WHT UNBLCH-BULK</v>
          </cell>
          <cell r="I1823">
            <v>12.24</v>
          </cell>
          <cell r="J1823">
            <v>2.2563</v>
          </cell>
          <cell r="K1823">
            <v>18.39</v>
          </cell>
        </row>
        <row r="1824">
          <cell r="F1824" t="str">
            <v>100959-96WWMEX2</v>
          </cell>
          <cell r="G1824" t="str">
            <v>RANCHERO STYLE WHEAT PIZZA W B</v>
          </cell>
          <cell r="H1824" t="str">
            <v>TOMATO PASTE FOR BULK PROCESSING FLOUR BAKER HARD WHT UNBLCH-BULK CHEESE CHED WHT BLOCK-40 LB (40800) CHEESE MOZ LM PT SKM UNFZ PROC PK(41125)</v>
          </cell>
          <cell r="I1824">
            <v>11.5</v>
          </cell>
          <cell r="J1824">
            <v>4.8879999999999999</v>
          </cell>
          <cell r="K1824">
            <v>14.79</v>
          </cell>
        </row>
        <row r="1825">
          <cell r="F1825" t="str">
            <v>100959-96WWP2 4X6</v>
          </cell>
          <cell r="G1825" t="str">
            <v>4X6 WW Pepperoni Pizza</v>
          </cell>
          <cell r="H1825" t="str">
            <v>TOMATO PASTE FOR BULK PROCESSING FLOUR BAKER HARD WHT UNBLCH-BULK CHEESE MOZ LM PT SKM UNFZ PROC PK(41125)</v>
          </cell>
          <cell r="I1825">
            <v>13.95</v>
          </cell>
          <cell r="J1825">
            <v>2.9403999999999999</v>
          </cell>
          <cell r="K1825">
            <v>19.72</v>
          </cell>
        </row>
        <row r="1826">
          <cell r="F1826" t="str">
            <v>100959-96WWPA24X6</v>
          </cell>
          <cell r="G1826" t="str">
            <v>WHEAT CHEESE PIZZA</v>
          </cell>
          <cell r="H1826" t="str">
            <v>TOMATO PASTE FOR BULK PROCESSING FLOUR BAKER HARD WHT UNBLCH-BULK CHEESE MOZ LM PT SKM UNFZ PROC PK(41125)</v>
          </cell>
          <cell r="I1826">
            <v>9.48</v>
          </cell>
          <cell r="J1826">
            <v>2.9403999999999999</v>
          </cell>
          <cell r="K1826">
            <v>11.07</v>
          </cell>
        </row>
        <row r="1827">
          <cell r="F1827" t="str">
            <v>100959-96WWS24X6</v>
          </cell>
          <cell r="G1827" t="str">
            <v>WHEAT SAUSAGE PIZZA</v>
          </cell>
          <cell r="H1827" t="str">
            <v>TOMATO PASTE FOR BULK PROCESSING FLOUR BAKER HARD WHT UNBLCH-BULK CHEESE MOZ LM PT SKM UNFZ PROC PK(41125)</v>
          </cell>
          <cell r="I1827">
            <v>14.34</v>
          </cell>
          <cell r="J1827">
            <v>2.9403999999999999</v>
          </cell>
          <cell r="K1827">
            <v>20.71</v>
          </cell>
        </row>
        <row r="1828">
          <cell r="F1828" t="str">
            <v>100959-96WWSA24X6</v>
          </cell>
          <cell r="G1828" t="str">
            <v>WHEAT SAUSAGE PIZZA</v>
          </cell>
          <cell r="H1828" t="str">
            <v>TOMATO PASTE FOR BULK PROCESSING FLOUR BAKER HARD WHT UNBLCH-BULK CHEESE MOZ LM PT SKM UNFZ PROC PK(41125)</v>
          </cell>
          <cell r="I1828">
            <v>9.5399999999999991</v>
          </cell>
          <cell r="J1828">
            <v>2.9403999999999999</v>
          </cell>
          <cell r="K1828">
            <v>11.48</v>
          </cell>
        </row>
        <row r="1829">
          <cell r="F1829" t="str">
            <v>100959-96WWTP4X6</v>
          </cell>
          <cell r="G1829" t="str">
            <v>WHEAT TURKEY PEPPERONI PIZZA</v>
          </cell>
          <cell r="H1829" t="str">
            <v>TOMATO PASTE FOR BULK PROCESSING FLOUR BAKER HARD WHT UNBLCH-BULK CHEESE MOZ LM PT SKM UNFZ PROC PK(41125)</v>
          </cell>
          <cell r="I1829">
            <v>14.2</v>
          </cell>
          <cell r="J1829">
            <v>2.9403999999999999</v>
          </cell>
          <cell r="K1829">
            <v>19.88</v>
          </cell>
        </row>
        <row r="1830">
          <cell r="F1830" t="str">
            <v>100959-96WWTS4X6</v>
          </cell>
          <cell r="G1830" t="str">
            <v>WHEAT SAUSAGE PIZZA WITH TURKEY</v>
          </cell>
          <cell r="H1830" t="str">
            <v>TOMATO PASTE FOR BULK PROCESSING FLOUR BAKER HARD WHT UNBLCH-BULK CHEESE MOZ LM PT SKM UNFZ PROC PK(41125)</v>
          </cell>
          <cell r="I1830">
            <v>14.8</v>
          </cell>
          <cell r="J1830">
            <v>2.9403999999999999</v>
          </cell>
          <cell r="K1830">
            <v>21.03</v>
          </cell>
        </row>
        <row r="1831">
          <cell r="F1831" t="str">
            <v>100959-C5WRMP1NY2</v>
          </cell>
          <cell r="G1831" t="str">
            <v>5" Rd WW Pepp Pizza</v>
          </cell>
          <cell r="H1831" t="str">
            <v>TOMATO PASTE FOR BULK PROCESSING CHEESE MOZ LM PT SKM UNFZ PROC PK(41125) FLOUR BAKER HARD WHT UNBLCH-BULK</v>
          </cell>
          <cell r="I1831">
            <v>9.9700000000000006</v>
          </cell>
          <cell r="J1831">
            <v>2.9403999999999999</v>
          </cell>
          <cell r="K1831">
            <v>13.47</v>
          </cell>
        </row>
        <row r="1832">
          <cell r="F1832" t="str">
            <v>100959-C625WRMP2</v>
          </cell>
          <cell r="G1832" t="str">
            <v>6" RD WHEAT PEPPERONI PIZZA</v>
          </cell>
          <cell r="H1832" t="str">
            <v>TOMATO PASTE FOR BULK PROCESSING FLOUR BAKER HARD WHT UNBLCH-BULK CHEESE MOZ LM PT SKM UNFZ PROC PK(41125)</v>
          </cell>
          <cell r="I1832">
            <v>9.3000000000000007</v>
          </cell>
          <cell r="J1832">
            <v>2.9403999999999999</v>
          </cell>
          <cell r="K1832">
            <v>12.49</v>
          </cell>
        </row>
        <row r="1833">
          <cell r="F1833" t="str">
            <v>100959-C625WRMTP3</v>
          </cell>
          <cell r="G1833" t="str">
            <v>6" Rd WW Coin Turkey Pepp Pizza</v>
          </cell>
          <cell r="H1833" t="str">
            <v>TOMATO PASTE FOR BULK PROCESSING FLOUR BAKER HARD WHT UNBLCH-BULK CHEESE MOZ LM PT SKM UNFZ PROC PK(41125)</v>
          </cell>
          <cell r="I1833">
            <v>9.89</v>
          </cell>
          <cell r="J1833">
            <v>2.9403999999999999</v>
          </cell>
          <cell r="K1833">
            <v>13.18</v>
          </cell>
        </row>
        <row r="1834">
          <cell r="F1834" t="str">
            <v>100959-C72SRWTP2</v>
          </cell>
          <cell r="G1834" t="str">
            <v>Rd Wedge Turk Pepp WW/Soy Crust</v>
          </cell>
          <cell r="H1834" t="str">
            <v>TOMATO PASTE FOR BULK PROCESSING FLOUR BAKER HARD WHT UNBLCH-BULK CHEESE MOZ LM PT SKM UNFZ PROC PK(41125)</v>
          </cell>
          <cell r="I1834">
            <v>8.58</v>
          </cell>
          <cell r="J1834">
            <v>2.9403999999999999</v>
          </cell>
          <cell r="K1834">
            <v>10.94</v>
          </cell>
        </row>
        <row r="1835">
          <cell r="F1835" t="str">
            <v>100959-C72WWSCMP2</v>
          </cell>
          <cell r="G1835" t="str">
            <v>WW Stuffed Crust Pepperoni Pizza</v>
          </cell>
          <cell r="H1835" t="str">
            <v>TOMATO PASTE FOR BULK PROCESSING FLOUR BAKER HARD WHT UNBLCH-BULK CHEESE MOZ LM PT SKM UNFZ PROC PK(41125)</v>
          </cell>
          <cell r="I1835">
            <v>10.62</v>
          </cell>
          <cell r="J1835">
            <v>2.9403999999999999</v>
          </cell>
          <cell r="K1835">
            <v>14.51</v>
          </cell>
        </row>
        <row r="1836">
          <cell r="F1836" t="str">
            <v>100959-C72WWSCMTP</v>
          </cell>
          <cell r="G1836" t="str">
            <v>WHEAT STUFFED CRUST TURKEY PIZZA</v>
          </cell>
          <cell r="H1836" t="str">
            <v>TOMATO PASTE FOR BULK PROCESSING FLOUR BAKER HARD WHT UNBLCH-BULK CHEESE MOZ LM PT SKM UNFZ PROC PK(41125)</v>
          </cell>
          <cell r="I1836">
            <v>9.01</v>
          </cell>
          <cell r="J1836">
            <v>2.9403999999999999</v>
          </cell>
          <cell r="K1836">
            <v>11.94</v>
          </cell>
        </row>
        <row r="1837">
          <cell r="F1837" t="str">
            <v>100959-C96SWWEDP2</v>
          </cell>
          <cell r="G1837" t="str">
            <v>WHEAT &amp; SOY WEDGE PEPPERONI PIZZA</v>
          </cell>
          <cell r="H1837" t="str">
            <v>TOMATO PASTE FOR BULK PROCESSING FLOUR BAKER HARD WHT UNBLCH-BULK CHEESE MOZ LM PT SKM UNFZ PROC PK(41125)</v>
          </cell>
          <cell r="I1837">
            <v>11.22</v>
          </cell>
          <cell r="J1837">
            <v>2.9403999999999999</v>
          </cell>
          <cell r="K1837">
            <v>14.04</v>
          </cell>
        </row>
        <row r="1838">
          <cell r="F1838" t="str">
            <v>100959-C96SWWEDPA</v>
          </cell>
          <cell r="G1838" t="str">
            <v>WHEAT WEDGE PEP 50/50 CHS &amp; SOY</v>
          </cell>
          <cell r="H1838" t="str">
            <v>TOMATO PASTE FOR BULK PROCESSING FLOUR BAKER HARD WHT UNBLCH-BULK CHEESE MOZ LM PT SKM UNFZ PROC PK(41125)</v>
          </cell>
          <cell r="I1838">
            <v>8.07</v>
          </cell>
          <cell r="J1838">
            <v>2.9403999999999999</v>
          </cell>
          <cell r="K1838">
            <v>8.2200000000000006</v>
          </cell>
        </row>
        <row r="1839">
          <cell r="F1839" t="str">
            <v>100959-C96SWWEDTP</v>
          </cell>
          <cell r="G1839" t="str">
            <v>WW Soy Turkey Pepp Wedge Pizza</v>
          </cell>
          <cell r="H1839" t="str">
            <v>TOMATO PASTE FOR BULK PROCESSING FLOUR BAKER HARD WHT UNBLCH-BULK CHEESE MOZ LM PT SKM UNFZ PROC PK(41125)</v>
          </cell>
          <cell r="I1839">
            <v>10.17</v>
          </cell>
          <cell r="J1839">
            <v>2.9403999999999999</v>
          </cell>
          <cell r="K1839">
            <v>12.26</v>
          </cell>
        </row>
        <row r="1840">
          <cell r="F1840" t="str">
            <v>100959-C96WWEDP2</v>
          </cell>
          <cell r="G1840" t="str">
            <v>WHEAT WEDGE PEPPERONI PIZZA</v>
          </cell>
          <cell r="H1840" t="str">
            <v>TOMATO PASTE FOR BULK PROCESSING FLOUR BAKER HARD WHT UNBLCH-BULK CHEESE MOZ LM PT SKM UNFZ PROC PK(41125)</v>
          </cell>
          <cell r="I1840">
            <v>13.98</v>
          </cell>
          <cell r="J1840">
            <v>2.9403999999999999</v>
          </cell>
          <cell r="K1840">
            <v>19.73</v>
          </cell>
        </row>
        <row r="1841">
          <cell r="F1841" t="str">
            <v>100959-C96WWEDTP2</v>
          </cell>
          <cell r="G1841" t="str">
            <v>WW TURKEY PEPPERONI WEDGE PIZZA</v>
          </cell>
          <cell r="H1841" t="str">
            <v>TOMATO PASTE FOR BULK PROCESSING FLOUR BAKER HARD WHT UNBLCH-BULK CHEESE MOZ LM PT SKM UNFZ PROC PK(41125)</v>
          </cell>
          <cell r="I1841">
            <v>15.75</v>
          </cell>
          <cell r="J1841">
            <v>2.9403999999999999</v>
          </cell>
          <cell r="K1841">
            <v>22.11</v>
          </cell>
        </row>
        <row r="1842">
          <cell r="F1842" t="str">
            <v>100959-C96WWTP 4x6</v>
          </cell>
          <cell r="G1842" t="str">
            <v>WW Turkey Pepp Pizza</v>
          </cell>
          <cell r="H1842" t="str">
            <v>TOMATO PASTE FOR BULK PROCESSING CHEESE MOZ LM PT SKM UNFZ PROC PK(41125) FLOUR BAKER HARD WHT UNBLCH-BULK</v>
          </cell>
          <cell r="I1842">
            <v>14.64</v>
          </cell>
          <cell r="J1842">
            <v>2.9403999999999999</v>
          </cell>
          <cell r="K1842">
            <v>20.03</v>
          </cell>
        </row>
        <row r="1843">
          <cell r="F1843" t="str">
            <v>100959-M16WPS2</v>
          </cell>
          <cell r="G1843" t="str">
            <v>WW Pizzeria Cheese Pizza IW</v>
          </cell>
          <cell r="H1843" t="str">
            <v>TOMATO PASTE FOR BULK PROCESSING FLOUR BAKER HARD WHT UNBLCH-BULK CHEESE MOZ LM PT SKM UNFZ PROC PK(41125)</v>
          </cell>
          <cell r="I1843">
            <v>11.78</v>
          </cell>
          <cell r="J1843">
            <v>2.9403999999999999</v>
          </cell>
          <cell r="K1843">
            <v>17.2</v>
          </cell>
        </row>
        <row r="1844">
          <cell r="F1844" t="str">
            <v>100959-M16WPSP2</v>
          </cell>
          <cell r="G1844" t="str">
            <v>WW Pizzeria Style Pepp Piza</v>
          </cell>
          <cell r="H1844" t="str">
            <v>TOMATO PASTE FOR BULK PROCESSING CHEESE MOZ LM PT SKM UNFZ PROC PK(41125) FLOUR BAKER HARD WHT UNBLCH-BULK</v>
          </cell>
          <cell r="I1844">
            <v>10.1</v>
          </cell>
          <cell r="J1844">
            <v>2.9403999999999999</v>
          </cell>
          <cell r="K1844">
            <v>13.97</v>
          </cell>
        </row>
        <row r="1845">
          <cell r="F1845" t="str">
            <v>100959-M401WW24X6</v>
          </cell>
          <cell r="G1845" t="str">
            <v>4x6 WW Cheese Pizza</v>
          </cell>
          <cell r="H1845" t="str">
            <v>TOMATO PASTE FOR BULK PROCESSING CHEESE MOZ LM PT SKM UNFZ PROC PK(41125) FLOUR BAKER HARD WHT UNBLCH-BULK</v>
          </cell>
          <cell r="I1845">
            <v>7.61</v>
          </cell>
          <cell r="J1845">
            <v>2.9403999999999999</v>
          </cell>
          <cell r="K1845">
            <v>10.93</v>
          </cell>
        </row>
        <row r="1846">
          <cell r="F1846" t="str">
            <v>100959-M5WRMNY2</v>
          </cell>
          <cell r="G1846" t="str">
            <v>5" Rd WW Cheese Pizza IW</v>
          </cell>
          <cell r="H1846" t="str">
            <v>TOMATO PASTE FOR BULK PROCESSING CHEESE MOZ LM PT SKM UNFZ PROC PK(41125) FLOUR BAKER HARD WHT UNBLCH-BULK</v>
          </cell>
          <cell r="I1846">
            <v>11.47</v>
          </cell>
          <cell r="J1846">
            <v>2.9403999999999999</v>
          </cell>
          <cell r="K1846">
            <v>16.350000000000001</v>
          </cell>
        </row>
        <row r="1847">
          <cell r="F1847" t="str">
            <v>100959-M5WRMP1NY2</v>
          </cell>
          <cell r="G1847" t="str">
            <v>5" RD WW Pepp Pizza IW</v>
          </cell>
          <cell r="H1847" t="str">
            <v>TOMATO PASTE FOR BULK PROCESSING CHEESE MOZ LM PT SKM UNFZ PROC PK(41125) FLOUR BAKER HARD WHT UNBLCH-BULK</v>
          </cell>
          <cell r="I1847">
            <v>9.9700000000000006</v>
          </cell>
          <cell r="J1847">
            <v>2.9403999999999999</v>
          </cell>
          <cell r="K1847">
            <v>13.47</v>
          </cell>
        </row>
        <row r="1848">
          <cell r="F1848" t="str">
            <v>100959-M5WRMTP3</v>
          </cell>
          <cell r="G1848" t="str">
            <v>5" Rd WW Turkey Pepp Pizza IW</v>
          </cell>
          <cell r="H1848" t="str">
            <v>TOMATO PASTE FOR BULK PROCESSING CHEESE MOZ LM PT SKM UNFZ PROC PK(41125) FLOUR BAKER HARD WHT UNBLCH-BULK</v>
          </cell>
          <cell r="I1848">
            <v>9.7799999999999994</v>
          </cell>
          <cell r="J1848">
            <v>2.9403999999999999</v>
          </cell>
          <cell r="K1848">
            <v>13.1</v>
          </cell>
        </row>
        <row r="1849">
          <cell r="F1849" t="str">
            <v>100959-M60WGUM2</v>
          </cell>
          <cell r="G1849" t="str">
            <v>WHEAT GARLIC FRENCH BREAD</v>
          </cell>
          <cell r="H1849" t="str">
            <v>CHEESE MOZ LM PT SKM UNFZ PROC PK(41125)</v>
          </cell>
          <cell r="I1849">
            <v>7.5</v>
          </cell>
          <cell r="J1849">
            <v>1.9231</v>
          </cell>
          <cell r="K1849">
            <v>14.42</v>
          </cell>
        </row>
        <row r="1850">
          <cell r="F1850" t="str">
            <v>100959-M60WUM2</v>
          </cell>
          <cell r="G1850" t="str">
            <v>WHEAT FRENCH BREAD PIZZA</v>
          </cell>
          <cell r="H1850" t="str">
            <v>TOMATO PASTE FOR BULK PROCESSING CHEESE MOZ LM PT SKM UNFZ PROC PK(41125)</v>
          </cell>
          <cell r="I1850">
            <v>9.75</v>
          </cell>
          <cell r="J1850">
            <v>2.6072000000000002</v>
          </cell>
          <cell r="K1850">
            <v>15.96</v>
          </cell>
        </row>
        <row r="1851">
          <cell r="F1851" t="str">
            <v>100959-M60WUMP2</v>
          </cell>
          <cell r="G1851" t="str">
            <v>WW Pepperoni French Bread</v>
          </cell>
          <cell r="H1851" t="str">
            <v>TOMATO PASTE FOR BULK PROCESSING CHEESE MOZ LM PT SKM UNFZ PROC PK(41125)</v>
          </cell>
          <cell r="I1851">
            <v>7.79</v>
          </cell>
          <cell r="J1851">
            <v>2.6072000000000002</v>
          </cell>
          <cell r="K1851">
            <v>12.29</v>
          </cell>
        </row>
        <row r="1852">
          <cell r="F1852" t="str">
            <v>100959-M60WUMTP2</v>
          </cell>
          <cell r="G1852" t="str">
            <v>WHEAT FRENCH BREAD TURKEY PEPPERONI</v>
          </cell>
          <cell r="H1852" t="str">
            <v>TOMATO PASTE FOR BULK PROCESSING CHEESE MOZ LM PT SKM UNFZ PROC PK(41125)</v>
          </cell>
          <cell r="I1852">
            <v>7.88</v>
          </cell>
          <cell r="J1852">
            <v>2.6072000000000002</v>
          </cell>
          <cell r="K1852">
            <v>12.37</v>
          </cell>
        </row>
        <row r="1853">
          <cell r="F1853" t="str">
            <v>100959-M625RM2</v>
          </cell>
          <cell r="G1853" t="str">
            <v>6" RD CHEESE PIZZA</v>
          </cell>
          <cell r="H1853" t="str">
            <v>TOMATO PASTE FOR BULK PROCESSING FLOUR BAKER HARD WHT UNBLCH-BULK CHEESE MOZ LM PT SKM UNFZ PROC PK(41125)</v>
          </cell>
          <cell r="I1853">
            <v>16.63</v>
          </cell>
          <cell r="J1853">
            <v>2.9403999999999999</v>
          </cell>
          <cell r="K1853">
            <v>18.25</v>
          </cell>
        </row>
        <row r="1854">
          <cell r="F1854" t="str">
            <v>100959-M625RMP2</v>
          </cell>
          <cell r="G1854" t="str">
            <v>6" RD PEPPERONI PIZZA</v>
          </cell>
          <cell r="H1854" t="str">
            <v>TOMATO PASTE FOR BULK PROCESSING FLOUR BAKER HARD WHT UNBLCH-BULK CHEESE MOZ LM PT SKM UNFZ PROC PK(41125)</v>
          </cell>
          <cell r="I1854">
            <v>14.39</v>
          </cell>
          <cell r="J1854">
            <v>2.9403999999999999</v>
          </cell>
          <cell r="K1854">
            <v>14.1</v>
          </cell>
        </row>
        <row r="1855">
          <cell r="F1855" t="str">
            <v>100959-M625WBC2</v>
          </cell>
          <cell r="G1855" t="str">
            <v>6" WW Buffalo Chicken Pizza Wrapped</v>
          </cell>
          <cell r="H1855" t="str">
            <v>CHEESE MOZ LM PT SKM UNFZ PROC PK(41125) FLOUR BAKER HARD WHT UNBLCH-BULK</v>
          </cell>
          <cell r="I1855">
            <v>7.66</v>
          </cell>
          <cell r="J1855">
            <v>2.2563</v>
          </cell>
          <cell r="K1855">
            <v>11.49</v>
          </cell>
        </row>
        <row r="1856">
          <cell r="F1856" t="str">
            <v>100959-M625WBQ2</v>
          </cell>
          <cell r="G1856" t="str">
            <v>6" RD WHEAT BBQ CHICKEN</v>
          </cell>
          <cell r="H1856" t="str">
            <v>FLOUR BAKER HARD WHT UNBLCH-BULK CHEESE MOZ LM PT SKM UNFZ PROC PK(41125)</v>
          </cell>
          <cell r="I1856">
            <v>7.3599999999999994</v>
          </cell>
          <cell r="J1856">
            <v>2.2563</v>
          </cell>
          <cell r="K1856">
            <v>11.41</v>
          </cell>
        </row>
        <row r="1857">
          <cell r="F1857" t="str">
            <v>100959-M625WHW2</v>
          </cell>
          <cell r="G1857" t="str">
            <v>6"RD WHEAT HAWAIIAN PIZZA</v>
          </cell>
          <cell r="H1857" t="str">
            <v>TOMATO PASTE FOR BULK PROCESSING FLOUR BAKER HARD WHT UNBLCH-BULK CHEESE MOZ LM PT SKM UNFZ PROC PK(41125)</v>
          </cell>
          <cell r="I1857">
            <v>10.050000000000001</v>
          </cell>
          <cell r="J1857">
            <v>2.9403999999999999</v>
          </cell>
          <cell r="K1857">
            <v>14.26</v>
          </cell>
        </row>
        <row r="1858">
          <cell r="F1858" t="str">
            <v>100959-M625WRM2</v>
          </cell>
          <cell r="G1858" t="str">
            <v>6"WHEAT CHEESE PIZZA</v>
          </cell>
          <cell r="H1858" t="str">
            <v>TOMATO PASTE FOR BULK PROCESSING FLOUR BAKER HARD WHT UNBLCH-BULK CHEESE MOZ LM PT SKM UNFZ PROC PK(41125)</v>
          </cell>
          <cell r="I1858">
            <v>11.36</v>
          </cell>
          <cell r="J1858">
            <v>2.9403999999999999</v>
          </cell>
          <cell r="K1858">
            <v>16.45</v>
          </cell>
        </row>
        <row r="1859">
          <cell r="F1859" t="str">
            <v>100959-M625WRMB2</v>
          </cell>
          <cell r="G1859" t="str">
            <v>6" RD WHEAT BEEF PATTIE PIZZA</v>
          </cell>
          <cell r="H1859" t="str">
            <v>TOMATO PASTE FOR BULK PROCESSING FLOUR BAKER HARD WHT UNBLCH-BULK CHEESE MOZ LM PT SKM UNFZ PROC PK(41125)</v>
          </cell>
          <cell r="I1859">
            <v>10.199999999999999</v>
          </cell>
          <cell r="J1859">
            <v>2.9403999999999999</v>
          </cell>
          <cell r="K1859">
            <v>14.28</v>
          </cell>
        </row>
        <row r="1860">
          <cell r="F1860" t="str">
            <v>100959-M625WRMP2</v>
          </cell>
          <cell r="G1860" t="str">
            <v>6" Round WW Pepp Pizza IW</v>
          </cell>
          <cell r="H1860" t="str">
            <v>TOMATO PASTE FOR BULK PROCESSING FLOUR BAKER HARD WHT UNBLCH-BULK CHEESE MOZ LM PT SKM UNFZ PROC PK(41125)</v>
          </cell>
          <cell r="I1860">
            <v>9.58</v>
          </cell>
          <cell r="J1860">
            <v>2.9403999999999999</v>
          </cell>
          <cell r="K1860">
            <v>12.56</v>
          </cell>
        </row>
        <row r="1861">
          <cell r="F1861" t="str">
            <v>100959-M625WRMTP3</v>
          </cell>
          <cell r="G1861" t="str">
            <v>6"WHEAT TURKEY PEPPERONI PIZZA</v>
          </cell>
          <cell r="H1861" t="str">
            <v>TOMATO PASTE FOR BULK PROCESSING FLOUR BAKER HARD WHT UNBLCH-BULK CHEESE MOZ LM PT SKM UNFZ PROC PK(41125)</v>
          </cell>
          <cell r="I1861">
            <v>9.86</v>
          </cell>
          <cell r="J1861">
            <v>2.9403999999999999</v>
          </cell>
          <cell r="K1861">
            <v>13.57</v>
          </cell>
        </row>
        <row r="1862">
          <cell r="F1862" t="str">
            <v>100959-M625WRMV2</v>
          </cell>
          <cell r="G1862" t="str">
            <v>6" WHEAT CHEESE &amp; VEGGIE</v>
          </cell>
          <cell r="H1862" t="str">
            <v>TOMATO PASTE FOR BULK PROCESSING FLOUR BAKER HARD WHT UNBLCH-BULK CHEESE MOZ LM PT SKM UNFZ PROC PK(41125)</v>
          </cell>
          <cell r="I1862">
            <v>11.64</v>
          </cell>
          <cell r="J1862">
            <v>2.9403999999999999</v>
          </cell>
          <cell r="K1862">
            <v>16.54</v>
          </cell>
        </row>
        <row r="1863">
          <cell r="F1863" t="str">
            <v>100959-M625WSUP2</v>
          </cell>
          <cell r="G1863" t="str">
            <v>6" RD WHEAT SUPREME PIZZA</v>
          </cell>
          <cell r="H1863" t="str">
            <v>TOMATO PASTE FOR BULK PROCESSING FLOUR BAKER HARD WHT UNBLCH-BULK CHEESE MOZ LM PT SKM UNFZ PROC PK(41125)</v>
          </cell>
          <cell r="I1863">
            <v>8.51</v>
          </cell>
          <cell r="J1863">
            <v>2.9403999999999999</v>
          </cell>
          <cell r="K1863">
            <v>11.03</v>
          </cell>
        </row>
        <row r="1864">
          <cell r="F1864" t="str">
            <v>100959-M625WTME2</v>
          </cell>
          <cell r="G1864" t="str">
            <v>6" ROUND WHEAT TURKEY MEATEATERS IW</v>
          </cell>
          <cell r="H1864" t="str">
            <v>CHEESE MOZ LM PT SKM UNFZ PROC PK(41125) TOMATO PASTE FOR BULK PROCESSING FLOUR BAKER HARD WHT UNBLCH-BULK</v>
          </cell>
          <cell r="I1864">
            <v>9.43</v>
          </cell>
          <cell r="J1864">
            <v>2.9403999999999999</v>
          </cell>
          <cell r="K1864">
            <v>12.27</v>
          </cell>
        </row>
        <row r="1865">
          <cell r="F1865" t="str">
            <v>100959-M64WPS2</v>
          </cell>
          <cell r="G1865" t="str">
            <v>WW Pizzeria Style Chs Pizza - IW</v>
          </cell>
          <cell r="H1865" t="str">
            <v>TOMATO PASTE FOR BULK PROCESSING FLOUR BAKER HARD WHT UNBLCH-BULK CHEESE MOZ LM PT SKM UNFZ PROC PK(41125)</v>
          </cell>
          <cell r="I1865">
            <v>11.78</v>
          </cell>
          <cell r="J1865">
            <v>2.9403999999999999</v>
          </cell>
          <cell r="K1865">
            <v>17.2</v>
          </cell>
        </row>
        <row r="1866">
          <cell r="F1866" t="str">
            <v>100959-M64WPSP2</v>
          </cell>
          <cell r="G1866" t="str">
            <v>WW Pizzeria Pepp Pizza</v>
          </cell>
          <cell r="H1866" t="str">
            <v>TOMATO PASTE FOR BULK PROCESSING FLOUR BAKER HARD WHT UNBLCH-BULK CHEESE MOZ LM PT SKM UNFZ PROC PK(41125)</v>
          </cell>
          <cell r="I1866">
            <v>10.1</v>
          </cell>
          <cell r="J1866">
            <v>2.9403999999999999</v>
          </cell>
          <cell r="K1866">
            <v>13.97</v>
          </cell>
        </row>
        <row r="1867">
          <cell r="F1867" t="str">
            <v>100959-M72WARCH</v>
          </cell>
          <cell r="G1867" t="str">
            <v>WHEAT STUFFED CRUST CHEESE PIZZA</v>
          </cell>
          <cell r="H1867" t="str">
            <v>TOMATO PASTE FOR BULK PROCESSING FLOUR BAKER HARD WHT UNBLCH-BULK CHEESE MOZ LM PT SKM UNFZ PROC PK(41125)</v>
          </cell>
          <cell r="I1867">
            <v>13.05</v>
          </cell>
          <cell r="J1867">
            <v>2.9403999999999999</v>
          </cell>
          <cell r="K1867">
            <v>19.03</v>
          </cell>
        </row>
        <row r="1868">
          <cell r="F1868" t="str">
            <v>100959-M72WWSCM2</v>
          </cell>
          <cell r="G1868" t="str">
            <v>WHOLE WHEAT STUFFED CRUST CHEESE</v>
          </cell>
          <cell r="H1868" t="str">
            <v>TOMATO PASTE FOR BULK PROCESSING FLOUR BAKER HARD WHT UNBLCH-BULK CHEESE MOZ LM PT SKM UNFZ PROC PK(41125)</v>
          </cell>
          <cell r="I1868">
            <v>12.51</v>
          </cell>
          <cell r="J1868">
            <v>2.9403999999999999</v>
          </cell>
          <cell r="K1868">
            <v>18.670000000000002</v>
          </cell>
        </row>
        <row r="1869">
          <cell r="F1869" t="str">
            <v>100959-M72WWSCM2 4x6</v>
          </cell>
          <cell r="G1869" t="str">
            <v>4x6 WW Stuffed Crust Chs Pizza IW</v>
          </cell>
          <cell r="H1869" t="str">
            <v>TOMATO PASTE FOR BULK PROCESSING CHEESE MOZ LM PT SKM UNFZ PROC PK(41125) TOMATO PASTE FOR BULK PROCESSING</v>
          </cell>
          <cell r="I1869">
            <v>12.9</v>
          </cell>
          <cell r="J1869">
            <v>3.2913000000000001</v>
          </cell>
          <cell r="K1869">
            <v>19.670000000000002</v>
          </cell>
        </row>
        <row r="1870">
          <cell r="F1870" t="str">
            <v>100959-M72WWSCMP2</v>
          </cell>
          <cell r="G1870" t="str">
            <v>WW Stuffed Crust Pepp Pizza IW</v>
          </cell>
          <cell r="H1870" t="str">
            <v>TOMATO PASTE FOR BULK PROCESSING FLOUR BAKER HARD WHT UNBLCH-BULK CHEESE MOZ LM PT SKM UNFZ PROC PK(41125)</v>
          </cell>
          <cell r="I1870">
            <v>10.62</v>
          </cell>
          <cell r="J1870">
            <v>2.9403999999999999</v>
          </cell>
          <cell r="K1870">
            <v>14.51</v>
          </cell>
        </row>
        <row r="1871">
          <cell r="F1871" t="str">
            <v>100959-M72WWSCMP24X6</v>
          </cell>
          <cell r="G1871" t="str">
            <v>4x6 WW Stuffed Crust Pepp Pizza</v>
          </cell>
          <cell r="H1871" t="str">
            <v>TOMATO PASTE FOR BULK PROCESSING FLOUR BAKER HARD WHT UNBLCH-BULK CHEESE MOZ LM PT SKM UNFZ PROC PK(41125)</v>
          </cell>
          <cell r="I1871">
            <v>10.62</v>
          </cell>
          <cell r="J1871">
            <v>2.9403999999999999</v>
          </cell>
          <cell r="K1871">
            <v>14.51</v>
          </cell>
        </row>
        <row r="1872">
          <cell r="F1872" t="str">
            <v>100959-M80WBCA1</v>
          </cell>
          <cell r="G1872" t="str">
            <v>WHEAT BACON SCRAMBLE</v>
          </cell>
          <cell r="H1872" t="str">
            <v>FLOUR BAKER HARD WHT UNBLCH-BULK CHEESE MOZ LM PT SKM UNFZ PROC PK(41125)</v>
          </cell>
          <cell r="I1872">
            <v>3.38</v>
          </cell>
          <cell r="J1872">
            <v>2.2563</v>
          </cell>
          <cell r="K1872">
            <v>3.71</v>
          </cell>
        </row>
        <row r="1873">
          <cell r="F1873" t="str">
            <v>100959-M80WBF</v>
          </cell>
          <cell r="G1873" t="str">
            <v>6" Rd WW  Turkey Pepp Pizza</v>
          </cell>
          <cell r="H1873" t="str">
            <v>CHEESE MOZ LM PT SKM UNFZ PROC PK(41125) FLOUR BAKER HARD WHT UNBLCH-BULK</v>
          </cell>
          <cell r="I1873">
            <v>3.65</v>
          </cell>
          <cell r="J1873">
            <v>2.2563</v>
          </cell>
          <cell r="K1873">
            <v>5.19</v>
          </cell>
        </row>
        <row r="1874">
          <cell r="F1874" t="str">
            <v>100959-M80WBF</v>
          </cell>
          <cell r="G1874" t="str">
            <v>3X5 WHEAT BREAKFAST FLATBREAD-IW</v>
          </cell>
          <cell r="H1874" t="str">
            <v>CHEESE MOZ LM PT SKM UNFZ PROC PK(41125) FLOUR BAKER HARD WHT UNBLCH-BULK</v>
          </cell>
          <cell r="I1874">
            <v>3.86</v>
          </cell>
          <cell r="J1874">
            <v>2.2563</v>
          </cell>
          <cell r="K1874">
            <v>5.26</v>
          </cell>
        </row>
        <row r="1875">
          <cell r="F1875" t="str">
            <v>100959-M80WBTS1</v>
          </cell>
          <cell r="G1875" t="str">
            <v>3x5 WW Turkdy Sausage Break Pizza IW</v>
          </cell>
          <cell r="H1875" t="str">
            <v>TOMATO PASTE FOR BULK PROCESSING FLOUR BAKER HARD WHT UNBLCH-BULK CHEESE MOZ LM PT SKM UNFZ PROC PK(41125)</v>
          </cell>
          <cell r="I1875">
            <v>6.69</v>
          </cell>
          <cell r="J1875">
            <v>2.9403999999999999</v>
          </cell>
          <cell r="K1875">
            <v>8.65</v>
          </cell>
        </row>
        <row r="1876">
          <cell r="F1876" t="str">
            <v>100959-M80WBTS100</v>
          </cell>
          <cell r="G1876" t="str">
            <v>3x5 WW Turkey Sausage Breakfast Pizza</v>
          </cell>
          <cell r="H1876" t="str">
            <v>TOMATO PASTE FOR BULK PROCESSING FLOUR BAKER HARD WHT UNBLCH-BULK CHEESE MOZ LM PT SKM UNFZ PROC PK(41125)</v>
          </cell>
          <cell r="I1876">
            <v>7.6499999999999986</v>
          </cell>
          <cell r="J1876">
            <v>2.9403999999999999</v>
          </cell>
          <cell r="K1876">
            <v>9.34</v>
          </cell>
        </row>
        <row r="1877">
          <cell r="F1877" t="str">
            <v>100959-M80WBTSA</v>
          </cell>
          <cell r="G1877" t="str">
            <v>WHEAT TURKEY SAUSAGE PIZZA</v>
          </cell>
          <cell r="H1877" t="str">
            <v>TOMATO PASTE FOR BULK PROCESSING FLOUR BAKER HARD WHT UNBLCH-BULK CHEESE MOZ LM PT SKM UNFZ PROC PK(41125)</v>
          </cell>
          <cell r="I1877">
            <v>5.4</v>
          </cell>
          <cell r="J1877">
            <v>2.9403999999999999</v>
          </cell>
          <cell r="K1877">
            <v>5.49</v>
          </cell>
        </row>
        <row r="1878">
          <cell r="F1878" t="str">
            <v>100959-M80WBTSA10</v>
          </cell>
          <cell r="G1878" t="str">
            <v>3X5 WHEAT TURKEY SAUSAGE PIZZA</v>
          </cell>
          <cell r="H1878" t="str">
            <v>TOMATO PASTE FOR BULK PROCESSING FLOUR BAKER HARD WHT UNBLCH-BULK CHEESE MOZ LM PT SKM UNFZ PROC PK(41125)</v>
          </cell>
          <cell r="I1878">
            <v>5.4</v>
          </cell>
          <cell r="J1878">
            <v>2.9403999999999999</v>
          </cell>
          <cell r="K1878">
            <v>5.49</v>
          </cell>
        </row>
        <row r="1879">
          <cell r="F1879" t="str">
            <v>100959-M80WCM50</v>
          </cell>
          <cell r="G1879" t="str">
            <v>3X5 WHEAT CHEESE PIZZA</v>
          </cell>
          <cell r="H1879" t="str">
            <v>TOMATO PASTE FOR BULK PROCESSING FLOUR BAKER HARD WHT UNBLCH-BULK CHEESE MOZ LM PT SKM UNFZ PROC PK(41125)</v>
          </cell>
          <cell r="I1879">
            <v>6.22</v>
          </cell>
          <cell r="J1879">
            <v>2.9403999999999999</v>
          </cell>
          <cell r="K1879">
            <v>6.75</v>
          </cell>
        </row>
        <row r="1880">
          <cell r="F1880" t="str">
            <v>100959-M80WGEC100</v>
          </cell>
          <cell r="G1880" t="str">
            <v>3X% WW Gravy,Egg Chs Bagel IW</v>
          </cell>
          <cell r="H1880" t="str">
            <v>FLOUR BAKER HARD WHT UNBLCH-BULK CHEESE MOZ LM PT SKM UNFZ PROC PK(41125)</v>
          </cell>
          <cell r="I1880">
            <v>4.34</v>
          </cell>
          <cell r="J1880">
            <v>2.2563</v>
          </cell>
          <cell r="K1880">
            <v>5.42</v>
          </cell>
        </row>
        <row r="1881">
          <cell r="F1881" t="str">
            <v>100959-M80WM2</v>
          </cell>
          <cell r="G1881" t="str">
            <v>3X5 WHEAT CHEESE PIZZA</v>
          </cell>
          <cell r="H1881" t="str">
            <v>TOMATO PASTE FOR BULK PROCESSING FLOUR BAKER HARD WHT UNBLCH-BULK CHEESE MOZ LM PT SKM UNFZ PROC PK(41125)</v>
          </cell>
          <cell r="I1881">
            <v>13.95</v>
          </cell>
          <cell r="J1881">
            <v>2.9403999999999999</v>
          </cell>
          <cell r="K1881">
            <v>21.1</v>
          </cell>
        </row>
        <row r="1882">
          <cell r="F1882" t="str">
            <v>100959-M80WMP2</v>
          </cell>
          <cell r="G1882" t="str">
            <v>3x5 WW Pepp Pizza IW</v>
          </cell>
          <cell r="H1882" t="str">
            <v>TOMATO PASTE FOR BULK PROCESSING FLOUR BAKER HARD WHT UNBLCH-BULK CHEESE MOZ LM PT SKM UNFZ PROC PK(41125)</v>
          </cell>
          <cell r="I1882">
            <v>12.08</v>
          </cell>
          <cell r="J1882">
            <v>2.9403999999999999</v>
          </cell>
          <cell r="K1882">
            <v>16.899999999999999</v>
          </cell>
        </row>
        <row r="1883">
          <cell r="F1883" t="str">
            <v>100959-M80WS100</v>
          </cell>
          <cell r="G1883" t="str">
            <v>3X5 WHEAT SAUSAGE BREAKFAST PIZZA</v>
          </cell>
          <cell r="H1883" t="str">
            <v>TOMATO PASTE FOR BULK PROCESSING FLOUR BAKER HARD WHT UNBLCH-BULK CHEESE MOZ LM PT SKM UNFZ PROC PK(41125)</v>
          </cell>
          <cell r="I1883">
            <v>6.8</v>
          </cell>
          <cell r="J1883">
            <v>2.9403999999999999</v>
          </cell>
          <cell r="K1883">
            <v>8.68</v>
          </cell>
        </row>
        <row r="1884">
          <cell r="F1884" t="str">
            <v>100959-M80WSA100</v>
          </cell>
          <cell r="G1884" t="str">
            <v>3X5 WHEAT SAUSAGE BREAKFAST PIZZA</v>
          </cell>
          <cell r="H1884" t="str">
            <v>TOMATO PASTE FOR BULK PROCESSING FLOUR BAKER HARD WHT UNBLCH-BULK CHEESE MOZ LM PT SKM UNFZ PROC PK(41125)</v>
          </cell>
          <cell r="I1884">
            <v>4.9000000000000004</v>
          </cell>
          <cell r="J1884">
            <v>2.9403999999999999</v>
          </cell>
          <cell r="K1884">
            <v>5.03</v>
          </cell>
        </row>
        <row r="1885">
          <cell r="F1885" t="str">
            <v>100959-M80WSGA100</v>
          </cell>
          <cell r="G1885" t="str">
            <v>WHEAT SAUSAGE GRAVY BREAKFAST PIZZA</v>
          </cell>
          <cell r="H1885" t="str">
            <v>FLOUR BAKER HARD WHT UNBLCH-BULK CHEESE MOZ LM PT SKM UNFZ PROC PK(41125)</v>
          </cell>
          <cell r="I1885">
            <v>3.6</v>
          </cell>
          <cell r="J1885">
            <v>2.2563</v>
          </cell>
          <cell r="K1885">
            <v>4.1399999999999997</v>
          </cell>
        </row>
        <row r="1886">
          <cell r="F1886" t="str">
            <v>100959-M80WTBF</v>
          </cell>
          <cell r="G1886" t="str">
            <v>3x5 WW Turkey Breakfast Flatbread</v>
          </cell>
          <cell r="H1886" t="str">
            <v>CHEESE MOZ LM PT SKM UNFZ PROC PK(41125) FLOUR BAKER HARD WHT UNBLCH-BULK</v>
          </cell>
          <cell r="I1886">
            <v>3.92</v>
          </cell>
          <cell r="J1886">
            <v>2.2563</v>
          </cell>
          <cell r="K1886">
            <v>5.28</v>
          </cell>
        </row>
        <row r="1887">
          <cell r="F1887" t="str">
            <v>100959-M80WTSG100</v>
          </cell>
          <cell r="G1887" t="str">
            <v>WHEAT TURKEY SAUSAGE &amp; GRAVY</v>
          </cell>
          <cell r="H1887" t="str">
            <v>FLOUR BAKER HARD WHT UNBLCH-BULK CHEESE MOZ LM PT SKM UNFZ PROC PK(41125)</v>
          </cell>
          <cell r="I1887">
            <v>5.5</v>
          </cell>
          <cell r="J1887">
            <v>2.2563</v>
          </cell>
          <cell r="K1887">
            <v>7.79</v>
          </cell>
        </row>
        <row r="1888">
          <cell r="F1888" t="str">
            <v>100959-M961SWCM2</v>
          </cell>
          <cell r="G1888" t="str">
            <v>4x6  Chs Pizza Soy &amp; WW Crust IW</v>
          </cell>
          <cell r="H1888" t="str">
            <v>TOMATO PASTE FOR BULK PROCESSING FLOUR BAKER HARD WHT UNBLCH-BULK CHEESE MOZ LM PT SKM UNFZ PROC PK(41125)</v>
          </cell>
          <cell r="I1888">
            <v>12.57</v>
          </cell>
          <cell r="J1888">
            <v>2.9403999999999999</v>
          </cell>
          <cell r="K1888">
            <v>16.87</v>
          </cell>
        </row>
        <row r="1889">
          <cell r="F1889" t="str">
            <v>100959-M961WCMV1</v>
          </cell>
          <cell r="G1889" t="str">
            <v>4x6 WW Chs &amp; Veggie Pizza IW</v>
          </cell>
          <cell r="H1889" t="str">
            <v>TOMATO PASTE FOR BULK PROCESSING FLOUR BAKER HARD WHT UNBLCH-BULK CHEESE MOZ LM PT SKM UNFZ PROC PK(41125)</v>
          </cell>
          <cell r="I1889">
            <v>17.670000000000002</v>
          </cell>
          <cell r="J1889">
            <v>2.9403999999999999</v>
          </cell>
          <cell r="K1889">
            <v>25.81</v>
          </cell>
        </row>
        <row r="1890">
          <cell r="F1890" t="str">
            <v>100959-M96RWBC 4x6</v>
          </cell>
          <cell r="G1890" t="str">
            <v>WHEAT BUFFALO WHITE CHICKEN PIZZA</v>
          </cell>
          <cell r="H1890" t="str">
            <v>FLOUR BAKER HARD WHT UNBLCH-BULK CHEESE MOZ LM PT SKM UNFZ PROC PK(41125)</v>
          </cell>
          <cell r="I1890">
            <v>11.75</v>
          </cell>
          <cell r="J1890">
            <v>2.2563</v>
          </cell>
          <cell r="K1890">
            <v>18.23</v>
          </cell>
        </row>
        <row r="1891">
          <cell r="F1891" t="str">
            <v>100959-M96WBB</v>
          </cell>
          <cell r="G1891" t="str">
            <v>WW CHEESE BREAKFAST BAGEL-IW</v>
          </cell>
          <cell r="H1891" t="str">
            <v>TOMATO PASTE FOR BULK PROCESSING CHEESE MOZ LM PT SKM UNFZ PROC PK(41125) FLOUR BAKER HARD WHT UNBLCH-BULK</v>
          </cell>
          <cell r="I1891">
            <v>16.190000000000001</v>
          </cell>
          <cell r="J1891">
            <v>2.9403999999999999</v>
          </cell>
          <cell r="K1891">
            <v>15.78</v>
          </cell>
        </row>
        <row r="1892">
          <cell r="F1892" t="str">
            <v>100959-M96WBBS</v>
          </cell>
          <cell r="G1892" t="str">
            <v>WW SAUSAGE BREAKFAST BAGEL-IW</v>
          </cell>
          <cell r="H1892" t="str">
            <v>TOMATO PASTE FOR BULK PROCESSING CHEESE MOZ LM PT SKM UNFZ PROC PK(41125) FLOUR BAKER HARD WHT UNBLCH-BULK</v>
          </cell>
          <cell r="I1892">
            <v>14.03</v>
          </cell>
          <cell r="J1892">
            <v>2.9403999999999999</v>
          </cell>
          <cell r="K1892">
            <v>12.08</v>
          </cell>
        </row>
        <row r="1893">
          <cell r="F1893" t="str">
            <v>100959-M96WBBSA</v>
          </cell>
          <cell r="G1893" t="str">
            <v>WW SAUSAGE 50/50 CHEESE  BAGEL-IW</v>
          </cell>
          <cell r="H1893" t="str">
            <v>TOMATO PASTE FOR BULK PROCESSING CHEESE MOZ LM PT SKM UNFZ PROC PK(41125) FLOUR BAKER HARD WHT UNBLCH-BULK</v>
          </cell>
          <cell r="I1893">
            <v>11.93</v>
          </cell>
          <cell r="J1893">
            <v>2.9403999999999999</v>
          </cell>
          <cell r="K1893">
            <v>8.0399999999999991</v>
          </cell>
        </row>
        <row r="1894">
          <cell r="F1894" t="str">
            <v>100959-M96WBPB2</v>
          </cell>
          <cell r="G1894" t="str">
            <v>WW Cheese Pizza Bagel-IW</v>
          </cell>
          <cell r="H1894" t="str">
            <v>TOMATO PASTE FOR BULK PROCESSING CHEESE MOZ LM PT SKM UNFZ PROC PK(41125) FLOUR BAKER HARD WHT UNBLCH-BULK</v>
          </cell>
          <cell r="I1894">
            <v>22.19</v>
          </cell>
          <cell r="J1894">
            <v>2.9403999999999999</v>
          </cell>
          <cell r="K1894">
            <v>27.32</v>
          </cell>
        </row>
        <row r="1895">
          <cell r="F1895" t="str">
            <v>100959-M96WBPBMSG</v>
          </cell>
          <cell r="G1895" t="str">
            <v>WW SAUSAGE, GRAVY BREAKFAST BAGEL-IW</v>
          </cell>
          <cell r="H1895" t="str">
            <v>CHEESE MOZ LM PT SKM UNFZ PROC PK(41125) FLOUR BAKER HARD WHT UNBLCH-BULK</v>
          </cell>
          <cell r="I1895">
            <v>11.99</v>
          </cell>
          <cell r="J1895">
            <v>2.2563</v>
          </cell>
          <cell r="K1895">
            <v>10.68</v>
          </cell>
        </row>
        <row r="1896">
          <cell r="F1896" t="str">
            <v>100959-M96WBR</v>
          </cell>
          <cell r="G1896" t="str">
            <v>WW BREAKFAST PIZZA BAGEL-IW</v>
          </cell>
          <cell r="H1896" t="str">
            <v>CHEESE MOZ LM PT SKM UNFZ PROC PK(41125) FLOUR BAKER HARD WHT UNBLCH-BULK</v>
          </cell>
          <cell r="I1896">
            <v>10.79</v>
          </cell>
          <cell r="J1896">
            <v>2.2563</v>
          </cell>
          <cell r="K1896">
            <v>8.3699999999999992</v>
          </cell>
        </row>
        <row r="1897">
          <cell r="F1897" t="str">
            <v>100959-M96WBTP2</v>
          </cell>
          <cell r="G1897" t="str">
            <v>WW TURKEY PEPPERONI PIZZA BAGEL-IW</v>
          </cell>
          <cell r="H1897" t="str">
            <v>TOMATO PASTE FOR BULK PROCESSING CHEESE MOZ LM PT SKM UNFZ PROC PK(41125) FLOUR BAKER HARD WHT UNBLCH-BULK</v>
          </cell>
          <cell r="I1897">
            <v>19.73</v>
          </cell>
          <cell r="J1897">
            <v>2.9403999999999999</v>
          </cell>
          <cell r="K1897">
            <v>23.04</v>
          </cell>
        </row>
        <row r="1898">
          <cell r="F1898" t="str">
            <v>100959-M96WBTS1</v>
          </cell>
          <cell r="G1898" t="str">
            <v>WW TURKEY SAUSAGE BREAKFAST BAGEL-IW</v>
          </cell>
          <cell r="H1898" t="str">
            <v>TOMATO PASTE FOR BULK PROCESSING CHEESE MOZ LM PT SKM UNFZ PROC PK(41125) FLOUR BAKER HARD WHT UNBLCH-BULK</v>
          </cell>
          <cell r="I1898">
            <v>14.03</v>
          </cell>
          <cell r="J1898">
            <v>2.9403999999999999</v>
          </cell>
          <cell r="K1898">
            <v>12.08</v>
          </cell>
        </row>
        <row r="1899">
          <cell r="F1899" t="str">
            <v>100959-M96WBTSA1</v>
          </cell>
          <cell r="G1899" t="str">
            <v>WW BREAKFAST BAGEL W/GRAVY, TURKEY SAUSAGE,50/50 CHEESE-IW</v>
          </cell>
          <cell r="H1899" t="str">
            <v>CHEESE MOZ LM PT SKM UNFZ PROC PK(41125) FLOUR BAKER HARD WHT UNBLCH-BULK</v>
          </cell>
          <cell r="I1899">
            <v>9.89</v>
          </cell>
          <cell r="J1899">
            <v>2.2563</v>
          </cell>
          <cell r="K1899">
            <v>6.64</v>
          </cell>
        </row>
        <row r="1900">
          <cell r="F1900" t="str">
            <v>100959-M96WBTSG</v>
          </cell>
          <cell r="G1900" t="str">
            <v>WW Break Bagel with Turkey Sausage/Gravy</v>
          </cell>
          <cell r="H1900" t="str">
            <v>CHEESE MOZ LM PT SKM UNFZ PROC PK(41125)</v>
          </cell>
          <cell r="I1900">
            <v>4.2</v>
          </cell>
          <cell r="J1900">
            <v>1.9231</v>
          </cell>
          <cell r="K1900">
            <v>8.08</v>
          </cell>
        </row>
        <row r="1901">
          <cell r="F1901" t="str">
            <v>100959-M96WGUM 4x6</v>
          </cell>
          <cell r="G1901" t="str">
            <v>WW Garlic Bread Cheese Pizza</v>
          </cell>
          <cell r="H1901" t="str">
            <v>CHEESE MOZ LM PT SKM UNFZ PROC PK(41125) FLOUR BAKER HARD WHT UNBLCH-BULK</v>
          </cell>
          <cell r="I1901">
            <v>15.27</v>
          </cell>
          <cell r="J1901">
            <v>2.2563</v>
          </cell>
          <cell r="K1901">
            <v>24.17</v>
          </cell>
        </row>
        <row r="1902">
          <cell r="F1902" t="str">
            <v>100959-M96WTBR</v>
          </cell>
          <cell r="G1902" t="str">
            <v>WW Turkey Break Bagel - Wrapped</v>
          </cell>
          <cell r="H1902" t="str">
            <v>CHEESE MOZ LM PT SKM UNFZ PROC PK(41125) FLOUR BAKER HARD WHT UNBLCH-BULK</v>
          </cell>
          <cell r="I1902">
            <v>10.79</v>
          </cell>
          <cell r="J1902">
            <v>2.2563</v>
          </cell>
          <cell r="K1902">
            <v>8.3699999999999992</v>
          </cell>
        </row>
        <row r="1903">
          <cell r="F1903" t="str">
            <v>100959-M96WW2-4X6</v>
          </cell>
          <cell r="G1903" t="str">
            <v>WHEAT CHEESE PIZZA</v>
          </cell>
          <cell r="H1903" t="str">
            <v>TOMATO PASTE FOR BULK PROCESSING FLOUR BAKER HARD WHT UNBLCH-BULK CHEESE MOZ LM PT SKM UNFZ PROC PK(41125)</v>
          </cell>
          <cell r="I1903">
            <v>17.22</v>
          </cell>
          <cell r="J1903">
            <v>2.9403999999999999</v>
          </cell>
          <cell r="K1903">
            <v>25.66</v>
          </cell>
        </row>
        <row r="1904">
          <cell r="F1904" t="str">
            <v>100959-M96WW2MFG</v>
          </cell>
          <cell r="G1904" t="str">
            <v>4x6 Quick Cheese Pizza Wrapped</v>
          </cell>
          <cell r="H1904" t="str">
            <v>TOMATO PASTE FOR BULK PROCESSING CHEESE MOZ LM PT SKM UNFZ PROC PK(41125) FLOUR BAKER HARD WHT UNBLCH-BULK</v>
          </cell>
          <cell r="I1904">
            <v>17.670000000000002</v>
          </cell>
          <cell r="J1904">
            <v>2.9403999999999999</v>
          </cell>
          <cell r="K1904">
            <v>25.81</v>
          </cell>
        </row>
        <row r="1905">
          <cell r="F1905" t="str">
            <v>100959-M96WWBC4x6</v>
          </cell>
          <cell r="G1905" t="str">
            <v>WHEAT BUFFALO CHICKEN FLATBREAD</v>
          </cell>
          <cell r="H1905" t="str">
            <v>FLOUR BAKER HARD WHT UNBLCH-BULK CHEESE MOZ LM PT SKM UNFZ PROC PK(41125)</v>
          </cell>
          <cell r="I1905">
            <v>11.75</v>
          </cell>
          <cell r="J1905">
            <v>2.2563</v>
          </cell>
          <cell r="K1905">
            <v>18.23</v>
          </cell>
        </row>
        <row r="1906">
          <cell r="F1906" t="str">
            <v>100959-M96WWED2</v>
          </cell>
          <cell r="G1906" t="str">
            <v>WHEAT WEDGE CHEESE PIZZA</v>
          </cell>
          <cell r="H1906" t="str">
            <v>TOMATO PASTE FOR BULK PROCESSING FLOUR BAKER HARD WHT UNBLCH-BULK CHEESE MOZ LM PT SKM UNFZ PROC PK(41125)</v>
          </cell>
          <cell r="I1906">
            <v>17.22</v>
          </cell>
          <cell r="J1906">
            <v>2.9403999999999999</v>
          </cell>
          <cell r="K1906">
            <v>25.66</v>
          </cell>
        </row>
        <row r="1907">
          <cell r="F1907" t="str">
            <v>100959-M96WWEDP2</v>
          </cell>
          <cell r="G1907" t="str">
            <v>WHEAT WEDGE PEPPERONI PIZZA</v>
          </cell>
          <cell r="H1907" t="str">
            <v>TOMATO PASTE FOR BULK PROCESSING FLOUR BAKER HARD WHT UNBLCH-BULK CHEESE MOZ LM PT SKM UNFZ PROC PK(41125)</v>
          </cell>
          <cell r="I1907">
            <v>13.98</v>
          </cell>
          <cell r="J1907">
            <v>2.9403999999999999</v>
          </cell>
          <cell r="K1907">
            <v>19.73</v>
          </cell>
        </row>
        <row r="1908">
          <cell r="F1908" t="str">
            <v>100959-M96WWEDTP2</v>
          </cell>
          <cell r="G1908" t="str">
            <v>WHEAT TURKEY PEPPERONI WEDGE</v>
          </cell>
          <cell r="H1908" t="str">
            <v>TOMATO PASTE FOR BULK PROCESSING FLOUR BAKER HARD WHT UNBLCH-BULK CHEESE MOZ LM PT SKM UNFZ PROC PK(41125)</v>
          </cell>
          <cell r="I1908">
            <v>15.57</v>
          </cell>
          <cell r="J1908">
            <v>2.9403999999999999</v>
          </cell>
          <cell r="K1908">
            <v>21.77</v>
          </cell>
        </row>
        <row r="1909">
          <cell r="F1909" t="str">
            <v>100959-M96WWMEX2</v>
          </cell>
          <cell r="G1909" t="str">
            <v>Ranchero WW Pizza w/Beef IW</v>
          </cell>
          <cell r="H1909" t="str">
            <v>TOMATO PASTE FOR BULK PROCESSING FLOUR BAKER HARD WHT UNBLCH-BULK CHEESE MOZ LM PT SKM UNFZ PROC PK(41125)</v>
          </cell>
          <cell r="I1909">
            <v>7.47</v>
          </cell>
          <cell r="J1909">
            <v>2.9403999999999999</v>
          </cell>
          <cell r="K1909">
            <v>6.19</v>
          </cell>
        </row>
        <row r="1910">
          <cell r="F1910" t="str">
            <v>100959-M96WWP2-4X6</v>
          </cell>
          <cell r="G1910" t="str">
            <v>WHEAT PEPPERONI PIZZA</v>
          </cell>
          <cell r="H1910" t="str">
            <v>TOMATO PASTE FOR BULK PROCESSING FLOUR BAKER HARD WHT UNBLCH-BULK CHEESE MOZ LM PT SKM UNFZ PROC PK(41125)</v>
          </cell>
          <cell r="I1910">
            <v>13.98</v>
          </cell>
          <cell r="J1910">
            <v>2.9403999999999999</v>
          </cell>
          <cell r="K1910">
            <v>19.73</v>
          </cell>
        </row>
        <row r="1911">
          <cell r="F1911" t="str">
            <v>100959-M96WWS24x6</v>
          </cell>
          <cell r="G1911" t="str">
            <v>4X6 WHEAT SAUSAGE PIZZA</v>
          </cell>
          <cell r="H1911" t="str">
            <v>TOMATO PASTE FOR BULK PROCESSING FLOUR BAKER HARD WHT UNBLCH-BULK CHEESE MOZ LM PT SKM UNFZ PROC PK(41125)</v>
          </cell>
          <cell r="I1911">
            <v>14.28</v>
          </cell>
          <cell r="J1911">
            <v>2.9403999999999999</v>
          </cell>
          <cell r="K1911">
            <v>20.69</v>
          </cell>
        </row>
        <row r="1912">
          <cell r="F1912" t="str">
            <v>100959-M96WWTP4X6</v>
          </cell>
          <cell r="G1912" t="str">
            <v>WHEAT TURKEY PEPPERONI</v>
          </cell>
          <cell r="H1912" t="str">
            <v>TOMATO PASTE FOR BULK PROCESSING FLOUR BAKER HARD WHT UNBLCH-BULK CHEESE MOZ LM PT SKM UNFZ PROC PK(41125)</v>
          </cell>
          <cell r="I1912">
            <v>14.67</v>
          </cell>
          <cell r="J1912">
            <v>2.9403999999999999</v>
          </cell>
          <cell r="K1912">
            <v>20.04</v>
          </cell>
        </row>
        <row r="1913">
          <cell r="F1913" t="str">
            <v>100959-M96WWTS4X6</v>
          </cell>
          <cell r="G1913" t="str">
            <v>4x6  WW Sausage PizzaW/Turkey IW</v>
          </cell>
          <cell r="H1913" t="str">
            <v>TOMATO PASTE FOR BULK PROCESSING FLOUR BAKER HARD WHT UNBLCH-BULK CHEESE MOZ LM PT SKM UNFZ PROC PK(41125)</v>
          </cell>
          <cell r="I1913">
            <v>15.27</v>
          </cell>
          <cell r="J1913">
            <v>2.9403999999999999</v>
          </cell>
          <cell r="K1913">
            <v>21.19</v>
          </cell>
        </row>
        <row r="1914">
          <cell r="F1914" t="str">
            <v>100959-MC625WRMP2</v>
          </cell>
          <cell r="G1914" t="str">
            <v>6" Rd WW Pepperoni Pizza IW</v>
          </cell>
          <cell r="H1914" t="str">
            <v>TOMATO PASTE FOR BULK PROCESSING FLOUR BAKER HARD WHT UNBLCH-BULK CHEESE MOZ LM PT SKM UNFZ PROC PK(41125)</v>
          </cell>
          <cell r="I1914">
            <v>9.34</v>
          </cell>
          <cell r="J1914">
            <v>2.9403999999999999</v>
          </cell>
          <cell r="K1914">
            <v>12.49</v>
          </cell>
        </row>
        <row r="1915">
          <cell r="F1915" t="str">
            <v>100959-P96WW24X6IQF</v>
          </cell>
          <cell r="G1915" t="str">
            <v>4x6 WW Cheese Pizza - IQF</v>
          </cell>
          <cell r="H1915" t="str">
            <v>TOMATO PASTE FOR BULK PROCESSING FLOUR BAKER HARD WHT UNBLCH-BULK CHEESE MOZ LM PT SKM UNFZ PROC PK(41125)</v>
          </cell>
          <cell r="I1915">
            <v>18.27</v>
          </cell>
          <cell r="J1915">
            <v>2.9403999999999999</v>
          </cell>
          <cell r="K1915">
            <v>26.22</v>
          </cell>
        </row>
        <row r="1916">
          <cell r="F1916" t="str">
            <v>100810-1740</v>
          </cell>
          <cell r="G1916" t="str">
            <v>Diced Peach Cup</v>
          </cell>
          <cell r="H1916" t="str">
            <v>PEACHES CLING DICED EX LT  CAN-6/10</v>
          </cell>
          <cell r="I1916">
            <v>20.25</v>
          </cell>
          <cell r="J1916">
            <v>0.94979999999999998</v>
          </cell>
          <cell r="K1916">
            <v>19.23</v>
          </cell>
        </row>
        <row r="1917">
          <cell r="F1917" t="str">
            <v>100810-1765</v>
          </cell>
          <cell r="G1917" t="str">
            <v>Diced Mixed Fruit Cup</v>
          </cell>
          <cell r="H1917" t="str">
            <v>MIXED FRUIT EX LT CAN-6/10</v>
          </cell>
          <cell r="I1917">
            <v>20.25</v>
          </cell>
          <cell r="J1917">
            <v>0.91320000000000001</v>
          </cell>
          <cell r="K1917">
            <v>18.489999999999998</v>
          </cell>
        </row>
        <row r="1918">
          <cell r="F1918" t="str">
            <v>100810-1780</v>
          </cell>
          <cell r="G1918" t="str">
            <v>Diced Pear Cup</v>
          </cell>
          <cell r="H1918" t="str">
            <v>PEARS DICED EX LT CAN-6/10</v>
          </cell>
          <cell r="I1918">
            <v>20.25</v>
          </cell>
          <cell r="J1918">
            <v>0.93989999999999996</v>
          </cell>
          <cell r="K1918">
            <v>19.03</v>
          </cell>
        </row>
        <row r="1919">
          <cell r="F1919" t="str">
            <v>100810-1840</v>
          </cell>
          <cell r="G1919" t="str">
            <v>Tropical Flavored Diced Peach Cup</v>
          </cell>
          <cell r="H1919" t="str">
            <v>PEACHES CLING DICED EX LT  CAN-6/10</v>
          </cell>
          <cell r="I1919">
            <v>20.25</v>
          </cell>
          <cell r="J1919">
            <v>0.94979999999999998</v>
          </cell>
          <cell r="K1919">
            <v>19.23</v>
          </cell>
        </row>
        <row r="1920">
          <cell r="F1920" t="str">
            <v>100810-1850</v>
          </cell>
          <cell r="G1920" t="str">
            <v>Cinnamon Flavored Diced Pear Cup</v>
          </cell>
          <cell r="H1920" t="str">
            <v>PEARS DICED EX LT CAN-6/10</v>
          </cell>
          <cell r="I1920">
            <v>20.25</v>
          </cell>
          <cell r="J1920">
            <v>0.93989999999999996</v>
          </cell>
          <cell r="K1920">
            <v>19.03</v>
          </cell>
        </row>
        <row r="1921">
          <cell r="F1921" t="str">
            <v>100810-1870</v>
          </cell>
          <cell r="G1921" t="str">
            <v>Lime Flavored Diced Mixed Fruit Cup</v>
          </cell>
          <cell r="H1921" t="str">
            <v>MIXED FRUIT EX LT CAN-6/10</v>
          </cell>
          <cell r="I1921">
            <v>20.25</v>
          </cell>
          <cell r="J1921">
            <v>0.91320000000000001</v>
          </cell>
          <cell r="K1921">
            <v>18.489999999999998</v>
          </cell>
        </row>
        <row r="1922">
          <cell r="F1922" t="str">
            <v>100810-150B</v>
          </cell>
          <cell r="G1922" t="str">
            <v>Whole Grain Cheesy Breadsticks Bulk</v>
          </cell>
          <cell r="H1922" t="str">
            <v>CHEESE MOZ LM PT SKM UNFZ PROC PK(41125)</v>
          </cell>
          <cell r="I1922">
            <v>10.45</v>
          </cell>
          <cell r="J1922">
            <v>1.9231</v>
          </cell>
          <cell r="K1922">
            <v>20.100000000000001</v>
          </cell>
        </row>
        <row r="1923">
          <cell r="F1923" t="str">
            <v>100810-162M</v>
          </cell>
          <cell r="G1923" t="str">
            <v>Whole Grain Pepperoni Calzone I/W</v>
          </cell>
          <cell r="H1923" t="str">
            <v>CHEESE MOZ LM PT SKM UNFZ PROC PK(41125)</v>
          </cell>
          <cell r="I1923">
            <v>8.35</v>
          </cell>
          <cell r="J1923">
            <v>1.9231</v>
          </cell>
          <cell r="K1923">
            <v>16.059999999999999</v>
          </cell>
        </row>
        <row r="1924">
          <cell r="F1924" t="str">
            <v>100810-199B</v>
          </cell>
          <cell r="G1924" t="str">
            <v>Whole Grain Pepperoni Calzone</v>
          </cell>
          <cell r="H1924" t="str">
            <v>CHEESE MOZ LM PT SKM UNFZ PROC PK(41125)</v>
          </cell>
          <cell r="I1924">
            <v>8.35</v>
          </cell>
          <cell r="J1924">
            <v>1.9231</v>
          </cell>
          <cell r="K1924">
            <v>16.059999999999999</v>
          </cell>
        </row>
        <row r="1925">
          <cell r="F1925" t="str">
            <v>100810-240B</v>
          </cell>
          <cell r="G1925" t="str">
            <v>Whole Grain Cheese Calzone</v>
          </cell>
          <cell r="H1925" t="str">
            <v>CHEESE MOZ LM PT SKM UNFZ PROC PK(41125)</v>
          </cell>
          <cell r="I1925">
            <v>9.35</v>
          </cell>
          <cell r="J1925">
            <v>1.9231</v>
          </cell>
          <cell r="K1925">
            <v>17.98</v>
          </cell>
        </row>
        <row r="1926">
          <cell r="F1926" t="str">
            <v>100810-245M</v>
          </cell>
          <cell r="G1926" t="str">
            <v>Whole Grain Cheese Calzone I/W</v>
          </cell>
          <cell r="H1926" t="str">
            <v>CHEESE MOZ LM PT SKM UNFZ PROC PK(41125)</v>
          </cell>
          <cell r="I1926">
            <v>9.35</v>
          </cell>
          <cell r="J1926">
            <v>1.9231</v>
          </cell>
          <cell r="K1926">
            <v>17.98</v>
          </cell>
        </row>
        <row r="1927">
          <cell r="F1927" t="str">
            <v>100810-A1410</v>
          </cell>
          <cell r="G1927" t="str">
            <v>Shelf Stable Applesauce Cups_x000D_
Unsweetened Cinnamon</v>
          </cell>
          <cell r="H1927" t="str">
            <v>APPLES FOR FURTHER PROCESSING – BULK</v>
          </cell>
          <cell r="I1927">
            <v>10</v>
          </cell>
          <cell r="J1927">
            <v>0.47449999999999998</v>
          </cell>
          <cell r="K1927">
            <v>4.75</v>
          </cell>
        </row>
        <row r="1928">
          <cell r="F1928" t="str">
            <v>100810-A1490</v>
          </cell>
          <cell r="G1928" t="str">
            <v>Shelf Stable Applesauce Cups_x000D_
Unsweetened Strawberry</v>
          </cell>
          <cell r="H1928" t="str">
            <v>APPLES FOR FURTHER PROCESSING – BULK</v>
          </cell>
          <cell r="I1928">
            <v>10</v>
          </cell>
          <cell r="J1928">
            <v>0.47449999999999998</v>
          </cell>
          <cell r="K1928">
            <v>4.75</v>
          </cell>
        </row>
        <row r="1929">
          <cell r="F1929" t="str">
            <v>100810-A1500</v>
          </cell>
          <cell r="G1929" t="str">
            <v>Shelf Stable Applesauce Cup</v>
          </cell>
          <cell r="H1929" t="str">
            <v>APPLES FOR FURTHER PROCESSING – BULK</v>
          </cell>
          <cell r="I1929">
            <v>10</v>
          </cell>
          <cell r="J1929">
            <v>0.47449999999999998</v>
          </cell>
          <cell r="K1929">
            <v>4.75</v>
          </cell>
        </row>
        <row r="1930">
          <cell r="F1930" t="str">
            <v>100810-A1510</v>
          </cell>
          <cell r="G1930" t="str">
            <v>Shelf Stable Cinnamon Applesauce Cup</v>
          </cell>
          <cell r="H1930" t="str">
            <v>APPLES FOR FURTHER PROCESSING – BULK</v>
          </cell>
          <cell r="I1930">
            <v>10</v>
          </cell>
          <cell r="J1930">
            <v>0.47449999999999998</v>
          </cell>
          <cell r="K1930">
            <v>4.75</v>
          </cell>
        </row>
        <row r="1931">
          <cell r="F1931" t="str">
            <v>100810-A1520</v>
          </cell>
          <cell r="G1931" t="str">
            <v>Shelf Stable Cherry Applesauce Cup</v>
          </cell>
          <cell r="H1931" t="str">
            <v>APPLES FOR FURTHER PROCESSING – BULK</v>
          </cell>
          <cell r="I1931">
            <v>10</v>
          </cell>
          <cell r="J1931">
            <v>0.47449999999999998</v>
          </cell>
          <cell r="K1931">
            <v>4.75</v>
          </cell>
        </row>
        <row r="1932">
          <cell r="F1932" t="str">
            <v>100810-A1525</v>
          </cell>
          <cell r="G1932" t="str">
            <v>Shelf Stable Applesauce Cup Unsweetened Cherry</v>
          </cell>
          <cell r="H1932" t="str">
            <v>APPLES FOR FURTHER PROCESSING – BULK</v>
          </cell>
          <cell r="I1932">
            <v>10</v>
          </cell>
          <cell r="J1932">
            <v>0.47449999999999998</v>
          </cell>
          <cell r="K1932">
            <v>4.75</v>
          </cell>
        </row>
        <row r="1933">
          <cell r="F1933" t="str">
            <v>100810-A1555</v>
          </cell>
          <cell r="G1933" t="str">
            <v>Shelf Stable Applesauce Cup Unsweetened Peach</v>
          </cell>
          <cell r="H1933" t="str">
            <v>APPLES FOR FURTHER PROCESSING – BULK</v>
          </cell>
          <cell r="I1933">
            <v>10</v>
          </cell>
          <cell r="J1933">
            <v>0.47449999999999998</v>
          </cell>
          <cell r="K1933">
            <v>4.75</v>
          </cell>
        </row>
        <row r="1934">
          <cell r="F1934" t="str">
            <v>100810-A1580</v>
          </cell>
          <cell r="G1934" t="str">
            <v>Shelf Stable Mixed Fruit Applesauce Cups</v>
          </cell>
          <cell r="H1934" t="str">
            <v>APPLES FOR FURTHER PROCESSING – BULK</v>
          </cell>
          <cell r="I1934">
            <v>10</v>
          </cell>
          <cell r="J1934">
            <v>0.47449999999999998</v>
          </cell>
          <cell r="K1934">
            <v>4.75</v>
          </cell>
        </row>
        <row r="1935">
          <cell r="F1935" t="str">
            <v>100810-A1590</v>
          </cell>
          <cell r="G1935" t="str">
            <v>Shelf Stable Strawberry Applesauce Cups</v>
          </cell>
          <cell r="H1935" t="str">
            <v>APPLES FOR FURTHER PROCESSING – BULK</v>
          </cell>
          <cell r="I1935">
            <v>10</v>
          </cell>
          <cell r="J1935">
            <v>0.47449999999999998</v>
          </cell>
          <cell r="K1935">
            <v>4.75</v>
          </cell>
        </row>
        <row r="1936">
          <cell r="F1936" t="str">
            <v>100810-A1760</v>
          </cell>
          <cell r="G1936" t="str">
            <v>Mixed Four Fruit Cup</v>
          </cell>
          <cell r="H1936" t="str">
            <v>APPLES FOR FURTHER PROCESSING – BULK</v>
          </cell>
          <cell r="I1936">
            <v>11.77</v>
          </cell>
          <cell r="J1936">
            <v>0.47449999999999998</v>
          </cell>
          <cell r="K1936">
            <v>5.58</v>
          </cell>
        </row>
        <row r="1937">
          <cell r="F1937" t="str">
            <v>100810-A3500</v>
          </cell>
          <cell r="G1937" t="str">
            <v>Shelf Stable Applesauce Cups Unsweetened</v>
          </cell>
          <cell r="H1937" t="str">
            <v>APPLES FOR FURTHER PROCESSING – BULK</v>
          </cell>
          <cell r="I1937">
            <v>10</v>
          </cell>
          <cell r="J1937">
            <v>0.47449999999999998</v>
          </cell>
          <cell r="K1937">
            <v>4.75</v>
          </cell>
        </row>
        <row r="1938">
          <cell r="F1938" t="str">
            <v>100810-A3510</v>
          </cell>
          <cell r="G1938" t="str">
            <v>SHELF STABLE APPLESAUCE CUPS WATERMELON</v>
          </cell>
          <cell r="H1938" t="str">
            <v>APPLES FOR FURTHER PROCESSING – BULK</v>
          </cell>
          <cell r="I1938">
            <v>10</v>
          </cell>
          <cell r="J1938">
            <v>0.47449999999999998</v>
          </cell>
          <cell r="K1938">
            <v>4.75</v>
          </cell>
        </row>
        <row r="1939">
          <cell r="F1939" t="str">
            <v>100810-A3530</v>
          </cell>
          <cell r="G1939" t="str">
            <v>Shelf Stable Applesauce Cups - Blue Raspberry</v>
          </cell>
          <cell r="H1939" t="str">
            <v>APPLES FOR FURTHER PROCESSING – BULK</v>
          </cell>
          <cell r="I1939">
            <v>10</v>
          </cell>
          <cell r="J1939">
            <v>0.47449999999999998</v>
          </cell>
          <cell r="K1939">
            <v>4.75</v>
          </cell>
        </row>
        <row r="1940">
          <cell r="F1940" t="str">
            <v>100810-A3540</v>
          </cell>
          <cell r="G1940" t="str">
            <v>Shelf Stable Applesauce Cups - Sour Apple</v>
          </cell>
          <cell r="H1940" t="str">
            <v>APPLES FOR FURTHER PROCESSING – BULK</v>
          </cell>
          <cell r="I1940">
            <v>10</v>
          </cell>
          <cell r="J1940">
            <v>0.47449999999999998</v>
          </cell>
          <cell r="K1940">
            <v>4.75</v>
          </cell>
        </row>
        <row r="1941">
          <cell r="F1941" t="str">
            <v>100810-A3700</v>
          </cell>
          <cell r="G1941" t="str">
            <v>Shelf Stable Applesauce Cups_x000D_
Unsweetened Strawberry Banana</v>
          </cell>
          <cell r="H1941" t="str">
            <v>APPLES FOR FURTHER PROCESSING – BULK</v>
          </cell>
          <cell r="I1941">
            <v>10</v>
          </cell>
          <cell r="J1941">
            <v>0.47449999999999998</v>
          </cell>
          <cell r="K1941">
            <v>4.75</v>
          </cell>
        </row>
        <row r="1942">
          <cell r="F1942" t="str">
            <v>100810-A3790</v>
          </cell>
          <cell r="G1942" t="str">
            <v>SHELF STABLE APPLESAUCE - STRAW/BANANA</v>
          </cell>
          <cell r="H1942" t="str">
            <v>APPLES FOR FURTHER PROCESSING – BULK</v>
          </cell>
          <cell r="I1942">
            <v>10</v>
          </cell>
          <cell r="J1942">
            <v>0.47449999999999998</v>
          </cell>
          <cell r="K1942">
            <v>4.75</v>
          </cell>
        </row>
        <row r="1943">
          <cell r="F1943" t="str">
            <v>100810-A3800</v>
          </cell>
          <cell r="G1943" t="str">
            <v>Shelf Stable Applesauce Cups Birthday Cake</v>
          </cell>
          <cell r="H1943" t="str">
            <v>APPLES FOR FURTHER PROCESSING – BULK</v>
          </cell>
          <cell r="I1943">
            <v>10</v>
          </cell>
          <cell r="J1943">
            <v>0.47449999999999998</v>
          </cell>
          <cell r="K1943">
            <v>4.75</v>
          </cell>
        </row>
        <row r="1944">
          <cell r="F1944" t="str">
            <v>100810-A3810</v>
          </cell>
          <cell r="G1944" t="str">
            <v>Shelf Stable Applesauce Mango Peach Unsweetened</v>
          </cell>
          <cell r="H1944" t="str">
            <v>APPLES FOR FURTHER PROCESSING – BULK</v>
          </cell>
          <cell r="I1944">
            <v>10</v>
          </cell>
          <cell r="J1944">
            <v>0.47449999999999998</v>
          </cell>
          <cell r="K1944">
            <v>4.75</v>
          </cell>
        </row>
        <row r="1945">
          <cell r="F1945" t="str">
            <v>100810-A3820</v>
          </cell>
          <cell r="G1945" t="str">
            <v>Shelf Stable Applesauce Unsweetened Orange Dreamsicle</v>
          </cell>
          <cell r="H1945" t="str">
            <v>APPLES FOR FURTHER PROCESSING – BULK</v>
          </cell>
          <cell r="I1945">
            <v>10</v>
          </cell>
          <cell r="J1945">
            <v>0.47449999999999998</v>
          </cell>
          <cell r="K1945">
            <v>4.75</v>
          </cell>
        </row>
        <row r="1946">
          <cell r="F1946" t="str">
            <v>100810-A3840</v>
          </cell>
          <cell r="G1946" t="str">
            <v>Shelf Stable Applesauce Unsweetened Pear</v>
          </cell>
          <cell r="H1946" t="str">
            <v>APPLES FOR FURTHER PROCESSING – BULK</v>
          </cell>
          <cell r="I1946">
            <v>10</v>
          </cell>
          <cell r="J1946">
            <v>0.47449999999999998</v>
          </cell>
          <cell r="K1946">
            <v>4.75</v>
          </cell>
        </row>
        <row r="1947">
          <cell r="F1947" t="str">
            <v>100810-A5000</v>
          </cell>
          <cell r="G1947" t="str">
            <v>Shelf Stable Hummus Cup 3oz</v>
          </cell>
          <cell r="H1947" t="str">
            <v>BEANS GARBANZO CAN-6/10</v>
          </cell>
          <cell r="I1947">
            <v>19.899999999999999</v>
          </cell>
          <cell r="J1947">
            <v>0.57010000000000005</v>
          </cell>
          <cell r="K1947">
            <v>11.34</v>
          </cell>
        </row>
        <row r="1948">
          <cell r="F1948" t="str">
            <v>100810-A5050</v>
          </cell>
          <cell r="G1948" t="str">
            <v>Shelf Stable Hummus Cup 4.5 oz</v>
          </cell>
          <cell r="H1948" t="str">
            <v>BEANS GARBANZO CAN-6/10</v>
          </cell>
          <cell r="I1948">
            <v>23.89</v>
          </cell>
          <cell r="J1948">
            <v>0.57010000000000005</v>
          </cell>
          <cell r="K1948">
            <v>13.62</v>
          </cell>
        </row>
        <row r="1949">
          <cell r="F1949" t="str">
            <v>100810-A5100</v>
          </cell>
          <cell r="G1949" t="str">
            <v>Shelf Stable Red Pepper _x000D_
Hummus Cup 3oz</v>
          </cell>
          <cell r="H1949" t="str">
            <v>BEANS GARBANZO CAN-6/10</v>
          </cell>
          <cell r="I1949">
            <v>19.899999999999999</v>
          </cell>
          <cell r="J1949">
            <v>0.57010000000000005</v>
          </cell>
          <cell r="K1949">
            <v>11.34</v>
          </cell>
        </row>
        <row r="1950">
          <cell r="F1950" t="str">
            <v>100810-A5150</v>
          </cell>
          <cell r="G1950" t="str">
            <v>Shelf Stable Red Pepper _x000D_
Hummus Cup 4.5 oz</v>
          </cell>
          <cell r="H1950" t="str">
            <v>BEANS GARBANZO CAN-6/10</v>
          </cell>
          <cell r="I1950">
            <v>23.89</v>
          </cell>
          <cell r="J1950">
            <v>0.57010000000000005</v>
          </cell>
          <cell r="K1950">
            <v>13.62</v>
          </cell>
        </row>
        <row r="1951">
          <cell r="F1951" t="str">
            <v>100810-A5200</v>
          </cell>
          <cell r="G1951" t="str">
            <v>Shelf Stable Taco Hummus Cup 3oz</v>
          </cell>
          <cell r="H1951" t="str">
            <v>BEANS GARBANZO CAN-6/10</v>
          </cell>
          <cell r="I1951">
            <v>19.899999999999999</v>
          </cell>
          <cell r="J1951">
            <v>0.57010000000000005</v>
          </cell>
          <cell r="K1951">
            <v>11.34</v>
          </cell>
        </row>
        <row r="1952">
          <cell r="F1952" t="str">
            <v>100810-A5250</v>
          </cell>
          <cell r="G1952" t="str">
            <v>Shelf Stable Taco Hummus Cup 4.5oz</v>
          </cell>
          <cell r="H1952" t="str">
            <v>BEANS GARBANZO CAN-6/10</v>
          </cell>
          <cell r="I1952">
            <v>23.89</v>
          </cell>
          <cell r="J1952">
            <v>0.57010000000000005</v>
          </cell>
          <cell r="K1952">
            <v>13.62</v>
          </cell>
        </row>
        <row r="1953">
          <cell r="F1953" t="str">
            <v>100810-A5700</v>
          </cell>
          <cell r="G1953" t="str">
            <v>Shelf Stable Bean Dip Cup 3 oz</v>
          </cell>
          <cell r="H1953" t="str">
            <v>BEANS PINTO CAN-6/10</v>
          </cell>
          <cell r="I1953">
            <v>21.9</v>
          </cell>
          <cell r="J1953">
            <v>0.61339999999999995</v>
          </cell>
          <cell r="K1953">
            <v>13.43</v>
          </cell>
        </row>
        <row r="1954">
          <cell r="F1954" t="str">
            <v>100810-A5750</v>
          </cell>
          <cell r="G1954" t="str">
            <v>Shelf Stable Bean Dip Cup 4.5oz</v>
          </cell>
          <cell r="H1954" t="str">
            <v>BEANS PINTO CAN-6/10</v>
          </cell>
          <cell r="I1954">
            <v>26.28</v>
          </cell>
          <cell r="J1954">
            <v>0.61339999999999995</v>
          </cell>
          <cell r="K1954">
            <v>16.12</v>
          </cell>
        </row>
        <row r="1955">
          <cell r="F1955" t="str">
            <v>100810-P1565</v>
          </cell>
          <cell r="G1955" t="str">
            <v>Shelf Stable Applesauce Peach Unsweetened</v>
          </cell>
          <cell r="H1955" t="str">
            <v>PEACHES CLING DICED EX LT  CAN-6/10</v>
          </cell>
          <cell r="I1955">
            <v>4.83</v>
          </cell>
          <cell r="J1955">
            <v>0.94979999999999998</v>
          </cell>
          <cell r="K1955">
            <v>4.59</v>
          </cell>
        </row>
        <row r="1956">
          <cell r="F1956" t="str">
            <v>100810-P3815</v>
          </cell>
          <cell r="G1956" t="str">
            <v>Shelf Stable Applesauce Mango Peach Unsweetened</v>
          </cell>
          <cell r="H1956" t="str">
            <v>PEACHES CLING DICED EX LT  CAN-6/10</v>
          </cell>
          <cell r="I1956">
            <v>4.83</v>
          </cell>
          <cell r="J1956">
            <v>0.94979999999999998</v>
          </cell>
          <cell r="K1956">
            <v>4.59</v>
          </cell>
        </row>
        <row r="1957">
          <cell r="F1957" t="str">
            <v>NOT IN NAV-23451</v>
          </cell>
          <cell r="G1957" t="str">
            <v>Signature Pulled Pork BBQ</v>
          </cell>
          <cell r="H1957" t="str">
            <v>PORK PICNIC BNLS FRZ CTN-60 LB</v>
          </cell>
          <cell r="I1957">
            <v>57.14</v>
          </cell>
          <cell r="J1957">
            <v>1.5505</v>
          </cell>
          <cell r="K1957">
            <v>88.6</v>
          </cell>
        </row>
        <row r="1958">
          <cell r="F1958" t="str">
            <v>NOT IN NAV-23452</v>
          </cell>
          <cell r="G1958" t="str">
            <v>Traditional Pulled Pork BBQ (Red)</v>
          </cell>
          <cell r="H1958" t="str">
            <v>PORK PICNIC BNLS FRZ CTN-60 LB</v>
          </cell>
          <cell r="I1958">
            <v>57.14</v>
          </cell>
          <cell r="J1958">
            <v>1.5505</v>
          </cell>
          <cell r="K1958">
            <v>88.6</v>
          </cell>
        </row>
        <row r="1959">
          <cell r="F1959" t="str">
            <v>NOT IN NAV-23453</v>
          </cell>
          <cell r="G1959" t="str">
            <v>Nicks Semi-Dry BBQ</v>
          </cell>
          <cell r="H1959" t="str">
            <v>PORK PICNIC BNLS FRZ CTN-60 LB</v>
          </cell>
          <cell r="I1959">
            <v>62.5</v>
          </cell>
          <cell r="J1959">
            <v>1.5505</v>
          </cell>
          <cell r="K1959">
            <v>96.91</v>
          </cell>
        </row>
        <row r="1960">
          <cell r="F1960" t="str">
            <v>NOT IN NAV-23462</v>
          </cell>
          <cell r="G1960" t="str">
            <v>Traditional Pulled Pork BBQ (Low-Sodium) Red</v>
          </cell>
          <cell r="H1960" t="str">
            <v>PORK PICNIC BNLS FRZ CTN-60 LB</v>
          </cell>
          <cell r="I1960">
            <v>57.14</v>
          </cell>
          <cell r="J1960">
            <v>1.5505</v>
          </cell>
          <cell r="K1960">
            <v>88.6</v>
          </cell>
        </row>
        <row r="1961">
          <cell r="F1961" t="str">
            <v>101116-203026</v>
          </cell>
          <cell r="G1961" t="str">
            <v>Fresh Sliced Apples 16oz  (Prev code #210004)</v>
          </cell>
          <cell r="H1961" t="str">
            <v>APPLES FOR FURTHER PROCESSING – BULK</v>
          </cell>
          <cell r="I1961">
            <v>11.54</v>
          </cell>
          <cell r="J1961">
            <v>0.47449999999999998</v>
          </cell>
          <cell r="K1961">
            <v>5.48</v>
          </cell>
        </row>
        <row r="1962">
          <cell r="F1962" t="str">
            <v>101116-203102</v>
          </cell>
          <cell r="G1962" t="str">
            <v>Fresh Sliced Apple 2 oz (prev #210005)</v>
          </cell>
          <cell r="H1962" t="str">
            <v>APPLES FOR FURTHER PROCESSING – BULK</v>
          </cell>
          <cell r="I1962">
            <v>14.42</v>
          </cell>
          <cell r="J1962">
            <v>0.47449999999999998</v>
          </cell>
          <cell r="K1962">
            <v>6.84</v>
          </cell>
        </row>
        <row r="1963">
          <cell r="F1963" t="str">
            <v>101116-203107</v>
          </cell>
          <cell r="G1963" t="str">
            <v>Fresh Sliced Apples 2 oz (Prev #210007)</v>
          </cell>
          <cell r="H1963" t="str">
            <v>APPLES FOR FURTHER PROCESSING – BULK</v>
          </cell>
          <cell r="I1963">
            <v>18.03</v>
          </cell>
          <cell r="J1963">
            <v>0.47449999999999998</v>
          </cell>
          <cell r="K1963">
            <v>8.56</v>
          </cell>
        </row>
        <row r="1964">
          <cell r="F1964" t="str">
            <v>101116-203108</v>
          </cell>
          <cell r="G1964" t="str">
            <v>Fresh Sliced Apples 4 oz (Prev #210006)</v>
          </cell>
          <cell r="H1964" t="str">
            <v>APPLES FOR FURTHER PROCESSING – BULK</v>
          </cell>
          <cell r="I1964">
            <v>21.63</v>
          </cell>
          <cell r="J1964">
            <v>0.47449999999999998</v>
          </cell>
          <cell r="K1964">
            <v>10.26</v>
          </cell>
        </row>
        <row r="1965">
          <cell r="F1965" t="str">
            <v>101116-203120</v>
          </cell>
          <cell r="G1965" t="str">
            <v>Fresh Sliced Apples 3 oz (Prev #210003)</v>
          </cell>
          <cell r="H1965" t="str">
            <v>APPLES FOR FURTHER PROCESSING – BULK</v>
          </cell>
          <cell r="I1965">
            <v>21.63</v>
          </cell>
          <cell r="J1965">
            <v>0.47449999999999998</v>
          </cell>
          <cell r="K1965">
            <v>10.26</v>
          </cell>
        </row>
        <row r="1966">
          <cell r="F1966" t="str">
            <v>101116-203129</v>
          </cell>
          <cell r="G1966" t="str">
            <v>Fresh Sliced Apple 200/2 oz</v>
          </cell>
          <cell r="H1966" t="str">
            <v>APPLES FOR FURTHER PROCESSING – BULK</v>
          </cell>
          <cell r="I1966">
            <v>28.85</v>
          </cell>
          <cell r="J1966">
            <v>0.47449999999999998</v>
          </cell>
          <cell r="K1966">
            <v>13.69</v>
          </cell>
        </row>
        <row r="1967">
          <cell r="F1967" t="str">
            <v>101116-ASA10001</v>
          </cell>
          <cell r="G1967" t="str">
            <v>Shelf Stable Applesauce Cup, Unsweetened-Original</v>
          </cell>
          <cell r="H1967" t="str">
            <v>APPLES FOR FURTHER PROCESSING – BULK</v>
          </cell>
          <cell r="I1967">
            <v>22.5</v>
          </cell>
          <cell r="J1967">
            <v>0.47449999999999998</v>
          </cell>
          <cell r="K1967">
            <v>10.68</v>
          </cell>
        </row>
        <row r="1968">
          <cell r="F1968" t="str">
            <v>101116-ASA10013</v>
          </cell>
          <cell r="G1968" t="str">
            <v>Shelf Stable Applesauce Cup, Unsweetened Cinnamon</v>
          </cell>
          <cell r="H1968" t="str">
            <v>APPLES FOR FURTHER PROCESSING – BULK</v>
          </cell>
          <cell r="I1968">
            <v>22.5</v>
          </cell>
          <cell r="J1968">
            <v>0.47449999999999998</v>
          </cell>
          <cell r="K1968">
            <v>10.68</v>
          </cell>
        </row>
        <row r="1969">
          <cell r="F1969" t="str">
            <v>101116-ASA10014</v>
          </cell>
          <cell r="G1969" t="str">
            <v>Shelf Stable Applesauce Cup, Unsweetened Strawberry</v>
          </cell>
          <cell r="H1969" t="str">
            <v>APPLES FOR FURTHER PROCESSING – BULK</v>
          </cell>
          <cell r="I1969">
            <v>22.5</v>
          </cell>
          <cell r="J1969">
            <v>0.47449999999999998</v>
          </cell>
          <cell r="K1969">
            <v>10.68</v>
          </cell>
        </row>
        <row r="1970">
          <cell r="F1970" t="str">
            <v>101116-ASA10015</v>
          </cell>
          <cell r="G1970" t="str">
            <v>Shelf Stable Applesauce Cup, Unsweetened Strawberry-Banana</v>
          </cell>
          <cell r="H1970" t="str">
            <v>APPLES FOR FURTHER PROCESSING – BULK</v>
          </cell>
          <cell r="I1970">
            <v>22.5</v>
          </cell>
          <cell r="J1970">
            <v>0.47449999999999998</v>
          </cell>
          <cell r="K1970">
            <v>10.68</v>
          </cell>
        </row>
        <row r="1971">
          <cell r="F1971" t="str">
            <v>101116-ASA10017</v>
          </cell>
          <cell r="G1971" t="str">
            <v>Shelf Stable Applesauce Cup, Unsweetened Peach</v>
          </cell>
          <cell r="H1971" t="str">
            <v>APPLES FOR FURTHER PROCESSING – BULK</v>
          </cell>
          <cell r="I1971">
            <v>22.5</v>
          </cell>
          <cell r="J1971">
            <v>0.47449999999999998</v>
          </cell>
          <cell r="K1971">
            <v>10.68</v>
          </cell>
        </row>
        <row r="1972">
          <cell r="F1972" t="str">
            <v>101116-ASA10020</v>
          </cell>
          <cell r="G1972" t="str">
            <v>Shelf Stable Applesauce Cup, Unswt Mixed Berries</v>
          </cell>
          <cell r="H1972" t="str">
            <v>APPLES FOR FURTHER PROCESSING – BULK</v>
          </cell>
          <cell r="I1972">
            <v>22.5</v>
          </cell>
          <cell r="J1972">
            <v>0.47449999999999998</v>
          </cell>
          <cell r="K1972">
            <v>10.68</v>
          </cell>
        </row>
        <row r="1973">
          <cell r="F1973" t="str">
            <v>100238-1230</v>
          </cell>
          <cell r="G1973" t="str">
            <v>FC Diced Chicken</v>
          </cell>
          <cell r="H1973" t="str">
            <v>CHICKEN LARGE CHILLED -BULK WHITECHICKEN LARGE CHILLED -BULK DARK</v>
          </cell>
          <cell r="I1973">
            <v>32.090000000000003</v>
          </cell>
          <cell r="J1973">
            <v>2.589</v>
          </cell>
          <cell r="K1973">
            <v>41.540000000000006</v>
          </cell>
        </row>
        <row r="1974">
          <cell r="F1974" t="str">
            <v>100238-1250</v>
          </cell>
          <cell r="G1974" t="str">
            <v>CN Chicken Fajita Strips</v>
          </cell>
          <cell r="H1974" t="str">
            <v>CHICKEN LARGE CHILLED -BULK WHITECHICKEN LARGE CHILLED -BULK DARK</v>
          </cell>
          <cell r="I1974">
            <v>32.090000000000003</v>
          </cell>
          <cell r="J1974">
            <v>2.589</v>
          </cell>
          <cell r="K1974">
            <v>41.540000000000006</v>
          </cell>
        </row>
        <row r="1975">
          <cell r="F1975" t="str">
            <v>100238-7516</v>
          </cell>
          <cell r="G1975" t="str">
            <v>CN Whole Muscle WG Breaded Fully Cooked Chicken Breast Filet</v>
          </cell>
          <cell r="H1975" t="str">
            <v>CHICKEN LARGE CHILLED -BULK WHITE</v>
          </cell>
          <cell r="I1975">
            <v>29.71</v>
          </cell>
          <cell r="J1975">
            <v>1.2945</v>
          </cell>
          <cell r="K1975">
            <v>38.46</v>
          </cell>
        </row>
        <row r="1976">
          <cell r="F1976" t="str">
            <v>100238-7517</v>
          </cell>
          <cell r="G1976" t="str">
            <v>FC CN Whole Muscle WG Breaded Spicy Chicken Breast Filet</v>
          </cell>
          <cell r="H1976" t="str">
            <v>CHICKEN LARGE CHILLED -BULK WHITE</v>
          </cell>
          <cell r="I1976">
            <v>29.71</v>
          </cell>
          <cell r="J1976">
            <v>1.2945</v>
          </cell>
          <cell r="K1976">
            <v>38.46</v>
          </cell>
        </row>
        <row r="1977">
          <cell r="F1977" t="str">
            <v>100238-7518</v>
          </cell>
          <cell r="G1977" t="str">
            <v>FC CN Whole Muscle WG Breaded Chicken_x000D_
Breast Chunks</v>
          </cell>
          <cell r="H1977" t="str">
            <v>CHICKEN LARGE CHILLED -BULK WHITE</v>
          </cell>
          <cell r="I1977">
            <v>29.71</v>
          </cell>
          <cell r="J1977">
            <v>1.2945</v>
          </cell>
          <cell r="K1977">
            <v>38.46</v>
          </cell>
        </row>
        <row r="1978">
          <cell r="F1978" t="str">
            <v>100238-7526</v>
          </cell>
          <cell r="G1978" t="str">
            <v>FC WG BREADED CHICKEN DARK MEAT CHUNKS</v>
          </cell>
          <cell r="H1978" t="str">
            <v>CHICKEN LARGE CHILLED -BULK DARK</v>
          </cell>
          <cell r="I1978">
            <v>31.24</v>
          </cell>
          <cell r="J1978">
            <v>1.2945</v>
          </cell>
          <cell r="K1978">
            <v>40.44</v>
          </cell>
        </row>
        <row r="1979">
          <cell r="F1979" t="str">
            <v>100238-7527</v>
          </cell>
          <cell r="G1979" t="str">
            <v>FC B/S WG BREADED CHICKEN BREAST STRIPS</v>
          </cell>
          <cell r="H1979" t="str">
            <v>CHICKEN LARGE CHILLED -BULK WHITE</v>
          </cell>
          <cell r="I1979">
            <v>30.34</v>
          </cell>
          <cell r="J1979">
            <v>1.2945</v>
          </cell>
          <cell r="K1979">
            <v>39.28</v>
          </cell>
        </row>
        <row r="1980">
          <cell r="F1980" t="str">
            <v>100238-110452</v>
          </cell>
          <cell r="G1980" t="str">
            <v>WG Chicken Smackers</v>
          </cell>
          <cell r="H1980" t="str">
            <v>CHICKEN LARGE CHILLED -BULK WHITECHICKEN LARGE CHILLED -BULK DARK</v>
          </cell>
          <cell r="I1980">
            <v>25.7</v>
          </cell>
          <cell r="J1980">
            <v>2.589</v>
          </cell>
          <cell r="K1980">
            <v>33.270000000000003</v>
          </cell>
        </row>
        <row r="1981">
          <cell r="F1981" t="str">
            <v>100238-110458</v>
          </cell>
          <cell r="G1981" t="str">
            <v>FC CN WG Breaded Dark Meat Popcorn Chicken Smackers</v>
          </cell>
          <cell r="H1981" t="str">
            <v>CHICKEN LARGE CHILLED -BULK DARK</v>
          </cell>
          <cell r="I1981">
            <v>31.17</v>
          </cell>
          <cell r="J1981">
            <v>1.2945</v>
          </cell>
          <cell r="K1981">
            <v>40.35</v>
          </cell>
        </row>
        <row r="1982">
          <cell r="F1982" t="str">
            <v>100238-615300</v>
          </cell>
          <cell r="G1982" t="str">
            <v>CN WG Homestyle Breaded Chicken Nuggets</v>
          </cell>
          <cell r="H1982" t="str">
            <v>CHICKEN LARGE CHILLED -BULK WHITECHICKEN LARGE CHILLED -BULK DARK</v>
          </cell>
          <cell r="I1982">
            <v>18.079999999999998</v>
          </cell>
          <cell r="J1982">
            <v>2.589</v>
          </cell>
          <cell r="K1982">
            <v>23.41</v>
          </cell>
        </row>
        <row r="1983">
          <cell r="F1983" t="str">
            <v>100238-625300</v>
          </cell>
          <cell r="G1983" t="str">
            <v>CN WG Homestyle Breaded Chicken Strip</v>
          </cell>
          <cell r="H1983" t="str">
            <v>CHICKEN LARGE CHILLED -BULK WHITECHICKEN LARGE CHILLED -BULK DARK</v>
          </cell>
          <cell r="I1983">
            <v>18.079999999999998</v>
          </cell>
          <cell r="J1983">
            <v>2.589</v>
          </cell>
          <cell r="K1983">
            <v>23.41</v>
          </cell>
        </row>
        <row r="1984">
          <cell r="F1984" t="str">
            <v>100238-665400</v>
          </cell>
          <cell r="G1984" t="str">
            <v>CN WG Homestyle Breaded Chicken Patty w/ ISP</v>
          </cell>
          <cell r="H1984" t="str">
            <v>CHICKEN LARGE CHILLED -BULK WHITECHICKEN LARGE CHILLED -BULK DARK</v>
          </cell>
          <cell r="I1984">
            <v>18.079999999999998</v>
          </cell>
          <cell r="J1984">
            <v>2.589</v>
          </cell>
          <cell r="K1984">
            <v>23.41</v>
          </cell>
        </row>
        <row r="1985">
          <cell r="F1985" t="str">
            <v>100439-BRCY57D</v>
          </cell>
          <cell r="G1985" t="str">
            <v>Brickman's KETCHUP FANCY 2/1.5 Gal. Pouches</v>
          </cell>
          <cell r="H1985" t="str">
            <v>TOMATO PASTE FOR BULK PROCESSING</v>
          </cell>
          <cell r="I1985">
            <v>6.6</v>
          </cell>
          <cell r="J1985">
            <v>0.68410000000000004</v>
          </cell>
          <cell r="K1985">
            <v>4.5199999999999996</v>
          </cell>
        </row>
        <row r="1986">
          <cell r="F1986" t="str">
            <v>100439-BRCY599</v>
          </cell>
          <cell r="G1986" t="str">
            <v>Brickman's KETCHUP FANCY 6/#10 CANS</v>
          </cell>
          <cell r="H1986" t="str">
            <v>TOMATO PASTE FOR BULK PROCESSING</v>
          </cell>
          <cell r="I1986">
            <v>9.81</v>
          </cell>
          <cell r="J1986">
            <v>0.68410000000000004</v>
          </cell>
          <cell r="K1986">
            <v>6.71</v>
          </cell>
        </row>
        <row r="1987">
          <cell r="F1987" t="str">
            <v>100439-BRCY59G</v>
          </cell>
          <cell r="G1987" t="str">
            <v>Brickman's KETCHUP FANCY 1000 9 G</v>
          </cell>
          <cell r="H1987" t="str">
            <v>TOMATO PASTE FOR BULK PROCESSING</v>
          </cell>
          <cell r="I1987">
            <v>4.21</v>
          </cell>
          <cell r="J1987">
            <v>0.68410000000000004</v>
          </cell>
          <cell r="K1987">
            <v>2.88</v>
          </cell>
        </row>
        <row r="1988">
          <cell r="F1988" t="str">
            <v>100439-BRCY59P</v>
          </cell>
          <cell r="G1988" t="str">
            <v>Brickman's KETCHUP FANCY 6/114 oz RED PLASTIC JUG</v>
          </cell>
          <cell r="H1988" t="str">
            <v>TOMATO PASTE FOR BULK PROCESSING</v>
          </cell>
          <cell r="I1988">
            <v>9.7200000000000006</v>
          </cell>
          <cell r="J1988">
            <v>0.68410000000000004</v>
          </cell>
          <cell r="K1988">
            <v>6.65</v>
          </cell>
        </row>
        <row r="1989">
          <cell r="F1989" t="str">
            <v>100439-BRCYA3G</v>
          </cell>
          <cell r="G1989" t="str">
            <v>Brickman's KETCHUP FANCY 1/3 Gal. Bag-in-Box</v>
          </cell>
          <cell r="H1989" t="str">
            <v>TOMATO PASTE FOR BULK PROCESSING</v>
          </cell>
          <cell r="I1989">
            <v>6.48</v>
          </cell>
          <cell r="J1989">
            <v>0.68410000000000004</v>
          </cell>
          <cell r="K1989">
            <v>4.43</v>
          </cell>
        </row>
        <row r="1990">
          <cell r="F1990" t="str">
            <v>100439-CRWY57D</v>
          </cell>
          <cell r="G1990" t="str">
            <v>Crown Collection KETCHUP FANCY 2/1.5 gal. Pouches</v>
          </cell>
          <cell r="H1990" t="str">
            <v>TOMATO PASTE FOR BULK PROCESSING</v>
          </cell>
          <cell r="I1990">
            <v>6.6</v>
          </cell>
          <cell r="J1990">
            <v>0.68410000000000004</v>
          </cell>
          <cell r="K1990">
            <v>4.5199999999999996</v>
          </cell>
        </row>
        <row r="1991">
          <cell r="F1991" t="str">
            <v>100439-CRWY599</v>
          </cell>
          <cell r="G1991" t="str">
            <v>Crown Collection KETCHUP FANCY 6/#10 CANS</v>
          </cell>
          <cell r="H1991" t="str">
            <v>TOMATO PASTE FOR BULK PROCESSING</v>
          </cell>
          <cell r="I1991">
            <v>9.81</v>
          </cell>
          <cell r="J1991">
            <v>0.68410000000000004</v>
          </cell>
          <cell r="K1991">
            <v>6.71</v>
          </cell>
        </row>
        <row r="1992">
          <cell r="F1992" t="str">
            <v>100439-CRWY59G</v>
          </cell>
          <cell r="G1992" t="str">
            <v>Crown Collection KETCHUP FANCY 1000 9G</v>
          </cell>
          <cell r="H1992" t="str">
            <v>TOMATO PASTE FOR BULK PROCESSING</v>
          </cell>
          <cell r="I1992">
            <v>4.21</v>
          </cell>
          <cell r="J1992">
            <v>0.68410000000000004</v>
          </cell>
          <cell r="K1992">
            <v>2.88</v>
          </cell>
        </row>
        <row r="1993">
          <cell r="F1993" t="str">
            <v>100439-CRWY59P</v>
          </cell>
          <cell r="G1993" t="str">
            <v>Crown Collection KETCHUP FANCY 6/114 oz._x000D_
RED PLASTIC JUG</v>
          </cell>
          <cell r="H1993" t="str">
            <v>TOMATO PASTE FOR BULK PROCESSING</v>
          </cell>
          <cell r="I1993">
            <v>9.7200000000000006</v>
          </cell>
          <cell r="J1993">
            <v>0.68410000000000004</v>
          </cell>
          <cell r="K1993">
            <v>6.65</v>
          </cell>
        </row>
        <row r="1994">
          <cell r="F1994" t="str">
            <v>100439-CRWYA3G</v>
          </cell>
          <cell r="G1994" t="str">
            <v>Crown Collection KETCHUP FANCY 1/3 GAL. BAG-IN-BOX</v>
          </cell>
          <cell r="H1994" t="str">
            <v>TOMATO PASTE FOR BULK PROCESSING</v>
          </cell>
          <cell r="I1994">
            <v>6.48</v>
          </cell>
          <cell r="J1994">
            <v>0.68410000000000004</v>
          </cell>
          <cell r="K1994">
            <v>4.43</v>
          </cell>
        </row>
        <row r="1995">
          <cell r="F1995" t="str">
            <v>100439-CULY572</v>
          </cell>
          <cell r="G1995" t="str">
            <v>Culinary Secrets KETCHUP FANCY 6/114oz. POUCHES</v>
          </cell>
          <cell r="H1995" t="str">
            <v>TOMATO PASTE FOR BULK PROCESSING</v>
          </cell>
          <cell r="I1995">
            <v>9.7200000000000006</v>
          </cell>
          <cell r="J1995">
            <v>0.68410000000000004</v>
          </cell>
          <cell r="K1995">
            <v>6.65</v>
          </cell>
        </row>
        <row r="1996">
          <cell r="F1996" t="str">
            <v>100439-CULY57D</v>
          </cell>
          <cell r="G1996" t="str">
            <v>Culinary Secrets KETCHUP FANCY 2/1.5 gal. POUCHES</v>
          </cell>
          <cell r="H1996" t="str">
            <v>TOMATO PASTE FOR BULK PROCESSING</v>
          </cell>
          <cell r="I1996">
            <v>6.6</v>
          </cell>
          <cell r="J1996">
            <v>0.68410000000000004</v>
          </cell>
          <cell r="K1996">
            <v>4.5199999999999996</v>
          </cell>
        </row>
        <row r="1997">
          <cell r="F1997" t="str">
            <v>100439-CULY599</v>
          </cell>
          <cell r="G1997" t="str">
            <v>Culinary Secrets KETCHUP FANCY 6/#10 CANS</v>
          </cell>
          <cell r="H1997" t="str">
            <v>TOMATO PASTE FOR BULK PROCESSING</v>
          </cell>
          <cell r="I1997">
            <v>9.81</v>
          </cell>
          <cell r="J1997">
            <v>0.68410000000000004</v>
          </cell>
          <cell r="K1997">
            <v>6.71</v>
          </cell>
        </row>
        <row r="1998">
          <cell r="F1998" t="str">
            <v>100439-CULY59G</v>
          </cell>
          <cell r="G1998" t="str">
            <v>Culinary Secrets KETCHUP FANCY 1000 9g</v>
          </cell>
          <cell r="H1998" t="str">
            <v>TOMATO PASTE FOR BULK PROCESSING</v>
          </cell>
          <cell r="I1998">
            <v>4.21</v>
          </cell>
          <cell r="J1998">
            <v>0.68410000000000004</v>
          </cell>
          <cell r="K1998">
            <v>2.88</v>
          </cell>
        </row>
        <row r="1999">
          <cell r="F1999" t="str">
            <v>100439-CULY59P</v>
          </cell>
          <cell r="G1999" t="str">
            <v>Culinary Secrets KETCHUP FANCY 6/114oz. RED PLASTIC JUG</v>
          </cell>
          <cell r="H1999" t="str">
            <v>TOMATO PASTE FOR BULK PROCESSING</v>
          </cell>
          <cell r="I1999">
            <v>9.7200000000000006</v>
          </cell>
          <cell r="J1999">
            <v>0.68410000000000004</v>
          </cell>
          <cell r="K1999">
            <v>6.65</v>
          </cell>
        </row>
        <row r="2000">
          <cell r="F2000" t="str">
            <v>100439-CULYA3G</v>
          </cell>
          <cell r="G2000" t="str">
            <v>Culinary Secrets KETCHUP FANCY 1/3 gal. BAG-IN-BOX</v>
          </cell>
          <cell r="H2000" t="str">
            <v>TOMATO PASTE FOR BULK PROCESSING</v>
          </cell>
          <cell r="I2000">
            <v>6.48</v>
          </cell>
          <cell r="J2000">
            <v>0.68410000000000004</v>
          </cell>
          <cell r="K2000">
            <v>4.43</v>
          </cell>
        </row>
        <row r="2001">
          <cell r="F2001" t="str">
            <v>100439-FRUY599</v>
          </cell>
          <cell r="G2001" t="str">
            <v>Restaurant's Pride KETCHUP FANCY 6/#10 CANS</v>
          </cell>
          <cell r="H2001" t="str">
            <v>TOMATO PASTE FOR BULK PROCESSING</v>
          </cell>
          <cell r="I2001">
            <v>9.81</v>
          </cell>
          <cell r="J2001">
            <v>0.68410000000000004</v>
          </cell>
          <cell r="K2001">
            <v>6.71</v>
          </cell>
        </row>
        <row r="2002">
          <cell r="F2002" t="str">
            <v>100439-FRUY59G</v>
          </cell>
          <cell r="G2002" t="str">
            <v>Restaurant's Pride KETCHUP FANCY 1000 9G</v>
          </cell>
          <cell r="H2002" t="str">
            <v>TOMATO PASTE FOR BULK PROCESSING</v>
          </cell>
          <cell r="I2002">
            <v>4.21</v>
          </cell>
          <cell r="J2002">
            <v>0.68410000000000004</v>
          </cell>
          <cell r="K2002">
            <v>2.88</v>
          </cell>
        </row>
        <row r="2003">
          <cell r="F2003" t="str">
            <v>100439-GOTY599</v>
          </cell>
          <cell r="G2003" t="str">
            <v>Gourmet Table KETCHUP FANCY 6/#10 CANS</v>
          </cell>
          <cell r="H2003" t="str">
            <v>TOMATO PASTE FOR BULK PROCESSING</v>
          </cell>
          <cell r="I2003">
            <v>9.81</v>
          </cell>
          <cell r="J2003">
            <v>0.68410000000000004</v>
          </cell>
          <cell r="K2003">
            <v>6.71</v>
          </cell>
        </row>
        <row r="2004">
          <cell r="F2004" t="str">
            <v>100439-GOTY59G</v>
          </cell>
          <cell r="G2004" t="str">
            <v>Gourmet Table KETCHUP FANCY 1000 9G</v>
          </cell>
          <cell r="H2004" t="str">
            <v>TOMATO PASTE FOR BULK PROCESSING</v>
          </cell>
          <cell r="I2004">
            <v>4.21</v>
          </cell>
          <cell r="J2004">
            <v>0.68410000000000004</v>
          </cell>
          <cell r="K2004">
            <v>2.88</v>
          </cell>
        </row>
        <row r="2005">
          <cell r="F2005" t="str">
            <v>100439-GOTYA3G</v>
          </cell>
          <cell r="G2005" t="str">
            <v>Gourmet Table KETCHUP FANCY 1/3 GAL. BAG-IN-BOX</v>
          </cell>
          <cell r="H2005" t="str">
            <v>TOMATO PASTE FOR BULK PROCESSING</v>
          </cell>
          <cell r="I2005">
            <v>6.48</v>
          </cell>
          <cell r="J2005">
            <v>0.68410000000000004</v>
          </cell>
          <cell r="K2005">
            <v>4.43</v>
          </cell>
        </row>
        <row r="2006">
          <cell r="F2006" t="str">
            <v>100439-HOUY572</v>
          </cell>
          <cell r="G2006" t="str">
            <v>House Recipe KETCHUP FANCY 6/114 oz. Pouches</v>
          </cell>
          <cell r="H2006" t="str">
            <v>TOMATO PASTE FOR BULK PROCESSING</v>
          </cell>
          <cell r="I2006">
            <v>9.7200000000000006</v>
          </cell>
          <cell r="J2006">
            <v>0.68410000000000004</v>
          </cell>
          <cell r="K2006">
            <v>6.65</v>
          </cell>
        </row>
        <row r="2007">
          <cell r="F2007" t="str">
            <v>100439-HOUY599</v>
          </cell>
          <cell r="G2007" t="str">
            <v>House Recipe KETCHUP FANCY 6/#10 CANS</v>
          </cell>
          <cell r="H2007" t="str">
            <v>TOMATO PASTE FOR BULK PROCESSING</v>
          </cell>
          <cell r="I2007">
            <v>9.81</v>
          </cell>
          <cell r="J2007">
            <v>0.68410000000000004</v>
          </cell>
          <cell r="K2007">
            <v>6.71</v>
          </cell>
        </row>
        <row r="2008">
          <cell r="F2008" t="str">
            <v>100439-HOUY59G</v>
          </cell>
          <cell r="G2008" t="str">
            <v>House Recipe KETCHUP FANCY 1000 9G</v>
          </cell>
          <cell r="H2008" t="str">
            <v>TOMATO PASTE FOR BULK PROCESSING</v>
          </cell>
          <cell r="I2008">
            <v>4.21</v>
          </cell>
          <cell r="J2008">
            <v>0.68410000000000004</v>
          </cell>
          <cell r="K2008">
            <v>2.88</v>
          </cell>
        </row>
        <row r="2009">
          <cell r="F2009" t="str">
            <v>100439-HOUY59P</v>
          </cell>
          <cell r="G2009" t="str">
            <v>House Recipe KETCHUP FANCY 6/114 oz. RED PLASTIC JUG with Pump</v>
          </cell>
          <cell r="H2009" t="str">
            <v>TOMATO PASTE FOR BULK PROCESSING</v>
          </cell>
          <cell r="I2009">
            <v>9.7200000000000006</v>
          </cell>
          <cell r="J2009">
            <v>0.68410000000000004</v>
          </cell>
          <cell r="K2009">
            <v>6.65</v>
          </cell>
        </row>
        <row r="2010">
          <cell r="F2010" t="str">
            <v>100439-HOUYA3G</v>
          </cell>
          <cell r="G2010" t="str">
            <v>House Recipe KETCHUP FANCY 1/3 GAL. BAG-IN-BOX</v>
          </cell>
          <cell r="H2010" t="str">
            <v>TOMATO PASTE FOR BULK PROCESSING</v>
          </cell>
          <cell r="I2010">
            <v>6.48</v>
          </cell>
          <cell r="J2010">
            <v>0.68410000000000004</v>
          </cell>
          <cell r="K2010">
            <v>4.43</v>
          </cell>
        </row>
        <row r="2011">
          <cell r="F2011" t="str">
            <v>100439-HOUYA64</v>
          </cell>
          <cell r="G2011" t="str">
            <v>House Recipe KETCHUP FANCY 9 - 64 oz. Bottles</v>
          </cell>
          <cell r="H2011" t="str">
            <v>TOMATO PASTE FOR BULK PROCESSING</v>
          </cell>
          <cell r="I2011">
            <v>8.23</v>
          </cell>
          <cell r="J2011">
            <v>0.68410000000000004</v>
          </cell>
          <cell r="K2011">
            <v>5.63</v>
          </cell>
        </row>
        <row r="2012">
          <cell r="F2012" t="str">
            <v>100439-HUY YW9P</v>
          </cell>
          <cell r="G2012" t="str">
            <v>HUY FONG Sriracha Hot Chili Sauce Ketchup 6/113oz. RED PLASTIC JUG</v>
          </cell>
          <cell r="H2012" t="str">
            <v>TOMATO PASTE FOR BULK PROCESSING</v>
          </cell>
          <cell r="I2012">
            <v>9.43</v>
          </cell>
          <cell r="J2012">
            <v>0.68410000000000004</v>
          </cell>
          <cell r="K2012">
            <v>6.45</v>
          </cell>
        </row>
        <row r="2013">
          <cell r="F2013" t="str">
            <v>100439-HUYYW2R</v>
          </cell>
          <cell r="G2013" t="str">
            <v>HUY FONG Sriracha Hot Chili Sauce Ketchup 12-20 oz Plastic Bottles</v>
          </cell>
          <cell r="H2013" t="str">
            <v>TOMATO PASTE FOR BULK PROCESSING</v>
          </cell>
          <cell r="I2013">
            <v>3.34</v>
          </cell>
          <cell r="J2013">
            <v>0.68410000000000004</v>
          </cell>
          <cell r="K2013">
            <v>2.2799999999999998</v>
          </cell>
        </row>
        <row r="2014">
          <cell r="F2014" t="str">
            <v>100439-HUYYW7D</v>
          </cell>
          <cell r="G2014" t="str">
            <v>HUY FONG- Sriracha Hot Chili Sauce Ketchup 2/1.5 gal Dispenser Pouches</v>
          </cell>
          <cell r="H2014" t="str">
            <v>TOMATO PASTE FOR BULK PROCESSING</v>
          </cell>
          <cell r="I2014">
            <v>6.45</v>
          </cell>
          <cell r="J2014">
            <v>0.68410000000000004</v>
          </cell>
          <cell r="K2014">
            <v>4.41</v>
          </cell>
        </row>
        <row r="2015">
          <cell r="F2015" t="str">
            <v>100439-HUYYW8G</v>
          </cell>
          <cell r="G2015" t="str">
            <v>HUY FONG Sriracha Hot Chili Sauce Ketchup 8 gram Portion Control Foil Packet</v>
          </cell>
          <cell r="H2015" t="str">
            <v>TOMATO PASTE FOR BULK PROCESSING</v>
          </cell>
          <cell r="I2015">
            <v>3.89</v>
          </cell>
          <cell r="J2015">
            <v>0.68410000000000004</v>
          </cell>
          <cell r="K2015">
            <v>2.66</v>
          </cell>
        </row>
        <row r="2016">
          <cell r="F2016" t="str">
            <v>100439-MOLY572</v>
          </cell>
          <cell r="G2016" t="str">
            <v>Monarch KETCHUP FANCY 6/114 oz. Pouches</v>
          </cell>
          <cell r="H2016" t="str">
            <v>TOMATO PASTE FOR BULK PROCESSING</v>
          </cell>
          <cell r="I2016">
            <v>9.7200000000000006</v>
          </cell>
          <cell r="J2016">
            <v>0.68410000000000004</v>
          </cell>
          <cell r="K2016">
            <v>6.65</v>
          </cell>
        </row>
        <row r="2017">
          <cell r="F2017" t="str">
            <v>100439-MOLY57D</v>
          </cell>
          <cell r="G2017" t="str">
            <v>Monarch KETCHUP FANCY 2/1.5 gal. Pouches</v>
          </cell>
          <cell r="H2017" t="str">
            <v>TOMATO PASTE FOR BULK PROCESSING</v>
          </cell>
          <cell r="I2017">
            <v>6.6</v>
          </cell>
          <cell r="J2017">
            <v>0.68410000000000004</v>
          </cell>
          <cell r="K2017">
            <v>4.5199999999999996</v>
          </cell>
        </row>
        <row r="2018">
          <cell r="F2018" t="str">
            <v>100439-MOLY599</v>
          </cell>
          <cell r="G2018" t="str">
            <v>Monarch KETCHUP FANCY 6/#10 CANS</v>
          </cell>
          <cell r="H2018" t="str">
            <v>TOMATO PASTE FOR BULK PROCESSING</v>
          </cell>
          <cell r="I2018">
            <v>9.81</v>
          </cell>
          <cell r="J2018">
            <v>0.68410000000000004</v>
          </cell>
          <cell r="K2018">
            <v>6.71</v>
          </cell>
        </row>
        <row r="2019">
          <cell r="F2019" t="str">
            <v>100439-MOLY59G</v>
          </cell>
          <cell r="G2019" t="str">
            <v>Monarch KETCHUP FANCY 1000 9G</v>
          </cell>
          <cell r="H2019" t="str">
            <v>TOMATO PASTE FOR BULK PROCESSING</v>
          </cell>
          <cell r="I2019">
            <v>4.21</v>
          </cell>
          <cell r="J2019">
            <v>0.68410000000000004</v>
          </cell>
          <cell r="K2019">
            <v>2.88</v>
          </cell>
        </row>
        <row r="2020">
          <cell r="F2020" t="str">
            <v>100439-MOLY59P</v>
          </cell>
          <cell r="G2020" t="str">
            <v>Monarch KETCHUP FANCY 6/114 oz. RED PLASTIC JUG</v>
          </cell>
          <cell r="H2020" t="str">
            <v>TOMATO PASTE FOR BULK PROCESSING</v>
          </cell>
          <cell r="I2020">
            <v>9.7200000000000006</v>
          </cell>
          <cell r="J2020">
            <v>0.68410000000000004</v>
          </cell>
          <cell r="K2020">
            <v>6.65</v>
          </cell>
        </row>
        <row r="2021">
          <cell r="F2021" t="str">
            <v>100439-MOLYA3G</v>
          </cell>
          <cell r="G2021" t="str">
            <v>Monarch KETCHUP FANCY 1/3 GAL. BAG-IN-BOX</v>
          </cell>
          <cell r="H2021" t="str">
            <v>TOMATO PASTE FOR BULK PROCESSING</v>
          </cell>
          <cell r="I2021">
            <v>6.48</v>
          </cell>
          <cell r="J2021">
            <v>0.68410000000000004</v>
          </cell>
          <cell r="K2021">
            <v>4.43</v>
          </cell>
        </row>
        <row r="2022">
          <cell r="F2022" t="str">
            <v>100439-NITY599</v>
          </cell>
          <cell r="G2022" t="str">
            <v>1906 KETCHUP FANCY 6/#10 CANS</v>
          </cell>
          <cell r="H2022" t="str">
            <v>TOMATO PASTE FOR BULK PROCESSING</v>
          </cell>
          <cell r="I2022">
            <v>9.81</v>
          </cell>
          <cell r="J2022">
            <v>0.68410000000000004</v>
          </cell>
          <cell r="K2022">
            <v>6.71</v>
          </cell>
        </row>
        <row r="2023">
          <cell r="F2023" t="str">
            <v>100439-NITY59G</v>
          </cell>
          <cell r="G2023" t="str">
            <v>1906 KETCHUP FANCY 1000 9G</v>
          </cell>
          <cell r="H2023" t="str">
            <v>TOMATO PASTE FOR BULK PROCESSING</v>
          </cell>
          <cell r="I2023">
            <v>4.21</v>
          </cell>
          <cell r="J2023">
            <v>0.68410000000000004</v>
          </cell>
          <cell r="K2023">
            <v>2.88</v>
          </cell>
        </row>
        <row r="2024">
          <cell r="F2024" t="str">
            <v>100439-REDLA1Z</v>
          </cell>
          <cell r="G2024" t="str">
            <v>RED GOLD- Cocktail Sauce 250 1 oz Dunk Cups</v>
          </cell>
          <cell r="H2024" t="str">
            <v>TOMATO PASTE FOR BULK PROCESSING</v>
          </cell>
          <cell r="I2024">
            <v>3.67</v>
          </cell>
          <cell r="J2024">
            <v>0.68410000000000004</v>
          </cell>
          <cell r="K2024">
            <v>2.5099999999999998</v>
          </cell>
        </row>
        <row r="2025">
          <cell r="F2025" t="str">
            <v>100439-REDNA1Z</v>
          </cell>
          <cell r="G2025" t="str">
            <v>RED GOLD MARINARA SAUCE 250 ct. 1 oz. Dunk Cups (1/8th cup R/O Veg Credit)</v>
          </cell>
          <cell r="H2025" t="str">
            <v>TOMATO PASTE FOR BULK PROCESSING</v>
          </cell>
          <cell r="I2025">
            <v>3.98</v>
          </cell>
          <cell r="J2025">
            <v>0.68410000000000004</v>
          </cell>
          <cell r="K2025">
            <v>2.72</v>
          </cell>
        </row>
        <row r="2026">
          <cell r="F2026" t="str">
            <v>100439-REDNA2ZC168</v>
          </cell>
          <cell r="G2026" t="str">
            <v>RED GOLD MARINARA SAUCE Dipping Cups 168 ct. - 2.5 oz Cups (1/2 cup R/O Veg Credit)</v>
          </cell>
          <cell r="H2026" t="str">
            <v>TOMATO PASTE FOR BULK PROCESSING</v>
          </cell>
          <cell r="I2026">
            <v>7.33</v>
          </cell>
          <cell r="J2026">
            <v>0.68410000000000004</v>
          </cell>
          <cell r="K2026">
            <v>5.01</v>
          </cell>
        </row>
        <row r="2027">
          <cell r="F2027" t="str">
            <v>100439-REDNA2ZC84</v>
          </cell>
          <cell r="G2027" t="str">
            <v>RED GOLD MARINARA SAUCE Dipping Sauce 84 ct. 2.5 oz Cups (1/2 cup R/O Veg Credit)</v>
          </cell>
          <cell r="H2027" t="str">
            <v>TOMATO PASTE FOR BULK PROCESSING</v>
          </cell>
          <cell r="I2027">
            <v>3.67</v>
          </cell>
          <cell r="J2027">
            <v>0.68410000000000004</v>
          </cell>
          <cell r="K2027">
            <v>2.5099999999999998</v>
          </cell>
        </row>
        <row r="2028">
          <cell r="F2028" t="str">
            <v>100439-REDNAHZC264</v>
          </cell>
          <cell r="G2028" t="str">
            <v>RED GOLD  Marinara Sauce 264 ct. - 1.25 oz. Cups (1/4 cup R/O Veg Credit)</v>
          </cell>
          <cell r="H2028" t="str">
            <v>TOMATO PASTE FOR BULK PROCESSING</v>
          </cell>
          <cell r="I2028">
            <v>5.76</v>
          </cell>
          <cell r="J2028">
            <v>0.68410000000000004</v>
          </cell>
          <cell r="K2028">
            <v>3.94</v>
          </cell>
        </row>
        <row r="2029">
          <cell r="F2029" t="str">
            <v>100439-REDOA1Z</v>
          </cell>
          <cell r="G2029" t="str">
            <v>RED GOLD BBQ SAUCE - Naturally Balanced: Enhanced Low Sodium - 250 ct. 1oz Dunk Cups</v>
          </cell>
          <cell r="H2029" t="str">
            <v>TOMATO PASTE FOR BULK PROCESSING</v>
          </cell>
          <cell r="I2029">
            <v>2.0499999999999998</v>
          </cell>
          <cell r="J2029">
            <v>0.68410000000000004</v>
          </cell>
          <cell r="K2029">
            <v>1.4</v>
          </cell>
        </row>
        <row r="2030">
          <cell r="F2030" t="str">
            <v>100439-REDOA7D</v>
          </cell>
          <cell r="G2030" t="str">
            <v>RED GOLD BBQ SAUCE - Naturally Balanced: Enhanced Low Sodium - 2/1.5 Gallon Dispenser Pouch Bulk</v>
          </cell>
          <cell r="H2030" t="str">
            <v>TOMATO PASTE FOR BULK PROCESSING</v>
          </cell>
          <cell r="I2030">
            <v>3.83</v>
          </cell>
          <cell r="J2030">
            <v>0.68410000000000004</v>
          </cell>
          <cell r="K2030">
            <v>2.62</v>
          </cell>
        </row>
        <row r="2031">
          <cell r="F2031" t="str">
            <v>100439-REDOA9P</v>
          </cell>
          <cell r="G2031" t="str">
            <v>RED GOLD BBQ Sauce - Naturally Balanced / Enhanced Low Sodium 6/114oz. RED PLASTIC JUG with Pump</v>
          </cell>
          <cell r="H2031" t="str">
            <v>TOMATO PASTE FOR BULK PROCESSING</v>
          </cell>
          <cell r="I2031">
            <v>5.61</v>
          </cell>
          <cell r="J2031">
            <v>0.68410000000000004</v>
          </cell>
          <cell r="K2031">
            <v>3.84</v>
          </cell>
        </row>
        <row r="2032">
          <cell r="F2032" t="str">
            <v>100439-REDOA9PNPNEL</v>
          </cell>
          <cell r="G2032" t="str">
            <v>RED GOLD BBQ Sauce - Low Sodium 6/114oz. RED PLASTIC JUG NO PUMP</v>
          </cell>
          <cell r="H2032" t="str">
            <v>TOMATO PASTE FOR BULK PROCESSING</v>
          </cell>
          <cell r="I2032">
            <v>5.61</v>
          </cell>
          <cell r="J2032">
            <v>0.68410000000000004</v>
          </cell>
          <cell r="K2032">
            <v>3.84</v>
          </cell>
        </row>
        <row r="2033">
          <cell r="F2033" t="str">
            <v>100439-REDRL99</v>
          </cell>
          <cell r="G2033" t="str">
            <v>RED GOLD Enchilada Sauce Enhanced Low Sodium - 6/#10</v>
          </cell>
          <cell r="H2033" t="str">
            <v>TOMATO PASTE FOR BULK PROCESSING</v>
          </cell>
          <cell r="I2033">
            <v>5.22</v>
          </cell>
          <cell r="J2033">
            <v>0.68410000000000004</v>
          </cell>
          <cell r="K2033">
            <v>3.57</v>
          </cell>
        </row>
        <row r="2034">
          <cell r="F2034" t="str">
            <v>100439-REDSC2ZC168</v>
          </cell>
          <cell r="G2034" t="str">
            <v>RED GOLD SALSA Dipping Cups 168 ct. 3.0 oz cups (Meets 1/2 cup R/O Veg Credit)</v>
          </cell>
          <cell r="H2034" t="str">
            <v>TOMATO PASTE FOR BULK PROCESSING</v>
          </cell>
          <cell r="I2034">
            <v>4.72</v>
          </cell>
          <cell r="J2034">
            <v>0.68410000000000004</v>
          </cell>
          <cell r="K2034">
            <v>3.23</v>
          </cell>
        </row>
        <row r="2035">
          <cell r="F2035" t="str">
            <v>100439-REDSC2ZC84</v>
          </cell>
          <cell r="G2035" t="str">
            <v>RED GOLD SALSA Dipping Cups 84 ct. 3.0 oz cups (Meets 1/2 cup R/O Veg Credit)</v>
          </cell>
          <cell r="H2035" t="str">
            <v>TOMATO PASTE FOR BULK PROCESSING</v>
          </cell>
          <cell r="I2035">
            <v>2.36</v>
          </cell>
          <cell r="J2035">
            <v>0.68410000000000004</v>
          </cell>
          <cell r="K2035">
            <v>1.61</v>
          </cell>
        </row>
        <row r="2036">
          <cell r="F2036" t="str">
            <v>100439-REDSC99</v>
          </cell>
          <cell r="G2036" t="str">
            <v>RED GOLD SALSA  - Enhanced Low Sodium - 6/103 OZ. #10 CANS</v>
          </cell>
          <cell r="H2036" t="str">
            <v>TOMATO PASTE FOR BULK PROCESSING</v>
          </cell>
          <cell r="I2036">
            <v>5.9</v>
          </cell>
          <cell r="J2036">
            <v>0.68410000000000004</v>
          </cell>
          <cell r="K2036">
            <v>4.04</v>
          </cell>
        </row>
        <row r="2037">
          <cell r="F2037" t="str">
            <v>100439-REDSCHZC264</v>
          </cell>
          <cell r="G2037" t="str">
            <v>RED GOLD  SALSA Dipping Cups (Meets 1/4 cup R/O Veg Credit) 264 - 1.5 oz. Cups</v>
          </cell>
          <cell r="H2037" t="str">
            <v>TOMATO PASTE FOR BULK PROCESSING</v>
          </cell>
          <cell r="I2037">
            <v>3.71</v>
          </cell>
          <cell r="J2037">
            <v>0.68410000000000004</v>
          </cell>
          <cell r="K2037">
            <v>2.54</v>
          </cell>
        </row>
        <row r="2038">
          <cell r="F2038" t="str">
            <v>100439-REDVB46</v>
          </cell>
          <cell r="G2038" t="str">
            <v>RED GOLD NSA TOMATO JUICE 12/46 FL OZ CANS</v>
          </cell>
          <cell r="H2038" t="str">
            <v>TOMATO PASTE FOR BULK PROCESSING</v>
          </cell>
          <cell r="I2038">
            <v>5.7</v>
          </cell>
          <cell r="J2038">
            <v>0.68410000000000004</v>
          </cell>
          <cell r="K2038">
            <v>3.9</v>
          </cell>
        </row>
        <row r="2039">
          <cell r="F2039" t="str">
            <v>100439-REDY51Z</v>
          </cell>
          <cell r="G2039" t="str">
            <v>RED GOLD KETCHUP Naturally Balanced; Enhanced Low Sodium; Made with Sugar - 250 1oz DUNK CUPS</v>
          </cell>
          <cell r="H2039" t="str">
            <v>TOMATO PASTE FOR BULK PROCESSING</v>
          </cell>
          <cell r="I2039">
            <v>3.56</v>
          </cell>
          <cell r="J2039">
            <v>0.68410000000000004</v>
          </cell>
          <cell r="K2039">
            <v>2.44</v>
          </cell>
        </row>
        <row r="2040">
          <cell r="F2040" t="str">
            <v>100439-REDY52ZC336</v>
          </cell>
          <cell r="G2040" t="str">
            <v>RED GOLD FANCY KETCHUP 336/1.5 oz DIPPING CUPS</v>
          </cell>
          <cell r="H2040" t="str">
            <v>TOMATO PASTE FOR BULK PROCESSING</v>
          </cell>
          <cell r="I2040">
            <v>7.16</v>
          </cell>
          <cell r="J2040">
            <v>0.68410000000000004</v>
          </cell>
          <cell r="K2040">
            <v>4.9000000000000004</v>
          </cell>
        </row>
        <row r="2041">
          <cell r="F2041" t="str">
            <v>100439-REDY53H</v>
          </cell>
          <cell r="G2041" t="str">
            <v>RED GOLD KETCHUP FANCY 3/1.5 gal. Pouches</v>
          </cell>
          <cell r="H2041" t="str">
            <v>TOMATO PASTE FOR BULK PROCESSING</v>
          </cell>
          <cell r="I2041">
            <v>9.89</v>
          </cell>
          <cell r="J2041">
            <v>0.68410000000000004</v>
          </cell>
          <cell r="K2041">
            <v>6.77</v>
          </cell>
        </row>
        <row r="2042">
          <cell r="F2042" t="str">
            <v>100439-REDY572</v>
          </cell>
          <cell r="G2042" t="str">
            <v>RED GOLD KETCHUP FANCY 6/114 oz. Pouches</v>
          </cell>
          <cell r="H2042" t="str">
            <v>TOMATO PASTE FOR BULK PROCESSING</v>
          </cell>
          <cell r="I2042">
            <v>9.7200000000000006</v>
          </cell>
          <cell r="J2042">
            <v>0.68410000000000004</v>
          </cell>
          <cell r="K2042">
            <v>6.65</v>
          </cell>
        </row>
        <row r="2043">
          <cell r="F2043" t="str">
            <v>100439-REDY57D</v>
          </cell>
          <cell r="G2043" t="str">
            <v>RED GOLD KETCHUP FANCY 2/1.5 gal. Pouches</v>
          </cell>
          <cell r="H2043" t="str">
            <v>TOMATO PASTE FOR BULK PROCESSING</v>
          </cell>
          <cell r="I2043">
            <v>6.6</v>
          </cell>
          <cell r="J2043">
            <v>0.68410000000000004</v>
          </cell>
          <cell r="K2043">
            <v>4.5199999999999996</v>
          </cell>
        </row>
        <row r="2044">
          <cell r="F2044" t="str">
            <v>100439-REDY599</v>
          </cell>
          <cell r="G2044" t="str">
            <v>RED GOLD KETCHUP FANCY 6/#10 CANS</v>
          </cell>
          <cell r="H2044" t="str">
            <v>TOMATO PASTE FOR BULK PROCESSING</v>
          </cell>
          <cell r="I2044">
            <v>9.81</v>
          </cell>
          <cell r="J2044">
            <v>0.68410000000000004</v>
          </cell>
          <cell r="K2044">
            <v>6.71</v>
          </cell>
        </row>
        <row r="2045">
          <cell r="F2045" t="str">
            <v>100439-REDY59G</v>
          </cell>
          <cell r="G2045" t="str">
            <v>RED GOLD KETCHUP FANCY 1000 9G</v>
          </cell>
          <cell r="H2045" t="str">
            <v>TOMATO PASTE FOR BULK PROCESSING</v>
          </cell>
          <cell r="I2045">
            <v>4.21</v>
          </cell>
          <cell r="J2045">
            <v>0.68410000000000004</v>
          </cell>
          <cell r="K2045">
            <v>2.88</v>
          </cell>
        </row>
        <row r="2046">
          <cell r="F2046" t="str">
            <v>100439-REDY59P</v>
          </cell>
          <cell r="G2046" t="str">
            <v>RED GOLD KETCHUP FANCY 6/114 oz. #10 RED PLASTIC JUG with Pump</v>
          </cell>
          <cell r="H2046" t="str">
            <v>TOMATO PASTE FOR BULK PROCESSING</v>
          </cell>
          <cell r="I2046">
            <v>9.7200000000000006</v>
          </cell>
          <cell r="J2046">
            <v>0.68410000000000004</v>
          </cell>
          <cell r="K2046">
            <v>6.65</v>
          </cell>
        </row>
        <row r="2047">
          <cell r="F2047" t="str">
            <v>100439-REDYA1Z</v>
          </cell>
          <cell r="G2047" t="str">
            <v>RED GOLD KETCHUP FANCY 250/1 oz DUNK CUPS</v>
          </cell>
          <cell r="H2047" t="str">
            <v>TOMATO PASTE FOR BULK PROCESSING</v>
          </cell>
          <cell r="I2047">
            <v>3.55</v>
          </cell>
          <cell r="J2047">
            <v>0.68410000000000004</v>
          </cell>
          <cell r="K2047">
            <v>2.4300000000000002</v>
          </cell>
        </row>
        <row r="2048">
          <cell r="F2048" t="str">
            <v>100439-REDYA3G</v>
          </cell>
          <cell r="G2048" t="str">
            <v>RED GOLD KETCHUP FANCY 1/3 GAL. BAG-IN-BOX</v>
          </cell>
          <cell r="H2048" t="str">
            <v>TOMATO PASTE FOR BULK PROCESSING</v>
          </cell>
          <cell r="I2048">
            <v>6.48</v>
          </cell>
          <cell r="J2048">
            <v>0.68410000000000004</v>
          </cell>
          <cell r="K2048">
            <v>4.43</v>
          </cell>
        </row>
        <row r="2049">
          <cell r="F2049" t="str">
            <v>100439-REDYA55</v>
          </cell>
          <cell r="G2049" t="str">
            <v>RED GOLD KETCHUP FANCY  55 gallon drum</v>
          </cell>
          <cell r="H2049" t="str">
            <v>TOMATO PASTE FOR BULK PROCESSING</v>
          </cell>
          <cell r="I2049">
            <v>113.68</v>
          </cell>
          <cell r="J2049">
            <v>0.68410000000000004</v>
          </cell>
          <cell r="K2049">
            <v>77.77</v>
          </cell>
        </row>
        <row r="2050">
          <cell r="F2050" t="str">
            <v>100439-REDYA64</v>
          </cell>
          <cell r="G2050" t="str">
            <v>RED GOLD KETCHUP FANCY 9 - 64 oz. Bottles</v>
          </cell>
          <cell r="H2050" t="str">
            <v>TOMATO PASTE FOR BULK PROCESSING</v>
          </cell>
          <cell r="I2050">
            <v>8.23</v>
          </cell>
          <cell r="J2050">
            <v>0.68410000000000004</v>
          </cell>
          <cell r="K2050">
            <v>5.63</v>
          </cell>
        </row>
        <row r="2051">
          <cell r="F2051" t="str">
            <v>100439-REDYL3G</v>
          </cell>
          <cell r="G2051" t="str">
            <v>RED GOLD KETCHUP - NATURALLY BALANCED; Made with Sugar - Enhanced Low Sodium 1/3 gal. Bag-in-Box</v>
          </cell>
          <cell r="H2051" t="str">
            <v>TOMATO PASTE FOR BULK PROCESSING</v>
          </cell>
          <cell r="I2051">
            <v>6.93</v>
          </cell>
          <cell r="J2051">
            <v>0.68410000000000004</v>
          </cell>
          <cell r="K2051">
            <v>4.74</v>
          </cell>
        </row>
        <row r="2052">
          <cell r="F2052" t="str">
            <v>100439-REDYL7D</v>
          </cell>
          <cell r="G2052" t="str">
            <v>RED GOLD KETCHUP - NATURALLY BALANCED; Made with Sugar - Enhanced Low Sodium 2/1.5 Gallon Dispenser Pouch</v>
          </cell>
          <cell r="H2052" t="str">
            <v>TOMATO PASTE FOR BULK PROCESSING</v>
          </cell>
          <cell r="I2052">
            <v>6.93</v>
          </cell>
          <cell r="J2052">
            <v>0.68410000000000004</v>
          </cell>
          <cell r="K2052">
            <v>4.74</v>
          </cell>
        </row>
        <row r="2053">
          <cell r="F2053" t="str">
            <v>100439-REDYL99</v>
          </cell>
          <cell r="G2053" t="str">
            <v>RED GOLD KETCHUP - NATURALLY BALANCED; Made with Sugar - Enhanced Low Sodium 6/#10 Cans</v>
          </cell>
          <cell r="H2053" t="str">
            <v>TOMATO PASTE FOR BULK PROCESSING</v>
          </cell>
          <cell r="I2053">
            <v>10.39</v>
          </cell>
          <cell r="J2053">
            <v>0.68410000000000004</v>
          </cell>
          <cell r="K2053">
            <v>7.11</v>
          </cell>
        </row>
        <row r="2054">
          <cell r="F2054" t="str">
            <v>100439-REDYL9G</v>
          </cell>
          <cell r="G2054" t="str">
            <v>RED GOLD KETCHUP - NATURALLY BALANCED; Made with Sugar - Enhanced Low Sodium 1,000 ct. 9 gram Portion Control Foil Packets</v>
          </cell>
          <cell r="H2054" t="str">
            <v>TOMATO PASTE FOR BULK PROCESSING</v>
          </cell>
          <cell r="I2054">
            <v>4.8099999999999996</v>
          </cell>
          <cell r="J2054">
            <v>0.68410000000000004</v>
          </cell>
          <cell r="K2054">
            <v>3.29</v>
          </cell>
        </row>
        <row r="2055">
          <cell r="F2055" t="str">
            <v>100439-REDYL9P</v>
          </cell>
          <cell r="G2055" t="str">
            <v>RED GOLD NATURAL KETCHUP - Made with Sugar -Low Sodium 6/112.5 oz. RED PLASTIC JUG</v>
          </cell>
          <cell r="H2055" t="str">
            <v>TOMATO PASTE FOR BULK PROCESSING</v>
          </cell>
          <cell r="I2055">
            <v>10.09</v>
          </cell>
          <cell r="J2055">
            <v>0.68410000000000004</v>
          </cell>
          <cell r="K2055">
            <v>6.9</v>
          </cell>
        </row>
        <row r="2056">
          <cell r="F2056" t="str">
            <v>100439-REDYZ9G</v>
          </cell>
          <cell r="G2056" t="str">
            <v>RED GOLD - Mama Selita's JALAPENO KETCHUP_x000D_
1000, 9 gram</v>
          </cell>
          <cell r="H2056" t="str">
            <v>TOMATO PASTE FOR BULK PROCESSING</v>
          </cell>
          <cell r="I2056">
            <v>4.67</v>
          </cell>
          <cell r="J2056">
            <v>0.68410000000000004</v>
          </cell>
          <cell r="K2056">
            <v>3.19</v>
          </cell>
        </row>
        <row r="2057">
          <cell r="F2057" t="str">
            <v>100439-RPK1A99</v>
          </cell>
          <cell r="G2057" t="str">
            <v>REDPACK  SLOPPY JOE SAUCE - 6/#10 Cans</v>
          </cell>
          <cell r="H2057" t="str">
            <v>TOMATO PASTE FOR BULK PROCESSING</v>
          </cell>
          <cell r="I2057">
            <v>10.52</v>
          </cell>
          <cell r="J2057">
            <v>0.68410000000000004</v>
          </cell>
          <cell r="K2057">
            <v>7.2</v>
          </cell>
        </row>
        <row r="2058">
          <cell r="F2058" t="str">
            <v>100439-RPKDX99</v>
          </cell>
          <cell r="G2058" t="str">
            <v>REDPACK CONCENTRATED CRUSHED TOMATOES - 6/#10 Cans</v>
          </cell>
          <cell r="H2058" t="str">
            <v>TOMATO PASTE FOR BULK PROCESSING</v>
          </cell>
          <cell r="I2058">
            <v>17.41</v>
          </cell>
          <cell r="J2058">
            <v>0.68410000000000004</v>
          </cell>
          <cell r="K2058">
            <v>11.91</v>
          </cell>
        </row>
        <row r="2059">
          <cell r="F2059" t="str">
            <v>100439-RPKH69X</v>
          </cell>
          <cell r="G2059" t="str">
            <v>REDPACK TOMATO PUREE 6/#10 CANS</v>
          </cell>
          <cell r="H2059" t="str">
            <v>TOMATO PASTE FOR BULK PROCESSING</v>
          </cell>
          <cell r="I2059">
            <v>16.260000000000002</v>
          </cell>
          <cell r="J2059">
            <v>0.68410000000000004</v>
          </cell>
          <cell r="K2059">
            <v>11.12</v>
          </cell>
        </row>
        <row r="2060">
          <cell r="F2060" t="str">
            <v>100439-RPKHA99</v>
          </cell>
          <cell r="G2060" t="str">
            <v>REDPACK TOMATO SAUCE 6/#10 CANS</v>
          </cell>
          <cell r="H2060" t="str">
            <v>TOMATO PASTE FOR BULK PROCESSING</v>
          </cell>
          <cell r="I2060">
            <v>9.7200000000000006</v>
          </cell>
          <cell r="J2060">
            <v>0.68410000000000004</v>
          </cell>
          <cell r="K2060">
            <v>6.65</v>
          </cell>
        </row>
        <row r="2061">
          <cell r="F2061" t="str">
            <v>100439-RPKIL99</v>
          </cell>
          <cell r="G2061" t="str">
            <v>REDPACK FULLY PREPARED PIZZA SAUCE 6/#10 CANS</v>
          </cell>
          <cell r="H2061" t="str">
            <v>TOMATO PASTE FOR BULK PROCESSING</v>
          </cell>
          <cell r="I2061">
            <v>12.26</v>
          </cell>
          <cell r="J2061">
            <v>0.68410000000000004</v>
          </cell>
          <cell r="K2061">
            <v>8.39</v>
          </cell>
        </row>
        <row r="2062">
          <cell r="F2062" t="str">
            <v>100439-RPKIL9E</v>
          </cell>
          <cell r="G2062" t="str">
            <v>REDPACK NUTRITIONALLY ENHANCED FULLY PREPARED PIZZA SAUCE 6/#10 CANS</v>
          </cell>
          <cell r="H2062" t="str">
            <v>TOMATO PASTE FOR BULK PROCESSING</v>
          </cell>
          <cell r="I2062">
            <v>12.26</v>
          </cell>
          <cell r="J2062">
            <v>0.68410000000000004</v>
          </cell>
          <cell r="K2062">
            <v>8.39</v>
          </cell>
        </row>
        <row r="2063">
          <cell r="F2063" t="str">
            <v>100439-RPKIL9R</v>
          </cell>
          <cell r="G2063" t="str">
            <v>REDPACK FULLY PREPARED PIZZA SAUCE 6/#10 CANS</v>
          </cell>
          <cell r="H2063" t="str">
            <v>TOMATO PASTE FOR BULK PROCESSING</v>
          </cell>
          <cell r="I2063">
            <v>12.35</v>
          </cell>
          <cell r="J2063">
            <v>0.68410000000000004</v>
          </cell>
          <cell r="K2063">
            <v>8.4499999999999993</v>
          </cell>
        </row>
        <row r="2064">
          <cell r="F2064" t="str">
            <v>100439-RPKIX99</v>
          </cell>
          <cell r="G2064" t="str">
            <v>REDPACK PIZZA SAUCE WITH BASIL 6/#10 CANS</v>
          </cell>
          <cell r="H2064" t="str">
            <v>TOMATO PASTE FOR BULK PROCESSING</v>
          </cell>
          <cell r="I2064">
            <v>15.35</v>
          </cell>
          <cell r="J2064">
            <v>0.68410000000000004</v>
          </cell>
          <cell r="K2064">
            <v>10.5</v>
          </cell>
        </row>
        <row r="2065">
          <cell r="F2065" t="str">
            <v>100439-RPKMA9C</v>
          </cell>
          <cell r="G2065" t="str">
            <v>REDPACK SPAGHETTI SAUCE 6/#10 CANS</v>
          </cell>
          <cell r="H2065" t="str">
            <v>TOMATO PASTE FOR BULK PROCESSING</v>
          </cell>
          <cell r="I2065">
            <v>10.67</v>
          </cell>
          <cell r="J2065">
            <v>0.68410000000000004</v>
          </cell>
          <cell r="K2065">
            <v>7.3</v>
          </cell>
        </row>
        <row r="2066">
          <cell r="F2066" t="str">
            <v>100439-RPKMA9E</v>
          </cell>
          <cell r="G2066" t="str">
            <v>REDPACK NUTRITIONALLY ENHANCED SPAGHETTI SAUCE - 6/#10 Cans</v>
          </cell>
          <cell r="H2066" t="str">
            <v>TOMATO PASTE FOR BULK PROCESSING</v>
          </cell>
          <cell r="I2066">
            <v>10.32</v>
          </cell>
          <cell r="J2066">
            <v>0.68410000000000004</v>
          </cell>
          <cell r="K2066">
            <v>7.06</v>
          </cell>
        </row>
        <row r="2067">
          <cell r="F2067" t="str">
            <v>100439-RPKNA99</v>
          </cell>
          <cell r="G2067" t="str">
            <v>REDPACK MARINARA SAUCE - 6/#10 CANS</v>
          </cell>
          <cell r="H2067" t="str">
            <v>TOMATO PASTE FOR BULK PROCESSING</v>
          </cell>
          <cell r="I2067">
            <v>7.52</v>
          </cell>
          <cell r="J2067">
            <v>0.68410000000000004</v>
          </cell>
          <cell r="K2067">
            <v>5.14</v>
          </cell>
        </row>
        <row r="2068">
          <cell r="F2068" t="str">
            <v>100439-RPKNA9E</v>
          </cell>
          <cell r="G2068" t="str">
            <v>REDPACK NUTRITIONALLY ENHANCED MARINARA SAUCE  - 6/#10 CANS</v>
          </cell>
          <cell r="H2068" t="str">
            <v>TOMATO PASTE FOR BULK PROCESSING</v>
          </cell>
          <cell r="I2068">
            <v>7.33</v>
          </cell>
          <cell r="J2068">
            <v>0.68410000000000004</v>
          </cell>
          <cell r="K2068">
            <v>5.01</v>
          </cell>
        </row>
        <row r="2069">
          <cell r="F2069" t="str">
            <v>100439-RPKNC9H</v>
          </cell>
          <cell r="G2069" t="str">
            <v>REDPACK MARINARA SAUCE 6/105 oz Pouches</v>
          </cell>
          <cell r="H2069" t="str">
            <v>TOMATO PASTE FOR BULK PROCESSING</v>
          </cell>
          <cell r="I2069">
            <v>7.52</v>
          </cell>
          <cell r="J2069">
            <v>0.68410000000000004</v>
          </cell>
          <cell r="K2069">
            <v>5.14</v>
          </cell>
        </row>
        <row r="2070">
          <cell r="F2070" t="str">
            <v>100439-RPKUA99</v>
          </cell>
          <cell r="G2070" t="str">
            <v>REDPACK TOMATO PASTE 6/#10 CANS</v>
          </cell>
          <cell r="H2070" t="str">
            <v>TOMATO PASTE FOR BULK PROCESSING</v>
          </cell>
          <cell r="I2070">
            <v>30.97</v>
          </cell>
          <cell r="J2070">
            <v>0.68410000000000004</v>
          </cell>
          <cell r="K2070">
            <v>21.19</v>
          </cell>
        </row>
        <row r="2071">
          <cell r="F2071" t="str">
            <v>100439-VINHM99</v>
          </cell>
          <cell r="G2071" t="str">
            <v>Vine Ripe Tomato Sauce - Low Sodium 6/#10 Can</v>
          </cell>
          <cell r="H2071" t="str">
            <v>TOMATO PASTE FOR BULK PROCESSING</v>
          </cell>
          <cell r="I2071">
            <v>9.0299999999999994</v>
          </cell>
          <cell r="J2071">
            <v>0.68410000000000004</v>
          </cell>
          <cell r="K2071">
            <v>6.18</v>
          </cell>
        </row>
        <row r="2072">
          <cell r="F2072" t="str">
            <v>100439-VINMS99</v>
          </cell>
          <cell r="G2072" t="str">
            <v>Vine Ripe Spaghetti Sauce - Low Sodium 6/#10 Can</v>
          </cell>
          <cell r="H2072" t="str">
            <v>TOMATO PASTE FOR BULK PROCESSING</v>
          </cell>
          <cell r="I2072">
            <v>8.9600000000000009</v>
          </cell>
          <cell r="J2072">
            <v>0.68410000000000004</v>
          </cell>
          <cell r="K2072">
            <v>6.13</v>
          </cell>
        </row>
        <row r="2073">
          <cell r="F2073" t="str">
            <v>100439-WETY572</v>
          </cell>
          <cell r="G2073" t="str">
            <v>West Creek KETCHUP FANCY 6/114 oz. Pouches</v>
          </cell>
          <cell r="H2073" t="str">
            <v>TOMATO PASTE FOR BULK PROCESSING</v>
          </cell>
          <cell r="I2073">
            <v>9.7200000000000006</v>
          </cell>
          <cell r="J2073">
            <v>0.68410000000000004</v>
          </cell>
          <cell r="K2073">
            <v>6.65</v>
          </cell>
        </row>
        <row r="2074">
          <cell r="F2074" t="str">
            <v>100439-WETY599</v>
          </cell>
          <cell r="G2074" t="str">
            <v>West Creek KETCHUP FANCY 6/#10 CANS</v>
          </cell>
          <cell r="H2074" t="str">
            <v>TOMATO PASTE FOR BULK PROCESSING</v>
          </cell>
          <cell r="I2074">
            <v>9.81</v>
          </cell>
          <cell r="J2074">
            <v>0.68410000000000004</v>
          </cell>
          <cell r="K2074">
            <v>6.71</v>
          </cell>
        </row>
        <row r="2075">
          <cell r="F2075" t="str">
            <v>100439-WETYA3G</v>
          </cell>
          <cell r="G2075" t="str">
            <v>West Creek KETCHUP FANCY 1/3 GAL. BAG-IN-BOX</v>
          </cell>
          <cell r="H2075" t="str">
            <v>TOMATO PASTE FOR BULK PROCESSING</v>
          </cell>
          <cell r="I2075">
            <v>6.48</v>
          </cell>
          <cell r="J2075">
            <v>0.68410000000000004</v>
          </cell>
          <cell r="K2075">
            <v>4.43</v>
          </cell>
        </row>
        <row r="2076">
          <cell r="F2076" t="str">
            <v>NOT IN NAV-</v>
          </cell>
          <cell r="G2076" t="str">
            <v>Apples, fresh, avg 5.267 oz</v>
          </cell>
          <cell r="I2076">
            <v>1.38</v>
          </cell>
        </row>
        <row r="2077">
          <cell r="F2077" t="str">
            <v>NOT IN NAV-</v>
          </cell>
          <cell r="G2077" t="str">
            <v>Apples, fresh, avg 5.267 oz</v>
          </cell>
          <cell r="H2077" t="str">
            <v>APPLES EMPIRE FRESH CTN-40 LB</v>
          </cell>
          <cell r="I2077">
            <v>0.33</v>
          </cell>
          <cell r="J2077">
            <v>0.71750000000000003</v>
          </cell>
          <cell r="K2077">
            <v>0.24</v>
          </cell>
        </row>
        <row r="2078">
          <cell r="F2078" t="str">
            <v>NOT IN NAV-</v>
          </cell>
          <cell r="G2078" t="str">
            <v>Apples, fresh, avg 5.267 oz</v>
          </cell>
          <cell r="H2078" t="str">
            <v>APPLES GALA FRESH G CARTON-40 LB</v>
          </cell>
          <cell r="I2078">
            <v>0.33</v>
          </cell>
          <cell r="J2078">
            <v>0.73350000000000004</v>
          </cell>
          <cell r="K2078">
            <v>0.24</v>
          </cell>
        </row>
        <row r="2079">
          <cell r="F2079" t="str">
            <v>NOT IN NAV-</v>
          </cell>
          <cell r="G2079" t="str">
            <v>Apples, fresh, avg 5.267 oz</v>
          </cell>
          <cell r="H2079" t="str">
            <v>APPLES FUJI FRESH F CARTON-40 LB</v>
          </cell>
          <cell r="I2079">
            <v>0.33</v>
          </cell>
          <cell r="J2079">
            <v>0.67430000000000001</v>
          </cell>
          <cell r="K2079">
            <v>0.22</v>
          </cell>
        </row>
        <row r="2080">
          <cell r="F2080" t="str">
            <v>NOT IN NAV-</v>
          </cell>
          <cell r="G2080" t="str">
            <v>Apples, fresh, avg 5.267 oz</v>
          </cell>
          <cell r="I2080">
            <v>0.39</v>
          </cell>
        </row>
        <row r="2081">
          <cell r="F2081" t="str">
            <v>NOT IN NAV-</v>
          </cell>
          <cell r="G2081" t="str">
            <v>Applesauce Cups</v>
          </cell>
          <cell r="H2081" t="str">
            <v>APPLESAUCE CUP-96/4.5</v>
          </cell>
          <cell r="I2081">
            <v>0.28000000000000003</v>
          </cell>
          <cell r="J2081">
            <v>1.4274</v>
          </cell>
          <cell r="K2081">
            <v>0.4</v>
          </cell>
        </row>
        <row r="2082">
          <cell r="F2082" t="str">
            <v>NOT IN NAV-</v>
          </cell>
          <cell r="G2082" t="str">
            <v>Broccoli 1/2 cup</v>
          </cell>
          <cell r="H2082" t="str">
            <v>BROCCOLI FRZ CTN-30 LB</v>
          </cell>
          <cell r="I2082">
            <v>0.18</v>
          </cell>
          <cell r="J2082">
            <v>1.7799</v>
          </cell>
          <cell r="K2082">
            <v>0.32</v>
          </cell>
        </row>
        <row r="2083">
          <cell r="F2083" t="str">
            <v>NOT IN NAV-</v>
          </cell>
          <cell r="G2083" t="str">
            <v>Carrots, Diced 1/2 cup</v>
          </cell>
          <cell r="H2083" t="str">
            <v>CARROTS DICED FRZ CTN-30 LB CARROTS DICED FRZ CTN-12/2 LB</v>
          </cell>
          <cell r="I2083">
            <v>0.4</v>
          </cell>
          <cell r="J2083">
            <v>1.2732000000000001</v>
          </cell>
          <cell r="K2083">
            <v>0.25</v>
          </cell>
        </row>
        <row r="2084">
          <cell r="F2084" t="str">
            <v>NOT IN NAV-</v>
          </cell>
          <cell r="G2084" t="str">
            <v>Carrots, Diced 1/2 cup</v>
          </cell>
          <cell r="H2084" t="str">
            <v>CARROTS DICED FRZ CTN-30 LB</v>
          </cell>
          <cell r="I2084">
            <v>0.2</v>
          </cell>
          <cell r="J2084">
            <v>0.62239999999999995</v>
          </cell>
          <cell r="K2084">
            <v>0.12</v>
          </cell>
        </row>
        <row r="2085">
          <cell r="F2085" t="str">
            <v>NOT IN NAV-</v>
          </cell>
          <cell r="G2085" t="str">
            <v>Carrots, Diced 1/2 cup</v>
          </cell>
          <cell r="H2085" t="str">
            <v>CARROTS DICED FRZ CTN-12/2 LB</v>
          </cell>
          <cell r="I2085">
            <v>0.2</v>
          </cell>
          <cell r="J2085">
            <v>0.65080000000000005</v>
          </cell>
          <cell r="K2085">
            <v>0.13</v>
          </cell>
        </row>
        <row r="2086">
          <cell r="F2086" t="str">
            <v>NOT IN NAV-</v>
          </cell>
          <cell r="G2086" t="str">
            <v>Carrots, Sliced, 1/2 cup</v>
          </cell>
          <cell r="H2086" t="str">
            <v>CARROTS FRZ CTN-30 LB</v>
          </cell>
          <cell r="I2086">
            <v>0.2</v>
          </cell>
          <cell r="J2086">
            <v>0.63449999999999995</v>
          </cell>
          <cell r="K2086">
            <v>0.13</v>
          </cell>
        </row>
        <row r="2087">
          <cell r="F2087" t="str">
            <v>NOT IN NAV-</v>
          </cell>
          <cell r="G2087" t="str">
            <v>Cheese, Cheddar White, Shredded</v>
          </cell>
          <cell r="H2087" t="str">
            <v>CHEESE CHED WHT SHRED BAG-6/5 LB CHEESE CHED WHT SHRED BAG-6/5 LB CHEESE CHED WHT SHRED BAG-6/5 LB</v>
          </cell>
          <cell r="I2087">
            <v>0.28000000000000003</v>
          </cell>
          <cell r="J2087">
            <v>5.8428000000000004</v>
          </cell>
          <cell r="K2087">
            <v>0.55000000000000004</v>
          </cell>
        </row>
        <row r="2088">
          <cell r="F2088" t="str">
            <v>NOT IN NAV-</v>
          </cell>
          <cell r="G2088" t="str">
            <v>Cheese, Cheddar White, Shredded</v>
          </cell>
          <cell r="H2088" t="str">
            <v>CHEESE CHED WHT SHRED BAG-6/5 LB</v>
          </cell>
          <cell r="I2088">
            <v>0.06</v>
          </cell>
          <cell r="J2088">
            <v>1.9476</v>
          </cell>
          <cell r="K2088">
            <v>0.12</v>
          </cell>
        </row>
        <row r="2089">
          <cell r="F2089" t="str">
            <v>NOT IN NAV-</v>
          </cell>
          <cell r="G2089" t="str">
            <v>Cheese, Cheddar White, Shredded</v>
          </cell>
          <cell r="H2089" t="str">
            <v>CHEESE CHED WHT SHRED BAG-6/5 LB</v>
          </cell>
          <cell r="I2089">
            <v>0.09</v>
          </cell>
          <cell r="J2089">
            <v>1.9476</v>
          </cell>
          <cell r="K2089">
            <v>0.18</v>
          </cell>
        </row>
        <row r="2090">
          <cell r="F2090" t="str">
            <v>NOT IN NAV-</v>
          </cell>
          <cell r="G2090" t="str">
            <v>Cheese, Cheddar White, Shredded</v>
          </cell>
          <cell r="H2090" t="str">
            <v>CHEESE CHED WHT SHRED BAG-6/5 LB</v>
          </cell>
          <cell r="I2090">
            <v>0.13</v>
          </cell>
          <cell r="J2090">
            <v>1.9476</v>
          </cell>
          <cell r="K2090">
            <v>0.25</v>
          </cell>
        </row>
        <row r="2091">
          <cell r="F2091" t="str">
            <v>NOT IN NAV-</v>
          </cell>
          <cell r="G2091" t="str">
            <v>Cheese, LMPS Mozzarella</v>
          </cell>
          <cell r="H2091" t="str">
            <v>CHEESE MOZ LM PART SKIM FRZ LVS-8/6 LB CHEESE MOZ LM PART SKIM FRZ LVS-8/6 LB CHEESE MOZ LM PART SKIM FRZ LVS-8/6 LB</v>
          </cell>
          <cell r="I2091">
            <v>0.28000000000000003</v>
          </cell>
          <cell r="J2091">
            <v>5.7693000000000003</v>
          </cell>
          <cell r="K2091">
            <v>0.54</v>
          </cell>
        </row>
        <row r="2092">
          <cell r="F2092" t="str">
            <v>NOT IN NAV-</v>
          </cell>
          <cell r="G2092" t="str">
            <v>Cheese, LMPS Mozzarella</v>
          </cell>
          <cell r="H2092" t="str">
            <v>CHEESE MOZ LM PART SKIM FRZ LVS-8/6 LB</v>
          </cell>
          <cell r="I2092">
            <v>0.06</v>
          </cell>
          <cell r="J2092">
            <v>1.9231</v>
          </cell>
          <cell r="K2092">
            <v>0.12</v>
          </cell>
        </row>
        <row r="2093">
          <cell r="F2093" t="str">
            <v>NOT IN NAV-</v>
          </cell>
          <cell r="G2093" t="str">
            <v>Cheese, LMPS Mozzarella</v>
          </cell>
          <cell r="H2093" t="str">
            <v>CHEESE MOZ LM PART SKIM FRZ LVS-8/6 LB</v>
          </cell>
          <cell r="I2093">
            <v>0.09</v>
          </cell>
          <cell r="J2093">
            <v>1.9231</v>
          </cell>
          <cell r="K2093">
            <v>0.17</v>
          </cell>
        </row>
        <row r="2094">
          <cell r="F2094" t="str">
            <v>NOT IN NAV-</v>
          </cell>
          <cell r="G2094" t="str">
            <v>Cheese, LMPS Mozzarella</v>
          </cell>
          <cell r="H2094" t="str">
            <v>CHEESE MOZ LM PART SKIM FRZ LVS-8/6 LB</v>
          </cell>
          <cell r="I2094">
            <v>0.13</v>
          </cell>
          <cell r="J2094">
            <v>1.9231</v>
          </cell>
          <cell r="K2094">
            <v>0.25</v>
          </cell>
        </row>
        <row r="2095">
          <cell r="F2095" t="str">
            <v>NOT IN NAV-</v>
          </cell>
          <cell r="G2095" t="str">
            <v>Cheese, Lite Mozzarella,  Shredded Frozen</v>
          </cell>
          <cell r="H2095" t="str">
            <v>CHEESE MOZ LITE SHRED FRZ BOX-30 LB CHEESE MOZ LITE SHRED FRZ BOX-30 LB CHEESE MOZ LITE SHRED FRZ BOX-30 LB</v>
          </cell>
          <cell r="I2095">
            <v>0.28000000000000003</v>
          </cell>
          <cell r="J2095">
            <v>5.7693000000000003</v>
          </cell>
          <cell r="K2095">
            <v>0.54</v>
          </cell>
        </row>
        <row r="2096">
          <cell r="F2096" t="str">
            <v>NOT IN NAV-</v>
          </cell>
          <cell r="G2096" t="str">
            <v>Cheese, Lite Mozzarella,  Shredded Frozen</v>
          </cell>
          <cell r="H2096" t="str">
            <v>CHEESE MOZ LITE SHRED FRZ BOX-30 LB</v>
          </cell>
          <cell r="I2096">
            <v>0.06</v>
          </cell>
          <cell r="J2096">
            <v>1.9231</v>
          </cell>
          <cell r="K2096">
            <v>0.12</v>
          </cell>
        </row>
        <row r="2097">
          <cell r="F2097" t="str">
            <v>NOT IN NAV-</v>
          </cell>
          <cell r="G2097" t="str">
            <v>Cheese, Lite Mozzarella,  Shredded Frozen</v>
          </cell>
          <cell r="H2097" t="str">
            <v>CHEESE MOZ LITE SHRED FRZ BOX-30 LB</v>
          </cell>
          <cell r="I2097">
            <v>0.09</v>
          </cell>
          <cell r="J2097">
            <v>1.9231</v>
          </cell>
          <cell r="K2097">
            <v>0.17</v>
          </cell>
        </row>
        <row r="2098">
          <cell r="F2098" t="str">
            <v>NOT IN NAV-</v>
          </cell>
          <cell r="G2098" t="str">
            <v>Cheese, Lite Mozzarella,  Shredded Frozen</v>
          </cell>
          <cell r="H2098" t="str">
            <v>CHEESE MOZ LITE SHRED FRZ BOX-30 LB</v>
          </cell>
          <cell r="I2098">
            <v>0.13</v>
          </cell>
          <cell r="J2098">
            <v>1.9231</v>
          </cell>
          <cell r="K2098">
            <v>0.25</v>
          </cell>
        </row>
        <row r="2099">
          <cell r="F2099" t="str">
            <v>NOT IN NAV-</v>
          </cell>
          <cell r="G2099" t="str">
            <v>Cheese, Low Moisture Part Skim Mozzarella,  Shredded Frozen</v>
          </cell>
          <cell r="H2099" t="str">
            <v>CHEESE MOZ LM PART SKM SHRD FRZ BOX-30LB</v>
          </cell>
          <cell r="I2099">
            <v>0.06</v>
          </cell>
          <cell r="J2099">
            <v>1.9231</v>
          </cell>
          <cell r="K2099">
            <v>0.12</v>
          </cell>
        </row>
        <row r="2100">
          <cell r="F2100" t="str">
            <v>NOT IN NAV-</v>
          </cell>
          <cell r="G2100" t="str">
            <v>Cheese, Mozzarella, 1 oz Stick</v>
          </cell>
          <cell r="H2100" t="str">
            <v>CHEESE MOZ LM PT SKM STRING BOX-360/1 OZ</v>
          </cell>
          <cell r="I2100">
            <v>0.06</v>
          </cell>
          <cell r="J2100">
            <v>3.0859000000000001</v>
          </cell>
          <cell r="K2100">
            <v>0.19</v>
          </cell>
        </row>
        <row r="2101">
          <cell r="F2101" t="str">
            <v>NOT IN NAV-</v>
          </cell>
          <cell r="G2101" t="str">
            <v>Cheese, Reduced Fat Cheddar Yellow, Shredded</v>
          </cell>
          <cell r="H2101" t="str">
            <v>CHEESE CHED RDU FAT YEL SHRED BAG-6/5 LB CHEESE CHED RDU FAT YEL SHRED BAG-6/5 LB CHEESE CHED RDU FAT YEL SHRED BAG-6/5 LB</v>
          </cell>
          <cell r="I2101">
            <v>0.28000000000000003</v>
          </cell>
          <cell r="J2101">
            <v>5.8428000000000004</v>
          </cell>
          <cell r="K2101">
            <v>0.55000000000000004</v>
          </cell>
        </row>
        <row r="2102">
          <cell r="F2102" t="str">
            <v>NOT IN NAV-</v>
          </cell>
          <cell r="G2102" t="str">
            <v>Cheese, Reduced Fat Cheddar Yellow, Shredded</v>
          </cell>
          <cell r="H2102" t="str">
            <v>CHEESE CHED RDU FAT YEL SHRED BAG-6/5 LB</v>
          </cell>
          <cell r="I2102">
            <v>0.06</v>
          </cell>
          <cell r="J2102">
            <v>1.9476</v>
          </cell>
          <cell r="K2102">
            <v>0.12</v>
          </cell>
        </row>
        <row r="2103">
          <cell r="F2103" t="str">
            <v>NOT IN NAV-</v>
          </cell>
          <cell r="G2103" t="str">
            <v>Cheese, Reduced Fat Cheddar Yellow, Shredded</v>
          </cell>
          <cell r="H2103" t="str">
            <v>CHEESE CHED RDU FAT YEL SHRED BAG-6/5 LB</v>
          </cell>
          <cell r="I2103">
            <v>0.09</v>
          </cell>
          <cell r="J2103">
            <v>1.9476</v>
          </cell>
          <cell r="K2103">
            <v>0.18</v>
          </cell>
        </row>
        <row r="2104">
          <cell r="F2104" t="str">
            <v>NOT IN NAV-</v>
          </cell>
          <cell r="G2104" t="str">
            <v>Cheese, Reduced Fat Cheddar Yellow, Shredded</v>
          </cell>
          <cell r="H2104" t="str">
            <v>CHEESE CHED RDU FAT YEL SHRED BAG-6/5 LB</v>
          </cell>
          <cell r="I2104">
            <v>0.13</v>
          </cell>
          <cell r="J2104">
            <v>1.9476</v>
          </cell>
          <cell r="K2104">
            <v>0.25</v>
          </cell>
        </row>
        <row r="2105">
          <cell r="F2105" t="str">
            <v>NOT IN NAV-</v>
          </cell>
          <cell r="G2105" t="str">
            <v>Chicken, diced</v>
          </cell>
          <cell r="H2105" t="str">
            <v>CHICKEN DICED CTN-40 LB</v>
          </cell>
          <cell r="I2105">
            <v>0.06</v>
          </cell>
          <cell r="J2105">
            <v>3.1621999999999999</v>
          </cell>
          <cell r="K2105">
            <v>0.19</v>
          </cell>
        </row>
        <row r="2106">
          <cell r="F2106" t="str">
            <v>NOT IN NAV-</v>
          </cell>
          <cell r="G2106" t="str">
            <v>Cooked Macaroni</v>
          </cell>
          <cell r="H2106" t="str">
            <v>WHOLE GRAIN BLEND MACARONI CTN-20 LB</v>
          </cell>
          <cell r="I2106">
            <v>0.05</v>
          </cell>
          <cell r="J2106">
            <v>2.1665999999999999</v>
          </cell>
          <cell r="K2106">
            <v>0.11</v>
          </cell>
        </row>
        <row r="2107">
          <cell r="F2107" t="str">
            <v>NOT IN NAV-</v>
          </cell>
          <cell r="G2107" t="str">
            <v>Corn, Frz 1/2 cup</v>
          </cell>
          <cell r="H2107" t="str">
            <v>CORN FRZ CTN-30 LB</v>
          </cell>
          <cell r="I2107">
            <v>0.18</v>
          </cell>
          <cell r="J2107">
            <v>0.69450000000000001</v>
          </cell>
          <cell r="K2107">
            <v>0.13</v>
          </cell>
        </row>
        <row r="2108">
          <cell r="F2108" t="str">
            <v>NOT IN NAV-</v>
          </cell>
          <cell r="G2108" t="str">
            <v>FC Round Egg Patty</v>
          </cell>
          <cell r="H2108" t="str">
            <v>EGG PATTY ROUND FRZ CTN-25 LB</v>
          </cell>
          <cell r="I2108">
            <v>0.08</v>
          </cell>
          <cell r="J2108">
            <v>3.3753000000000002</v>
          </cell>
          <cell r="K2108">
            <v>0.27</v>
          </cell>
        </row>
        <row r="2109">
          <cell r="F2109" t="str">
            <v>NOT IN NAV-</v>
          </cell>
          <cell r="G2109" t="str">
            <v>Green Beans, Frz 1/2 cup</v>
          </cell>
          <cell r="H2109" t="str">
            <v>BEANS GREEN FRZ CTN-30 LB</v>
          </cell>
          <cell r="I2109">
            <v>0.18</v>
          </cell>
          <cell r="J2109">
            <v>0.77029999999999998</v>
          </cell>
          <cell r="K2109">
            <v>0.14000000000000001</v>
          </cell>
        </row>
        <row r="2110">
          <cell r="F2110" t="str">
            <v>NOT IN NAV-</v>
          </cell>
          <cell r="G2110" t="str">
            <v>Mixed Berry Cups</v>
          </cell>
          <cell r="H2110" t="str">
            <v>MIXED BERRY FRZ CUP-96/4.OZ</v>
          </cell>
          <cell r="I2110">
            <v>0.25</v>
          </cell>
          <cell r="J2110">
            <v>1.9296</v>
          </cell>
          <cell r="K2110">
            <v>0.48</v>
          </cell>
        </row>
        <row r="2111">
          <cell r="F2111" t="str">
            <v>NOT IN NAV-</v>
          </cell>
          <cell r="G2111" t="str">
            <v>Orange Juice Cartons, 4.0 fl oz</v>
          </cell>
          <cell r="H2111" t="str">
            <v>ORANGE JUICE SINGLE CTN-70/4 OZ</v>
          </cell>
          <cell r="I2111">
            <v>0.27</v>
          </cell>
          <cell r="J2111">
            <v>0.95020000000000004</v>
          </cell>
          <cell r="K2111">
            <v>0.26</v>
          </cell>
        </row>
        <row r="2112">
          <cell r="F2112" t="str">
            <v>NOT IN NAV-</v>
          </cell>
          <cell r="G2112" t="str">
            <v>Orange Juice Cups, 4 fl oz</v>
          </cell>
          <cell r="H2112" t="str">
            <v>ORANGE JUICE SINGLE FRZ CUP-96/4 OZ</v>
          </cell>
          <cell r="I2112">
            <v>0.27</v>
          </cell>
          <cell r="J2112">
            <v>0.84799999999999998</v>
          </cell>
          <cell r="K2112">
            <v>0.23</v>
          </cell>
        </row>
        <row r="2113">
          <cell r="F2113" t="str">
            <v>NOT IN NAV-</v>
          </cell>
          <cell r="G2113" t="str">
            <v>Oranges, fresh, avg 4.90 oz</v>
          </cell>
          <cell r="H2113" t="str">
            <v>ORANGES CTN-34-39 LB</v>
          </cell>
          <cell r="I2113">
            <v>0.04</v>
          </cell>
          <cell r="J2113">
            <v>0.4743</v>
          </cell>
          <cell r="K2113">
            <v>0.02</v>
          </cell>
        </row>
        <row r="2114">
          <cell r="F2114" t="str">
            <v>NOT IN NAV-</v>
          </cell>
          <cell r="G2114" t="str">
            <v>Peach Cups</v>
          </cell>
          <cell r="H2114" t="str">
            <v>PEACH FREESTONE DICED FRZ CUP-96/4.4 OZ</v>
          </cell>
          <cell r="I2114">
            <v>0.28000000000000003</v>
          </cell>
          <cell r="J2114">
            <v>1.6116999999999999</v>
          </cell>
          <cell r="K2114">
            <v>0.45</v>
          </cell>
        </row>
        <row r="2115">
          <cell r="F2115" t="str">
            <v>NOT IN NAV-</v>
          </cell>
          <cell r="G2115" t="str">
            <v>Peas 1/2 cup</v>
          </cell>
          <cell r="H2115" t="str">
            <v>PEAS GREEN FRZ CTN-30 LB PEAS GREEN FRZ CTN-12/2.5 LB</v>
          </cell>
          <cell r="I2115">
            <v>0.42</v>
          </cell>
          <cell r="J2115">
            <v>1.8529</v>
          </cell>
          <cell r="K2115">
            <v>0.39</v>
          </cell>
        </row>
        <row r="2116">
          <cell r="F2116" t="str">
            <v>NOT IN NAV-</v>
          </cell>
          <cell r="G2116" t="str">
            <v>Peas 1/2 cup</v>
          </cell>
          <cell r="H2116" t="str">
            <v>PEAS GREEN FRZ CTN-30 LB</v>
          </cell>
          <cell r="I2116">
            <v>0.21</v>
          </cell>
          <cell r="J2116">
            <v>0.89149999999999996</v>
          </cell>
          <cell r="K2116">
            <v>0.19</v>
          </cell>
        </row>
        <row r="2117">
          <cell r="F2117" t="str">
            <v>NOT IN NAV-</v>
          </cell>
          <cell r="G2117" t="str">
            <v>Peas 1/2 cup</v>
          </cell>
          <cell r="H2117" t="str">
            <v>PEAS GREEN FRZ CTN-12/2.5 LB</v>
          </cell>
          <cell r="I2117">
            <v>0.21</v>
          </cell>
          <cell r="J2117">
            <v>0.96140000000000003</v>
          </cell>
          <cell r="K2117">
            <v>0.2</v>
          </cell>
        </row>
        <row r="2118">
          <cell r="F2118" t="str">
            <v>NOT IN NAV-</v>
          </cell>
          <cell r="G2118" t="str">
            <v>Pinto Beans 1/4 cup</v>
          </cell>
          <cell r="H2118" t="str">
            <v>BEANS PINTO DRY PKG-12/2 LB</v>
          </cell>
          <cell r="I2118">
            <v>0.05</v>
          </cell>
          <cell r="J2118">
            <v>0.69369999999999998</v>
          </cell>
          <cell r="K2118">
            <v>0.03</v>
          </cell>
        </row>
        <row r="2119">
          <cell r="F2119" t="str">
            <v>NOT IN NAV-</v>
          </cell>
          <cell r="G2119" t="str">
            <v>Raisins</v>
          </cell>
          <cell r="H2119" t="str">
            <v>RAISINS BOX-144/1.33 OZ</v>
          </cell>
          <cell r="I2119">
            <v>0.08</v>
          </cell>
          <cell r="J2119">
            <v>2.6539999999999999</v>
          </cell>
          <cell r="K2119">
            <v>0.21</v>
          </cell>
        </row>
        <row r="2120">
          <cell r="F2120" t="str">
            <v>NOT IN NAV-</v>
          </cell>
          <cell r="G2120" t="str">
            <v>Rotini with Marinara Sauce</v>
          </cell>
          <cell r="H2120" t="str">
            <v>WHOLE GRAIN BLEND ROTINI MAC CTN-20 LB</v>
          </cell>
          <cell r="I2120">
            <v>0.1</v>
          </cell>
          <cell r="J2120">
            <v>2.2383000000000002</v>
          </cell>
          <cell r="K2120">
            <v>0.22</v>
          </cell>
        </row>
        <row r="2121">
          <cell r="F2121" t="str">
            <v>NOT IN NAV-</v>
          </cell>
          <cell r="G2121" t="str">
            <v>Strawberry Cups</v>
          </cell>
          <cell r="H2121" t="str">
            <v>STRAWBERRY FRZ CUP-96/4.5 OZ</v>
          </cell>
          <cell r="I2121">
            <v>0.28000000000000003</v>
          </cell>
          <cell r="J2121">
            <v>1.9908999999999999</v>
          </cell>
          <cell r="K2121">
            <v>0.56000000000000005</v>
          </cell>
        </row>
        <row r="2122">
          <cell r="F2122" t="str">
            <v>NOT IN NAV-</v>
          </cell>
          <cell r="G2122" t="str">
            <v>Strawberry Parfait</v>
          </cell>
          <cell r="H2122" t="str">
            <v>STRAWBERRY SLICES UNSWT IQF CTN-6/5 LB</v>
          </cell>
          <cell r="I2122">
            <v>0.28000000000000003</v>
          </cell>
          <cell r="J2122">
            <v>1.8072999999999999</v>
          </cell>
          <cell r="K2122">
            <v>0.51</v>
          </cell>
        </row>
        <row r="2123">
          <cell r="F2123" t="str">
            <v>NOT IN NAV-</v>
          </cell>
          <cell r="G2123" t="str">
            <v>Strawberry Slices 1/2 cup</v>
          </cell>
          <cell r="H2123" t="str">
            <v>STRAWBERRY SLICES UNSWT IQF CTN-6/5 LB</v>
          </cell>
          <cell r="I2123">
            <v>0.28000000000000003</v>
          </cell>
          <cell r="J2123">
            <v>1.8072999999999999</v>
          </cell>
          <cell r="K2123">
            <v>0.51</v>
          </cell>
        </row>
        <row r="2124">
          <cell r="F2124" t="str">
            <v>NOT IN NAV-</v>
          </cell>
          <cell r="G2124" t="str">
            <v>SunButter</v>
          </cell>
          <cell r="H2124" t="str">
            <v>SUNFLOWER SEED BUTTER 6-5#'S</v>
          </cell>
          <cell r="I2124">
            <v>7.0000000000000007E-2</v>
          </cell>
          <cell r="J2124">
            <v>2.8927999999999998</v>
          </cell>
          <cell r="K2124">
            <v>0.2</v>
          </cell>
        </row>
        <row r="2125">
          <cell r="F2125" t="str">
            <v>NOT IN NAV-</v>
          </cell>
          <cell r="G2125" t="str">
            <v>Yogurt Cup, Blueberry Greek Style</v>
          </cell>
          <cell r="H2125" t="str">
            <v>YOGURT HI PROTEIN BLUEBERRY CUP-24/4 OZ</v>
          </cell>
          <cell r="I2125">
            <v>0.25</v>
          </cell>
          <cell r="J2125">
            <v>1.5173000000000001</v>
          </cell>
          <cell r="K2125">
            <v>0.38</v>
          </cell>
        </row>
        <row r="2126">
          <cell r="F2126" t="str">
            <v>NOT IN NAV-</v>
          </cell>
          <cell r="G2126" t="str">
            <v>Yogurt Cup, Strawberry Greek Style</v>
          </cell>
          <cell r="H2126" t="str">
            <v>YOGURT HI PROTEIN STRAWBERRY CUP-24/4 OZ</v>
          </cell>
          <cell r="I2126">
            <v>0.25</v>
          </cell>
          <cell r="J2126">
            <v>1.4781</v>
          </cell>
          <cell r="K2126">
            <v>0.37</v>
          </cell>
        </row>
        <row r="2127">
          <cell r="F2127" t="str">
            <v>NOT IN NAV-</v>
          </cell>
          <cell r="G2127" t="str">
            <v>Yogurt Cup, Vanilla Greek Style</v>
          </cell>
          <cell r="H2127" t="str">
            <v>YOGURT HI PROTEIN VANILLA CUP-24/4 OZ</v>
          </cell>
          <cell r="I2127">
            <v>0.25</v>
          </cell>
          <cell r="J2127">
            <v>1.5301</v>
          </cell>
          <cell r="K2127">
            <v>0.38</v>
          </cell>
        </row>
        <row r="2128">
          <cell r="F2128" t="str">
            <v>100979-13410</v>
          </cell>
          <cell r="G2128" t="str">
            <v>FC WG Breaded Chicken Breast Fillet</v>
          </cell>
          <cell r="H2128" t="str">
            <v>CHICKEN LARGE CHILLED -BULK WHITE</v>
          </cell>
          <cell r="I2128">
            <v>20.5</v>
          </cell>
          <cell r="J2128">
            <v>1.2945</v>
          </cell>
          <cell r="K2128">
            <v>26.54</v>
          </cell>
        </row>
        <row r="2129">
          <cell r="F2129" t="str">
            <v>100979-13424</v>
          </cell>
          <cell r="G2129" t="str">
            <v>FC WG Spicy Breaded Chicken Breast Fillet_x000D_
Approx. 4.18 oz</v>
          </cell>
          <cell r="H2129" t="str">
            <v>CHICKEN LARGE CHILLED -BULK WHITE</v>
          </cell>
          <cell r="I2129">
            <v>20.5</v>
          </cell>
          <cell r="J2129">
            <v>1.2945</v>
          </cell>
          <cell r="K2129">
            <v>26.54</v>
          </cell>
        </row>
        <row r="2130">
          <cell r="F2130" t="str">
            <v>100979-13429</v>
          </cell>
          <cell r="G2130" t="str">
            <v>FC WG Breaded Chicken Fillet Slider</v>
          </cell>
          <cell r="H2130" t="str">
            <v>CHICKEN LARGE CHILLED -BULK WHITE</v>
          </cell>
          <cell r="I2130">
            <v>20.5</v>
          </cell>
          <cell r="J2130">
            <v>1.2945</v>
          </cell>
          <cell r="K2130">
            <v>26.54</v>
          </cell>
        </row>
        <row r="2131">
          <cell r="F2131" t="str">
            <v>100979-13440</v>
          </cell>
          <cell r="G2131" t="str">
            <v>FC Portioned  WG Breaded Chicken Breast Fillet - NAE Clean Label</v>
          </cell>
          <cell r="H2131" t="str">
            <v>CHICKEN LARGE CHILLED -BULK WHITE</v>
          </cell>
          <cell r="I2131">
            <v>20.5</v>
          </cell>
          <cell r="J2131">
            <v>1.2945</v>
          </cell>
          <cell r="K2131">
            <v>26.54</v>
          </cell>
        </row>
        <row r="2132">
          <cell r="F2132" t="str">
            <v>100979-13441</v>
          </cell>
          <cell r="G2132" t="str">
            <v>FC WG Chicken Breast Slider - NAE Clean Label</v>
          </cell>
          <cell r="H2132" t="str">
            <v>CHICKEN LARGE CHILLED -BULK WHITE</v>
          </cell>
          <cell r="I2132">
            <v>20.5</v>
          </cell>
          <cell r="J2132">
            <v>1.2945</v>
          </cell>
          <cell r="K2132">
            <v>26.54</v>
          </cell>
        </row>
        <row r="2133">
          <cell r="F2133" t="str">
            <v>100979-13443</v>
          </cell>
          <cell r="G2133" t="str">
            <v>FC WG Breaded Chicken Breast Fillet - Clean Label</v>
          </cell>
          <cell r="H2133" t="str">
            <v>CHICKEN LARGE CHILLED -BULK WHITE</v>
          </cell>
          <cell r="I2133">
            <v>20.5</v>
          </cell>
          <cell r="J2133">
            <v>1.2945</v>
          </cell>
          <cell r="K2133">
            <v>26.54</v>
          </cell>
        </row>
        <row r="2134">
          <cell r="F2134" t="str">
            <v>100979-13445</v>
          </cell>
          <cell r="G2134" t="str">
            <v>FC WG Chicken Breast Slider</v>
          </cell>
          <cell r="H2134" t="str">
            <v>CHICKEN LARGE CHILLED -BULK WHITE</v>
          </cell>
          <cell r="I2134">
            <v>20.5</v>
          </cell>
          <cell r="J2134">
            <v>1.2945</v>
          </cell>
          <cell r="K2134">
            <v>26.54</v>
          </cell>
        </row>
        <row r="2135">
          <cell r="F2135" t="str">
            <v>100979-23409</v>
          </cell>
          <cell r="G2135" t="str">
            <v>FC WG Dill Chicken Breast Fillet</v>
          </cell>
          <cell r="H2135" t="str">
            <v>CHICKEN LARGE CHILLED -BULK WHITE</v>
          </cell>
          <cell r="I2135">
            <v>20.5</v>
          </cell>
          <cell r="J2135">
            <v>1.2945</v>
          </cell>
          <cell r="K2135">
            <v>26.54</v>
          </cell>
        </row>
        <row r="2136">
          <cell r="F2136" t="str">
            <v>100979-23415</v>
          </cell>
          <cell r="G2136" t="str">
            <v>FC WG Spicy Breaded Chicken Breast Fillet_x000D_
-  NAE</v>
          </cell>
          <cell r="H2136" t="str">
            <v>CHICKEN LARGE CHILLED -BULK WHITE</v>
          </cell>
          <cell r="I2136">
            <v>20.5</v>
          </cell>
          <cell r="J2136">
            <v>1.2945</v>
          </cell>
          <cell r="K2136">
            <v>26.54</v>
          </cell>
        </row>
        <row r="2137">
          <cell r="F2137" t="str">
            <v>100979-23417</v>
          </cell>
          <cell r="G2137" t="str">
            <v>FC GRILL MARK CHICKEN BREAST FILLET</v>
          </cell>
          <cell r="H2137" t="str">
            <v>CHICKEN LARGE CHILLED -BULK WHITE</v>
          </cell>
          <cell r="I2137">
            <v>20.5</v>
          </cell>
          <cell r="J2137">
            <v>1.2945</v>
          </cell>
          <cell r="K2137">
            <v>26.54</v>
          </cell>
        </row>
        <row r="2138">
          <cell r="F2138" t="str">
            <v>100979-37101</v>
          </cell>
          <cell r="G2138" t="str">
            <v>FC WG Breaded Chicken Breast Chunks/Boneless Wings - NAE</v>
          </cell>
          <cell r="H2138" t="str">
            <v>CHICKEN LARGE CHILLED -BULK DARK</v>
          </cell>
          <cell r="I2138">
            <v>47.63</v>
          </cell>
          <cell r="J2138">
            <v>1.2945</v>
          </cell>
          <cell r="K2138">
            <v>61.66</v>
          </cell>
        </row>
        <row r="2139">
          <cell r="F2139" t="str">
            <v>100979-43404</v>
          </cell>
          <cell r="G2139" t="str">
            <v>FC WG Breaded Chicken Breast Chunks/Boneless Wings- Clean Label Approx. 1.03 oz, 4/serving</v>
          </cell>
          <cell r="H2139" t="str">
            <v>CHICKEN LARGE CHILLED -BULK WHITE</v>
          </cell>
          <cell r="I2139">
            <v>20.5</v>
          </cell>
          <cell r="J2139">
            <v>1.2945</v>
          </cell>
          <cell r="K2139">
            <v>26.54</v>
          </cell>
        </row>
        <row r="2140">
          <cell r="F2140" t="str">
            <v>100979-43415</v>
          </cell>
          <cell r="G2140" t="str">
            <v>FC WG Breaded Chicken Breast Chunks/Boneless Wings Dill Flavor Approx. 1.04 oz, 4/serving</v>
          </cell>
          <cell r="H2140" t="str">
            <v>CHICKEN LARGE CHILLED -BULK WHITE</v>
          </cell>
          <cell r="I2140">
            <v>20.5</v>
          </cell>
          <cell r="J2140">
            <v>1.2945</v>
          </cell>
          <cell r="K2140">
            <v>26.54</v>
          </cell>
        </row>
        <row r="2141">
          <cell r="F2141" t="str">
            <v>100979-43424</v>
          </cell>
          <cell r="G2141" t="str">
            <v>FC Dark Meat Chicken Crumbles</v>
          </cell>
          <cell r="H2141" t="str">
            <v>CHICKEN LARGE CHILLED -BULK WHITE</v>
          </cell>
          <cell r="I2141">
            <v>20.5</v>
          </cell>
          <cell r="J2141">
            <v>1.2945</v>
          </cell>
          <cell r="K2141">
            <v>26.54</v>
          </cell>
        </row>
        <row r="2142">
          <cell r="F2142" t="str">
            <v>100979-54409</v>
          </cell>
          <cell r="G2142" t="str">
            <v>FC WG Spicy Breaded Chicken Tenderloin_x000D_
Approx 2.05 oz, 2/serving</v>
          </cell>
          <cell r="H2142" t="str">
            <v>CHICKEN LARGE CHILLED -BULK WHITECHICKEN LARGE CHILLED -BULK DARK</v>
          </cell>
          <cell r="I2142">
            <v>13.41</v>
          </cell>
          <cell r="J2142">
            <v>2.589</v>
          </cell>
          <cell r="K2142">
            <v>17.36</v>
          </cell>
        </row>
        <row r="2143">
          <cell r="F2143" t="str">
            <v>100979-54410</v>
          </cell>
          <cell r="G2143" t="str">
            <v>FC WG Breaded Whole Muscle Chicken Breast Strips - NAE_x000D_
2/serving</v>
          </cell>
          <cell r="H2143" t="str">
            <v>CHICKEN LARGE CHILLED -BULK WHITECHICKEN LARGE CHILLED -BULK DARK</v>
          </cell>
          <cell r="I2143">
            <v>13.41</v>
          </cell>
          <cell r="J2143">
            <v>2.589</v>
          </cell>
          <cell r="K2143">
            <v>17.36</v>
          </cell>
        </row>
        <row r="2144">
          <cell r="F2144" t="str">
            <v>100979-54411</v>
          </cell>
          <cell r="G2144" t="str">
            <v>FC Portioned WG Breaded Chicken Breast Tenders - Clean Label  2/serving</v>
          </cell>
          <cell r="H2144" t="str">
            <v>CHICKEN LARGE CHILLED -BULK WHITECHICKEN LARGE CHILLED -BULK DARK</v>
          </cell>
          <cell r="I2144">
            <v>13.41</v>
          </cell>
          <cell r="J2144">
            <v>2.589</v>
          </cell>
          <cell r="K2144">
            <v>17.36</v>
          </cell>
        </row>
        <row r="2145">
          <cell r="F2145" t="str">
            <v>100979-54453</v>
          </cell>
          <cell r="G2145" t="str">
            <v>CN FC WG Breaded Chicken Popcorn</v>
          </cell>
          <cell r="H2145" t="str">
            <v>CHICKEN LARGE CHILLED -BULK WHITECHICKEN LARGE CHILLED -BULK DARK</v>
          </cell>
          <cell r="I2145">
            <v>13.41</v>
          </cell>
          <cell r="J2145">
            <v>2.589</v>
          </cell>
          <cell r="K2145">
            <v>17.36</v>
          </cell>
        </row>
        <row r="2146">
          <cell r="F2146" t="str">
            <v>100979-54463</v>
          </cell>
          <cell r="G2146" t="str">
            <v>CN FC WG Breaded Chicken Nuggets</v>
          </cell>
          <cell r="H2146" t="str">
            <v>CHICKEN LARGE CHILLED -BULK WHITECHICKEN LARGE CHILLED -BULK DARK</v>
          </cell>
          <cell r="I2146">
            <v>13.41</v>
          </cell>
          <cell r="J2146">
            <v>2.589</v>
          </cell>
          <cell r="K2146">
            <v>17.36</v>
          </cell>
        </row>
        <row r="2147">
          <cell r="F2147" t="str">
            <v>100979-54464</v>
          </cell>
          <cell r="G2147" t="str">
            <v>CN FC WG  Chicken Breakfast Slider Patty</v>
          </cell>
          <cell r="H2147" t="str">
            <v>CHICKEN LARGE CHILLED -BULK WHITECHICKEN LARGE CHILLED -BULK DARK</v>
          </cell>
          <cell r="I2147">
            <v>13.41</v>
          </cell>
          <cell r="J2147">
            <v>2.589</v>
          </cell>
          <cell r="K2147">
            <v>17.36</v>
          </cell>
        </row>
        <row r="2148">
          <cell r="F2148" t="str">
            <v>100979-54485</v>
          </cell>
          <cell r="G2148" t="str">
            <v>FC WG Breaded Chicken All White Chicken Patty - NAE</v>
          </cell>
          <cell r="H2148" t="str">
            <v>CHICKEN LARGE CHILLED -BULK WHITE</v>
          </cell>
          <cell r="I2148">
            <v>20.5</v>
          </cell>
          <cell r="J2148">
            <v>1.2945</v>
          </cell>
          <cell r="K2148">
            <v>26.54</v>
          </cell>
        </row>
        <row r="2149">
          <cell r="F2149" t="str">
            <v>100979-54486</v>
          </cell>
          <cell r="G2149" t="str">
            <v>CN FC WG Breaded Chicken Tenders</v>
          </cell>
          <cell r="H2149" t="str">
            <v>CHICKEN LARGE CHILLED -BULK WHITE</v>
          </cell>
          <cell r="I2149">
            <v>20.5</v>
          </cell>
          <cell r="J2149">
            <v>1.2945</v>
          </cell>
          <cell r="K2149">
            <v>26.54</v>
          </cell>
        </row>
        <row r="2150">
          <cell r="F2150" t="str">
            <v>100979-54487</v>
          </cell>
          <cell r="G2150" t="str">
            <v>FC WG Breaded Chicken All White Chicken Nugget - NAE</v>
          </cell>
          <cell r="H2150" t="str">
            <v>CHICKEN LARGE CHILLED -BULK WHITE</v>
          </cell>
          <cell r="I2150">
            <v>20.5</v>
          </cell>
          <cell r="J2150">
            <v>1.2945</v>
          </cell>
          <cell r="K2150">
            <v>26.54</v>
          </cell>
        </row>
        <row r="2151">
          <cell r="F2151" t="str">
            <v>100979-54496</v>
          </cell>
          <cell r="G2151" t="str">
            <v>CN FC WG Breaded Chicken Patty Natural Shape Fillet</v>
          </cell>
          <cell r="H2151" t="str">
            <v>CHICKEN LARGE CHILLED -BULK WHITE</v>
          </cell>
          <cell r="I2151">
            <v>20.5</v>
          </cell>
          <cell r="J2151">
            <v>1.2945</v>
          </cell>
          <cell r="K2151">
            <v>26.54</v>
          </cell>
        </row>
        <row r="2152">
          <cell r="F2152" t="str">
            <v>100979-54497</v>
          </cell>
          <cell r="G2152" t="str">
            <v>CN FC WG Spicy Breaded Chicken Patty Natural Shape Fillet</v>
          </cell>
          <cell r="H2152" t="str">
            <v>CHICKEN LARGE CHILLED -BULK WHITE</v>
          </cell>
          <cell r="I2152">
            <v>20.5</v>
          </cell>
          <cell r="J2152">
            <v>1.2945</v>
          </cell>
          <cell r="K2152">
            <v>26.54</v>
          </cell>
        </row>
        <row r="2153">
          <cell r="F2153" t="str">
            <v>100979-56404</v>
          </cell>
          <cell r="G2153" t="str">
            <v>CN FC WG Premium Breast Tender_x000D_
1.41 oz - 3 per serving</v>
          </cell>
          <cell r="H2153" t="str">
            <v>CHICKEN LARGE CHILLED -BULK WHITE</v>
          </cell>
          <cell r="I2153">
            <v>26.28</v>
          </cell>
          <cell r="J2153">
            <v>1.2945</v>
          </cell>
          <cell r="K2153">
            <v>34.020000000000003</v>
          </cell>
        </row>
        <row r="2154">
          <cell r="F2154" t="str">
            <v>100979-81401</v>
          </cell>
          <cell r="G2154" t="str">
            <v>CN FC WG Artisan Fillet Shaped Chicken Breast Patty</v>
          </cell>
          <cell r="H2154" t="str">
            <v>CHICKEN LARGE CHILLED -BULK DARK</v>
          </cell>
          <cell r="I2154">
            <v>53.3</v>
          </cell>
          <cell r="J2154">
            <v>1.2945</v>
          </cell>
          <cell r="K2154">
            <v>69</v>
          </cell>
        </row>
        <row r="2155">
          <cell r="F2155" t="str">
            <v>100979-91401</v>
          </cell>
          <cell r="G2155" t="str">
            <v>FC WG Breaded Nugget Shaped Chicken Breast Patties _x000D_
0.84 oz - 5 per serving</v>
          </cell>
          <cell r="H2155" t="str">
            <v>CHICKEN LARGE CHILLED -BULK DARK</v>
          </cell>
          <cell r="I2155">
            <v>39.270000000000003</v>
          </cell>
          <cell r="J2155">
            <v>1.2945</v>
          </cell>
          <cell r="K2155">
            <v>50.84</v>
          </cell>
        </row>
        <row r="2156">
          <cell r="F2156" t="str">
            <v>100979-91402</v>
          </cell>
          <cell r="G2156" t="str">
            <v>CN FC WG Breaded Premium Spicy Breast Patty</v>
          </cell>
          <cell r="H2156" t="str">
            <v>CHICKEN LARGE CHILLED -BULK DARK</v>
          </cell>
          <cell r="I2156">
            <v>38.590000000000003</v>
          </cell>
          <cell r="J2156">
            <v>1.2945</v>
          </cell>
          <cell r="K2156">
            <v>49.95</v>
          </cell>
        </row>
        <row r="2157">
          <cell r="F2157" t="str">
            <v>100979-91409</v>
          </cell>
          <cell r="G2157" t="str">
            <v>CN FC WG Breaded Premium Spicy Breast Tender_x000D_
1.40 oz, 3/serving</v>
          </cell>
          <cell r="H2157" t="str">
            <v>CHICKEN LARGE CHILLED -BULK DARK</v>
          </cell>
          <cell r="I2157">
            <v>39.270000000000003</v>
          </cell>
          <cell r="J2157">
            <v>1.2945</v>
          </cell>
          <cell r="K2157">
            <v>50.84</v>
          </cell>
        </row>
        <row r="2158">
          <cell r="F2158" t="str">
            <v>100979-91410</v>
          </cell>
          <cell r="G2158" t="str">
            <v>Fully Cooked Grilled Marked Fillet Shaped Chicken Breast Patty</v>
          </cell>
          <cell r="H2158" t="str">
            <v>CHICKEN LARGE CHILLED -BULK DARK</v>
          </cell>
          <cell r="I2158">
            <v>38.590000000000003</v>
          </cell>
          <cell r="J2158">
            <v>1.2945</v>
          </cell>
          <cell r="K2158">
            <v>49.95</v>
          </cell>
        </row>
        <row r="2159">
          <cell r="F2159" t="str">
            <v>100979-94403</v>
          </cell>
          <cell r="G2159" t="str">
            <v>CN FC Chicken Sausage Patty</v>
          </cell>
          <cell r="H2159" t="str">
            <v>CHICKEN LARGE CHILLED -BULK DARK</v>
          </cell>
          <cell r="I2159">
            <v>31.8</v>
          </cell>
          <cell r="J2159">
            <v>1.2945</v>
          </cell>
          <cell r="K2159">
            <v>41.17</v>
          </cell>
        </row>
        <row r="2160">
          <cell r="F2160" t="str">
            <v>100441-577</v>
          </cell>
          <cell r="G2160" t="str">
            <v>5” WGR Proof &amp; Bake Sheeted Pizza Dough</v>
          </cell>
          <cell r="H2160" t="str">
            <v>FLOUR BREAD-BULK</v>
          </cell>
          <cell r="I2160">
            <v>11.54</v>
          </cell>
          <cell r="J2160">
            <v>0.3382</v>
          </cell>
          <cell r="K2160">
            <v>3.9</v>
          </cell>
        </row>
        <row r="2161">
          <cell r="F2161" t="str">
            <v>100441-828</v>
          </cell>
          <cell r="G2161" t="str">
            <v>4" Whole Grain Rich Mini Flat 192/1oz</v>
          </cell>
          <cell r="H2161" t="str">
            <v>FLOUR BREAD-BULK</v>
          </cell>
          <cell r="I2161">
            <v>7.05</v>
          </cell>
          <cell r="J2161">
            <v>0.3382</v>
          </cell>
          <cell r="K2161">
            <v>2.38</v>
          </cell>
        </row>
        <row r="2162">
          <cell r="F2162" t="str">
            <v>100441-2725</v>
          </cell>
          <cell r="G2162" t="str">
            <v>MADE WITH WHOLE GRAIN YEAST DONUT HOLE</v>
          </cell>
          <cell r="H2162" t="str">
            <v>FLOUR BREAD-BULK</v>
          </cell>
          <cell r="I2162">
            <v>4.33</v>
          </cell>
          <cell r="J2162">
            <v>0.3382</v>
          </cell>
          <cell r="K2162">
            <v>1.46</v>
          </cell>
        </row>
        <row r="2163">
          <cell r="F2163" t="str">
            <v>100441-3033</v>
          </cell>
          <cell r="G2163" t="str">
            <v>French Bread Dough</v>
          </cell>
          <cell r="H2163" t="str">
            <v>FLOUR BREAD-BULK</v>
          </cell>
          <cell r="I2163">
            <v>14.45</v>
          </cell>
          <cell r="J2163">
            <v>0.3382</v>
          </cell>
          <cell r="K2163">
            <v>4.8899999999999997</v>
          </cell>
        </row>
        <row r="2164">
          <cell r="F2164" t="str">
            <v>100441-3199</v>
          </cell>
          <cell r="G2164" t="str">
            <v>Hoagie Roll Dough</v>
          </cell>
          <cell r="H2164" t="str">
            <v>FLOUR BREAD-BULK</v>
          </cell>
          <cell r="I2164">
            <v>10.28</v>
          </cell>
          <cell r="J2164">
            <v>0.3382</v>
          </cell>
          <cell r="K2164">
            <v>3.48</v>
          </cell>
        </row>
        <row r="2165">
          <cell r="F2165" t="str">
            <v>100441-3439</v>
          </cell>
          <cell r="G2165" t="str">
            <v>2.25oz Traditional Cinnamon Sweet Roll Dough</v>
          </cell>
          <cell r="H2165" t="str">
            <v>FLOUR BREAD-BULK</v>
          </cell>
          <cell r="I2165">
            <v>7.5</v>
          </cell>
          <cell r="J2165">
            <v>0.3382</v>
          </cell>
          <cell r="K2165">
            <v>2.54</v>
          </cell>
        </row>
        <row r="2166">
          <cell r="F2166" t="str">
            <v>100441-3480</v>
          </cell>
          <cell r="G2166" t="str">
            <v>Petite Cinnamon Sweet Roll Dough</v>
          </cell>
          <cell r="H2166" t="str">
            <v>FLOUR BREAD-BULK</v>
          </cell>
          <cell r="I2166">
            <v>7.95</v>
          </cell>
          <cell r="J2166">
            <v>0.3382</v>
          </cell>
          <cell r="K2166">
            <v>2.69</v>
          </cell>
        </row>
        <row r="2167">
          <cell r="F2167" t="str">
            <v>100441-3593</v>
          </cell>
          <cell r="G2167" t="str">
            <v>WGR Triple Chocolate Filled Cookie Made with Hershey's Chocolate</v>
          </cell>
          <cell r="H2167" t="str">
            <v>FLOUR BREAD-BULK</v>
          </cell>
          <cell r="I2167">
            <v>3.95</v>
          </cell>
          <cell r="J2167">
            <v>0.3382</v>
          </cell>
          <cell r="K2167">
            <v>1.34</v>
          </cell>
        </row>
        <row r="2168">
          <cell r="F2168" t="str">
            <v>100441-4280</v>
          </cell>
          <cell r="G2168" t="str">
            <v>Butter Egg Dinner Roll</v>
          </cell>
          <cell r="H2168" t="str">
            <v>FLOUR BREAD-BULK</v>
          </cell>
          <cell r="I2168">
            <v>10.5</v>
          </cell>
          <cell r="J2168">
            <v>0.3382</v>
          </cell>
          <cell r="K2168">
            <v>3.55</v>
          </cell>
        </row>
        <row r="2169">
          <cell r="F2169" t="str">
            <v>100441-4300</v>
          </cell>
          <cell r="G2169" t="str">
            <v>Wheat Dinner Roll Dough</v>
          </cell>
          <cell r="H2169" t="str">
            <v>FLOUR BREAD-BULK</v>
          </cell>
          <cell r="I2169">
            <v>8.4</v>
          </cell>
          <cell r="J2169">
            <v>0.3382</v>
          </cell>
          <cell r="K2169">
            <v>2.84</v>
          </cell>
        </row>
        <row r="2170">
          <cell r="F2170" t="str">
            <v>100441-5295</v>
          </cell>
          <cell r="G2170" t="str">
            <v>RTO made with whole grain dinner roll</v>
          </cell>
          <cell r="H2170" t="str">
            <v>FLOUR BREAD-BULK</v>
          </cell>
          <cell r="I2170">
            <v>8.06</v>
          </cell>
          <cell r="J2170">
            <v>0.3382</v>
          </cell>
          <cell r="K2170">
            <v>2.73</v>
          </cell>
        </row>
        <row r="2171">
          <cell r="F2171" t="str">
            <v>100441-6063</v>
          </cell>
          <cell r="G2171" t="str">
            <v>ZTF Biscuit Dough Round Handi-Split</v>
          </cell>
          <cell r="H2171" t="str">
            <v>FLOUR BREAD-BULK</v>
          </cell>
          <cell r="I2171">
            <v>7.8</v>
          </cell>
          <cell r="J2171">
            <v>0.3382</v>
          </cell>
          <cell r="K2171">
            <v>2.64</v>
          </cell>
        </row>
        <row r="2172">
          <cell r="F2172" t="str">
            <v>100441-7816</v>
          </cell>
          <cell r="G2172" t="str">
            <v>UBR - THE ULTIMATE BREAKFAST ROUND™</v>
          </cell>
          <cell r="H2172" t="str">
            <v>FLOUR BREAD-BULK</v>
          </cell>
          <cell r="I2172">
            <v>5.63</v>
          </cell>
          <cell r="J2172">
            <v>0.3382</v>
          </cell>
          <cell r="K2172">
            <v>1.9</v>
          </cell>
        </row>
        <row r="2173">
          <cell r="F2173" t="str">
            <v>100441-8061</v>
          </cell>
          <cell r="G2173" t="str">
            <v>WHOLE GRAIN FRENCH TOAST BITE</v>
          </cell>
          <cell r="H2173" t="str">
            <v>FLOUR BREAD-BULK</v>
          </cell>
          <cell r="I2173">
            <v>4.5599999999999996</v>
          </cell>
          <cell r="J2173">
            <v>0.3382</v>
          </cell>
          <cell r="K2173">
            <v>1.54</v>
          </cell>
        </row>
        <row r="2174">
          <cell r="F2174" t="str">
            <v>100441-8066</v>
          </cell>
          <cell r="G2174" t="str">
            <v>WHOLE GRAIN PANCAKE BITE</v>
          </cell>
          <cell r="H2174" t="str">
            <v>FLOUR BREAD-BULK</v>
          </cell>
          <cell r="I2174">
            <v>4.58</v>
          </cell>
          <cell r="J2174">
            <v>0.3382</v>
          </cell>
          <cell r="K2174">
            <v>1.55</v>
          </cell>
        </row>
        <row r="2175">
          <cell r="F2175" t="str">
            <v>100441-8202</v>
          </cell>
          <cell r="G2175" t="str">
            <v>WGR IW CONFETTI CAKE FILLED COOKIE WITH FROSTING</v>
          </cell>
          <cell r="H2175" t="str">
            <v>FLOUR BREAD-BULK</v>
          </cell>
          <cell r="I2175">
            <v>4.47</v>
          </cell>
          <cell r="J2175">
            <v>0.3382</v>
          </cell>
          <cell r="K2175">
            <v>1.51</v>
          </cell>
        </row>
        <row r="2176">
          <cell r="F2176" t="str">
            <v>100441-8221</v>
          </cell>
          <cell r="G2176" t="str">
            <v>Traditional Sweet Roll</v>
          </cell>
          <cell r="H2176" t="str">
            <v>FLOUR BREAD-BULK</v>
          </cell>
          <cell r="I2176">
            <v>7.88</v>
          </cell>
          <cell r="J2176">
            <v>0.3382</v>
          </cell>
          <cell r="K2176">
            <v>2.67</v>
          </cell>
        </row>
        <row r="2177">
          <cell r="F2177" t="str">
            <v>100441-8344</v>
          </cell>
          <cell r="G2177" t="str">
            <v>Jumbo Cinnamon Sweet Roll</v>
          </cell>
          <cell r="H2177" t="str">
            <v>FLOUR BREAD-BULK</v>
          </cell>
          <cell r="I2177">
            <v>8.77</v>
          </cell>
          <cell r="J2177">
            <v>0.3382</v>
          </cell>
          <cell r="K2177">
            <v>2.97</v>
          </cell>
        </row>
        <row r="2178">
          <cell r="F2178" t="str">
            <v>100441-8600</v>
          </cell>
          <cell r="G2178" t="str">
            <v>HOMESTYLE ROLL DOUGH</v>
          </cell>
          <cell r="H2178" t="str">
            <v>FLOUR BREAD-BULK</v>
          </cell>
          <cell r="I2178">
            <v>9.1300000000000008</v>
          </cell>
          <cell r="J2178">
            <v>0.3382</v>
          </cell>
          <cell r="K2178">
            <v>3.09</v>
          </cell>
        </row>
        <row r="2179">
          <cell r="F2179" t="str">
            <v>100441-8733</v>
          </cell>
          <cell r="G2179" t="str">
            <v>UBR - THE ULTIMATE BREAKFAST ROUND(TM) BAKED (IND WRAPPED)</v>
          </cell>
          <cell r="H2179" t="str">
            <v>FLOUR BREAD-BULK</v>
          </cell>
          <cell r="I2179">
            <v>4.32</v>
          </cell>
          <cell r="J2179">
            <v>0.3382</v>
          </cell>
          <cell r="K2179">
            <v>1.46</v>
          </cell>
        </row>
        <row r="2180">
          <cell r="F2180" t="str">
            <v>100441-8763</v>
          </cell>
          <cell r="G2180" t="str">
            <v>SUB ROLL DOUGH MADE WITH WHOLE GRAIN</v>
          </cell>
          <cell r="H2180" t="str">
            <v>FLOUR BREAD-BULK</v>
          </cell>
          <cell r="I2180">
            <v>13.81</v>
          </cell>
          <cell r="J2180">
            <v>0.3382</v>
          </cell>
          <cell r="K2180">
            <v>4.67</v>
          </cell>
        </row>
        <row r="2181">
          <cell r="F2181" t="str">
            <v>100441-9315</v>
          </cell>
          <cell r="G2181" t="str">
            <v>BISCUIT DOUGH MADE WITH WHOLE GRAIN (ZTF)</v>
          </cell>
          <cell r="H2181" t="str">
            <v>FLOUR BREAD-BULK</v>
          </cell>
          <cell r="I2181">
            <v>9.6</v>
          </cell>
          <cell r="J2181">
            <v>0.3382</v>
          </cell>
          <cell r="K2181">
            <v>3.25</v>
          </cell>
        </row>
        <row r="2182">
          <cell r="F2182" t="str">
            <v>100441-9718</v>
          </cell>
          <cell r="G2182" t="str">
            <v>Made w/ Whole Grain 16" Sheeted Pizza Dough</v>
          </cell>
          <cell r="H2182" t="str">
            <v>FLOUR BREAD-BULK</v>
          </cell>
          <cell r="I2182">
            <v>14.71</v>
          </cell>
          <cell r="J2182">
            <v>0.3382</v>
          </cell>
          <cell r="K2182">
            <v>4.97</v>
          </cell>
        </row>
        <row r="2183">
          <cell r="F2183" t="str">
            <v>100441-10204</v>
          </cell>
          <cell r="G2183" t="str">
            <v>CINNAMON ROLL DOUGH made with 51% WHOLE GRAIN</v>
          </cell>
          <cell r="H2183" t="str">
            <v>FLOUR BREAD-BULK</v>
          </cell>
          <cell r="I2183">
            <v>8.5399999999999991</v>
          </cell>
          <cell r="J2183">
            <v>0.3382</v>
          </cell>
          <cell r="K2183">
            <v>2.89</v>
          </cell>
        </row>
        <row r="2184">
          <cell r="F2184" t="str">
            <v>100441-10988</v>
          </cell>
          <cell r="G2184" t="str">
            <v>51% Whole Grain Dinner Roll Dough</v>
          </cell>
          <cell r="H2184" t="str">
            <v>FLOUR BREAD-BULK</v>
          </cell>
          <cell r="I2184">
            <v>9.94</v>
          </cell>
          <cell r="J2184">
            <v>0.3382</v>
          </cell>
          <cell r="K2184">
            <v>3.36</v>
          </cell>
        </row>
        <row r="2185">
          <cell r="F2185" t="str">
            <v>100441-11108</v>
          </cell>
          <cell r="G2185" t="str">
            <v>12" x 16" Made w/ Whole Grains Dough</v>
          </cell>
          <cell r="H2185" t="str">
            <v>FLOUR BREAD-BULK</v>
          </cell>
          <cell r="I2185">
            <v>16.559999999999999</v>
          </cell>
          <cell r="J2185">
            <v>0.3382</v>
          </cell>
          <cell r="K2185">
            <v>5.6</v>
          </cell>
        </row>
        <row r="2186">
          <cell r="F2186" t="str">
            <v>100441-11439</v>
          </cell>
          <cell r="G2186" t="str">
            <v>HOMESTYLE ROLL DOUGH</v>
          </cell>
          <cell r="H2186" t="str">
            <v>FLOUR BREAD-BULK</v>
          </cell>
          <cell r="I2186">
            <v>11.43</v>
          </cell>
          <cell r="J2186">
            <v>0.3382</v>
          </cell>
          <cell r="K2186">
            <v>3.87</v>
          </cell>
        </row>
        <row r="2187">
          <cell r="F2187" t="str">
            <v>100441-11782</v>
          </cell>
          <cell r="G2187" t="str">
            <v>MINI SUB RLL DGH MADE W/ WHLE GRN /51</v>
          </cell>
          <cell r="H2187" t="str">
            <v>FLOUR BREAD-BULK</v>
          </cell>
          <cell r="I2187">
            <v>13.22</v>
          </cell>
          <cell r="J2187">
            <v>0.3382</v>
          </cell>
          <cell r="K2187">
            <v>4.47</v>
          </cell>
        </row>
        <row r="2188">
          <cell r="F2188" t="str">
            <v>100441-12194</v>
          </cell>
          <cell r="G2188" t="str">
            <v>RIP STICK(TM) BREADSTICK DGH MADE W/WHOLE GRN/51</v>
          </cell>
          <cell r="H2188" t="str">
            <v>FLOUR BREAD-BULK</v>
          </cell>
          <cell r="I2188">
            <v>9.2799999999999994</v>
          </cell>
          <cell r="J2188">
            <v>0.3382</v>
          </cell>
          <cell r="K2188">
            <v>3.14</v>
          </cell>
        </row>
        <row r="2189">
          <cell r="F2189" t="str">
            <v>100441-12549</v>
          </cell>
          <cell r="G2189" t="str">
            <v>Dough Made with Whole Grains/51 Handi-Split</v>
          </cell>
          <cell r="H2189" t="str">
            <v>FLOUR BREAD-BULK</v>
          </cell>
          <cell r="I2189">
            <v>10.36</v>
          </cell>
          <cell r="J2189">
            <v>0.3382</v>
          </cell>
          <cell r="K2189">
            <v>3.5</v>
          </cell>
        </row>
        <row r="2190">
          <cell r="F2190" t="str">
            <v>100441-13370</v>
          </cell>
          <cell r="G2190" t="str">
            <v>Country Style Biscuit Dough</v>
          </cell>
          <cell r="H2190" t="str">
            <v>FLOUR BREAD-BULK</v>
          </cell>
          <cell r="I2190">
            <v>17.12</v>
          </cell>
          <cell r="J2190">
            <v>0.3382</v>
          </cell>
          <cell r="K2190">
            <v>5.79</v>
          </cell>
        </row>
        <row r="2191">
          <cell r="F2191" t="str">
            <v>100441-13457</v>
          </cell>
          <cell r="G2191" t="str">
            <v>2 oz 51% Whole Grain Biscuit Dough Handi-Split</v>
          </cell>
          <cell r="H2191" t="str">
            <v>FLOUR BREAD-BULK</v>
          </cell>
          <cell r="I2191">
            <v>11.67</v>
          </cell>
          <cell r="J2191">
            <v>0.3382</v>
          </cell>
          <cell r="K2191">
            <v>3.95</v>
          </cell>
        </row>
        <row r="2192">
          <cell r="F2192" t="str">
            <v>100441-13709</v>
          </cell>
          <cell r="G2192" t="str">
            <v>UBR - Ultimate Breadkfast Round Oatmeal Chocolate Chip (Dough)</v>
          </cell>
          <cell r="H2192" t="str">
            <v>FLOUR BREAD-BULK</v>
          </cell>
          <cell r="I2192">
            <v>5.47</v>
          </cell>
          <cell r="J2192">
            <v>0.3382</v>
          </cell>
          <cell r="K2192">
            <v>1.85</v>
          </cell>
        </row>
        <row r="2193">
          <cell r="F2193" t="str">
            <v>100441-13717</v>
          </cell>
          <cell r="G2193" t="str">
            <v>Southern Style Biscuit Dough</v>
          </cell>
          <cell r="H2193" t="str">
            <v>FLOUR BREAD-BULK</v>
          </cell>
          <cell r="I2193">
            <v>2.4300000000000002</v>
          </cell>
          <cell r="J2193">
            <v>0.3382</v>
          </cell>
          <cell r="K2193">
            <v>0.82</v>
          </cell>
        </row>
        <row r="2194">
          <cell r="F2194" t="str">
            <v>100441-13862</v>
          </cell>
          <cell r="G2194" t="str">
            <v>UBR - Ultimate Breadkfast Round - Oatmeal Chocolate Chip (Baked and IW)</v>
          </cell>
          <cell r="H2194" t="str">
            <v>FLOUR BREAD-BULK</v>
          </cell>
          <cell r="I2194">
            <v>4.33</v>
          </cell>
          <cell r="J2194">
            <v>0.3382</v>
          </cell>
          <cell r="K2194">
            <v>1.46</v>
          </cell>
        </row>
        <row r="2195">
          <cell r="F2195" t="str">
            <v>100441-13918</v>
          </cell>
          <cell r="G2195" t="str">
            <v>Whole Grain Rich Dinner Roll Dough 2.5 oz.</v>
          </cell>
          <cell r="H2195" t="str">
            <v>FLOUR BREAD-BULK</v>
          </cell>
          <cell r="I2195">
            <v>11.56</v>
          </cell>
          <cell r="J2195">
            <v>0.3382</v>
          </cell>
          <cell r="K2195">
            <v>3.91</v>
          </cell>
        </row>
        <row r="2196">
          <cell r="F2196" t="str">
            <v>100441-13940</v>
          </cell>
          <cell r="G2196" t="str">
            <v>Whole Grain Rich Cinnamon Swirl Dough 2oz</v>
          </cell>
          <cell r="H2196" t="str">
            <v>FLOUR BREAD-BULK</v>
          </cell>
          <cell r="I2196">
            <v>9.85</v>
          </cell>
          <cell r="J2196">
            <v>0.3382</v>
          </cell>
          <cell r="K2196">
            <v>3.33</v>
          </cell>
        </row>
        <row r="2197">
          <cell r="F2197" t="str">
            <v>100441-14006</v>
          </cell>
          <cell r="G2197" t="str">
            <v>16" WGR Parbaked Pizza Crust</v>
          </cell>
          <cell r="H2197" t="str">
            <v>FLOUR BREAD-BULK</v>
          </cell>
          <cell r="I2197">
            <v>10.49</v>
          </cell>
          <cell r="J2197">
            <v>0.3382</v>
          </cell>
          <cell r="K2197">
            <v>3.55</v>
          </cell>
        </row>
        <row r="2198">
          <cell r="F2198" t="str">
            <v>100441-14007</v>
          </cell>
          <cell r="G2198" t="str">
            <v>WGR 12"x16" ParBaked Pizza Crust</v>
          </cell>
          <cell r="H2198" t="str">
            <v>FLOUR BREAD-BULK</v>
          </cell>
          <cell r="I2198">
            <v>9.26</v>
          </cell>
          <cell r="J2198">
            <v>0.3382</v>
          </cell>
          <cell r="K2198">
            <v>3.13</v>
          </cell>
        </row>
        <row r="2199">
          <cell r="F2199" t="str">
            <v>100441-14010</v>
          </cell>
          <cell r="G2199" t="str">
            <v>2 oz EQ WGR 6X6 Oven Fired Flatbread</v>
          </cell>
          <cell r="H2199" t="str">
            <v>FLOUR BREAD-BULK</v>
          </cell>
          <cell r="I2199">
            <v>15.01</v>
          </cell>
          <cell r="J2199">
            <v>0.3382</v>
          </cell>
          <cell r="K2199">
            <v>5.08</v>
          </cell>
        </row>
        <row r="2200">
          <cell r="F2200" t="str">
            <v>100441-14839</v>
          </cell>
          <cell r="G2200" t="str">
            <v>Made with Whole Grain Yeast Donut</v>
          </cell>
          <cell r="H2200" t="str">
            <v>FLOUR BREAD-BULK</v>
          </cell>
          <cell r="I2200">
            <v>5.58</v>
          </cell>
          <cell r="J2200">
            <v>0.3382</v>
          </cell>
          <cell r="K2200">
            <v>1.89</v>
          </cell>
        </row>
        <row r="2201">
          <cell r="F2201" t="str">
            <v>100441-15191</v>
          </cell>
          <cell r="G2201" t="str">
            <v>6" WHOLE GRAIN RICH ROUND FLATBREAD</v>
          </cell>
          <cell r="H2201" t="str">
            <v>FLOUR BREAD-BULK</v>
          </cell>
          <cell r="I2201">
            <v>10.85</v>
          </cell>
          <cell r="J2201">
            <v>0.3382</v>
          </cell>
          <cell r="K2201">
            <v>3.67</v>
          </cell>
        </row>
        <row r="2202">
          <cell r="F2202" t="str">
            <v>100441-16206</v>
          </cell>
          <cell r="G2202" t="str">
            <v>Whole Grain Rich Sweet Hawaiian Roll Dough</v>
          </cell>
          <cell r="H2202" t="str">
            <v>FLOUR BREAD-BULK</v>
          </cell>
          <cell r="I2202">
            <v>9.18</v>
          </cell>
          <cell r="J2202">
            <v>0.3382</v>
          </cell>
          <cell r="K2202">
            <v>3.1</v>
          </cell>
        </row>
        <row r="2203">
          <cell r="F2203" t="str">
            <v>100441-16280</v>
          </cell>
          <cell r="G2203" t="str">
            <v>2.5oz Homestyle Biscuit Dough</v>
          </cell>
          <cell r="H2203" t="str">
            <v>FLOUR BREAD-BULK</v>
          </cell>
          <cell r="I2203">
            <v>6.53</v>
          </cell>
          <cell r="J2203">
            <v>0.3382</v>
          </cell>
          <cell r="K2203">
            <v>2.21</v>
          </cell>
        </row>
        <row r="2204">
          <cell r="F2204" t="str">
            <v>100441-16317</v>
          </cell>
          <cell r="G2204" t="str">
            <v>Biscuit Stick Dough</v>
          </cell>
          <cell r="H2204" t="str">
            <v>FLOUR BREAD-BULK</v>
          </cell>
          <cell r="I2204">
            <v>8.5299999999999994</v>
          </cell>
          <cell r="J2204">
            <v>0.3382</v>
          </cell>
          <cell r="K2204">
            <v>2.88</v>
          </cell>
        </row>
        <row r="2205">
          <cell r="F2205" t="str">
            <v>100441-16387</v>
          </cell>
          <cell r="G2205" t="str">
            <v>7" Presheeted Pizza Dough</v>
          </cell>
          <cell r="H2205" t="str">
            <v>FLOUR BREAD-BULK</v>
          </cell>
          <cell r="I2205">
            <v>16.68</v>
          </cell>
          <cell r="J2205">
            <v>0.3382</v>
          </cell>
          <cell r="K2205">
            <v>5.64</v>
          </cell>
        </row>
        <row r="2206">
          <cell r="F2206" t="str">
            <v>100441-16900</v>
          </cell>
          <cell r="G2206" t="str">
            <v>Reduced Sodium Biscuit Dough</v>
          </cell>
          <cell r="H2206" t="str">
            <v>FLOUR BREAD-BULK</v>
          </cell>
          <cell r="I2206">
            <v>14.36</v>
          </cell>
          <cell r="J2206">
            <v>0.3382</v>
          </cell>
          <cell r="K2206">
            <v>4.8600000000000003</v>
          </cell>
        </row>
        <row r="2207">
          <cell r="F2207" t="str">
            <v>100441-17015</v>
          </cell>
          <cell r="G2207" t="str">
            <v>Fresh 'N Ready Signature WGR 16" Oven Rising Sheeted Pizza Dough</v>
          </cell>
          <cell r="H2207" t="str">
            <v>FLOUR BREAD-BULK</v>
          </cell>
          <cell r="I2207">
            <v>12.47</v>
          </cell>
          <cell r="J2207">
            <v>0.3382</v>
          </cell>
          <cell r="K2207">
            <v>4.22</v>
          </cell>
        </row>
        <row r="2208">
          <cell r="F2208" t="str">
            <v>100441-17040</v>
          </cell>
          <cell r="G2208" t="str">
            <v>FRESH N READY THIN 16" OVEN RISING SHEETED PIZZA DOUGH</v>
          </cell>
          <cell r="H2208" t="str">
            <v>FLOUR BREAD-BULK</v>
          </cell>
          <cell r="I2208">
            <v>22.07</v>
          </cell>
          <cell r="J2208">
            <v>0.3382</v>
          </cell>
          <cell r="K2208">
            <v>7.46</v>
          </cell>
        </row>
        <row r="2209">
          <cell r="F2209" t="str">
            <v>100441-17279</v>
          </cell>
          <cell r="G2209" t="str">
            <v>WHOLE GRAIN MAPLE WAFFLE FLATBREAD</v>
          </cell>
          <cell r="H2209" t="str">
            <v>FLOUR BREAD-BULK</v>
          </cell>
          <cell r="I2209">
            <v>6.22</v>
          </cell>
          <cell r="J2209">
            <v>0.3382</v>
          </cell>
          <cell r="K2209">
            <v>2.1</v>
          </cell>
        </row>
        <row r="2210">
          <cell r="F2210" t="str">
            <v>100441-17673</v>
          </cell>
          <cell r="G2210" t="str">
            <v>Fresh n' Ready Oven Rising 16" Sheeted Pizza Dough with Sauce Ring</v>
          </cell>
          <cell r="H2210" t="str">
            <v>FLOUR BREAD-BULK</v>
          </cell>
          <cell r="I2210">
            <v>19.18</v>
          </cell>
          <cell r="J2210">
            <v>0.3382</v>
          </cell>
          <cell r="K2210">
            <v>6.49</v>
          </cell>
        </row>
        <row r="2211">
          <cell r="F2211" t="str">
            <v>100441-18147</v>
          </cell>
          <cell r="G2211" t="str">
            <v>DELUXE WHEAT SUB ROLL DOUGH</v>
          </cell>
          <cell r="H2211" t="str">
            <v>FLOUR BREAD-BULK</v>
          </cell>
          <cell r="I2211">
            <v>15.07</v>
          </cell>
          <cell r="J2211">
            <v>0.3382</v>
          </cell>
          <cell r="K2211">
            <v>5.0999999999999996</v>
          </cell>
        </row>
        <row r="2212">
          <cell r="F2212" t="str">
            <v>100441-18148</v>
          </cell>
          <cell r="G2212" t="str">
            <v>DELUXE WHITE SUB ROLL DOUGH</v>
          </cell>
          <cell r="H2212" t="str">
            <v>FLOUR BREAD-BULK</v>
          </cell>
          <cell r="I2212">
            <v>15.69</v>
          </cell>
          <cell r="J2212">
            <v>0.3382</v>
          </cell>
          <cell r="K2212">
            <v>5.31</v>
          </cell>
        </row>
        <row r="2213">
          <cell r="F2213" t="str">
            <v>100441-18510</v>
          </cell>
          <cell r="G2213" t="str">
            <v>WHOLE GRAIN CORNBREAD POPPERS</v>
          </cell>
          <cell r="H2213" t="str">
            <v>FLOUR BREAD-BULK</v>
          </cell>
          <cell r="I2213">
            <v>3.85</v>
          </cell>
          <cell r="J2213">
            <v>0.3382</v>
          </cell>
          <cell r="K2213">
            <v>1.3</v>
          </cell>
        </row>
        <row r="2214">
          <cell r="F2214" t="str">
            <v>100441-19402</v>
          </cell>
          <cell r="G2214" t="str">
            <v>NUT FREE WHOLE GRAIN RICH CHOCOLATE CHIP MADE WITH HERSHEY’S BAKED COOKIE I/W</v>
          </cell>
          <cell r="H2214" t="str">
            <v>FLOUR BREAD-BULK</v>
          </cell>
          <cell r="I2214">
            <v>4.9000000000000004</v>
          </cell>
          <cell r="J2214">
            <v>0.3382</v>
          </cell>
          <cell r="K2214">
            <v>1.66</v>
          </cell>
        </row>
        <row r="2215">
          <cell r="F2215" t="str">
            <v>100441-19465</v>
          </cell>
          <cell r="G2215" t="str">
            <v>16" Parbaked Raised Edge Pizza Crust</v>
          </cell>
          <cell r="H2215" t="str">
            <v>FLOUR BREAD-BULK</v>
          </cell>
          <cell r="I2215">
            <v>8.34</v>
          </cell>
          <cell r="J2215">
            <v>0.3382</v>
          </cell>
          <cell r="K2215">
            <v>2.82</v>
          </cell>
        </row>
        <row r="2216">
          <cell r="F2216" t="str">
            <v>100441-19864</v>
          </cell>
          <cell r="G2216" t="str">
            <v>FARM RICH WHOLE GRAIN RICH JALAPEÑO MOZZARELLA BITES</v>
          </cell>
          <cell r="H2216" t="str">
            <v>CHEESE MOZ LM PT SKM UNFZ PROC PK(41125)</v>
          </cell>
          <cell r="I2216">
            <v>11.6</v>
          </cell>
          <cell r="J2216">
            <v>1.9231</v>
          </cell>
          <cell r="K2216">
            <v>22.31</v>
          </cell>
        </row>
        <row r="2217">
          <cell r="F2217" t="str">
            <v>100441-20215</v>
          </cell>
          <cell r="G2217" t="str">
            <v>WHOLE GRAIN RICH STACKABLES FLATBREAD</v>
          </cell>
          <cell r="H2217" t="str">
            <v>FLOUR BREAD-BULK</v>
          </cell>
          <cell r="I2217">
            <v>19.62</v>
          </cell>
          <cell r="J2217">
            <v>0.3382</v>
          </cell>
          <cell r="K2217">
            <v>6.64</v>
          </cell>
        </row>
        <row r="2218">
          <cell r="F2218" t="str">
            <v>100441-21410</v>
          </cell>
          <cell r="G2218" t="str">
            <v>WGR Cinnamon Chip Scone Dough</v>
          </cell>
          <cell r="H2218" t="str">
            <v>FLOUR BREAD-BULK</v>
          </cell>
          <cell r="I2218">
            <v>6.91</v>
          </cell>
          <cell r="J2218">
            <v>0.3382</v>
          </cell>
          <cell r="K2218">
            <v>2.34</v>
          </cell>
        </row>
        <row r="2219">
          <cell r="F2219" t="str">
            <v>100441-21411</v>
          </cell>
          <cell r="G2219" t="str">
            <v>WGR Mixed Berry Flavored Scone Dough</v>
          </cell>
          <cell r="H2219" t="str">
            <v>FLOUR BREAD-BULK</v>
          </cell>
          <cell r="I2219">
            <v>6.71</v>
          </cell>
          <cell r="J2219">
            <v>0.3382</v>
          </cell>
          <cell r="K2219">
            <v>2.27</v>
          </cell>
        </row>
        <row r="2220">
          <cell r="F2220" t="str">
            <v>100441-29104</v>
          </cell>
          <cell r="G2220" t="str">
            <v>SWEET YEASTY DINNER ROLL DOUGH</v>
          </cell>
          <cell r="H2220" t="str">
            <v>FLOUR BREAD-BULK</v>
          </cell>
          <cell r="I2220">
            <v>10.76</v>
          </cell>
          <cell r="J2220">
            <v>0.3382</v>
          </cell>
          <cell r="K2220">
            <v>3.64</v>
          </cell>
        </row>
        <row r="2221">
          <cell r="F2221" t="str">
            <v>100441-29120</v>
          </cell>
          <cell r="G2221" t="str">
            <v>SWEET YEAST DIAMOND ROLL DOUGH</v>
          </cell>
          <cell r="H2221" t="str">
            <v>FLOUR BREAD-BULK</v>
          </cell>
          <cell r="I2221">
            <v>12.09</v>
          </cell>
          <cell r="J2221">
            <v>0.3382</v>
          </cell>
          <cell r="K2221">
            <v>4.09</v>
          </cell>
        </row>
        <row r="2222">
          <cell r="F2222" t="str">
            <v>100441-35086</v>
          </cell>
          <cell r="G2222" t="str">
            <v>16" Pre-Sheeted Pizza Dough</v>
          </cell>
          <cell r="H2222" t="str">
            <v>FLOUR BREAD-BULK</v>
          </cell>
          <cell r="I2222">
            <v>19.649999999999999</v>
          </cell>
          <cell r="J2222">
            <v>0.3382</v>
          </cell>
          <cell r="K2222">
            <v>6.65</v>
          </cell>
        </row>
        <row r="2223">
          <cell r="F2223" t="str">
            <v>100441-65215</v>
          </cell>
          <cell r="G2223" t="str">
            <v>Farm Rich Breaded Mozzarella Cheese Stick</v>
          </cell>
          <cell r="H2223" t="str">
            <v>CHEESE MOZ LM PT SKM UNFZ PROC PK(41125)</v>
          </cell>
          <cell r="I2223">
            <v>4.8</v>
          </cell>
          <cell r="J2223">
            <v>1.9231</v>
          </cell>
          <cell r="K2223">
            <v>9.23</v>
          </cell>
        </row>
        <row r="2224">
          <cell r="F2224" t="str">
            <v>100441-65219</v>
          </cell>
          <cell r="G2224" t="str">
            <v>Reduced Sodium Cheese Stick</v>
          </cell>
          <cell r="H2224" t="str">
            <v>CHEESE MOZ LM PT SKM UNFZ PROC PK(41125)</v>
          </cell>
          <cell r="I2224">
            <v>10.81</v>
          </cell>
          <cell r="J2224">
            <v>1.9231</v>
          </cell>
          <cell r="K2224">
            <v>20.79</v>
          </cell>
        </row>
        <row r="2225">
          <cell r="F2225" t="str">
            <v>100441-65220</v>
          </cell>
          <cell r="G2225" t="str">
            <v>FR Breaded Mozzarella Cheese Stick</v>
          </cell>
          <cell r="H2225" t="str">
            <v>CHEESE MOZ LM PT SKM UNFZ PROC PK(41125)</v>
          </cell>
          <cell r="I2225">
            <v>11.88</v>
          </cell>
          <cell r="J2225">
            <v>1.9231</v>
          </cell>
          <cell r="K2225">
            <v>22.85</v>
          </cell>
        </row>
        <row r="2226">
          <cell r="F2226" t="str">
            <v>100441-65225</v>
          </cell>
          <cell r="G2226" t="str">
            <v>Pizza Cheese Cruncher™</v>
          </cell>
          <cell r="H2226" t="str">
            <v>CHEESE MOZ LM PT SKM UNFZ PROC PK(41125)</v>
          </cell>
          <cell r="I2226">
            <v>9.1999999999999993</v>
          </cell>
          <cell r="J2226">
            <v>1.9231</v>
          </cell>
          <cell r="K2226">
            <v>17.690000000000001</v>
          </cell>
        </row>
        <row r="2227">
          <cell r="F2227" t="str">
            <v>100452-780</v>
          </cell>
          <cell r="G2227" t="str">
            <v>Cooked Turkey and Gravy</v>
          </cell>
          <cell r="H2227" t="str">
            <v>TURKEY ROASTS FRZ CTN-32-48 LB</v>
          </cell>
          <cell r="I2227">
            <v>17.13</v>
          </cell>
          <cell r="J2227">
            <v>3.9348999999999998</v>
          </cell>
          <cell r="K2227">
            <v>67.400000000000006</v>
          </cell>
        </row>
        <row r="2228">
          <cell r="F2228" t="str">
            <v>100452-782</v>
          </cell>
          <cell r="G2228" t="str">
            <v>Cooked Turkey and Creamy Gravy</v>
          </cell>
          <cell r="H2228" t="str">
            <v>TURKEY ROASTS FRZ CTN-32-48 LB</v>
          </cell>
          <cell r="I2228">
            <v>17.13</v>
          </cell>
          <cell r="J2228">
            <v>3.9348999999999998</v>
          </cell>
          <cell r="K2228">
            <v>67.400000000000006</v>
          </cell>
        </row>
        <row r="2229">
          <cell r="F2229" t="str">
            <v>100452-790</v>
          </cell>
          <cell r="G2229" t="str">
            <v>Shredded Pork Carnitas</v>
          </cell>
          <cell r="H2229" t="str">
            <v>PORK PICNIC BNLS FRZ CTN-60 LB</v>
          </cell>
          <cell r="I2229">
            <v>61</v>
          </cell>
          <cell r="J2229">
            <v>1.5505</v>
          </cell>
          <cell r="K2229">
            <v>94.58</v>
          </cell>
        </row>
        <row r="2230">
          <cell r="F2230" t="str">
            <v>100452-791</v>
          </cell>
          <cell r="G2230" t="str">
            <v>Cooked Shredded Pork Carnitas</v>
          </cell>
          <cell r="H2230" t="str">
            <v>PORK ROAST LEG FRZ CTN-32-40 LB</v>
          </cell>
          <cell r="I2230">
            <v>61</v>
          </cell>
          <cell r="J2230">
            <v>2.6076999999999999</v>
          </cell>
          <cell r="K2230">
            <v>159.07</v>
          </cell>
        </row>
        <row r="2231">
          <cell r="F2231" t="str">
            <v>100452-850</v>
          </cell>
          <cell r="G2231" t="str">
            <v>Macaroni &amp; Cheese</v>
          </cell>
          <cell r="H2231" t="str">
            <v>CHEESE BLEND AMER SKM YEL SLC LVS-6/5 LB CHEESE CHED YEL BLOCK-40 LB (40800)</v>
          </cell>
          <cell r="I2231">
            <v>7.5</v>
          </cell>
          <cell r="J2231">
            <v>3.8952</v>
          </cell>
          <cell r="K2231">
            <v>14.6</v>
          </cell>
        </row>
        <row r="2232">
          <cell r="F2232" t="str">
            <v>100452-780P-TRAY</v>
          </cell>
          <cell r="G2232" t="str">
            <v>Cooked Diced Turkey, Gravy &amp; Mashed Potatoes</v>
          </cell>
          <cell r="H2232" t="str">
            <v>TURKEY ROASTS FRZ CTN-32-48 LB</v>
          </cell>
          <cell r="I2232">
            <v>8.7200000000000006</v>
          </cell>
          <cell r="J2232">
            <v>3.9348999999999998</v>
          </cell>
          <cell r="K2232">
            <v>34.31</v>
          </cell>
        </row>
        <row r="2233">
          <cell r="F2233" t="str">
            <v>100452-790-7</v>
          </cell>
          <cell r="G2233" t="str">
            <v>Cooked Shredded Pork Carnitas</v>
          </cell>
          <cell r="H2233" t="str">
            <v>PORK PICNIC BNLS FRZ CTN-60 LB</v>
          </cell>
          <cell r="I2233">
            <v>61.95</v>
          </cell>
          <cell r="J2233">
            <v>1.5505</v>
          </cell>
          <cell r="K2233">
            <v>96.05</v>
          </cell>
        </row>
        <row r="2234">
          <cell r="F2234" t="str">
            <v>100452-850-TRAY</v>
          </cell>
          <cell r="G2234" t="str">
            <v>Macaroni &amp; Cheese in Trays</v>
          </cell>
          <cell r="H2234" t="str">
            <v>CHEESE BLEND AMER SKM YEL SLC LVS-6/5 LB CHEESE CHED YEL BLOCK-40 LB (40800)</v>
          </cell>
          <cell r="I2234">
            <v>5.63</v>
          </cell>
          <cell r="J2234">
            <v>3.8952</v>
          </cell>
          <cell r="K2234">
            <v>10.97</v>
          </cell>
        </row>
        <row r="2235">
          <cell r="F2235" t="str">
            <v>100452-BDS100SDC</v>
          </cell>
          <cell r="G2235" t="str">
            <v>Breakfast Turkey Ham &amp; Cheese Wrap</v>
          </cell>
          <cell r="H2235" t="str">
            <v>TURKEY HAMS SMKD FRZ CTN-40 LB CHEESE CHED YEL BLOCK-40 LB (40800)</v>
          </cell>
          <cell r="I2235">
            <v>9.23</v>
          </cell>
          <cell r="J2235">
            <v>5.1857000000000006</v>
          </cell>
          <cell r="K2235">
            <v>25.04</v>
          </cell>
        </row>
        <row r="2236">
          <cell r="F2236" t="str">
            <v>100452-BDS200SDC</v>
          </cell>
          <cell r="G2236" t="str">
            <v>Breakfast Deli Stick</v>
          </cell>
          <cell r="H2236" t="str">
            <v>TURKEY BREAST DELI FRZ CTN-40 LB CHEESE CHED YEL BLOCK-40 LB (40800)</v>
          </cell>
          <cell r="I2236">
            <v>9.23</v>
          </cell>
          <cell r="J2236">
            <v>5.3726000000000003</v>
          </cell>
          <cell r="K2236">
            <v>26.07</v>
          </cell>
        </row>
        <row r="2237">
          <cell r="F2237" t="str">
            <v>100452-BSTR100C</v>
          </cell>
          <cell r="G2237" t="str">
            <v>Bistro Cheese Pizza Wedges - I/W</v>
          </cell>
          <cell r="H2237" t="str">
            <v>CHEESE MOZ LM PT SKM UNFZ PROC PK(41125)</v>
          </cell>
          <cell r="I2237">
            <v>5.63</v>
          </cell>
          <cell r="J2237">
            <v>1.9231</v>
          </cell>
          <cell r="K2237">
            <v>10.83</v>
          </cell>
        </row>
        <row r="2238">
          <cell r="F2238" t="str">
            <v>100452-BSTR100P</v>
          </cell>
          <cell r="G2238" t="str">
            <v>Bistro Pepperoni Pizza Wedges - I/W</v>
          </cell>
          <cell r="H2238" t="str">
            <v>CHEESE MOZ LM PT SKM UNFZ PROC PK(41125)</v>
          </cell>
          <cell r="I2238">
            <v>5.2</v>
          </cell>
          <cell r="J2238">
            <v>1.9231</v>
          </cell>
          <cell r="K2238">
            <v>10</v>
          </cell>
        </row>
        <row r="2239">
          <cell r="F2239" t="str">
            <v>100452-BSTR125C</v>
          </cell>
          <cell r="G2239" t="str">
            <v>Bistro Cheese Pizza Wedges - Bulk Pack</v>
          </cell>
          <cell r="H2239" t="str">
            <v>CHEESE MOZ LM PT SKM UNFZ PROC PK(41125)</v>
          </cell>
          <cell r="I2239">
            <v>5.63</v>
          </cell>
          <cell r="J2239">
            <v>1.9231</v>
          </cell>
          <cell r="K2239">
            <v>10.83</v>
          </cell>
        </row>
        <row r="2240">
          <cell r="F2240" t="str">
            <v>100452-BSTR125P</v>
          </cell>
          <cell r="G2240" t="str">
            <v>Bistro Pepperoni Pizza Wedges - Bulk Pack</v>
          </cell>
          <cell r="H2240" t="str">
            <v>CHEESE MOZ LM PT SKM UNFZ PROC PK(41125)</v>
          </cell>
          <cell r="I2240">
            <v>5.2</v>
          </cell>
          <cell r="J2240">
            <v>1.9231</v>
          </cell>
          <cell r="K2240">
            <v>10</v>
          </cell>
        </row>
        <row r="2241">
          <cell r="F2241" t="str">
            <v>100452-BSTR1600C</v>
          </cell>
          <cell r="G2241" t="str">
            <v>Bistro 16" Cheese Pizza - 10 slices</v>
          </cell>
          <cell r="H2241" t="str">
            <v>CHEESE MOZ LM PT SKM UNFZ PROC PK(41125)</v>
          </cell>
          <cell r="I2241">
            <v>10</v>
          </cell>
          <cell r="J2241">
            <v>1.9231</v>
          </cell>
          <cell r="K2241">
            <v>19.23</v>
          </cell>
        </row>
        <row r="2242">
          <cell r="F2242" t="str">
            <v>100452-BSTR1600P</v>
          </cell>
          <cell r="G2242" t="str">
            <v>Bistro 16" Pepperoni Pizza - 10 slices</v>
          </cell>
          <cell r="H2242" t="str">
            <v>CHEESE MOZ LM PT SKM UNFZ PROC PK(41125)</v>
          </cell>
          <cell r="I2242">
            <v>9.24</v>
          </cell>
          <cell r="J2242">
            <v>1.9231</v>
          </cell>
          <cell r="K2242">
            <v>17.77</v>
          </cell>
        </row>
        <row r="2243">
          <cell r="F2243" t="str">
            <v>100452-BSTR1608C</v>
          </cell>
          <cell r="G2243" t="str">
            <v>Bistro 16" Cheese Pizza - uncut - portioned into 8 slices</v>
          </cell>
          <cell r="H2243" t="str">
            <v>CHEESE MOZ LM PT SKM UNFZ PROC PK(41125)</v>
          </cell>
          <cell r="I2243">
            <v>8</v>
          </cell>
          <cell r="J2243">
            <v>1.9231</v>
          </cell>
          <cell r="K2243">
            <v>15.38</v>
          </cell>
        </row>
        <row r="2244">
          <cell r="F2244" t="str">
            <v>100452-BSTR1608CW</v>
          </cell>
          <cell r="G2244" t="str">
            <v>Bistro 16" Cheese Pizza - uncut - portioned into 8 slices</v>
          </cell>
          <cell r="H2244" t="str">
            <v>CHEESE MOZ LM PT SKM UNFZ PROC PK(41125)</v>
          </cell>
          <cell r="I2244">
            <v>10</v>
          </cell>
          <cell r="J2244">
            <v>1.9231</v>
          </cell>
          <cell r="K2244">
            <v>19.23</v>
          </cell>
        </row>
        <row r="2245">
          <cell r="F2245" t="str">
            <v>100452-BSTR1608P</v>
          </cell>
          <cell r="G2245" t="str">
            <v>Bistro 16" Pepperoni Pizza - uncut - portioned into 8 slices</v>
          </cell>
          <cell r="H2245" t="str">
            <v>CHEESE MOZ LM PT SKM UNFZ PROC PK(41125)</v>
          </cell>
          <cell r="I2245">
            <v>7.2</v>
          </cell>
          <cell r="J2245">
            <v>1.9231</v>
          </cell>
          <cell r="K2245">
            <v>13.85</v>
          </cell>
        </row>
        <row r="2246">
          <cell r="F2246" t="str">
            <v>100452-BSTR1608PW</v>
          </cell>
          <cell r="G2246" t="str">
            <v>Bistro 16" Pepperoni Pizza - uncut - portioned into 8 slices</v>
          </cell>
          <cell r="H2246" t="str">
            <v>CHEESE MOZ LM PT SKM UNFZ PROC PK(41125)</v>
          </cell>
          <cell r="I2246">
            <v>9.24</v>
          </cell>
          <cell r="J2246">
            <v>1.9231</v>
          </cell>
          <cell r="K2246">
            <v>17.77</v>
          </cell>
        </row>
        <row r="2247">
          <cell r="F2247" t="str">
            <v>100452-BSTR1650C</v>
          </cell>
          <cell r="G2247" t="str">
            <v>Bistro 16" Traditional Crust Cheese Pizza - 10 slices</v>
          </cell>
          <cell r="H2247" t="str">
            <v>CHEESE MOZ LM PT SKM UNFZ PROC PK(41125)</v>
          </cell>
          <cell r="I2247">
            <v>10</v>
          </cell>
          <cell r="J2247">
            <v>1.9231</v>
          </cell>
          <cell r="K2247">
            <v>19.23</v>
          </cell>
        </row>
        <row r="2248">
          <cell r="F2248" t="str">
            <v>100452-BSTR1650P</v>
          </cell>
          <cell r="G2248" t="str">
            <v>Bistro 16" Traditional Crust Pepperoni Pizza - 10 slices</v>
          </cell>
          <cell r="H2248" t="str">
            <v>CHEESE MOZ LM PT SKM UNFZ PROC PK(41125)</v>
          </cell>
          <cell r="I2248">
            <v>9.24</v>
          </cell>
          <cell r="J2248">
            <v>1.9231</v>
          </cell>
          <cell r="K2248">
            <v>17.77</v>
          </cell>
        </row>
        <row r="2249">
          <cell r="F2249" t="str">
            <v>100452-BSTR500B</v>
          </cell>
          <cell r="G2249" t="str">
            <v>Bistro 5" Breakfast Pizza</v>
          </cell>
          <cell r="H2249" t="str">
            <v>CHEESE MOZ LM PT SKM UNFZ PROC PK(41125)</v>
          </cell>
          <cell r="I2249">
            <v>2.1</v>
          </cell>
          <cell r="J2249">
            <v>1.9231</v>
          </cell>
          <cell r="K2249">
            <v>4.04</v>
          </cell>
        </row>
        <row r="2250">
          <cell r="F2250" t="str">
            <v>100452-BSTR500C</v>
          </cell>
          <cell r="G2250" t="str">
            <v>Bistro 5" Cheese Pizza - I/W</v>
          </cell>
          <cell r="H2250" t="str">
            <v>CHEESE MOZ LM PT SKM UNFZ PROC PK(41125)</v>
          </cell>
          <cell r="I2250">
            <v>6</v>
          </cell>
          <cell r="J2250">
            <v>1.9231</v>
          </cell>
          <cell r="K2250">
            <v>11.54</v>
          </cell>
        </row>
        <row r="2251">
          <cell r="F2251" t="str">
            <v>100452-BSTR500P</v>
          </cell>
          <cell r="G2251" t="str">
            <v>Bistro 5" Pepperoni Pizza - I/W</v>
          </cell>
          <cell r="H2251" t="str">
            <v>CHEESE MOZ LM PT SKM UNFZ PROC PK(41125)</v>
          </cell>
          <cell r="I2251">
            <v>5.55</v>
          </cell>
          <cell r="J2251">
            <v>1.9231</v>
          </cell>
          <cell r="K2251">
            <v>10.67</v>
          </cell>
        </row>
        <row r="2252">
          <cell r="F2252" t="str">
            <v>100452-BSTR525B</v>
          </cell>
          <cell r="G2252" t="str">
            <v>Bistro 3" x 5" Breakfast Pizza - Bulk Pack</v>
          </cell>
          <cell r="H2252" t="str">
            <v>CHEESE MOZ LM PT SKM UNFZ PROC PK(41125)</v>
          </cell>
          <cell r="I2252">
            <v>3.65</v>
          </cell>
          <cell r="J2252">
            <v>1.9231</v>
          </cell>
          <cell r="K2252">
            <v>7.02</v>
          </cell>
        </row>
        <row r="2253">
          <cell r="F2253" t="str">
            <v>100452-BSTR525C</v>
          </cell>
          <cell r="G2253" t="str">
            <v>Bistro 5" Cheese Pizza - Bulk Pack</v>
          </cell>
          <cell r="H2253" t="str">
            <v>CHEESE MOZ LM PT SKM UNFZ PROC PK(41125)</v>
          </cell>
          <cell r="I2253">
            <v>6</v>
          </cell>
          <cell r="J2253">
            <v>1.9231</v>
          </cell>
          <cell r="K2253">
            <v>11.54</v>
          </cell>
        </row>
        <row r="2254">
          <cell r="F2254" t="str">
            <v>100452-BSTR525P</v>
          </cell>
          <cell r="G2254" t="str">
            <v>Bistro 5" Pepperoni Pizza - Bulk Pack</v>
          </cell>
          <cell r="H2254" t="str">
            <v>CHEESE MOZ LM PT SKM UNFZ PROC PK(41125)</v>
          </cell>
          <cell r="I2254">
            <v>5.55</v>
          </cell>
          <cell r="J2254">
            <v>1.9231</v>
          </cell>
          <cell r="K2254">
            <v>10.67</v>
          </cell>
        </row>
        <row r="2255">
          <cell r="F2255" t="str">
            <v>100452-C63019</v>
          </cell>
          <cell r="G2255" t="str">
            <v>Turkey Ham &amp; Cheese Wrap (Deli Stick)</v>
          </cell>
          <cell r="H2255" t="str">
            <v>TURKEY HAMS SMKD FRZ CTN-40 LB CHEESE CHED YEL BLOCK-40 LB (40800)</v>
          </cell>
          <cell r="I2255">
            <v>9.6999999999999993</v>
          </cell>
          <cell r="J2255">
            <v>5.1857000000000006</v>
          </cell>
          <cell r="K2255">
            <v>28.18</v>
          </cell>
        </row>
        <row r="2256">
          <cell r="F2256" t="str">
            <v>100452-GCW454WC</v>
          </cell>
          <cell r="G2256" t="str">
            <v>Grilled Cheese Sandwich on Wheat Bread</v>
          </cell>
          <cell r="H2256" t="str">
            <v>CHEESE BLEND AMER SKM YEL SLC LVS-6/5 LB</v>
          </cell>
          <cell r="I2256">
            <v>6.75</v>
          </cell>
          <cell r="J2256">
            <v>1.9476</v>
          </cell>
          <cell r="K2256">
            <v>13.15</v>
          </cell>
        </row>
        <row r="2257">
          <cell r="F2257" t="str">
            <v>100452-SPC248WC</v>
          </cell>
          <cell r="G2257" t="str">
            <v>Seasoned Cooked Pork &amp; Cheese French Roll Sandwich</v>
          </cell>
          <cell r="H2257" t="str">
            <v>PORK PICNIC BNLS FRZ CTN-60 LB CHEESE BLEND AMER SKM YEL SLC LVS-6/5 LB</v>
          </cell>
          <cell r="I2257">
            <v>9.42</v>
          </cell>
          <cell r="J2257">
            <v>3.4981</v>
          </cell>
          <cell r="K2257">
            <v>15.2</v>
          </cell>
        </row>
        <row r="2258">
          <cell r="F2258" t="str">
            <v>100452-SST10WC</v>
          </cell>
          <cell r="G2258" t="str">
            <v>Turkey Ham &amp; Cheese French Roll Sandwich</v>
          </cell>
          <cell r="H2258" t="str">
            <v>TURKEY HAMS SMKD FRZ CTN-40 LB CHEESE BLEND AMER SKM YEL SLC LVS-6/5 LB</v>
          </cell>
          <cell r="I2258">
            <v>8.83</v>
          </cell>
          <cell r="J2258">
            <v>5.1857000000000006</v>
          </cell>
          <cell r="K2258">
            <v>24.72</v>
          </cell>
        </row>
        <row r="2259">
          <cell r="F2259" t="str">
            <v>100452-SSU248WC</v>
          </cell>
          <cell r="G2259" t="str">
            <v>Turkey Ham, Egg &amp; Cheese Sunnyside Up English Muffin Sandwich</v>
          </cell>
          <cell r="H2259" t="str">
            <v>TURKEY HAMS SMKD FRZ CTN-40 LB CHEESE BLEND AMER SKM YEL SLC LVS-6/5 LB</v>
          </cell>
          <cell r="I2259">
            <v>4.6900000000000004</v>
          </cell>
          <cell r="J2259">
            <v>5.1857000000000006</v>
          </cell>
          <cell r="K2259">
            <v>13.25</v>
          </cell>
        </row>
        <row r="2260">
          <cell r="F2260" t="str">
            <v>100452-TDB100WC</v>
          </cell>
          <cell r="G2260" t="str">
            <v>Deli Style Turkey &amp; Cheese on a Sandwich Bun</v>
          </cell>
          <cell r="H2260" t="str">
            <v>TURKEY BREAST DELI FRZ CTN-40 LB CHEESE BLEND AMER SKM YEL SLC LVS-6/5 LB</v>
          </cell>
          <cell r="I2260">
            <v>7.2</v>
          </cell>
          <cell r="J2260">
            <v>5.3726000000000003</v>
          </cell>
          <cell r="K2260">
            <v>22.99</v>
          </cell>
        </row>
        <row r="2261">
          <cell r="F2261" t="str">
            <v>100452-TDC248WC</v>
          </cell>
          <cell r="G2261" t="str">
            <v>Deli Style Turkey &amp; Cheese French Roll Sandwich</v>
          </cell>
          <cell r="H2261" t="str">
            <v>TURKEY BREAST DELI FRZ CTN-40 LB CHEESE BLEND AMER SKM YEL SLC LVS-6/5 LB</v>
          </cell>
          <cell r="I2261">
            <v>9.82</v>
          </cell>
          <cell r="J2261">
            <v>5.3726000000000003</v>
          </cell>
          <cell r="K2261">
            <v>31.42</v>
          </cell>
        </row>
        <row r="2262">
          <cell r="F2262" t="str">
            <v>100452-TDC336WC</v>
          </cell>
          <cell r="G2262" t="str">
            <v>Deli Style Turkey &amp; Cheese Submarine Sandwich</v>
          </cell>
          <cell r="H2262" t="str">
            <v>TURKEY BREAST DELI FRZ CTN-40 LB CHEESE BLEND AMER SKM YEL SLC LVS-6/5 LB</v>
          </cell>
          <cell r="I2262">
            <v>7.2</v>
          </cell>
          <cell r="J2262">
            <v>5.3726000000000003</v>
          </cell>
          <cell r="K2262">
            <v>22.99</v>
          </cell>
        </row>
        <row r="2263">
          <cell r="F2263" t="str">
            <v>100452-W24072</v>
          </cell>
          <cell r="G2263" t="str">
            <v>Breakfast Cheese Quesadilla</v>
          </cell>
          <cell r="H2263" t="str">
            <v>CHEESE CHED YEL BLOCK-40 LB (40800)</v>
          </cell>
          <cell r="I2263">
            <v>4.5</v>
          </cell>
          <cell r="J2263">
            <v>1.9476</v>
          </cell>
          <cell r="K2263">
            <v>8.76</v>
          </cell>
        </row>
        <row r="2264">
          <cell r="F2264" t="str">
            <v>100452-W31100</v>
          </cell>
          <cell r="G2264" t="str">
            <v>Cheese Quesadilla</v>
          </cell>
          <cell r="H2264" t="str">
            <v>CHEESE CHED YEL BLOCK-40 LB (40800)</v>
          </cell>
          <cell r="I2264">
            <v>6</v>
          </cell>
          <cell r="J2264">
            <v>1.9476</v>
          </cell>
          <cell r="K2264">
            <v>11.69</v>
          </cell>
        </row>
        <row r="2265">
          <cell r="F2265" t="str">
            <v>NOT IN NAV-086MC</v>
          </cell>
          <cell r="G2265" t="str">
            <v>CHEESE PIZZA BREADSTICKS</v>
          </cell>
          <cell r="H2265" t="str">
            <v>CHEESE MOZ LM PT SKM UNFZ PROC PK(41125) FLOUR HIGH GLUTEN BAG-50 LB TOMATO PASTE FOR BULK PROCESSING</v>
          </cell>
          <cell r="I2265">
            <v>20.553599999999999</v>
          </cell>
          <cell r="J2265">
            <v>3.0108000000000001</v>
          </cell>
          <cell r="K2265">
            <v>24.85</v>
          </cell>
        </row>
        <row r="2266">
          <cell r="F2266" t="str">
            <v>NOT IN NAV-087BC</v>
          </cell>
          <cell r="G2266" t="str">
            <v>Pepperoni Pizza Breadsticks - Bulk</v>
          </cell>
          <cell r="H2266" t="str">
            <v>CHEESE MOZ LM PT SKM UNFZ PROC PK(41125) FLOUR HIGH GLUTEN BAG-50 LB TOMATO PASTE FOR BULK PROCESSING</v>
          </cell>
          <cell r="I2266">
            <v>18.633600000000001</v>
          </cell>
          <cell r="J2266">
            <v>3.0108000000000001</v>
          </cell>
          <cell r="K2266">
            <v>21.16</v>
          </cell>
        </row>
        <row r="2267">
          <cell r="F2267" t="str">
            <v>NOT IN NAV-088BC</v>
          </cell>
          <cell r="G2267" t="str">
            <v>Cheese Pizza Breadsticks - Bulk</v>
          </cell>
          <cell r="H2267" t="str">
            <v>CHEESE MOZ LM PT SKM UNFZ PROC PK(41125) FLOUR HIGH GLUTEN BAG-50 LB TOMATO PASTE FOR BULK PROCESSING</v>
          </cell>
          <cell r="I2267">
            <v>20.553599999999999</v>
          </cell>
          <cell r="J2267">
            <v>3.0108000000000001</v>
          </cell>
          <cell r="K2267">
            <v>24.85</v>
          </cell>
        </row>
        <row r="2268">
          <cell r="F2268" t="str">
            <v>NOT IN NAV-089MC</v>
          </cell>
          <cell r="G2268" t="str">
            <v>Pepperoni Pizza Breadsticks - Mylar Formerly 087MC</v>
          </cell>
          <cell r="H2268" t="str">
            <v>CHEESE MOZ LM PT SKM UNFZ PROC PK(41125) FLOUR HIGH GLUTEN BAG-50 LB TOMATO PASTE FOR BULK PROCESSING</v>
          </cell>
          <cell r="I2268">
            <v>18.633600000000001</v>
          </cell>
          <cell r="J2268">
            <v>3.0108000000000001</v>
          </cell>
          <cell r="K2268">
            <v>21.16</v>
          </cell>
        </row>
        <row r="2269">
          <cell r="F2269" t="str">
            <v>NOT IN NAV-128MC</v>
          </cell>
          <cell r="G2269" t="str">
            <v>Apple Cinnamon Texas Toast</v>
          </cell>
          <cell r="H2269" t="str">
            <v>FLOUR HIGH GLUTEN BAG-50 LB</v>
          </cell>
          <cell r="I2269">
            <v>6.9</v>
          </cell>
          <cell r="J2269">
            <v>0.40360000000000001</v>
          </cell>
          <cell r="K2269">
            <v>2.78</v>
          </cell>
        </row>
        <row r="2270">
          <cell r="F2270" t="str">
            <v>NOT IN NAV-137MC</v>
          </cell>
          <cell r="G2270" t="str">
            <v>Breakfast Turkey Ham &amp; Cheese Stuffer</v>
          </cell>
          <cell r="H2270" t="str">
            <v>FLOUR HIGH GLUTEN BAG-50 LB CHEESE MOZ LM PT SKM UNFZ PROC PK(41125)</v>
          </cell>
          <cell r="I2270">
            <v>11.284000000000001</v>
          </cell>
          <cell r="J2270">
            <v>2.3267000000000002</v>
          </cell>
          <cell r="K2270">
            <v>10.18</v>
          </cell>
        </row>
        <row r="2271">
          <cell r="F2271" t="str">
            <v>NOT IN NAV-1500MC</v>
          </cell>
          <cell r="G2271" t="str">
            <v>Gluten-Free Beef Pepperoni Pizza Stuffer - Mylar</v>
          </cell>
          <cell r="H2271" t="str">
            <v>CHEESE MOZ LM PT SKM UNFZ PROC PK(41125) TOMATO PASTE FOR BULK PROCESSING</v>
          </cell>
          <cell r="I2271">
            <v>4.0511999999999997</v>
          </cell>
          <cell r="J2271">
            <v>2.6072000000000002</v>
          </cell>
          <cell r="K2271">
            <v>6.01</v>
          </cell>
        </row>
        <row r="2272">
          <cell r="F2272" t="str">
            <v>NOT IN NAV-150MC</v>
          </cell>
          <cell r="G2272" t="str">
            <v>Cheezy Breadsticks - Mylar</v>
          </cell>
          <cell r="H2272" t="str">
            <v>CHEESE MOZ LM PT SKM UNFZ PROC PK(41125) FLOUR HIGH GLUTEN BAG-50 LB</v>
          </cell>
          <cell r="I2272">
            <v>18.153600000000001</v>
          </cell>
          <cell r="J2272">
            <v>2.3267000000000002</v>
          </cell>
          <cell r="K2272">
            <v>23.21</v>
          </cell>
        </row>
        <row r="2273">
          <cell r="F2273" t="str">
            <v>NOT IN NAV-151BC</v>
          </cell>
          <cell r="G2273" t="str">
            <v>Cheezy Breadsticks - Bulk</v>
          </cell>
          <cell r="H2273" t="str">
            <v>CHEESE MOZ LM PT SKM UNFZ PROC PK(41125) FLOUR HIGH GLUTEN BAG-50 LB</v>
          </cell>
          <cell r="I2273">
            <v>18.153600000000001</v>
          </cell>
          <cell r="J2273">
            <v>2.3267000000000002</v>
          </cell>
          <cell r="K2273">
            <v>23.21</v>
          </cell>
        </row>
        <row r="2274">
          <cell r="F2274" t="str">
            <v>NOT IN NAV-201MC</v>
          </cell>
          <cell r="G2274" t="str">
            <v>Pepperoni Split Top Calzone - Mylar</v>
          </cell>
          <cell r="H2274" t="str">
            <v>FLOUR HIGH GLUTEN BAG-50 LB TOMATO PASTE FOR BULK PROCESSING</v>
          </cell>
          <cell r="I2274">
            <v>16.579999999999998</v>
          </cell>
          <cell r="J2274">
            <v>1.0876999999999999</v>
          </cell>
          <cell r="K2274">
            <v>19.989999999999998</v>
          </cell>
        </row>
        <row r="2275">
          <cell r="F2275" t="str">
            <v>NOT IN NAV-202MC</v>
          </cell>
          <cell r="G2275" t="str">
            <v>SPLIT TOP CHEESE &amp; SAUCE CALZONE - Mylar</v>
          </cell>
          <cell r="H2275" t="str">
            <v>CHEESE MOZ LM PT SKM UNFZ PROC PK(41125) FLOUR HIGH GLUTEN BAG-50 LB TOMATO PASTE FOR BULK PROCESSING</v>
          </cell>
          <cell r="I2275">
            <v>17.579999999999998</v>
          </cell>
          <cell r="J2275">
            <v>3.0108000000000001</v>
          </cell>
          <cell r="K2275">
            <v>21.91</v>
          </cell>
        </row>
        <row r="2276">
          <cell r="F2276" t="str">
            <v>NOT IN NAV-205MC</v>
          </cell>
          <cell r="G2276" t="str">
            <v>BUFFALO STYLE CHICKEN STUFFER - Mylar</v>
          </cell>
          <cell r="H2276" t="str">
            <v>CHEESE MOZ LM PT SKM UNFZ PROC PK(41125) FLOUR HIGH GLUTEN BAG-50 LB</v>
          </cell>
          <cell r="I2276">
            <v>12.27</v>
          </cell>
          <cell r="J2276">
            <v>2.3267000000000002</v>
          </cell>
          <cell r="K2276">
            <v>14.37</v>
          </cell>
        </row>
        <row r="2277">
          <cell r="F2277" t="str">
            <v>NOT IN NAV-206BC</v>
          </cell>
          <cell r="G2277" t="str">
            <v>BUFFALO STYLE CHICKEN STUFFER -Bulk</v>
          </cell>
          <cell r="H2277" t="str">
            <v>CHEESE MOZ LM PT SKM UNFZ PROC PK(41125) FLOUR HIGH GLUTEN BAG-50 LB</v>
          </cell>
          <cell r="I2277">
            <v>12.27</v>
          </cell>
          <cell r="J2277">
            <v>2.3267000000000002</v>
          </cell>
          <cell r="K2277">
            <v>14.37</v>
          </cell>
        </row>
        <row r="2278">
          <cell r="F2278" t="str">
            <v>NOT IN NAV-208BC</v>
          </cell>
          <cell r="G2278" t="str">
            <v>SPLIT TOP HAM &amp; CHEESE STUFFER -Bulk</v>
          </cell>
          <cell r="H2278" t="str">
            <v>CHEESE MOZ LM PT SKM UNFZ PROC PK(41125) FLOUR HIGH GLUTEN BAG-50 LB</v>
          </cell>
          <cell r="I2278">
            <v>14.57</v>
          </cell>
          <cell r="J2278">
            <v>2.3267000000000002</v>
          </cell>
          <cell r="K2278">
            <v>18.8</v>
          </cell>
        </row>
        <row r="2279">
          <cell r="F2279" t="str">
            <v>NOT IN NAV-209MC</v>
          </cell>
          <cell r="G2279" t="str">
            <v>SPLIT TOP HAM &amp; CHEESE STUFFER -Mylar</v>
          </cell>
          <cell r="H2279" t="str">
            <v>CHEESE MOZ LM PT SKM UNFZ PROC PK(41125) FLOUR HIGH GLUTEN BAG-50 LB</v>
          </cell>
          <cell r="I2279">
            <v>14.57</v>
          </cell>
          <cell r="J2279">
            <v>2.3267000000000002</v>
          </cell>
          <cell r="K2279">
            <v>18.8</v>
          </cell>
        </row>
        <row r="2280">
          <cell r="F2280" t="str">
            <v>NOT IN NAV-211BC</v>
          </cell>
          <cell r="G2280" t="str">
            <v>PEPPERONI SPLIT TOP CALZONE - Bulk</v>
          </cell>
          <cell r="H2280" t="str">
            <v>FLOUR HIGH GLUTEN BAG-50 LB TOMATO PASTE FOR BULK PROCESSING</v>
          </cell>
          <cell r="I2280">
            <v>16.579999999999998</v>
          </cell>
          <cell r="J2280">
            <v>1.0876999999999999</v>
          </cell>
          <cell r="K2280">
            <v>19.989999999999998</v>
          </cell>
        </row>
        <row r="2281">
          <cell r="F2281" t="str">
            <v>NOT IN NAV-212BC</v>
          </cell>
          <cell r="G2281" t="str">
            <v>SPLIT TOP CHEESE &amp; SAUCE CALZONE - Bulk</v>
          </cell>
          <cell r="H2281" t="str">
            <v>CHEESE MOZ LM PT SKM UNFZ PROC PK(41125) FLOUR HIGH GLUTEN BAG-50 LB TOMATO PASTE FOR BULK PROCESSING</v>
          </cell>
          <cell r="I2281">
            <v>16.579999999999998</v>
          </cell>
          <cell r="J2281">
            <v>3.0108000000000001</v>
          </cell>
          <cell r="K2281">
            <v>21.91</v>
          </cell>
        </row>
        <row r="2282">
          <cell r="F2282" t="str">
            <v>NOT IN NAV-36BC</v>
          </cell>
          <cell r="G2282" t="str">
            <v>16" Pepperoni Pizza</v>
          </cell>
          <cell r="H2282" t="str">
            <v>FLOUR HIGH GLUTEN BAG-50 LB CHEESE MOZ LM PT SKM UNFZ PROC PK(41125) TOMATO PASTE FOR BULK PROCESSING</v>
          </cell>
          <cell r="I2282">
            <v>17.579999999999998</v>
          </cell>
          <cell r="J2282">
            <v>3.0108000000000001</v>
          </cell>
          <cell r="K2282">
            <v>11.81</v>
          </cell>
        </row>
        <row r="2283">
          <cell r="F2283" t="str">
            <v>NOT IN NAV-37BC</v>
          </cell>
          <cell r="G2283" t="str">
            <v>16" Cheese Pizza</v>
          </cell>
          <cell r="H2283" t="str">
            <v>CHEESE MOZ LM PT SKM UNFZ PROC PK(41125) FLOUR HIGH GLUTEN BAG-50 LB TOMATO PASTE FOR BULK PROCESSING</v>
          </cell>
          <cell r="I2283">
            <v>10.704000000000001</v>
          </cell>
          <cell r="J2283">
            <v>3.0108000000000001</v>
          </cell>
          <cell r="K2283">
            <v>12.18</v>
          </cell>
        </row>
        <row r="2284">
          <cell r="F2284" t="str">
            <v>NOT IN NAV-5160MC</v>
          </cell>
          <cell r="G2284" t="str">
            <v>Meat Lovers Stromboli - Mylar</v>
          </cell>
          <cell r="H2284" t="str">
            <v>CHEESE MOZ LM PT SKM UNFZ PROC PK(41125) FLOUR HIGH GLUTEN BAG-50 LB</v>
          </cell>
          <cell r="I2284">
            <v>10.896000000000001</v>
          </cell>
          <cell r="J2284">
            <v>2.3267000000000002</v>
          </cell>
          <cell r="K2284">
            <v>8.27</v>
          </cell>
        </row>
        <row r="2285">
          <cell r="F2285" t="str">
            <v>NOT IN NAV-5192BC</v>
          </cell>
          <cell r="G2285" t="str">
            <v>Meat Lovers Stromboli</v>
          </cell>
          <cell r="H2285" t="str">
            <v>CHEESE MOZ LM PT SKM UNFZ PROC PK(41125) FLOUR HIGH GLUTEN BAG-50 LB</v>
          </cell>
          <cell r="I2285">
            <v>8.4095999999999993</v>
          </cell>
          <cell r="J2285">
            <v>2.3267000000000002</v>
          </cell>
          <cell r="K2285">
            <v>8.27</v>
          </cell>
        </row>
        <row r="2286">
          <cell r="F2286" t="str">
            <v>NOT IN NAV-9073BC</v>
          </cell>
          <cell r="G2286" t="str">
            <v>Mini Pepperoni Calzone</v>
          </cell>
          <cell r="H2286" t="str">
            <v>CHEESE MOZ LM PT SKM UNFZ PROC PK(41125) FLOUR HIGH GLUTEN BAG-50 LB</v>
          </cell>
          <cell r="I2286">
            <v>8.4095999999999993</v>
          </cell>
          <cell r="J2286">
            <v>2.3267000000000002</v>
          </cell>
          <cell r="K2286">
            <v>8.42</v>
          </cell>
        </row>
        <row r="2287">
          <cell r="F2287" t="str">
            <v>NOT IN NAV-9074BC</v>
          </cell>
          <cell r="G2287" t="str">
            <v>Mini Cheese Calzone</v>
          </cell>
          <cell r="H2287" t="str">
            <v>CHEESE MOZ LM PT SKM UNFZ PROC PK(41125) FLOUR HIGH GLUTEN BAG-50 LB</v>
          </cell>
          <cell r="I2287">
            <v>7.6608000000000001</v>
          </cell>
          <cell r="J2287">
            <v>2.3267000000000002</v>
          </cell>
          <cell r="K2287">
            <v>10.72</v>
          </cell>
        </row>
        <row r="2288">
          <cell r="F2288" t="str">
            <v>NOT IN NAV-9075BC</v>
          </cell>
          <cell r="G2288" t="str">
            <v>BUFFALO STYLE CHEESE BITES</v>
          </cell>
          <cell r="H2288" t="str">
            <v>CHEESE MOZ LM PT SKM UNFZ PROC PK(41125) FLOUR HIGH GLUTEN BAG-50 LB</v>
          </cell>
          <cell r="I2288">
            <v>8.86</v>
          </cell>
          <cell r="J2288">
            <v>2.3267000000000002</v>
          </cell>
          <cell r="K2288">
            <v>10.52</v>
          </cell>
        </row>
        <row r="2289">
          <cell r="F2289" t="str">
            <v>NOT IN NAV-9076BC</v>
          </cell>
          <cell r="G2289" t="str">
            <v>UNCURED TURKEY HAM &amp; CHEESE BITES</v>
          </cell>
          <cell r="H2289" t="str">
            <v>CHEESE MOZ LM PT SKM UNFZ PROC PK(41125) FLOUR HIGH GLUTEN BAG-50 LB</v>
          </cell>
          <cell r="I2289">
            <v>8.7551999999999985</v>
          </cell>
          <cell r="J2289">
            <v>2.3267000000000002</v>
          </cell>
          <cell r="K2289">
            <v>4.7300000000000004</v>
          </cell>
        </row>
        <row r="2290">
          <cell r="F2290" t="str">
            <v>100429-11001</v>
          </cell>
          <cell r="G2290" t="str">
            <v>Wild Mike's 51% Whole Grain Cheese Filled Bread Stick Reg Mozz Bulk</v>
          </cell>
          <cell r="H2290" t="str">
            <v>CHEESE MOZ LM PT SKM UNFZ PROC PK(41125)</v>
          </cell>
          <cell r="I2290">
            <v>7</v>
          </cell>
          <cell r="J2290">
            <v>1.9231</v>
          </cell>
          <cell r="K2290">
            <v>13.46</v>
          </cell>
        </row>
        <row r="2291">
          <cell r="F2291" t="str">
            <v>100429-11003</v>
          </cell>
          <cell r="G2291" t="str">
            <v>Wild Mike's 51% Whole Grain Cheese Filled Bread Stick  Bites Reg Mozz, Bulk</v>
          </cell>
          <cell r="H2291" t="str">
            <v>CHEESE MOZ LM PT SKM UNFZ PROC PK(41125)</v>
          </cell>
          <cell r="I2291">
            <v>7.5</v>
          </cell>
          <cell r="J2291">
            <v>1.9231</v>
          </cell>
          <cell r="K2291">
            <v>14.42</v>
          </cell>
        </row>
        <row r="2292">
          <cell r="F2292" t="str">
            <v>100429-11008</v>
          </cell>
          <cell r="G2292" t="str">
            <v>Wild Mike's 51% W/G  Cheese &amp; Jalapeno filled Breadstick BITES    BULK</v>
          </cell>
          <cell r="H2292" t="str">
            <v>CHEESE MOZ LM PT SKM UNFZ PROC PK(41125)</v>
          </cell>
          <cell r="I2292">
            <v>7.5</v>
          </cell>
          <cell r="J2292">
            <v>1.9231</v>
          </cell>
          <cell r="K2292">
            <v>14.42</v>
          </cell>
        </row>
        <row r="2293">
          <cell r="F2293" t="str">
            <v>100429-11009</v>
          </cell>
          <cell r="G2293" t="str">
            <v>Wild Mike's Cheese Breadstick BULK 2-G/2-MMA</v>
          </cell>
          <cell r="H2293" t="str">
            <v>CHEESE MOZ LM PT SKM UNFZ PROC PK(41125)</v>
          </cell>
          <cell r="I2293">
            <v>10.5</v>
          </cell>
          <cell r="J2293">
            <v>1.9231</v>
          </cell>
          <cell r="K2293">
            <v>20.190000000000001</v>
          </cell>
        </row>
        <row r="2294">
          <cell r="F2294" t="str">
            <v>100429-11113</v>
          </cell>
          <cell r="G2294" t="str">
            <v>Wild Mike's 51% W/G  Cheese filled Breadstick BITES       I.W.</v>
          </cell>
          <cell r="H2294" t="str">
            <v>CHEESE MOZ LM PT SKM UNFZ PROC PK(41125)</v>
          </cell>
          <cell r="I2294">
            <v>7.5</v>
          </cell>
          <cell r="J2294">
            <v>1.9231</v>
          </cell>
          <cell r="K2294">
            <v>14.42</v>
          </cell>
        </row>
        <row r="2295">
          <cell r="F2295" t="str">
            <v>100429-11118</v>
          </cell>
          <cell r="G2295" t="str">
            <v>Wild Mike's 51% W/G  Cheese &amp; Jalapeno filled Breadstick BITES    I.W.</v>
          </cell>
          <cell r="H2295" t="str">
            <v>CHEESE MOZ LM PT SKM UNFZ PROC PK(41125)</v>
          </cell>
          <cell r="I2295">
            <v>7.5</v>
          </cell>
          <cell r="J2295">
            <v>1.9231</v>
          </cell>
          <cell r="K2295">
            <v>14.42</v>
          </cell>
        </row>
        <row r="2296">
          <cell r="F2296" t="str">
            <v>100429-11119</v>
          </cell>
          <cell r="G2296" t="str">
            <v>Wild Mike's Cheese Breadstick I.W. 2-G/2-MMA</v>
          </cell>
          <cell r="H2296" t="str">
            <v>CHEESE MOZ LM PT SKM UNFZ PROC PK(41125)</v>
          </cell>
          <cell r="I2296">
            <v>10.5</v>
          </cell>
          <cell r="J2296">
            <v>1.9231</v>
          </cell>
          <cell r="K2296">
            <v>20.190000000000001</v>
          </cell>
        </row>
        <row r="2297">
          <cell r="F2297" t="str">
            <v>100429-15010</v>
          </cell>
          <cell r="G2297" t="str">
            <v>Wild Mike's 51% Whole Grain, Cheesy Bottom Crust 16" Pepperoni,   WHOLE, UN-CUT  Suggest 8 cut</v>
          </cell>
          <cell r="H2297" t="str">
            <v>CHEESE MOZ LM PT SKM UNFZ PROC PK(41125)</v>
          </cell>
          <cell r="I2297">
            <v>8.85</v>
          </cell>
          <cell r="J2297">
            <v>1.9231</v>
          </cell>
          <cell r="K2297">
            <v>17.02</v>
          </cell>
        </row>
        <row r="2298">
          <cell r="F2298" t="str">
            <v>100429-15011</v>
          </cell>
          <cell r="G2298" t="str">
            <v>Wild Mike's 51% Whole Grain, Cheesy Bottom Crust  16"   4-Cheese, WHOLE, UN-CUT  Suggest 8 cut</v>
          </cell>
          <cell r="H2298" t="str">
            <v>CHEESE MOZ LM PT SKM UNFZ PROC PK(41125)</v>
          </cell>
          <cell r="I2298">
            <v>10.17</v>
          </cell>
          <cell r="J2298">
            <v>1.9231</v>
          </cell>
          <cell r="K2298">
            <v>19.559999999999999</v>
          </cell>
        </row>
        <row r="2299">
          <cell r="F2299" t="str">
            <v>100429-15013</v>
          </cell>
          <cell r="G2299" t="str">
            <v>Wild Mike's 51% Whole Grain, Cheesy Bottom Crust 16"   4-Meat Lovers pizza</v>
          </cell>
          <cell r="H2299" t="str">
            <v>CHEESE MOZ LM PT SKM UNFZ PROC PK(41125)</v>
          </cell>
          <cell r="I2299">
            <v>7.72</v>
          </cell>
          <cell r="J2299">
            <v>1.9231</v>
          </cell>
          <cell r="K2299">
            <v>14.85</v>
          </cell>
        </row>
        <row r="2300">
          <cell r="F2300" t="str">
            <v>100429-17010</v>
          </cell>
          <cell r="G2300" t="str">
            <v>Wild Mike's WHITE Crust, 16" WHOLE pizza, Pepperoni Sugg. 8-cut</v>
          </cell>
          <cell r="H2300" t="str">
            <v>CHEESE MOZ LM PT SKM UNFZ PROC PK(41125)</v>
          </cell>
          <cell r="I2300">
            <v>8.75</v>
          </cell>
          <cell r="J2300">
            <v>1.9231</v>
          </cell>
          <cell r="K2300">
            <v>16.829999999999998</v>
          </cell>
        </row>
        <row r="2301">
          <cell r="F2301" t="str">
            <v>100429-17011</v>
          </cell>
          <cell r="G2301" t="str">
            <v>Wild Mike's WHITE Crust, 16" WHOLE pizza, 4-Chz Sugg. 8-cut</v>
          </cell>
          <cell r="H2301" t="str">
            <v>CHEESE MOZ LM PT SKM UNFZ PROC PK(41125)</v>
          </cell>
          <cell r="I2301">
            <v>10</v>
          </cell>
          <cell r="J2301">
            <v>1.9231</v>
          </cell>
          <cell r="K2301">
            <v>19.23</v>
          </cell>
        </row>
        <row r="2302">
          <cell r="F2302" t="str">
            <v>100429-20210</v>
          </cell>
          <cell r="G2302" t="str">
            <v>Wild Mike's 51% Whole Grain 16" Pepperoni Cheesy Bottom Crust Pre-cut 10 Slice</v>
          </cell>
          <cell r="H2302" t="str">
            <v>CHEESE MOZ LM PT SKM UNFZ PROC PK(41125)</v>
          </cell>
          <cell r="I2302">
            <v>9.9499999999999993</v>
          </cell>
          <cell r="J2302">
            <v>1.9231</v>
          </cell>
          <cell r="K2302">
            <v>19.13</v>
          </cell>
        </row>
        <row r="2303">
          <cell r="F2303" t="str">
            <v>100429-20211</v>
          </cell>
          <cell r="G2303" t="str">
            <v>Wild Mike's 51% Whole Grain 16" Cheese Cheesy Bottom Crust Pre-cut 10 Slice</v>
          </cell>
          <cell r="H2303" t="str">
            <v>CHEESE MOZ LM PT SKM UNFZ PROC PK(41125)</v>
          </cell>
          <cell r="I2303">
            <v>11.44</v>
          </cell>
          <cell r="J2303">
            <v>1.9231</v>
          </cell>
          <cell r="K2303">
            <v>22</v>
          </cell>
        </row>
        <row r="2304">
          <cell r="F2304" t="str">
            <v>100429-20310</v>
          </cell>
          <cell r="G2304" t="str">
            <v>Wild Mike's 51% Whole Grain 16" Pepperoni Cheesy Bottom Crust Pre-cut 8 Slice</v>
          </cell>
          <cell r="H2304" t="str">
            <v>CHEESE MOZ LM PT SKM UNFZ PROC PK(41125)</v>
          </cell>
          <cell r="I2304">
            <v>7.96</v>
          </cell>
          <cell r="J2304">
            <v>1.9231</v>
          </cell>
          <cell r="K2304">
            <v>15.31</v>
          </cell>
        </row>
        <row r="2305">
          <cell r="F2305" t="str">
            <v>100429-20311</v>
          </cell>
          <cell r="G2305" t="str">
            <v>Wild Mike's 51% Whole Grain 16" Cheese Cheesy Bottom Crust Pre-cut 8 Slice</v>
          </cell>
          <cell r="H2305" t="str">
            <v>CHEESE MOZ LM PT SKM UNFZ PROC PK(41125)</v>
          </cell>
          <cell r="I2305">
            <v>9.15</v>
          </cell>
          <cell r="J2305">
            <v>1.9231</v>
          </cell>
          <cell r="K2305">
            <v>17.600000000000001</v>
          </cell>
        </row>
        <row r="2306">
          <cell r="F2306" t="str">
            <v>100429-20312</v>
          </cell>
          <cell r="G2306" t="str">
            <v>Wild Mike's 51% Whole Grain 16"  8-Cut "Cheesy Bottom Crust" ALL BEEF Pepperoni Pizza</v>
          </cell>
          <cell r="H2306" t="str">
            <v>CHEESE MOZ LM PT SKM UNFZ PROC PK(41125)</v>
          </cell>
          <cell r="I2306">
            <v>7.96</v>
          </cell>
          <cell r="J2306">
            <v>1.9231</v>
          </cell>
          <cell r="K2306">
            <v>15.31</v>
          </cell>
        </row>
        <row r="2307">
          <cell r="F2307" t="str">
            <v>100429-80549</v>
          </cell>
          <cell r="G2307" t="str">
            <v>Wild Mike's 51% Whole Grain 5" Turkey Pepperoni Pizza</v>
          </cell>
          <cell r="H2307" t="str">
            <v>CHEESE MOZ LM PT SKM UNFZ PROC PK(41125)</v>
          </cell>
          <cell r="I2307">
            <v>8.77</v>
          </cell>
          <cell r="J2307">
            <v>1.9231</v>
          </cell>
          <cell r="K2307">
            <v>16.87</v>
          </cell>
        </row>
        <row r="2308">
          <cell r="F2308" t="str">
            <v>100429-80550</v>
          </cell>
          <cell r="G2308" t="str">
            <v>Wild Mike's 51% Whole Grain 5" Cheese Pizza, Bulk</v>
          </cell>
          <cell r="H2308" t="str">
            <v>CHEESE MOZ LM PT SKM UNFZ PROC PK(41125)</v>
          </cell>
          <cell r="I2308">
            <v>10.08</v>
          </cell>
          <cell r="J2308">
            <v>1.9231</v>
          </cell>
          <cell r="K2308">
            <v>19.38</v>
          </cell>
        </row>
        <row r="2309">
          <cell r="F2309" t="str">
            <v>100429-80649</v>
          </cell>
          <cell r="G2309" t="str">
            <v>Wild Mike's 51% Whole Grain 5" Turkey Pepperoni Pizza</v>
          </cell>
          <cell r="H2309" t="str">
            <v>CHEESE MOZ LM PT SKM UNFZ PROC PK(41125)</v>
          </cell>
          <cell r="I2309">
            <v>8.77</v>
          </cell>
          <cell r="J2309">
            <v>1.9231</v>
          </cell>
          <cell r="K2309">
            <v>16.87</v>
          </cell>
        </row>
        <row r="2310">
          <cell r="F2310" t="str">
            <v>100429-80650</v>
          </cell>
          <cell r="G2310" t="str">
            <v>Wild Mike's 51% Whole Grain 5" Cheese Pizza, I.W.</v>
          </cell>
          <cell r="H2310" t="str">
            <v>CHEESE MOZ LM PT SKM UNFZ PROC PK(41125)</v>
          </cell>
          <cell r="I2310">
            <v>10.08</v>
          </cell>
          <cell r="J2310">
            <v>1.9231</v>
          </cell>
          <cell r="K2310">
            <v>19.38</v>
          </cell>
        </row>
        <row r="2311">
          <cell r="F2311" t="str">
            <v>100429-90302</v>
          </cell>
          <cell r="G2311" t="str">
            <v>Wild Mike's 51% Whole Grain 3"x4" Breakfast Pizza, Bulk</v>
          </cell>
          <cell r="H2311" t="str">
            <v>CHEESE MOZ LM PT SKM UNFZ PROC PK(41125)</v>
          </cell>
          <cell r="I2311">
            <v>6.47</v>
          </cell>
          <cell r="J2311">
            <v>1.9231</v>
          </cell>
          <cell r="K2311">
            <v>12.44</v>
          </cell>
        </row>
        <row r="2312">
          <cell r="F2312" t="str">
            <v>100429-90303</v>
          </cell>
          <cell r="G2312" t="str">
            <v>Wild Mike's BULK Breakfast pizza White Country Gravy</v>
          </cell>
          <cell r="H2312" t="str">
            <v>CHEESE MOZ LM PT SKM UNFZ PROC PK(41125)</v>
          </cell>
          <cell r="I2312">
            <v>6.39</v>
          </cell>
          <cell r="J2312">
            <v>1.9231</v>
          </cell>
          <cell r="K2312">
            <v>12.29</v>
          </cell>
        </row>
        <row r="2313">
          <cell r="F2313" t="str">
            <v>100429-90500</v>
          </cell>
          <cell r="G2313" t="str">
            <v>Wild Mike's 51% Whole Grain Wedge Pepperoni Pizza, I.W.</v>
          </cell>
          <cell r="H2313" t="str">
            <v>CHEESE MOZ LM PT SKM UNFZ PROC PK(41125)</v>
          </cell>
          <cell r="I2313">
            <v>9.9499999999999993</v>
          </cell>
          <cell r="J2313">
            <v>1.9231</v>
          </cell>
          <cell r="K2313">
            <v>19.13</v>
          </cell>
        </row>
        <row r="2314">
          <cell r="F2314" t="str">
            <v>100429-90501</v>
          </cell>
          <cell r="G2314" t="str">
            <v>Wild Mike's 51% Whole Grain Wedge Cheese Pizza, I.W.</v>
          </cell>
          <cell r="H2314" t="str">
            <v>CHEESE MOZ LM PT SKM UNFZ PROC PK(41125)</v>
          </cell>
          <cell r="I2314">
            <v>11.44</v>
          </cell>
          <cell r="J2314">
            <v>1.9231</v>
          </cell>
          <cell r="K2314">
            <v>22</v>
          </cell>
        </row>
        <row r="2315">
          <cell r="F2315" t="str">
            <v>100429-90502</v>
          </cell>
          <cell r="G2315" t="str">
            <v>Wild Mike's  51% Whole Grain 3"x4" Breakfast Pizza, I.W.</v>
          </cell>
          <cell r="H2315" t="str">
            <v>CHEESE MOZ LM PT SKM UNFZ PROC PK(41125)</v>
          </cell>
          <cell r="I2315">
            <v>7.19</v>
          </cell>
          <cell r="J2315">
            <v>1.9231</v>
          </cell>
          <cell r="K2315">
            <v>13.83</v>
          </cell>
        </row>
        <row r="2316">
          <cell r="F2316" t="str">
            <v>100429-90503</v>
          </cell>
          <cell r="G2316" t="str">
            <v>Wild Mike's  I.W.  Breakfast pizza White Country Gravy</v>
          </cell>
          <cell r="H2316" t="str">
            <v>CHEESE MOZ LM PT SKM UNFZ PROC PK(41125)</v>
          </cell>
          <cell r="I2316">
            <v>7.1</v>
          </cell>
          <cell r="J2316">
            <v>1.9231</v>
          </cell>
          <cell r="K2316">
            <v>13.65</v>
          </cell>
        </row>
        <row r="2317">
          <cell r="F2317" t="str">
            <v>100429-90700</v>
          </cell>
          <cell r="G2317" t="str">
            <v>Wild Mike's 51% Whole Grain, 16" Pepperoni Cheesy Bottom Crust "NO PORK" Pepperoni  Pre-Cut, 10-slice</v>
          </cell>
          <cell r="H2317" t="str">
            <v>CHEESE MOZ LM PT SKM UNFZ PROC PK(41125)</v>
          </cell>
          <cell r="I2317">
            <v>9.8699999999999992</v>
          </cell>
          <cell r="J2317">
            <v>1.9231</v>
          </cell>
          <cell r="K2317">
            <v>18.98</v>
          </cell>
        </row>
        <row r="2318">
          <cell r="F2318" t="str">
            <v>NOT IN NAV-S - 01</v>
          </cell>
          <cell r="G2318" t="str">
            <v>51% Whole Grain Crust Cheese Pizza 8 cut</v>
          </cell>
          <cell r="H2318" t="str">
            <v>CHEESE MOZ LM PT SKM UNFZ PROC PK(41125)</v>
          </cell>
          <cell r="I2318">
            <v>6</v>
          </cell>
          <cell r="J2318">
            <v>1.9231</v>
          </cell>
          <cell r="K2318">
            <v>11.54</v>
          </cell>
        </row>
        <row r="2319">
          <cell r="F2319" t="str">
            <v>NOT IN NAV-S - 02</v>
          </cell>
          <cell r="G2319" t="str">
            <v>51% Whole Grain Crust Cheese Pizza 10 Cut</v>
          </cell>
          <cell r="H2319" t="str">
            <v>CHEESE MOZ LM PT SKM UNFZ PROC PK(41125)</v>
          </cell>
          <cell r="I2319">
            <v>6</v>
          </cell>
          <cell r="J2319">
            <v>1.9231</v>
          </cell>
          <cell r="K2319">
            <v>11.54</v>
          </cell>
        </row>
        <row r="2320">
          <cell r="F2320" t="str">
            <v>NOT IN NAV-S - 03</v>
          </cell>
          <cell r="G2320" t="str">
            <v>51% Whole Grain Crust Cheese Pizza 12 Cut</v>
          </cell>
          <cell r="H2320" t="str">
            <v>CHEESE MOZ LM PT SKM UNFZ PROC PK(41125)</v>
          </cell>
          <cell r="I2320">
            <v>6</v>
          </cell>
          <cell r="J2320">
            <v>1.9231</v>
          </cell>
          <cell r="K2320">
            <v>11.54</v>
          </cell>
        </row>
        <row r="2321">
          <cell r="F2321" t="str">
            <v>NOT IN NAV-S - 04</v>
          </cell>
          <cell r="G2321" t="str">
            <v>51% Whole Grain Crust Square Cheese Pizza 10 Cut</v>
          </cell>
          <cell r="H2321" t="str">
            <v>CHEESE MOZ LM PT SKM UNFZ PROC PK(41125)</v>
          </cell>
          <cell r="I2321">
            <v>6</v>
          </cell>
          <cell r="J2321">
            <v>1.9231</v>
          </cell>
          <cell r="K2321">
            <v>11.54</v>
          </cell>
        </row>
        <row r="2322">
          <cell r="F2322" t="str">
            <v>NOT IN NAV-S - 05</v>
          </cell>
          <cell r="G2322" t="str">
            <v>51% Whole Grain Crust Square Cheese Pizza 12 Cut</v>
          </cell>
          <cell r="H2322" t="str">
            <v>CHEESE MOZ LM PT SKM UNFZ PROC PK(41125)</v>
          </cell>
          <cell r="I2322">
            <v>6</v>
          </cell>
          <cell r="J2322">
            <v>1.9231</v>
          </cell>
          <cell r="K2322">
            <v>11.54</v>
          </cell>
        </row>
        <row r="2323">
          <cell r="F2323" t="str">
            <v>NOT IN NAV-S - 06</v>
          </cell>
          <cell r="G2323" t="str">
            <v>51% Whole Grain Crust White Garlic Pizza 8 Cut</v>
          </cell>
          <cell r="H2323" t="str">
            <v>CHEESE MOZ LM PT SKM UNFZ PROC PK(41125)</v>
          </cell>
          <cell r="I2323">
            <v>6</v>
          </cell>
          <cell r="J2323">
            <v>1.9231</v>
          </cell>
          <cell r="K2323">
            <v>11.54</v>
          </cell>
        </row>
        <row r="2324">
          <cell r="F2324" t="str">
            <v>NOT IN NAV-S - 07</v>
          </cell>
          <cell r="G2324" t="str">
            <v>51% Whole Grain Crust White Garlic Pizza 10 Cut</v>
          </cell>
          <cell r="H2324" t="str">
            <v>CHEESE MOZ LM PT SKM UNFZ PROC PK(41125)</v>
          </cell>
          <cell r="I2324">
            <v>6</v>
          </cell>
          <cell r="J2324">
            <v>1.9231</v>
          </cell>
          <cell r="K2324">
            <v>11.54</v>
          </cell>
        </row>
        <row r="2325">
          <cell r="F2325" t="str">
            <v>NOT IN NAV-S - 08</v>
          </cell>
          <cell r="G2325" t="str">
            <v>51% Whole Grain Crust White Garlic Pizza 12 Cut</v>
          </cell>
          <cell r="H2325" t="str">
            <v>CHEESE MOZ LM PT SKM UNFZ PROC PK(41125)</v>
          </cell>
          <cell r="I2325">
            <v>6</v>
          </cell>
          <cell r="J2325">
            <v>1.9231</v>
          </cell>
          <cell r="K2325">
            <v>11.54</v>
          </cell>
        </row>
        <row r="2326">
          <cell r="F2326" t="str">
            <v>NOT IN NAV-S-09</v>
          </cell>
          <cell r="G2326" t="str">
            <v>51% Whole Grain Crust Square White Garlic Pizza 10 Cut</v>
          </cell>
          <cell r="H2326" t="str">
            <v>CHEESE MOZ LM PT SKM UNFZ PROC PK(41125)</v>
          </cell>
          <cell r="I2326">
            <v>6</v>
          </cell>
          <cell r="J2326">
            <v>1.9231</v>
          </cell>
          <cell r="K2326">
            <v>11.54</v>
          </cell>
        </row>
        <row r="2327">
          <cell r="F2327" t="str">
            <v>NOT IN NAV-S-10</v>
          </cell>
          <cell r="G2327" t="str">
            <v>51% Whole Grain Crust Square White Garlic Pizza 12 Cut</v>
          </cell>
          <cell r="H2327" t="str">
            <v>CHEESE MOZ LM PT SKM UNFZ PROC PK(41125)</v>
          </cell>
          <cell r="I2327">
            <v>6</v>
          </cell>
          <cell r="J2327">
            <v>1.9231</v>
          </cell>
          <cell r="K2327">
            <v>11.54</v>
          </cell>
        </row>
        <row r="2328">
          <cell r="F2328" t="str">
            <v>NOT IN NAV-2750</v>
          </cell>
          <cell r="G2328" t="str">
            <v>SCHMIDT S/T WHITE WHEAT DINNER ROLLS</v>
          </cell>
          <cell r="H2328" t="str">
            <v>FLOUR BAKER HARD WHT BLCH-BULK</v>
          </cell>
          <cell r="I2328">
            <v>0.64600000000000002</v>
          </cell>
          <cell r="J2328">
            <v>0.3427</v>
          </cell>
          <cell r="K2328">
            <v>0.22</v>
          </cell>
        </row>
        <row r="2329">
          <cell r="F2329" t="str">
            <v>NOT IN NAV-511039</v>
          </cell>
          <cell r="G2329" t="str">
            <v>H&amp;S WHOLE GRAIN WHITE WHEAT SANDWICH BREAD</v>
          </cell>
          <cell r="H2329" t="str">
            <v>FLOUR BAKER HARD WHT BLCH-BULK</v>
          </cell>
          <cell r="I2329">
            <v>0.97</v>
          </cell>
          <cell r="J2329">
            <v>0.3427</v>
          </cell>
          <cell r="K2329">
            <v>0.33</v>
          </cell>
        </row>
        <row r="2330">
          <cell r="F2330" t="str">
            <v>NOT IN NAV-641045</v>
          </cell>
          <cell r="G2330" t="str">
            <v>SCHMIDT 100% WHOLE GRAIN WHITE WHEAT HAMBURGER ROLLS</v>
          </cell>
          <cell r="H2330" t="str">
            <v>FLOUR BAKER HARD WHT BLCH-BULK</v>
          </cell>
          <cell r="I2330">
            <v>0.53500000000000003</v>
          </cell>
          <cell r="J2330">
            <v>0.3427</v>
          </cell>
          <cell r="K2330">
            <v>0.18</v>
          </cell>
        </row>
        <row r="2331">
          <cell r="F2331" t="str">
            <v>NOT IN NAV-641046</v>
          </cell>
          <cell r="G2331" t="str">
            <v>SCHMIDT 100% WHOLE GRAIN WHITE WHEAT HOT DOG ROLLS</v>
          </cell>
          <cell r="H2331" t="str">
            <v>FLOUR BAKER HARD WHT BLCH-BULK</v>
          </cell>
          <cell r="I2331">
            <v>0.57999999999999996</v>
          </cell>
          <cell r="J2331">
            <v>0.3427</v>
          </cell>
          <cell r="K2331">
            <v>0.2</v>
          </cell>
        </row>
        <row r="2332">
          <cell r="F2332" t="str">
            <v>NOT IN NAV-641047</v>
          </cell>
          <cell r="G2332" t="str">
            <v>SCHMIDT 100% WHOLE GRAIN WHITE WHEAT BREAD</v>
          </cell>
          <cell r="H2332" t="str">
            <v>FLOUR BAKER HARD WHT BLCH-BULK</v>
          </cell>
          <cell r="I2332">
            <v>0.54</v>
          </cell>
          <cell r="J2332">
            <v>0.3427</v>
          </cell>
          <cell r="K2332">
            <v>0.19</v>
          </cell>
        </row>
        <row r="2333">
          <cell r="F2333" t="str">
            <v>NOT IN NAV-661049</v>
          </cell>
          <cell r="G2333" t="str">
            <v>H&amp;S 6" 100% WHOLE GRAIN WHITE WHEAT HOAGIE ROLL, 24 oz.</v>
          </cell>
          <cell r="H2333" t="str">
            <v>FLOUR BAKER HARD WHT BLCH-BULK</v>
          </cell>
          <cell r="I2333">
            <v>0.88</v>
          </cell>
          <cell r="J2333">
            <v>0.3427</v>
          </cell>
          <cell r="K2333">
            <v>0.3</v>
          </cell>
        </row>
        <row r="2334">
          <cell r="F2334" t="str">
            <v>NOT IN NAV-770215</v>
          </cell>
          <cell r="G2334" t="str">
            <v>H&amp;S SPLIT TOP 100% WHOLE GRAIN WHITE WHEAT DINNER ROLLS</v>
          </cell>
          <cell r="H2334" t="str">
            <v>FLOUR BAKER HARD WHT BLCH-BULK</v>
          </cell>
          <cell r="I2334">
            <v>0.65</v>
          </cell>
          <cell r="J2334">
            <v>0.3427</v>
          </cell>
          <cell r="K2334">
            <v>0.22</v>
          </cell>
        </row>
        <row r="2335">
          <cell r="F2335" t="str">
            <v>NOT IN NAV-771045</v>
          </cell>
          <cell r="G2335" t="str">
            <v>H&amp;S 100% WHOLE GRAIN WHITE WHEAT HAMBURGER ROLLS</v>
          </cell>
          <cell r="H2335" t="str">
            <v>FLOUR BAKER HARD WHT BLCH-BULK</v>
          </cell>
          <cell r="I2335">
            <v>0.53500000000000003</v>
          </cell>
          <cell r="J2335">
            <v>0.3427</v>
          </cell>
          <cell r="K2335">
            <v>0.18</v>
          </cell>
        </row>
        <row r="2336">
          <cell r="F2336" t="str">
            <v>NOT IN NAV-771046</v>
          </cell>
          <cell r="G2336" t="str">
            <v>H&amp;S 100% WHOLE GRAIN WHITE WHEAT HOT DOG ROLLS</v>
          </cell>
          <cell r="H2336" t="str">
            <v>FLOUR BAKER HARD WHT BLCH-BULK</v>
          </cell>
          <cell r="I2336">
            <v>0.57999999999999996</v>
          </cell>
          <cell r="J2336">
            <v>0.3427</v>
          </cell>
          <cell r="K2336">
            <v>0.2</v>
          </cell>
        </row>
        <row r="2337">
          <cell r="F2337" t="str">
            <v>100466-55237</v>
          </cell>
          <cell r="G2337" t="str">
            <v>Big Daddy's Cheese Stuffed Sandwich - IW</v>
          </cell>
          <cell r="H2337" t="str">
            <v>CHEESE MOZ LM PT SKM UNFZ PROC PK(41125) FLOUR BAKER HARD WHT UNBLCH-BULK</v>
          </cell>
          <cell r="I2337">
            <v>8.86</v>
          </cell>
          <cell r="J2337">
            <v>2.2563</v>
          </cell>
          <cell r="K2337">
            <v>10.1</v>
          </cell>
        </row>
        <row r="2338">
          <cell r="F2338" t="str">
            <v>100466-55290</v>
          </cell>
          <cell r="G2338" t="str">
            <v>Big Daddy's Pepperoni Stuffed Sandwich</v>
          </cell>
          <cell r="H2338" t="str">
            <v>CHEESE MOZ LM PT SKM UNFZ PROC PK(41125) FLOUR BAKER HARD WHT UNBLCH-BULK TOMATO PASTE FOR BULK PROCESSING</v>
          </cell>
          <cell r="I2338">
            <v>7.46</v>
          </cell>
          <cell r="J2338">
            <v>2.9403999999999999</v>
          </cell>
          <cell r="K2338">
            <v>7.61</v>
          </cell>
        </row>
        <row r="2339">
          <cell r="F2339" t="str">
            <v>100466-55291</v>
          </cell>
          <cell r="G2339" t="str">
            <v>Big Daddy's Fiestada Beef Stuffed Sandwich - IW</v>
          </cell>
          <cell r="H2339" t="str">
            <v>CHEESE MOZ LM PT SKM UNFZ PROC PK(41125) FLOUR BAKER HARD WHT UNBLCH-BULK TOMATO PASTE FOR BULK PROCESSING</v>
          </cell>
          <cell r="I2339">
            <v>7.98</v>
          </cell>
          <cell r="J2339">
            <v>2.9403999999999999</v>
          </cell>
          <cell r="K2339">
            <v>8.9600000000000009</v>
          </cell>
        </row>
        <row r="2340">
          <cell r="F2340" t="str">
            <v>100466-55292</v>
          </cell>
          <cell r="G2340" t="str">
            <v>Big Daddy's Buffalo Chicken Stuffed Sandwich - IW</v>
          </cell>
          <cell r="H2340" t="str">
            <v>CHEESE MOZ LM PT SKM UNFZ PROC PK(41125) FLOUR BAKER HARD WHT UNBLCH-BULK</v>
          </cell>
          <cell r="I2340">
            <v>6.74</v>
          </cell>
          <cell r="J2340">
            <v>2.2563</v>
          </cell>
          <cell r="K2340">
            <v>7.17</v>
          </cell>
        </row>
        <row r="2341">
          <cell r="F2341" t="str">
            <v>100466-55293</v>
          </cell>
          <cell r="G2341" t="str">
            <v>Big Daddy's Pepperoni Stuffed Sandwich - IW</v>
          </cell>
          <cell r="H2341" t="str">
            <v>CHEESE MOZ LM PT SKM UNFZ PROC PK(41125) FLOUR BAKER HARD WHT UNBLCH-BULK TOMATO PASTE FOR BULK PROCESSING</v>
          </cell>
          <cell r="I2341">
            <v>7.46</v>
          </cell>
          <cell r="J2341">
            <v>2.9403999999999999</v>
          </cell>
          <cell r="K2341">
            <v>7.61</v>
          </cell>
        </row>
        <row r="2342">
          <cell r="F2342" t="str">
            <v>100466-63519</v>
          </cell>
          <cell r="G2342" t="str">
            <v>TONY'S® Deep Dish 5” Cheese Pizza</v>
          </cell>
          <cell r="H2342" t="str">
            <v>CHEESE MOZ LM PT SKM UNFZ PROC PK(41125) FLOUR BAKER HARD WHT UNBLCH-BULK TOMATO PASTE FOR BULK PROCESSING</v>
          </cell>
          <cell r="I2342">
            <v>11.48</v>
          </cell>
          <cell r="J2342">
            <v>2.9403999999999999</v>
          </cell>
          <cell r="K2342">
            <v>10.56</v>
          </cell>
        </row>
        <row r="2343">
          <cell r="F2343" t="str">
            <v>100466-63520</v>
          </cell>
          <cell r="G2343" t="str">
            <v>TONY'S® Deep Dish 5” Pork Pepperoni Pizza</v>
          </cell>
          <cell r="H2343" t="str">
            <v>CHEESE MOZ LM PT SKM UNFZ PROC PK(41125) FLOUR BAKER HARD WHT UNBLCH-BULK TOMATO PASTE FOR BULK PROCESSING</v>
          </cell>
          <cell r="I2343">
            <v>10.63</v>
          </cell>
          <cell r="J2343">
            <v>2.9403999999999999</v>
          </cell>
          <cell r="K2343">
            <v>8.92</v>
          </cell>
        </row>
        <row r="2344">
          <cell r="F2344" t="str">
            <v>100466-63527</v>
          </cell>
          <cell r="G2344" t="str">
            <v>TONY'S® Deep Dish 5” Pepperoni Pizza IW</v>
          </cell>
          <cell r="H2344" t="str">
            <v>CHEESE MOZ LM PT SKM UNFZ PROC PK(41125) FLOUR BAKER HARD WHT UNBLCH-BULK TOMATO PASTE FOR BULK PROCESSING</v>
          </cell>
          <cell r="I2344">
            <v>4.97</v>
          </cell>
          <cell r="J2344">
            <v>2.9403999999999999</v>
          </cell>
          <cell r="K2344">
            <v>4.04</v>
          </cell>
        </row>
        <row r="2345">
          <cell r="F2345" t="str">
            <v>100466-63528</v>
          </cell>
          <cell r="G2345" t="str">
            <v>TONY'S® Deep Dish 5” Supreme Pizza IW</v>
          </cell>
          <cell r="H2345" t="str">
            <v>CHEESE MOZ LM PT SKM UNFZ PROC PK(41125) FLOUR BAKER HARD WHT UNBLCH-BULK TOMATO PASTE FOR BULK PROCESSING</v>
          </cell>
          <cell r="I2345">
            <v>4.67</v>
          </cell>
          <cell r="J2345">
            <v>2.9403999999999999</v>
          </cell>
          <cell r="K2345">
            <v>3.46</v>
          </cell>
        </row>
        <row r="2346">
          <cell r="F2346" t="str">
            <v>100466-63532</v>
          </cell>
          <cell r="G2346" t="str">
            <v>TONY'S® Deep Dish 5” Cheese Pizza IW</v>
          </cell>
          <cell r="H2346" t="str">
            <v>CHEESE MOZ LM PT SKM UNFZ PROC PK(41125) FLOUR BAKER HARD WHT UNBLCH-BULK TOMATO PASTE FOR BULK PROCESSING</v>
          </cell>
          <cell r="I2346">
            <v>5.3500000000000014</v>
          </cell>
          <cell r="J2346">
            <v>2.9403999999999999</v>
          </cell>
          <cell r="K2346">
            <v>4.7699999999999996</v>
          </cell>
        </row>
        <row r="2347">
          <cell r="F2347" t="str">
            <v>100466-63912</v>
          </cell>
          <cell r="G2347" t="str">
            <v>TONY'S® 51% WG Turkey Sausage Cheese/Cheese Sub Breakfast Pizza</v>
          </cell>
          <cell r="H2347" t="str">
            <v>CHEESE MOZ LM PT SKM UNFZ PROC PK(41125) FLOUR BAKER HARD WHT UNBLCH-BULK TOMATO PASTE FOR BULK PROCESSING</v>
          </cell>
          <cell r="I2347">
            <v>11.68</v>
          </cell>
          <cell r="J2347">
            <v>2.9403999999999999</v>
          </cell>
          <cell r="K2347">
            <v>8.1999999999999993</v>
          </cell>
        </row>
        <row r="2348">
          <cell r="F2348" t="str">
            <v>100466-63913</v>
          </cell>
          <cell r="G2348" t="str">
            <v>TONY'S® 51% WG Turkey Sausage Cheese/Cheese Sub Breakfast Pizza - IW</v>
          </cell>
          <cell r="H2348" t="str">
            <v>CHEESE MOZ LM PT SKM UNFZ PROC PK(41125) FLOUR BAKER HARD WHT UNBLCH-BULK TOMATO PASTE FOR BULK PROCESSING</v>
          </cell>
          <cell r="I2348">
            <v>9.77</v>
          </cell>
          <cell r="J2348">
            <v>2.9403999999999999</v>
          </cell>
          <cell r="K2348">
            <v>6.85</v>
          </cell>
        </row>
        <row r="2349">
          <cell r="F2349" t="str">
            <v>100466-67608</v>
          </cell>
          <cell r="G2349" t="str">
            <v>VILLA PRIMA®16" Traditional Rolled Edge Pre Proofed Dough</v>
          </cell>
          <cell r="H2349" t="str">
            <v>FLOUR BAKER HARD WHT UNBLCH-BULK</v>
          </cell>
          <cell r="I2349">
            <v>14.92</v>
          </cell>
          <cell r="J2349">
            <v>0.3332</v>
          </cell>
          <cell r="K2349">
            <v>4.97</v>
          </cell>
        </row>
        <row r="2350">
          <cell r="F2350" t="str">
            <v>100466-67625</v>
          </cell>
          <cell r="G2350" t="str">
            <v>Breakfast Bagel Cheese Egg Sausage - IW  </v>
          </cell>
          <cell r="H2350" t="str">
            <v>CHEESE MOZ LM PT SKM UNFZ PROC PK(41125) FLOUR BAKER HARD WHT UNBLCH-BULK</v>
          </cell>
          <cell r="I2350">
            <v>4.34</v>
          </cell>
          <cell r="J2350">
            <v>2.2563</v>
          </cell>
          <cell r="K2350">
            <v>6.98</v>
          </cell>
        </row>
        <row r="2351">
          <cell r="F2351" t="str">
            <v>100466-67626</v>
          </cell>
          <cell r="G2351" t="str">
            <v>Breakfast Bagel Cheese Egg 100% Mozz - IW  </v>
          </cell>
          <cell r="H2351" t="str">
            <v>CHEESE MOZ LM PT SKM UNFZ PROC PK(41125) FLOUR BAKER HARD WHT UNBLCH-BULK</v>
          </cell>
          <cell r="I2351">
            <v>5.0599999999999996</v>
          </cell>
          <cell r="J2351">
            <v>2.2563</v>
          </cell>
          <cell r="K2351">
            <v>8.3699999999999992</v>
          </cell>
        </row>
        <row r="2352">
          <cell r="F2352" t="str">
            <v>100466-68521</v>
          </cell>
          <cell r="G2352" t="str">
            <v>TONY'S® Thick Crust 4x6 51% WG Cheese Pizza</v>
          </cell>
          <cell r="H2352" t="str">
            <v>CHEESE MOZ LM PT SKM UNFZ PROC PK(41125) FLOUR BAKER HARD WHT UNBLCH-BULK TOMATO PASTE FOR BULK PROCESSING</v>
          </cell>
          <cell r="I2352">
            <v>21.92</v>
          </cell>
          <cell r="J2352">
            <v>2.9403999999999999</v>
          </cell>
          <cell r="K2352">
            <v>26.92</v>
          </cell>
        </row>
        <row r="2353">
          <cell r="F2353" t="str">
            <v>100466-68523</v>
          </cell>
          <cell r="G2353" t="str">
            <v>Tony's Whole Grain Fiestada</v>
          </cell>
          <cell r="H2353" t="str">
            <v>CHEESE MOZ LM PT SKM UNFZ PROC PK(41125) FLOUR BAKER HARD WHT UNBLCH-BULK TOMATO PASTE FOR BULK PROCESSING</v>
          </cell>
          <cell r="I2353">
            <v>11</v>
          </cell>
          <cell r="J2353">
            <v>2.9403999999999999</v>
          </cell>
          <cell r="K2353">
            <v>9.5</v>
          </cell>
        </row>
        <row r="2354">
          <cell r="F2354" t="str">
            <v>100466-68582</v>
          </cell>
          <cell r="G2354" t="str">
            <v>BIG DADDY'S® Primo 16" Par-baked Uncured Pepperoni Pre-sliced Pizza</v>
          </cell>
          <cell r="H2354" t="str">
            <v>CHEESE MOZ LM PT SKM UNFZ PROC PK(41125) FLOUR BAKER HARD WHT UNBLCH-BULK TOMATO PASTE FOR BULK PROCESSING</v>
          </cell>
          <cell r="I2354">
            <v>14.67</v>
          </cell>
          <cell r="J2354">
            <v>2.9403999999999999</v>
          </cell>
          <cell r="K2354">
            <v>16.77</v>
          </cell>
        </row>
        <row r="2355">
          <cell r="F2355" t="str">
            <v>100466-68586</v>
          </cell>
          <cell r="G2355" t="str">
            <v>BIG DADDY'S® Primo 16" Par-baked Cheese Pre-sliced Pizza</v>
          </cell>
          <cell r="H2355" t="str">
            <v>CHEESE MOZ LM PT SKM UNFZ PROC PK(41125) FLOUR BAKER HARD WHT UNBLCH-BULK TOMATO PASTE FOR BULK PROCESSING</v>
          </cell>
          <cell r="I2355">
            <v>16.440000000000001</v>
          </cell>
          <cell r="J2355">
            <v>2.9403999999999999</v>
          </cell>
          <cell r="K2355">
            <v>20.18</v>
          </cell>
        </row>
        <row r="2356">
          <cell r="F2356" t="str">
            <v>100466-68591</v>
          </cell>
          <cell r="G2356" t="str">
            <v>BIG DADDY'S® Primo 16" Par-baked Cheese Pizza</v>
          </cell>
          <cell r="H2356" t="str">
            <v>CHEESE MOZ LM PT SKM UNFZ PROC PK(41125) FLOUR BAKER HARD WHT UNBLCH-BULK TOMATO PASTE FOR BULK PROCESSING</v>
          </cell>
          <cell r="I2356">
            <v>16.440000000000001</v>
          </cell>
          <cell r="J2356">
            <v>2.9403999999999999</v>
          </cell>
          <cell r="K2356">
            <v>20.18</v>
          </cell>
        </row>
        <row r="2357">
          <cell r="F2357" t="str">
            <v>100466-68592</v>
          </cell>
          <cell r="G2357" t="str">
            <v>BIG DADDY'S® Primo 16" Par-baked Pepperoni Pizza</v>
          </cell>
          <cell r="H2357" t="str">
            <v>CHEESE MOZ LM PT SKM UNFZ PROC PK(41125) FLOUR BAKER HARD WHT UNBLCH-BULK TOMATO PASTE FOR BULK PROCESSING</v>
          </cell>
          <cell r="I2357">
            <v>14.67</v>
          </cell>
          <cell r="J2357">
            <v>2.9403999999999999</v>
          </cell>
          <cell r="K2357">
            <v>16.77</v>
          </cell>
        </row>
        <row r="2358">
          <cell r="F2358" t="str">
            <v>100466-68594</v>
          </cell>
          <cell r="G2358" t="str">
            <v>BIG DADDY'S® Scratch Ready 16" WG Cheese Pizza</v>
          </cell>
          <cell r="H2358" t="str">
            <v>CHEESE MOZ LM PT SKM UNFZ PROC PK(41125) FLOUR BAKER HARD WHT UNBLCH-BULK TOMATO PASTE FOR BULK PROCESSING</v>
          </cell>
          <cell r="I2358">
            <v>10.57</v>
          </cell>
          <cell r="J2358">
            <v>2.9403999999999999</v>
          </cell>
          <cell r="K2358">
            <v>11.1</v>
          </cell>
        </row>
        <row r="2359">
          <cell r="F2359" t="str">
            <v>100466-68638</v>
          </cell>
          <cell r="G2359" t="str">
            <v>BIG DADDY'S™ PRIMO 16" 51% WG BBQ CHICKEN PIZZA</v>
          </cell>
          <cell r="H2359" t="str">
            <v>CHEESE MOZ LM PT SKM UNFZ PROC PK(41125) FLOUR BAKER HARD WHT UNBLCH-BULK TOMATO PASTE FOR BULK PROCESSING</v>
          </cell>
          <cell r="I2359">
            <v>14.14</v>
          </cell>
          <cell r="J2359">
            <v>2.9403999999999999</v>
          </cell>
          <cell r="K2359">
            <v>17.8</v>
          </cell>
        </row>
        <row r="2360">
          <cell r="F2360" t="str">
            <v>100466-68724</v>
          </cell>
          <cell r="G2360" t="str">
            <v>TONY'S® French Bread 6" WG Multi Cheese Garlic Pizza 100%</v>
          </cell>
          <cell r="H2360" t="str">
            <v>CHEESE MOZ LM PT SKM UNFZ PROC PK(41125) FLOUR BAKER HARD WHT UNBLCH-BULK</v>
          </cell>
          <cell r="I2360">
            <v>10.73</v>
          </cell>
          <cell r="J2360">
            <v>2.2563</v>
          </cell>
          <cell r="K2360">
            <v>13.56</v>
          </cell>
        </row>
        <row r="2361">
          <cell r="F2361" t="str">
            <v>100466-69018</v>
          </cell>
          <cell r="G2361" t="str">
            <v>MINH® Teriyaki Chicken Stir Fry Kit</v>
          </cell>
          <cell r="H2361" t="str">
            <v>CHICKEN LEGS CHILLED -BULK</v>
          </cell>
          <cell r="I2361">
            <v>49.45</v>
          </cell>
          <cell r="J2361">
            <v>0.62829999999999997</v>
          </cell>
          <cell r="K2361">
            <v>31.07</v>
          </cell>
        </row>
        <row r="2362">
          <cell r="F2362" t="str">
            <v>100466-69020</v>
          </cell>
          <cell r="G2362" t="str">
            <v>MINH® Orange Chicken Stir Fry Kit</v>
          </cell>
          <cell r="H2362" t="str">
            <v>CHICKEN LEGS CHILLED -BULK</v>
          </cell>
          <cell r="I2362">
            <v>37.5</v>
          </cell>
          <cell r="J2362">
            <v>0.62829999999999997</v>
          </cell>
          <cell r="K2362">
            <v>23.56</v>
          </cell>
        </row>
        <row r="2363">
          <cell r="F2363" t="str">
            <v>100466-72671</v>
          </cell>
          <cell r="G2363" t="str">
            <v>TONY'S® French Bread 6" 51% WG Cheese Pizza</v>
          </cell>
          <cell r="H2363" t="str">
            <v>CHEESE MOZ LM PT SKM UNFZ PROC PK(41125) FLOUR BAKER HARD WHT UNBLCH-BULK TOMATO PASTE FOR BULK PROCESSING</v>
          </cell>
          <cell r="I2363">
            <v>11.16</v>
          </cell>
          <cell r="J2363">
            <v>2.9403999999999999</v>
          </cell>
          <cell r="K2363">
            <v>16.13</v>
          </cell>
        </row>
        <row r="2364">
          <cell r="F2364" t="str">
            <v>100466-72672</v>
          </cell>
          <cell r="G2364" t="str">
            <v>TONY'S® French Bread 6" 51% WG Pepperoni Pizza</v>
          </cell>
          <cell r="H2364" t="str">
            <v>CHEESE MOZ LM PT SKM UNFZ PROC PK(41125) FLOUR BAKER HARD WHT UNBLCH-BULK TOMATO PASTE FOR BULK PROCESSING</v>
          </cell>
          <cell r="I2364">
            <v>9.18</v>
          </cell>
          <cell r="J2364">
            <v>2.9403999999999999</v>
          </cell>
          <cell r="K2364">
            <v>12.47</v>
          </cell>
        </row>
        <row r="2365">
          <cell r="F2365" t="str">
            <v>100466-73022</v>
          </cell>
          <cell r="G2365" t="str">
            <v>VILLA PRIMA® 7" Cheese Pizza - with box</v>
          </cell>
          <cell r="H2365" t="str">
            <v>CHEESE MOZ LM PT SKM UNFZ PROC PK(41125) FLOUR BAKER HARD WHT UNBLCH-BULK TOMATO PASTE FOR BULK PROCESSING</v>
          </cell>
          <cell r="I2365">
            <v>10.62</v>
          </cell>
          <cell r="J2365">
            <v>2.9403999999999999</v>
          </cell>
          <cell r="K2365">
            <v>10.76</v>
          </cell>
        </row>
        <row r="2366">
          <cell r="F2366" t="str">
            <v>100466-73067</v>
          </cell>
          <cell r="G2366" t="str">
            <v>RED BARON® Deep Dish Singles 5" Four Cheese Pizza IW</v>
          </cell>
          <cell r="H2366" t="str">
            <v>CHEESE MOZ LM PT SKM UNFZ PROC PK(41125) CHEESE MOZ LM PT SKM UNFZ PROC PK(41125) FLOUR BAKER HARD WHT UNBLCH-BULK TOMATO PASTE FOR BULK PROCESSING</v>
          </cell>
          <cell r="I2366">
            <v>2.87</v>
          </cell>
          <cell r="J2366">
            <v>4.8635000000000002</v>
          </cell>
          <cell r="K2366">
            <v>2.72</v>
          </cell>
        </row>
        <row r="2367">
          <cell r="F2367" t="str">
            <v>100466-73069</v>
          </cell>
          <cell r="G2367" t="str">
            <v>RED BARON® Deep Dish Singles 5" Pork Pepperoni Pizza IW</v>
          </cell>
          <cell r="H2367" t="str">
            <v>CHEESE MOZ LM PT SKM UNFZ PROC PK(41125) FLOUR BAKER HARD WHT UNBLCH-BULK TOMATO PASTE FOR BULK PROCESSING</v>
          </cell>
          <cell r="I2367">
            <v>2.5499999999999998</v>
          </cell>
          <cell r="J2367">
            <v>2.9403999999999999</v>
          </cell>
          <cell r="K2367">
            <v>2.1</v>
          </cell>
        </row>
        <row r="2368">
          <cell r="F2368" t="str">
            <v>100466-73140</v>
          </cell>
          <cell r="G2368" t="str">
            <v>VILLA PRIMA® 16" Rolled Edge Four Cheese Pizza</v>
          </cell>
          <cell r="H2368" t="str">
            <v>CHEESE MOZ LM PT SKM UNFZ PROC PK(41125) FLOUR BAKER HARD WHT UNBLCH-BULK TOMATO PASTE FOR BULK PROCESSING</v>
          </cell>
          <cell r="I2368">
            <v>17.68</v>
          </cell>
          <cell r="J2368">
            <v>2.9403999999999999</v>
          </cell>
          <cell r="K2368">
            <v>16.13</v>
          </cell>
        </row>
        <row r="2369">
          <cell r="F2369" t="str">
            <v>100466-73141</v>
          </cell>
          <cell r="G2369" t="str">
            <v>VILLA PRIMA® 16" Rolled Edge Pepperoni Pizza</v>
          </cell>
          <cell r="H2369" t="str">
            <v>CHEESE MOZ LM PT SKM UNFZ PROC PK(41125) FLOUR BAKER HARD WHT UNBLCH-BULK TOMATO PASTE FOR BULK PROCESSING</v>
          </cell>
          <cell r="I2369">
            <v>16.41</v>
          </cell>
          <cell r="J2369">
            <v>2.9403999999999999</v>
          </cell>
          <cell r="K2369">
            <v>13.69</v>
          </cell>
        </row>
        <row r="2370">
          <cell r="F2370" t="str">
            <v>100466-73142</v>
          </cell>
          <cell r="G2370" t="str">
            <v>BIG DADDY’S® Original 16” Rolled Edge Cheese Pizza</v>
          </cell>
          <cell r="H2370" t="str">
            <v>CHEESE MOZ LM PT SKM UNFZ PROC PK(41125) FLOUR BAKER HARD WHT UNBLCH-BULK TOMATO PASTE FOR BULK PROCESSING</v>
          </cell>
          <cell r="I2370">
            <v>17.75</v>
          </cell>
          <cell r="J2370">
            <v>2.9403999999999999</v>
          </cell>
          <cell r="K2370">
            <v>20.62</v>
          </cell>
        </row>
        <row r="2371">
          <cell r="F2371" t="str">
            <v>100466-73143</v>
          </cell>
          <cell r="G2371" t="str">
            <v>BIG DADDY’S® Original 16” Rolled Edge Pork Pepperoni Pizza</v>
          </cell>
          <cell r="H2371" t="str">
            <v>CHEESE MOZ LM PT SKM UNFZ PROC PK(41125) FLOUR BAKER HARD WHT UNBLCH-BULK TOMATO PASTE FOR BULK PROCESSING</v>
          </cell>
          <cell r="I2371">
            <v>15.64</v>
          </cell>
          <cell r="J2371">
            <v>2.9403999999999999</v>
          </cell>
          <cell r="K2371">
            <v>16.559999999999999</v>
          </cell>
        </row>
        <row r="2372">
          <cell r="F2372" t="str">
            <v>100466-73158</v>
          </cell>
          <cell r="G2372" t="str">
            <v>TONY'S® Classic Wedge 7" 51% WG Cheese/Cheese Sub Pizza</v>
          </cell>
          <cell r="H2372" t="str">
            <v>CHEESE MOZ LM PT SKM UNFZ PROC PK(41125) FLOUR BAKER HARD WHT UNBLCH-BULK TOMATO PASTE FOR BULK PROCESSING</v>
          </cell>
          <cell r="I2372">
            <v>13.43</v>
          </cell>
          <cell r="J2372">
            <v>2.9403999999999999</v>
          </cell>
          <cell r="K2372">
            <v>12.16</v>
          </cell>
        </row>
        <row r="2373">
          <cell r="F2373" t="str">
            <v>100466-73159</v>
          </cell>
          <cell r="G2373" t="str">
            <v>TONY'S® Classic Wedge 7" 51% WG Pepperoni Cheese/Cheese Sub Pizza</v>
          </cell>
          <cell r="H2373" t="str">
            <v>CHEESE MOZ LM PT SKM UNFZ PROC PK(41125) FLOUR BAKER HARD WHT UNBLCH-BULK TOMATO PASTE FOR BULK PROCESSING</v>
          </cell>
          <cell r="I2373">
            <v>12.26</v>
          </cell>
          <cell r="J2373">
            <v>2.9403999999999999</v>
          </cell>
          <cell r="K2373">
            <v>9.91</v>
          </cell>
        </row>
        <row r="2374">
          <cell r="F2374" t="str">
            <v>100466-73338</v>
          </cell>
          <cell r="G2374" t="str">
            <v>BEACON STREET CAFÉ™ 51% WG Cheese Stuffed Sticks</v>
          </cell>
          <cell r="H2374" t="str">
            <v>CHEESE MOZ LM PT SKM UNFZ PROC PK(41125) FLOUR BAKER HARD WHT UNBLCH-BULK</v>
          </cell>
          <cell r="I2374">
            <v>17.46</v>
          </cell>
          <cell r="J2374">
            <v>2.2563</v>
          </cell>
          <cell r="K2374">
            <v>21.72</v>
          </cell>
        </row>
        <row r="2375">
          <cell r="F2375" t="str">
            <v>100466-74795</v>
          </cell>
          <cell r="G2375" t="str">
            <v>VILLA PRIMA® SCRATCH READY® 16" Cheese Pizza</v>
          </cell>
          <cell r="H2375" t="str">
            <v>CHEESE MOZ LM PT SKM UNFZ PROC PK(41125) FLOUR BAKER HARD WHT UNBLCH-BULK TOMATO PASTE FOR BULK PROCESSING</v>
          </cell>
          <cell r="I2375">
            <v>15.69</v>
          </cell>
          <cell r="J2375">
            <v>2.9403999999999999</v>
          </cell>
          <cell r="K2375">
            <v>12.67</v>
          </cell>
        </row>
        <row r="2376">
          <cell r="F2376" t="str">
            <v>100466-78314</v>
          </cell>
          <cell r="G2376" t="str">
            <v>TONY'S® Deep Dish 5"100% Mozzarella Uncured Pepperoni Pizza - IW</v>
          </cell>
          <cell r="H2376" t="str">
            <v>CHEESE MOZ LM PT SKM UNFZ PROC PK(41125) FLOUR BAKER HARD WHT UNBLCH-BULK TOMATO PASTE FOR BULK PROCESSING</v>
          </cell>
          <cell r="I2376">
            <v>11.27</v>
          </cell>
          <cell r="J2376">
            <v>2.9403999999999999</v>
          </cell>
          <cell r="K2376">
            <v>11.74</v>
          </cell>
        </row>
        <row r="2377">
          <cell r="F2377" t="str">
            <v>100466-78315</v>
          </cell>
          <cell r="G2377" t="str">
            <v>TONY'S® Deep Dish 5" 100% Mozzarella Cheese Pizza IW</v>
          </cell>
          <cell r="H2377" t="str">
            <v>CHEESE MOZ LM PT SKM UNFZ PROC PK(41125) FLOUR BAKER HARD WHT UNBLCH-BULK TOMATO PASTE FOR BULK PROCESSING</v>
          </cell>
          <cell r="I2377">
            <v>12.39</v>
          </cell>
          <cell r="J2377">
            <v>2.9403999999999999</v>
          </cell>
          <cell r="K2377">
            <v>13.89</v>
          </cell>
        </row>
        <row r="2378">
          <cell r="F2378" t="str">
            <v>100466-78352</v>
          </cell>
          <cell r="G2378" t="str">
            <v>TONY'S® 51% WG Sausage &amp; Country Gravy Breakfast Pizza</v>
          </cell>
          <cell r="H2378" t="str">
            <v>CHEESE MOZ LM PT SKM UNFZ PROC PK(41125) FLOUR BAKER HARD WHT UNBLCH-BULK</v>
          </cell>
          <cell r="I2378">
            <v>10.06</v>
          </cell>
          <cell r="J2378">
            <v>2.2563</v>
          </cell>
          <cell r="K2378">
            <v>6.92</v>
          </cell>
        </row>
        <row r="2379">
          <cell r="F2379" t="str">
            <v>100466-78353</v>
          </cell>
          <cell r="G2379" t="str">
            <v>TONY'S® 51% WG Bacon Scramble Breakfast Pizza</v>
          </cell>
          <cell r="H2379" t="str">
            <v>CHEESE MOZ LM PT SKM UNFZ PROC PK(41125) FLOUR BAKER HARD WHT UNBLCH-BULK</v>
          </cell>
          <cell r="I2379">
            <v>12.78</v>
          </cell>
          <cell r="J2379">
            <v>2.2563</v>
          </cell>
          <cell r="K2379">
            <v>12.15</v>
          </cell>
        </row>
        <row r="2380">
          <cell r="F2380" t="str">
            <v>100466-78356</v>
          </cell>
          <cell r="G2380" t="str">
            <v>TONY'S® French Bread 6" 51% WG Cheese/Cheese Sub Pizza</v>
          </cell>
          <cell r="H2380" t="str">
            <v>CHEESE MOZ LM PT SKM UNFZ PROC PK(41125) FLOUR BAKER HARD WHT UNBLCH-BULK TOMATO PASTE FOR BULK PROCESSING</v>
          </cell>
          <cell r="I2380">
            <v>6.36</v>
          </cell>
          <cell r="J2380">
            <v>2.9403999999999999</v>
          </cell>
          <cell r="K2380">
            <v>7.43</v>
          </cell>
        </row>
        <row r="2381">
          <cell r="F2381" t="str">
            <v>100466-78357</v>
          </cell>
          <cell r="G2381" t="str">
            <v>TONY'S® French Bread 6" 51% WG Cheese/Cheese Sub Pepperoni Pizza</v>
          </cell>
          <cell r="H2381" t="str">
            <v>CHEESE MOZ LM PT SKM UNFZ PROC PK(41125) FLOUR BAKER HARD WHT UNBLCH-BULK TOMATO PASTE FOR BULK PROCESSING</v>
          </cell>
          <cell r="I2381">
            <v>5.56</v>
          </cell>
          <cell r="J2381">
            <v>2.9403999999999999</v>
          </cell>
          <cell r="K2381">
            <v>5.89</v>
          </cell>
        </row>
        <row r="2382">
          <cell r="F2382" t="str">
            <v>100466-78359</v>
          </cell>
          <cell r="G2382" t="str">
            <v>TONY'S® French Bread 6" 51% WG Cheese/Cheese Sub Multi Cheese Garlic Pizza</v>
          </cell>
          <cell r="H2382" t="str">
            <v>CHEESE MOZ LM PT SKM UNFZ PROC PK(41125) FLOUR BAKER HARD WHT UNBLCH-BULK</v>
          </cell>
          <cell r="I2382">
            <v>6.0500000000000007</v>
          </cell>
          <cell r="J2382">
            <v>2.2563</v>
          </cell>
          <cell r="K2382">
            <v>8.17</v>
          </cell>
        </row>
        <row r="2383">
          <cell r="F2383" t="str">
            <v>100466-78361</v>
          </cell>
          <cell r="G2383" t="str">
            <v>TONY'S® French Bread 6" WG Multi Cheese Pizza - IW</v>
          </cell>
          <cell r="H2383" t="str">
            <v>CHEESE MOZ LM PT SKM UNFZ PROC PK(41125) FLOUR BAKER HARD WHT UNBLCH-BULK</v>
          </cell>
          <cell r="I2383">
            <v>6.0500000000000007</v>
          </cell>
          <cell r="J2383">
            <v>2.2563</v>
          </cell>
          <cell r="K2383">
            <v>8.17</v>
          </cell>
        </row>
        <row r="2384">
          <cell r="F2384" t="str">
            <v>100466-78364</v>
          </cell>
          <cell r="G2384" t="str">
            <v>TONY'S® GALAXY PIZZA® 4" 51% WG Round Cheese Pizza</v>
          </cell>
          <cell r="H2384" t="str">
            <v>CHEESE MOZ LM PT SKM UNFZ PROC PK(41125) FLOUR BAKER HARD WHT UNBLCH-BULK TOMATO PASTE FOR BULK PROCESSING</v>
          </cell>
          <cell r="I2384">
            <v>13.33</v>
          </cell>
          <cell r="J2384">
            <v>2.9403999999999999</v>
          </cell>
          <cell r="K2384">
            <v>16.07</v>
          </cell>
        </row>
        <row r="2385">
          <cell r="F2385" t="str">
            <v>100466-78365</v>
          </cell>
          <cell r="G2385" t="str">
            <v>TONY'S® GALAXY PIZZA® 4" 51% WG Round Pepperoni Pizza</v>
          </cell>
          <cell r="H2385" t="str">
            <v>CHEESE MOZ LM PT SKM UNFZ PROC PK(41125) FLOUR BAKER HARD WHT UNBLCH-BULK TOMATO PASTE FOR BULK PROCESSING</v>
          </cell>
          <cell r="I2385">
            <v>12.66</v>
          </cell>
          <cell r="J2385">
            <v>2.9403999999999999</v>
          </cell>
          <cell r="K2385">
            <v>14.78</v>
          </cell>
        </row>
        <row r="2386">
          <cell r="F2386" t="str">
            <v>100466-78366</v>
          </cell>
          <cell r="G2386" t="str">
            <v>TONY'S® GALAXY PIZZA® 4" 51% WG Cheese Pizza - IW</v>
          </cell>
          <cell r="H2386" t="str">
            <v>CHEESE MOZ LM PT SKM UNFZ PROC PK(41125) FLOUR BAKER HARD WHT UNBLCH-BULK TOMATO PASTE FOR BULK PROCESSING</v>
          </cell>
          <cell r="I2386">
            <v>13.33</v>
          </cell>
          <cell r="J2386">
            <v>2.9403999999999999</v>
          </cell>
          <cell r="K2386">
            <v>16.07</v>
          </cell>
        </row>
        <row r="2387">
          <cell r="F2387" t="str">
            <v>100466-78367</v>
          </cell>
          <cell r="G2387" t="str">
            <v>TONY'S® GALAXY PIZZA® 4" 51% WG Round Pepperoni Pizza - IW</v>
          </cell>
          <cell r="H2387" t="str">
            <v>CHEESE MOZ LM PT SKM UNFZ PROC PK(41125) FLOUR BAKER HARD WHT UNBLCH-BULK TOMATO PASTE FOR BULK PROCESSING</v>
          </cell>
          <cell r="I2387">
            <v>12.66</v>
          </cell>
          <cell r="J2387">
            <v>2.9403999999999999</v>
          </cell>
          <cell r="K2387">
            <v>14.78</v>
          </cell>
        </row>
        <row r="2388">
          <cell r="F2388" t="str">
            <v>100466-78368</v>
          </cell>
          <cell r="G2388" t="str">
            <v>TONY'S® Deep Dish 5" 51% WG 100% Mozzarella Cheese Pizza</v>
          </cell>
          <cell r="H2388" t="str">
            <v>CHEESE MOZ LM PT SKM UNFZ PROC PK(41125) FLOUR BAKER HARD WHT UNBLCH-BULK TOMATO PASTE FOR BULK PROCESSING</v>
          </cell>
          <cell r="I2388">
            <v>12.39</v>
          </cell>
          <cell r="J2388">
            <v>2.9403999999999999</v>
          </cell>
          <cell r="K2388">
            <v>13.89</v>
          </cell>
        </row>
        <row r="2389">
          <cell r="F2389" t="str">
            <v>100466-78369</v>
          </cell>
          <cell r="G2389" t="str">
            <v>TONY'S® Deep Dish 5" 51% WG 100% Mozzarella Pepperoni Pizza</v>
          </cell>
          <cell r="H2389" t="str">
            <v>CHEESE MOZ LM PT SKM UNFZ PROC PK(41125) FLOUR BAKER HARD WHT UNBLCH-BULK TOMATO PASTE FOR BULK PROCESSING</v>
          </cell>
          <cell r="I2389">
            <v>11.27</v>
          </cell>
          <cell r="J2389">
            <v>2.9403999999999999</v>
          </cell>
          <cell r="K2389">
            <v>11.74</v>
          </cell>
        </row>
        <row r="2390">
          <cell r="F2390" t="str">
            <v>100466-78372</v>
          </cell>
          <cell r="G2390" t="str">
            <v>COYOTE GRILL® 51% WG Cheese Quesadilla</v>
          </cell>
          <cell r="H2390" t="str">
            <v>CHEESE MOZ LM PT SKM UNFZ PROC PK(41125) FLOUR BAKER HARD WHT UNBLCH-BULK TOMATO PASTE FOR BULK PROCESSING</v>
          </cell>
          <cell r="I2390">
            <v>17.39</v>
          </cell>
          <cell r="J2390">
            <v>2.9403999999999999</v>
          </cell>
          <cell r="K2390">
            <v>20.52</v>
          </cell>
        </row>
        <row r="2391">
          <cell r="F2391" t="str">
            <v>100466-78373</v>
          </cell>
          <cell r="G2391" t="str">
            <v>COYOTE GRILL® 51% WG Chicken &amp; Cheese Quesadilla</v>
          </cell>
          <cell r="H2391" t="str">
            <v>CHEESE MOZ LM PT SKM UNFZ PROC PK(41125) FLOUR BAKER HARD WHT UNBLCH-BULK TOMATO PASTE FOR BULK PROCESSING</v>
          </cell>
          <cell r="I2391">
            <v>14.99</v>
          </cell>
          <cell r="J2391">
            <v>2.9403999999999999</v>
          </cell>
          <cell r="K2391">
            <v>15.9</v>
          </cell>
        </row>
        <row r="2392">
          <cell r="F2392" t="str">
            <v>100466-78637</v>
          </cell>
          <cell r="G2392" t="str">
            <v>BIG DADDY'S® Primo 16" 51% WG Four Cheese Pizza</v>
          </cell>
          <cell r="H2392" t="str">
            <v>CHEESE MOZ LM PT SKM UNFZ PROC PK(41125) FLOUR BAKER HARD WHT UNBLCH-BULK TOMATO PASTE FOR BULK PROCESSING</v>
          </cell>
          <cell r="I2392">
            <v>16.11</v>
          </cell>
          <cell r="J2392">
            <v>2.9403999999999999</v>
          </cell>
          <cell r="K2392">
            <v>20.11</v>
          </cell>
        </row>
        <row r="2393">
          <cell r="F2393" t="str">
            <v>100466-78638</v>
          </cell>
          <cell r="G2393" t="str">
            <v>BIG DADDY'S® Primo 16" 51% WG Turkey Pepperoni Pizza</v>
          </cell>
          <cell r="H2393" t="str">
            <v>CHEESE MOZ LM PT SKM UNFZ PROC PK(41125) FLOUR BAKER HARD WHT UNBLCH-BULK TOMATO PASTE FOR BULK PROCESSING</v>
          </cell>
          <cell r="I2393">
            <v>14.31</v>
          </cell>
          <cell r="J2393">
            <v>2.9403999999999999</v>
          </cell>
          <cell r="K2393">
            <v>16.649999999999999</v>
          </cell>
        </row>
        <row r="2394">
          <cell r="F2394" t="str">
            <v>100466-78639</v>
          </cell>
          <cell r="G2394" t="str">
            <v>BIG DADDY'S 16" PRIMO BUFFALO CHICKEN</v>
          </cell>
          <cell r="H2394" t="str">
            <v>CHEESE MOZ LM PT SKM UNFZ PROC PK(41125) FLOUR BAKER HARD WHT UNBLCH-BULK</v>
          </cell>
          <cell r="I2394">
            <v>13.47</v>
          </cell>
          <cell r="J2394">
            <v>2.2563</v>
          </cell>
          <cell r="K2394">
            <v>16.559999999999999</v>
          </cell>
        </row>
        <row r="2395">
          <cell r="F2395" t="str">
            <v>100466-78640</v>
          </cell>
          <cell r="G2395" t="str">
            <v>BIG DADDY'S® Primo 16" WG Four Meat Combo</v>
          </cell>
          <cell r="H2395" t="str">
            <v>CHEESE MOZ LM PT SKM UNFZ PROC PK(41125) FLOUR BAKER HARD WHT UNBLCH-BULK TOMATO PASTE FOR BULK PROCESSING</v>
          </cell>
          <cell r="I2395">
            <v>13.46</v>
          </cell>
          <cell r="J2395">
            <v>2.9403999999999999</v>
          </cell>
          <cell r="K2395">
            <v>15.15</v>
          </cell>
        </row>
        <row r="2396">
          <cell r="F2396" t="str">
            <v>100466-78653</v>
          </cell>
          <cell r="G2396" t="str">
            <v>BIG DADDY'S® 16" PRIMO Cheese Pre-sliced 8-CUT</v>
          </cell>
          <cell r="H2396" t="str">
            <v>CHEESE MOZ LM PT SKM UNFZ PROC PK(41125) FLOUR BAKER HARD WHT UNBLCH-BULK TOMATO PASTE FOR BULK PROCESSING</v>
          </cell>
          <cell r="I2396">
            <v>16.11</v>
          </cell>
          <cell r="J2396">
            <v>2.9403999999999999</v>
          </cell>
          <cell r="K2396">
            <v>20.11</v>
          </cell>
        </row>
        <row r="2397">
          <cell r="F2397" t="str">
            <v>100466-78654</v>
          </cell>
          <cell r="G2397" t="str">
            <v>BIG DADDY'S® 16" PRIMO Pepperoni Pre-sliced 8-CUT</v>
          </cell>
          <cell r="H2397" t="str">
            <v>CHEESE MOZ LM PT SKM UNFZ PROC PK(41125) FLOUR BAKER HARD WHT UNBLCH-BULK TOMATO PASTE FOR BULK PROCESSING</v>
          </cell>
          <cell r="I2397">
            <v>14.31</v>
          </cell>
          <cell r="J2397">
            <v>2.9403999999999999</v>
          </cell>
          <cell r="K2397">
            <v>16.649999999999999</v>
          </cell>
        </row>
        <row r="2398">
          <cell r="F2398" t="str">
            <v>100466-78673</v>
          </cell>
          <cell r="G2398" t="str">
            <v>TONY'S® 51% WG 4x6 Cheese/Cheese Sub Cheese Pizza</v>
          </cell>
          <cell r="H2398" t="str">
            <v>CHEESE MOZ LM PT SKM UNFZ PROC PK(41125) FLOUR BAKER HARD WHT UNBLCH-BULK TOMATO PASTE FOR BULK PROCESSING</v>
          </cell>
          <cell r="I2398">
            <v>13.43</v>
          </cell>
          <cell r="J2398">
            <v>2.9403999999999999</v>
          </cell>
          <cell r="K2398">
            <v>12.16</v>
          </cell>
        </row>
        <row r="2399">
          <cell r="F2399" t="str">
            <v>100466-78674</v>
          </cell>
          <cell r="G2399" t="str">
            <v>TONY'S® 51% WG 4x6 Pepperoni Cheese/Cheese Sub Pizza</v>
          </cell>
          <cell r="H2399" t="str">
            <v>CHEESE MOZ LM PT SKM UNFZ PROC PK(41125) FLOUR BAKER HARD WHT UNBLCH-BULK TOMATO PASTE FOR BULK PROCESSING</v>
          </cell>
          <cell r="I2399">
            <v>12.26</v>
          </cell>
          <cell r="J2399">
            <v>2.9403999999999999</v>
          </cell>
          <cell r="K2399">
            <v>9.91</v>
          </cell>
        </row>
        <row r="2400">
          <cell r="F2400" t="str">
            <v>100466-78697</v>
          </cell>
          <cell r="G2400" t="str">
            <v>TONY’S® 51% WG 4X6 Cheese Pizza</v>
          </cell>
          <cell r="H2400" t="str">
            <v>CHEESE MOZ LM PT SKM UNFZ PROC PK(41125) FLOUR BAKER HARD WHT UNBLCH-BULK TOMATO PASTE FOR BULK PROCESSING</v>
          </cell>
          <cell r="I2400">
            <v>17.329999999999998</v>
          </cell>
          <cell r="J2400">
            <v>2.9403999999999999</v>
          </cell>
          <cell r="K2400">
            <v>19.66</v>
          </cell>
        </row>
        <row r="2401">
          <cell r="F2401" t="str">
            <v>100466-78698</v>
          </cell>
          <cell r="G2401" t="str">
            <v>TONY'S® 51% WG 4x6 Pepperoni Pizza</v>
          </cell>
          <cell r="H2401" t="str">
            <v>CHEESE MOZ LM PT SKM UNFZ PROC PK(41125) FLOUR BAKER HARD WHT UNBLCH-BULK TOMATO PASTE FOR BULK PROCESSING</v>
          </cell>
          <cell r="I2401">
            <v>15.59</v>
          </cell>
          <cell r="J2401">
            <v>2.9403999999999999</v>
          </cell>
          <cell r="K2401">
            <v>16.32</v>
          </cell>
        </row>
        <row r="2402">
          <cell r="F2402" t="str">
            <v>100466-78771</v>
          </cell>
          <cell r="G2402" t="str">
            <v>TONY'S® 51% WG 4x6 Sausage Pizza</v>
          </cell>
          <cell r="H2402" t="str">
            <v>CHEESE MOZ LM PT SKM UNFZ PROC PK(41125) FLOUR BAKER HARD WHT UNBLCH-BULK TOMATO PASTE FOR BULK PROCESSING</v>
          </cell>
          <cell r="I2402">
            <v>14.63</v>
          </cell>
          <cell r="J2402">
            <v>2.9403999999999999</v>
          </cell>
          <cell r="K2402">
            <v>14.47</v>
          </cell>
        </row>
        <row r="2403">
          <cell r="F2403" t="str">
            <v>100466-78985</v>
          </cell>
          <cell r="G2403" t="str">
            <v>BIG DADDY'S® Bold 16" 51% WG Rolled Edge Cheese Pizza</v>
          </cell>
          <cell r="H2403" t="str">
            <v>CHEESE MOZ LM PT SKM UNFZ PROC PK(41125) FLOUR BAKER HARD WHT UNBLCH-BULK TOMATO PASTE FOR BULK PROCESSING</v>
          </cell>
          <cell r="I2403">
            <v>18.03</v>
          </cell>
          <cell r="J2403">
            <v>2.9403999999999999</v>
          </cell>
          <cell r="K2403">
            <v>20.8</v>
          </cell>
        </row>
        <row r="2404">
          <cell r="F2404" t="str">
            <v>100466-78986</v>
          </cell>
          <cell r="G2404" t="str">
            <v>BIG DADDY'S® Bold 16" 51% WG Rolled Edge Pork Pepperoni Pizza</v>
          </cell>
          <cell r="H2404" t="str">
            <v>CHEESE MOZ LM PT SKM UNFZ PROC PK(41125) FLOUR BAKER HARD WHT UNBLCH-BULK TOMATO PASTE FOR BULK PROCESSING</v>
          </cell>
          <cell r="I2404">
            <v>15.92</v>
          </cell>
          <cell r="J2404">
            <v>2.9403999999999999</v>
          </cell>
          <cell r="K2404">
            <v>16.739999999999998</v>
          </cell>
        </row>
        <row r="2405">
          <cell r="F2405" t="str">
            <v>100367-5150006960</v>
          </cell>
          <cell r="G2405" t="str">
            <v>PB &amp; GRAPE JELLY SANDWICH ON WHEAT BREAD no HFCS</v>
          </cell>
          <cell r="H2405" t="str">
            <v>PEANUTS RAW SHELLED-BULK 44000 LB</v>
          </cell>
          <cell r="I2405">
            <v>4.46</v>
          </cell>
          <cell r="J2405">
            <v>0.55530000000000002</v>
          </cell>
          <cell r="K2405">
            <v>2.48</v>
          </cell>
        </row>
        <row r="2406">
          <cell r="F2406" t="str">
            <v>100367-5150006961</v>
          </cell>
          <cell r="G2406" t="str">
            <v>PB &amp; Straw Jelly Sandwich On Wheat Bread no HFCS</v>
          </cell>
          <cell r="H2406" t="str">
            <v>PEANUTS RAW SHELLED-BULK 44000 LB</v>
          </cell>
          <cell r="I2406">
            <v>4.46</v>
          </cell>
          <cell r="J2406">
            <v>0.55530000000000002</v>
          </cell>
          <cell r="K2406">
            <v>2.48</v>
          </cell>
        </row>
        <row r="2407">
          <cell r="F2407" t="str">
            <v>100367-5150021027</v>
          </cell>
          <cell r="G2407" t="str">
            <v>PB &amp; GRAPE JELLY SANDWICH ON WHEAT BREAD no HFCS</v>
          </cell>
          <cell r="H2407" t="str">
            <v>PEANUTS RAW SHELLED-BULK 44000 LB</v>
          </cell>
          <cell r="I2407">
            <v>8.91</v>
          </cell>
          <cell r="J2407">
            <v>0.55530000000000002</v>
          </cell>
          <cell r="K2407">
            <v>4.95</v>
          </cell>
        </row>
        <row r="2408">
          <cell r="F2408" t="str">
            <v>100367-5150021028</v>
          </cell>
          <cell r="G2408" t="str">
            <v>PB &amp; STRAW JAM SANDWICH ON WHEAT BREAD no HFCS</v>
          </cell>
          <cell r="H2408" t="str">
            <v>PEANUTS RAW SHELLED-BULK 44000 LB</v>
          </cell>
          <cell r="I2408">
            <v>8.91</v>
          </cell>
          <cell r="J2408">
            <v>0.55530000000000002</v>
          </cell>
          <cell r="K2408">
            <v>4.95</v>
          </cell>
        </row>
        <row r="2409">
          <cell r="F2409" t="str">
            <v>100367-5150024331</v>
          </cell>
          <cell r="G2409" t="str">
            <v>PEANUT BUTTER CANS, CREAMY-JIF</v>
          </cell>
          <cell r="H2409" t="str">
            <v>PEANUTS RAW SHELLED-BULK 44000 LB</v>
          </cell>
          <cell r="I2409">
            <v>20.73</v>
          </cell>
          <cell r="J2409">
            <v>0.55530000000000002</v>
          </cell>
          <cell r="K2409">
            <v>11.51</v>
          </cell>
        </row>
        <row r="2410">
          <cell r="F2410" t="str">
            <v>100367-5150092100</v>
          </cell>
          <cell r="G2410" t="str">
            <v>PEANUT BUTTER CUPS, CREAMY-JIF</v>
          </cell>
          <cell r="H2410" t="str">
            <v>PEANUTS RAW SHELLED-BULK 44000 LB</v>
          </cell>
          <cell r="I2410">
            <v>7.4</v>
          </cell>
          <cell r="J2410">
            <v>0.55530000000000002</v>
          </cell>
          <cell r="K2410">
            <v>4.1100000000000003</v>
          </cell>
        </row>
        <row r="2411">
          <cell r="F2411" t="str">
            <v>NOT IN NAV-SA100</v>
          </cell>
          <cell r="G2411" t="str">
            <v>Fresh Sliced Apples, 2.4 oz/pkg, 100 pkgs/cs</v>
          </cell>
          <cell r="H2411" t="str">
            <v>APPLES FOR FURTHER PROCESSING – BULK</v>
          </cell>
          <cell r="I2411">
            <v>23.08</v>
          </cell>
          <cell r="J2411">
            <v>0.47449999999999998</v>
          </cell>
          <cell r="K2411">
            <v>10.95</v>
          </cell>
        </row>
        <row r="2412">
          <cell r="F2412" t="str">
            <v>NOT IN NAV-SA100B</v>
          </cell>
          <cell r="G2412" t="str">
            <v>Fresh Sliced Apples, 2 oz/pkg, 100 pkgs/cs</v>
          </cell>
          <cell r="H2412" t="str">
            <v>APPLES FOR FURTHER PROCESSING – BULK</v>
          </cell>
          <cell r="I2412">
            <v>19.23</v>
          </cell>
          <cell r="J2412">
            <v>0.47449999999999998</v>
          </cell>
          <cell r="K2412">
            <v>9.1199999999999992</v>
          </cell>
        </row>
        <row r="2413">
          <cell r="F2413" t="str">
            <v>NOT IN NAV-SA10X1</v>
          </cell>
          <cell r="G2413" t="str">
            <v>Bulk Sliced Apples, 1 lbs/pkg, 10 pkgs/cs</v>
          </cell>
          <cell r="H2413" t="str">
            <v>APPLES FOR FURTHER PROCESSING – BULK</v>
          </cell>
          <cell r="I2413">
            <v>15.39</v>
          </cell>
          <cell r="J2413">
            <v>0.47449999999999998</v>
          </cell>
          <cell r="K2413">
            <v>7.3</v>
          </cell>
        </row>
        <row r="2414">
          <cell r="F2414" t="str">
            <v>NOT IN NAV-SA200</v>
          </cell>
          <cell r="G2414" t="str">
            <v>Fresh Sliced Apples, 2 oz/pkg, 200 pkgs/cs</v>
          </cell>
          <cell r="H2414" t="str">
            <v>APPLES FOR FURTHER PROCESSING – BULK</v>
          </cell>
          <cell r="I2414">
            <v>38.46</v>
          </cell>
          <cell r="J2414">
            <v>0.47449999999999998</v>
          </cell>
          <cell r="K2414">
            <v>18.25</v>
          </cell>
        </row>
        <row r="2415">
          <cell r="F2415" t="str">
            <v>NOT IN NAV-SA2X10</v>
          </cell>
          <cell r="G2415" t="str">
            <v>Bulk Sliced Apples, 10 lbs/pkg, 2 pkgs/cs</v>
          </cell>
          <cell r="H2415" t="str">
            <v>APPLES FOR FURTHER PROCESSING – BULK</v>
          </cell>
          <cell r="I2415">
            <v>30.77</v>
          </cell>
          <cell r="J2415">
            <v>0.47449999999999998</v>
          </cell>
          <cell r="K2415">
            <v>14.6</v>
          </cell>
        </row>
        <row r="2416">
          <cell r="F2416" t="str">
            <v>NOT IN NAV-SA4X10</v>
          </cell>
          <cell r="G2416" t="str">
            <v>Bulk Sliced Apples, 10 lbs/pkg, 4 pkgs/cs</v>
          </cell>
          <cell r="H2416" t="str">
            <v>APPLES FOR FURTHER PROCESSING – BULK</v>
          </cell>
          <cell r="I2416">
            <v>61.54</v>
          </cell>
          <cell r="J2416">
            <v>0.47449999999999998</v>
          </cell>
          <cell r="K2416">
            <v>29.2</v>
          </cell>
        </row>
        <row r="2417">
          <cell r="F2417" t="str">
            <v>NOT IN NAV-SA50</v>
          </cell>
          <cell r="G2417" t="str">
            <v>Fresh Sliced Apples, 2.4 oz/pkg, 50 pkgs/cs</v>
          </cell>
          <cell r="H2417" t="str">
            <v>APPLES FOR FURTHER PROCESSING – BULK</v>
          </cell>
          <cell r="I2417">
            <v>11.54</v>
          </cell>
          <cell r="J2417">
            <v>0.47449999999999998</v>
          </cell>
          <cell r="K2417">
            <v>5.48</v>
          </cell>
        </row>
        <row r="2418">
          <cell r="F2418" t="str">
            <v>NOT IN NAV-SA5X2</v>
          </cell>
          <cell r="G2418" t="str">
            <v>Bulk Sliced Apples, 2 lbs/pkg, 5 pkgs/cs</v>
          </cell>
          <cell r="H2418" t="str">
            <v>APPLES FOR FURTHER PROCESSING – BULK</v>
          </cell>
          <cell r="I2418">
            <v>15.39</v>
          </cell>
          <cell r="J2418">
            <v>0.47449999999999998</v>
          </cell>
          <cell r="K2418">
            <v>7.3</v>
          </cell>
        </row>
        <row r="2419">
          <cell r="F2419" t="str">
            <v>100393-90894</v>
          </cell>
          <cell r="G2419" t="str">
            <v>WHOLE GRAIN MAC&amp;CHEESE PACK: 96/6.0 OZ CUP</v>
          </cell>
          <cell r="H2419" t="str">
            <v>CHEESE NAT AMER FBD BARREL-500 LB(40800)</v>
          </cell>
          <cell r="I2419">
            <v>14.64</v>
          </cell>
          <cell r="J2419">
            <v>1.9476</v>
          </cell>
          <cell r="K2419">
            <v>28.51</v>
          </cell>
        </row>
        <row r="2420">
          <cell r="F2420" t="str">
            <v>100393-99003</v>
          </cell>
          <cell r="G2420" t="str">
            <v>MIXED BERRY FRUIT CUP</v>
          </cell>
          <cell r="H2420" t="str">
            <v>BLUEBERRY WILD FRZ CTN-30 LB</v>
          </cell>
          <cell r="I2420">
            <v>7.3</v>
          </cell>
          <cell r="J2420">
            <v>1.9411</v>
          </cell>
          <cell r="K2420">
            <v>14.17</v>
          </cell>
        </row>
        <row r="2421">
          <cell r="F2421" t="str">
            <v>100393-99007</v>
          </cell>
          <cell r="G2421" t="str">
            <v>BLUEBERRY CHERRRY FRUIT CUP</v>
          </cell>
          <cell r="H2421" t="str">
            <v>BLUEBERRY HIGHBUSH FRZ CTN-30 LB</v>
          </cell>
          <cell r="I2421">
            <v>8.6603773584905657</v>
          </cell>
          <cell r="J2421">
            <v>1.377</v>
          </cell>
          <cell r="K2421">
            <v>11.93</v>
          </cell>
        </row>
        <row r="2422">
          <cell r="F2422" t="str">
            <v>100393-99008</v>
          </cell>
          <cell r="G2422" t="str">
            <v>BLUEBERRY FRUIT CUP</v>
          </cell>
          <cell r="H2422" t="str">
            <v>BLUEBERRY WILD FRZ CTN-30 LB</v>
          </cell>
          <cell r="I2422">
            <v>14.6</v>
          </cell>
          <cell r="J2422">
            <v>1.9411</v>
          </cell>
          <cell r="K2422">
            <v>28.34</v>
          </cell>
        </row>
        <row r="2423">
          <cell r="F2423" t="str">
            <v>100393-99009</v>
          </cell>
          <cell r="G2423" t="str">
            <v>BLUEBERRY FRUIT CUP</v>
          </cell>
          <cell r="H2423" t="str">
            <v>BLUEBERRY HIGHBUSH FRZ CTN-30 LB</v>
          </cell>
          <cell r="I2423">
            <v>16.8</v>
          </cell>
          <cell r="J2423">
            <v>1.377</v>
          </cell>
          <cell r="K2423">
            <v>23.13</v>
          </cell>
        </row>
        <row r="2424">
          <cell r="F2424" t="str">
            <v>100393-99520</v>
          </cell>
          <cell r="G2424" t="str">
            <v xml:space="preserve">MINESTRONE SOUP, 60/6.0 oz bowl </v>
          </cell>
          <cell r="H2424" t="str">
            <v>BEANS RED KIDNEY CAN-6/10CARROTS DICED FRZ CTN-30 LB</v>
          </cell>
          <cell r="I2424">
            <v>1.8900000000000001</v>
          </cell>
          <cell r="J2424">
            <v>1.2433000000000001</v>
          </cell>
          <cell r="K2424">
            <v>1.18</v>
          </cell>
        </row>
        <row r="2425">
          <cell r="F2425" t="str">
            <v>100393-99521</v>
          </cell>
          <cell r="G2425" t="str">
            <v>VEGETABLE SOUP, 60/6.0 oz bowl</v>
          </cell>
          <cell r="H2425" t="str">
            <v>CORN FRZ CTN-30 LBPEAS GREEN FRZ CTN-30 LBBEANS BABY LIMA CAN-6/10CARROTS DICED FRZ CTN-30 LB</v>
          </cell>
          <cell r="I2425">
            <v>3.38</v>
          </cell>
          <cell r="J2425">
            <v>2.9622999999999999</v>
          </cell>
          <cell r="K2425">
            <v>2.41</v>
          </cell>
        </row>
        <row r="2426">
          <cell r="F2426" t="str">
            <v>100393-99525</v>
          </cell>
          <cell r="G2426" t="str">
            <v>VEGETARIAN CHILI, 60/6.0 oz bowl</v>
          </cell>
          <cell r="H2426" t="str">
            <v>BEANS RED KIDNEY CAN-6/10</v>
          </cell>
          <cell r="I2426">
            <v>4.2300000000000004</v>
          </cell>
          <cell r="J2426">
            <v>0.62090000000000001</v>
          </cell>
          <cell r="K2426">
            <v>2.63</v>
          </cell>
        </row>
        <row r="2427">
          <cell r="F2427" t="str">
            <v>100393-99650</v>
          </cell>
          <cell r="G2427" t="str">
            <v>APRICOT TANGO SMOOTHIE 3/4 CUP</v>
          </cell>
          <cell r="H2427" t="str">
            <v>APRICOTS DICED PEELED EX LT CAN-6/10</v>
          </cell>
          <cell r="I2427">
            <v>29.55</v>
          </cell>
          <cell r="J2427">
            <v>1.1226</v>
          </cell>
          <cell r="K2427">
            <v>33.17</v>
          </cell>
        </row>
        <row r="2428">
          <cell r="F2428" t="str">
            <v>100393-99653</v>
          </cell>
          <cell r="G2428" t="str">
            <v>TROPICAL PEACH SMOOTHIE</v>
          </cell>
          <cell r="H2428" t="str">
            <v>PEACHES CLING DICED EX LT  CAN-6/10</v>
          </cell>
          <cell r="I2428">
            <v>25.67</v>
          </cell>
          <cell r="J2428">
            <v>0.94979999999999998</v>
          </cell>
          <cell r="K2428">
            <v>24.38</v>
          </cell>
        </row>
        <row r="2429">
          <cell r="F2429" t="str">
            <v>100393-99654</v>
          </cell>
          <cell r="G2429" t="str">
            <v>STRAWBERRY BLAST SMOOTHIE, 3/4 CUP</v>
          </cell>
          <cell r="H2429" t="str">
            <v>STRAWBERRY SLICES FRZ CTN-30 LB</v>
          </cell>
          <cell r="I2429">
            <v>23.830740637014031</v>
          </cell>
          <cell r="J2429">
            <v>1.3733</v>
          </cell>
          <cell r="K2429">
            <v>32.729999999999997</v>
          </cell>
        </row>
        <row r="2430">
          <cell r="F2430" t="str">
            <v>100393-99656</v>
          </cell>
          <cell r="G2430" t="str">
            <v>BLUEBERRY SMOOTHIE</v>
          </cell>
          <cell r="H2430" t="str">
            <v>BLUEBERRY WILD FRZ CTN-30 LB</v>
          </cell>
          <cell r="I2430">
            <v>15.52</v>
          </cell>
          <cell r="J2430">
            <v>1.9411</v>
          </cell>
          <cell r="K2430">
            <v>30.13</v>
          </cell>
        </row>
        <row r="2431">
          <cell r="F2431" t="str">
            <v>100393-99665</v>
          </cell>
          <cell r="G2431" t="str">
            <v>STRAWBERRY BANANA SMOOTHIE, 3/4 CUP</v>
          </cell>
          <cell r="H2431" t="str">
            <v>STRAWBERRY SLICES FRZ CTN-30 LB</v>
          </cell>
          <cell r="I2431">
            <v>23.777467293280836</v>
          </cell>
          <cell r="J2431">
            <v>1.3733</v>
          </cell>
          <cell r="K2431">
            <v>32.65</v>
          </cell>
        </row>
        <row r="2432">
          <cell r="F2432" t="str">
            <v>100393-99692</v>
          </cell>
          <cell r="G2432" t="str">
            <v>SOUTHERN PEACH FRUIT TOPPER, CUP</v>
          </cell>
          <cell r="H2432" t="str">
            <v>PEACHES CLING DICED EX LT  CAN-6/10</v>
          </cell>
          <cell r="I2432">
            <v>11.74</v>
          </cell>
          <cell r="J2432">
            <v>0.94979999999999998</v>
          </cell>
          <cell r="K2432">
            <v>11.15</v>
          </cell>
        </row>
        <row r="2433">
          <cell r="F2433" t="str">
            <v>100393-99694</v>
          </cell>
          <cell r="G2433" t="str">
            <v>STRAWBERRY FRUIT TOPPER (CUPS)</v>
          </cell>
          <cell r="H2433" t="str">
            <v>STRAWBERRY SLICES FRZ CTN-30 LB</v>
          </cell>
          <cell r="I2433">
            <v>11.715989159891601</v>
          </cell>
          <cell r="J2433">
            <v>1.3733</v>
          </cell>
          <cell r="K2433">
            <v>16.09</v>
          </cell>
        </row>
        <row r="2434">
          <cell r="F2434" t="str">
            <v>100393-99695</v>
          </cell>
          <cell r="G2434" t="str">
            <v>CRAN APPLE FRUIT TOPPER</v>
          </cell>
          <cell r="H2434" t="str">
            <v>APPLE SLICES FRZ CTN-30 LB</v>
          </cell>
          <cell r="I2434">
            <v>11.34</v>
          </cell>
          <cell r="J2434">
            <v>1.3959999999999999</v>
          </cell>
          <cell r="K2434">
            <v>15.83</v>
          </cell>
        </row>
        <row r="2435">
          <cell r="F2435" t="str">
            <v>100393-99695</v>
          </cell>
          <cell r="G2435" t="str">
            <v>CRAN APPLE FRUIT TOPPER</v>
          </cell>
          <cell r="H2435" t="str">
            <v>APPLE SLICES FRZ CTN-30 LB</v>
          </cell>
          <cell r="I2435">
            <v>9</v>
          </cell>
          <cell r="J2435">
            <v>1.3959999999999999</v>
          </cell>
          <cell r="K2435">
            <v>12.56</v>
          </cell>
        </row>
        <row r="2436">
          <cell r="F2436" t="str">
            <v>100393-99696</v>
          </cell>
          <cell r="G2436" t="str">
            <v>BLUEBERRY FRUIT TOPPER</v>
          </cell>
          <cell r="H2436" t="str">
            <v>BLUEBERRY WILD FRZ CTN-30 LB</v>
          </cell>
          <cell r="I2436">
            <v>11.24</v>
          </cell>
          <cell r="J2436">
            <v>1.9411</v>
          </cell>
          <cell r="K2436">
            <v>21.82</v>
          </cell>
        </row>
        <row r="2437">
          <cell r="F2437" t="str">
            <v>100393-99696</v>
          </cell>
          <cell r="G2437" t="str">
            <v>BLUEBERRY FRUIT TOPPER</v>
          </cell>
          <cell r="H2437" t="str">
            <v>BLUEBERRY HIGHBUSH FRZ CTN-30 LB</v>
          </cell>
          <cell r="I2437">
            <v>11.24</v>
          </cell>
          <cell r="J2437">
            <v>1.377</v>
          </cell>
          <cell r="K2437">
            <v>15.48</v>
          </cell>
        </row>
        <row r="2438">
          <cell r="F2438" t="str">
            <v>100393-99848</v>
          </cell>
          <cell r="G2438" t="str">
            <v>CHEESE SAUCE CHEDDAR</v>
          </cell>
          <cell r="H2438" t="str">
            <v>CHEESE NAT AMER FBD BARREL-500 LB(40800)</v>
          </cell>
          <cell r="I2438">
            <v>12.02</v>
          </cell>
          <cell r="J2438">
            <v>1.9476</v>
          </cell>
          <cell r="K2438">
            <v>23.41</v>
          </cell>
        </row>
        <row r="2439">
          <cell r="F2439" t="str">
            <v>100393-99850</v>
          </cell>
          <cell r="G2439" t="str">
            <v>JALAPENO CHEESE SAUCE</v>
          </cell>
          <cell r="H2439" t="str">
            <v>CHEESE NAT AMER FBD BARREL-500 LB(40800)</v>
          </cell>
          <cell r="I2439">
            <v>6.02</v>
          </cell>
          <cell r="J2439">
            <v>1.9476</v>
          </cell>
          <cell r="K2439">
            <v>11.72</v>
          </cell>
        </row>
        <row r="2440">
          <cell r="F2440" t="str">
            <v>100393-99851</v>
          </cell>
          <cell r="G2440" t="str">
            <v>JALAPENO CHEESE SAUCE, cups</v>
          </cell>
          <cell r="H2440" t="str">
            <v>CHEESE NAT AMER FBD BARREL-500 LB(40800)</v>
          </cell>
          <cell r="I2440">
            <v>12.01</v>
          </cell>
          <cell r="J2440">
            <v>1.9476</v>
          </cell>
          <cell r="K2440">
            <v>23.39</v>
          </cell>
        </row>
        <row r="2441">
          <cell r="F2441" t="str">
            <v>100393-99880</v>
          </cell>
          <cell r="G2441" t="str">
            <v>MARINARA SAUCE, CUPS</v>
          </cell>
          <cell r="H2441" t="str">
            <v>TOMATO PASTE CAN-6/10</v>
          </cell>
          <cell r="I2441">
            <v>4.8499999999999996</v>
          </cell>
          <cell r="J2441">
            <v>0.96340000000000003</v>
          </cell>
          <cell r="K2441">
            <v>4.67</v>
          </cell>
        </row>
        <row r="2442">
          <cell r="F2442" t="str">
            <v>100393-99890</v>
          </cell>
          <cell r="G2442" t="str">
            <v>MAC &amp; CHEESE, WHOLE GRAIN 4/5# BAGS</v>
          </cell>
          <cell r="H2442" t="str">
            <v>CHEESE NAT AMER FBD BARREL-500 LB(40800)</v>
          </cell>
          <cell r="I2442">
            <v>7.65</v>
          </cell>
          <cell r="J2442">
            <v>1.9476</v>
          </cell>
          <cell r="K2442">
            <v>14.9</v>
          </cell>
        </row>
        <row r="2443">
          <cell r="F2443" t="str">
            <v>100393-99892</v>
          </cell>
          <cell r="G2443" t="str">
            <v>MAC &amp; CHEESE, 4/5# BAGS</v>
          </cell>
          <cell r="H2443" t="str">
            <v>CHEESE NAT AMER FBD BARREL-500 LB(40800)</v>
          </cell>
          <cell r="I2443">
            <v>7.71</v>
          </cell>
          <cell r="J2443">
            <v>1.9476</v>
          </cell>
          <cell r="K2443">
            <v>15.02</v>
          </cell>
        </row>
        <row r="2444">
          <cell r="F2444" t="str">
            <v>100393-99893</v>
          </cell>
          <cell r="G2444" t="str">
            <v>MACARONI &amp; CHEESE, 6oz Bowl White Noodles</v>
          </cell>
          <cell r="H2444" t="str">
            <v>CHEESE NAT AMER FBD BARREL-500 LB(40800)</v>
          </cell>
          <cell r="I2444">
            <v>8.67</v>
          </cell>
          <cell r="J2444">
            <v>1.9476</v>
          </cell>
          <cell r="K2444">
            <v>16.89</v>
          </cell>
        </row>
        <row r="2445">
          <cell r="F2445" t="str">
            <v>100393-99894</v>
          </cell>
          <cell r="G2445" t="str">
            <v>MAC &amp; CHEESE, WHOLE GRAIN Portion Pack</v>
          </cell>
          <cell r="H2445" t="str">
            <v>CHEESE NAT AMER FBD BARREL-500 LB(40800)</v>
          </cell>
          <cell r="I2445">
            <v>8.6</v>
          </cell>
          <cell r="J2445">
            <v>1.9476</v>
          </cell>
          <cell r="K2445">
            <v>16.75</v>
          </cell>
        </row>
        <row r="2446">
          <cell r="F2446" t="str">
            <v>100393-99923</v>
          </cell>
          <cell r="G2446" t="str">
            <v>RAVIOLI CHEESE</v>
          </cell>
          <cell r="H2446" t="str">
            <v>CHEESE NAT AMER FBD BARREL-500 LB(40800)</v>
          </cell>
          <cell r="I2446">
            <v>11.5</v>
          </cell>
          <cell r="J2446">
            <v>1.9476</v>
          </cell>
          <cell r="K2446">
            <v>22.4</v>
          </cell>
        </row>
        <row r="2447">
          <cell r="F2447" t="str">
            <v>100393-99924</v>
          </cell>
          <cell r="G2447" t="str">
            <v>TORTELLINI CHEESE</v>
          </cell>
          <cell r="H2447" t="str">
            <v>CHEESE NAT AMER FBD BARREL-500 LB(40800)</v>
          </cell>
          <cell r="I2447">
            <v>7.89</v>
          </cell>
          <cell r="J2447">
            <v>1.9476</v>
          </cell>
          <cell r="K2447">
            <v>15.37</v>
          </cell>
        </row>
        <row r="2448">
          <cell r="F2448" t="str">
            <v>100393-99925</v>
          </cell>
          <cell r="G2448" t="str">
            <v>MANICOTTI</v>
          </cell>
          <cell r="H2448" t="str">
            <v>CHEESE NAT AMER FBD BARREL-500 LB(40800)</v>
          </cell>
          <cell r="I2448">
            <v>11.5</v>
          </cell>
          <cell r="J2448">
            <v>1.9476</v>
          </cell>
          <cell r="K2448">
            <v>22.4</v>
          </cell>
        </row>
        <row r="2449">
          <cell r="F2449" t="str">
            <v>100393-99926</v>
          </cell>
          <cell r="G2449" t="str">
            <v>LASAGNA, 10 Trays, each 11 pieces</v>
          </cell>
          <cell r="H2449" t="str">
            <v>CHEESE NAT AMER FBD BARREL-500 LB(40800)</v>
          </cell>
          <cell r="I2449">
            <v>11.3</v>
          </cell>
          <cell r="J2449">
            <v>1.9476</v>
          </cell>
          <cell r="K2449">
            <v>22.01</v>
          </cell>
        </row>
        <row r="2450">
          <cell r="F2450" t="str">
            <v>100393-99927</v>
          </cell>
          <cell r="G2450" t="str">
            <v>STUFFED SHELLS</v>
          </cell>
          <cell r="H2450" t="str">
            <v>CHEESE NAT AMER FBD BARREL-500 LB(40800)</v>
          </cell>
          <cell r="I2450">
            <v>11.5</v>
          </cell>
          <cell r="J2450">
            <v>1.9476</v>
          </cell>
          <cell r="K2450">
            <v>22.4</v>
          </cell>
        </row>
        <row r="2451">
          <cell r="F2451" t="str">
            <v>100393-99929</v>
          </cell>
          <cell r="G2451" t="str">
            <v>TWIN MANICOTTI</v>
          </cell>
          <cell r="H2451" t="str">
            <v>CHEESE NAT AMER FBD BARREL-500 LB(40800)</v>
          </cell>
          <cell r="I2451">
            <v>11.35</v>
          </cell>
          <cell r="J2451">
            <v>1.9476</v>
          </cell>
          <cell r="K2451">
            <v>22.11</v>
          </cell>
        </row>
        <row r="2452">
          <cell r="F2452" t="str">
            <v>100393-99930</v>
          </cell>
          <cell r="G2452" t="str">
            <v>ALFREDO SAUCE, 4/6# (BULK)</v>
          </cell>
          <cell r="H2452" t="str">
            <v>CHEESE NAT AMER FBD BARREL-500 LB(40800)</v>
          </cell>
          <cell r="I2452">
            <v>8.1300000000000008</v>
          </cell>
          <cell r="J2452">
            <v>1.9476</v>
          </cell>
          <cell r="K2452">
            <v>15.83</v>
          </cell>
        </row>
        <row r="2453">
          <cell r="F2453" t="str">
            <v>100393-99960</v>
          </cell>
          <cell r="G2453" t="str">
            <v>WHOLE GRAIN RAVIOLI 8/4# bags</v>
          </cell>
          <cell r="H2453" t="str">
            <v>CHEESE NAT AMER FBD BARREL-500 LB(40800)</v>
          </cell>
          <cell r="I2453">
            <v>11.5</v>
          </cell>
          <cell r="J2453">
            <v>1.9476</v>
          </cell>
          <cell r="K2453">
            <v>22.4</v>
          </cell>
        </row>
        <row r="2454">
          <cell r="F2454" t="str">
            <v>100393-99961</v>
          </cell>
          <cell r="G2454" t="str">
            <v>WHOLE GRAIN TWIN MANICOTTI</v>
          </cell>
          <cell r="H2454" t="str">
            <v>CHEESE NAT AMER FBD BARREL-500 LB(40800)</v>
          </cell>
          <cell r="I2454">
            <v>11.5</v>
          </cell>
          <cell r="J2454">
            <v>1.9476</v>
          </cell>
          <cell r="K2454">
            <v>22.4</v>
          </cell>
        </row>
        <row r="2455">
          <cell r="F2455" t="str">
            <v>100393-99962</v>
          </cell>
          <cell r="G2455" t="str">
            <v>WHOLE GRAIN LASAGNA</v>
          </cell>
          <cell r="H2455" t="str">
            <v>CHEESE NAT AMER FBD BARREL-500 LB(40800)</v>
          </cell>
          <cell r="I2455">
            <v>11.5</v>
          </cell>
          <cell r="J2455">
            <v>1.9476</v>
          </cell>
          <cell r="K2455">
            <v>22.4</v>
          </cell>
        </row>
        <row r="2456">
          <cell r="F2456" t="str">
            <v>100393-99963</v>
          </cell>
          <cell r="G2456" t="str">
            <v>WHOLE GRAIN TORTELLINI</v>
          </cell>
          <cell r="H2456" t="str">
            <v>CHEESE NAT AMER FBD BARREL-500 LB(40800)</v>
          </cell>
          <cell r="I2456">
            <v>7.89</v>
          </cell>
          <cell r="J2456">
            <v>1.9476</v>
          </cell>
          <cell r="K2456">
            <v>15.37</v>
          </cell>
        </row>
        <row r="2457">
          <cell r="F2457" t="str">
            <v>100393-99964</v>
          </cell>
          <cell r="G2457" t="str">
            <v>WHOLE GRAIN STUFFED SHELLS</v>
          </cell>
          <cell r="H2457" t="str">
            <v>CHEESE NAT AMER FBD BARREL-500 LB(40800)</v>
          </cell>
          <cell r="I2457">
            <v>11.5</v>
          </cell>
          <cell r="J2457">
            <v>1.9476</v>
          </cell>
          <cell r="K2457">
            <v>22.4</v>
          </cell>
        </row>
        <row r="2458">
          <cell r="F2458" t="str">
            <v>100393-99966</v>
          </cell>
          <cell r="G2458" t="str">
            <v>WHOLE GRAIN MANICOTTI</v>
          </cell>
          <cell r="H2458" t="str">
            <v>CHEESE NAT AMER FBD BARREL-500 LB(40800)</v>
          </cell>
          <cell r="I2458">
            <v>11.5</v>
          </cell>
          <cell r="J2458">
            <v>1.9476</v>
          </cell>
          <cell r="K2458">
            <v>22.4</v>
          </cell>
        </row>
        <row r="2459">
          <cell r="F2459" t="str">
            <v>100393-99970</v>
          </cell>
          <cell r="G2459" t="str">
            <v>WHOLE GRAIN SMALL RAVIOLI (SQUARE) 1.8oz (1M, 0.5G)  or 3.6 oz (2M, 1G)</v>
          </cell>
          <cell r="H2459" t="str">
            <v>CHEESE NAT AMER FBD BARREL-500 LB(40800)</v>
          </cell>
          <cell r="I2459">
            <v>10.210000000000001</v>
          </cell>
          <cell r="J2459">
            <v>1.9476</v>
          </cell>
          <cell r="K2459">
            <v>19.88</v>
          </cell>
        </row>
        <row r="2460">
          <cell r="F2460" t="str">
            <v>100393-99973</v>
          </cell>
          <cell r="G2460" t="str">
            <v>WHOLE GRAIN TRI COLOR TORTELLINI</v>
          </cell>
          <cell r="H2460" t="str">
            <v>CHEESE NAT AMER FBD BARREL-500 LB(40800)</v>
          </cell>
          <cell r="I2460">
            <v>7.89</v>
          </cell>
          <cell r="J2460">
            <v>1.9476</v>
          </cell>
          <cell r="K2460">
            <v>15.37</v>
          </cell>
        </row>
        <row r="2461">
          <cell r="F2461" t="str">
            <v>100393-99974</v>
          </cell>
          <cell r="G2461" t="str">
            <v>WHOLE GRAIN SPINACH RAVIOLI</v>
          </cell>
          <cell r="H2461" t="str">
            <v>CHEESE NAT AMER FBD BARREL-500 LB(40800)</v>
          </cell>
          <cell r="I2461">
            <v>8.7899999999999991</v>
          </cell>
          <cell r="J2461">
            <v>1.9476</v>
          </cell>
          <cell r="K2461">
            <v>17.12</v>
          </cell>
        </row>
        <row r="2462">
          <cell r="F2462" t="str">
            <v>100393-99975</v>
          </cell>
          <cell r="G2462" t="str">
            <v>RAVIOLI BITE SIZE (Plain Pasta)</v>
          </cell>
          <cell r="H2462" t="str">
            <v>CHEESE NAT AMER FBD BARREL-500 LB(40800)</v>
          </cell>
          <cell r="I2462">
            <v>7.15</v>
          </cell>
          <cell r="J2462">
            <v>1.9476</v>
          </cell>
          <cell r="K2462">
            <v>13.93</v>
          </cell>
        </row>
        <row r="2463">
          <cell r="F2463" t="str">
            <v>100393-00850</v>
          </cell>
          <cell r="G2463" t="str">
            <v>JALAPENO CHEESE SAUCE, Bulk,  4/5# bags</v>
          </cell>
          <cell r="H2463" t="str">
            <v>CHEESE NAT AMER FBD BARREL-500 LB(40800)</v>
          </cell>
          <cell r="I2463">
            <v>9.7799999999999994</v>
          </cell>
          <cell r="J2463">
            <v>1.9476</v>
          </cell>
          <cell r="K2463">
            <v>19.05</v>
          </cell>
        </row>
        <row r="2464">
          <cell r="F2464" t="str">
            <v>100393-00890</v>
          </cell>
          <cell r="G2464" t="str">
            <v>JALAPENO WHOLE GRAIN MAC &amp; CHEESE (BULK) 4/5 lb bags</v>
          </cell>
          <cell r="H2464" t="str">
            <v>CHEESE NAT AMER FBD BARREL-500 LB(40800)</v>
          </cell>
          <cell r="I2464">
            <v>7.52</v>
          </cell>
          <cell r="J2464">
            <v>1.9476</v>
          </cell>
          <cell r="K2464">
            <v>14.65</v>
          </cell>
        </row>
        <row r="2465">
          <cell r="F2465" t="str">
            <v>100393-00894</v>
          </cell>
          <cell r="G2465" t="str">
            <v>WHOLE GRAIN MAC &amp; CHEESE 60/6.0 oz Pouch</v>
          </cell>
          <cell r="H2465" t="str">
            <v>CHEESE NAT AMER FBD BARREL-500 LB(40800)</v>
          </cell>
          <cell r="I2465">
            <v>7.15</v>
          </cell>
          <cell r="J2465">
            <v>1.9476</v>
          </cell>
          <cell r="K2465">
            <v>13.93</v>
          </cell>
        </row>
        <row r="2466">
          <cell r="F2466" t="str">
            <v>100393-00930</v>
          </cell>
          <cell r="G2466" t="str">
            <v>ALFREDO SAUCE, LITE, 4/6# Bags</v>
          </cell>
          <cell r="H2466" t="str">
            <v>CHEESE NAT AMER FBD BARREL-500 LB(40800)</v>
          </cell>
          <cell r="I2466">
            <v>8.58</v>
          </cell>
          <cell r="J2466">
            <v>1.9476</v>
          </cell>
          <cell r="K2466">
            <v>16.71</v>
          </cell>
        </row>
        <row r="2467">
          <cell r="F2467" t="str">
            <v>100393-00960</v>
          </cell>
          <cell r="G2467" t="str">
            <v>WG LARGE RAVIOLI</v>
          </cell>
          <cell r="H2467" t="str">
            <v>CHEESE NAT AMER FBD BARREL-500 LB(40800)</v>
          </cell>
          <cell r="I2467">
            <v>3.78</v>
          </cell>
          <cell r="J2467">
            <v>1.9476</v>
          </cell>
          <cell r="K2467">
            <v>7.36</v>
          </cell>
        </row>
        <row r="2468">
          <cell r="F2468" t="str">
            <v>100393-00962</v>
          </cell>
          <cell r="G2468" t="str">
            <v>WG LASAGNA</v>
          </cell>
          <cell r="H2468" t="str">
            <v>CHEESE NAT AMER FBD BARREL-500 LB(40800)</v>
          </cell>
          <cell r="I2468">
            <v>5.98</v>
          </cell>
          <cell r="J2468">
            <v>1.9476</v>
          </cell>
          <cell r="K2468">
            <v>11.65</v>
          </cell>
        </row>
        <row r="2469">
          <cell r="F2469" t="str">
            <v>100393-00970</v>
          </cell>
          <cell r="G2469" t="str">
            <v>WG MEDIUM SQUARE RAVIOLI
4.6 oz serv (8pcs)=2M/MA, 1.75Gr
2.3 oz serv=1M/MA, 0.75 Gr</v>
          </cell>
          <cell r="H2469" t="str">
            <v>CHEESE NAT AMER FBD BARREL-500 LB(40800)</v>
          </cell>
          <cell r="I2469">
            <v>3.78</v>
          </cell>
          <cell r="J2469">
            <v>1.9476</v>
          </cell>
          <cell r="K2469">
            <v>7.36</v>
          </cell>
        </row>
        <row r="2470">
          <cell r="F2470" t="str">
            <v>100393-00973</v>
          </cell>
          <cell r="G2470" t="str">
            <v>TRI COLOR TORTELLINI</v>
          </cell>
          <cell r="H2470" t="str">
            <v>CHEESE NAT AMER FBD BARREL-500 LB(40800)</v>
          </cell>
          <cell r="I2470">
            <v>7.89</v>
          </cell>
          <cell r="J2470">
            <v>1.9476</v>
          </cell>
          <cell r="K2470">
            <v>15.37</v>
          </cell>
        </row>
        <row r="2471">
          <cell r="F2471" t="str">
            <v>100393-90894</v>
          </cell>
          <cell r="G2471" t="str">
            <v>WHOLE GRAIN MAC &amp; CHEESE 96/6.0 oz Cup</v>
          </cell>
          <cell r="H2471" t="str">
            <v>CHEESE NAT AMER FBD BARREL-500 LB(40800)</v>
          </cell>
          <cell r="I2471">
            <v>11.44</v>
          </cell>
          <cell r="J2471">
            <v>1.9476</v>
          </cell>
          <cell r="K2471">
            <v>22.28</v>
          </cell>
        </row>
        <row r="2472">
          <cell r="F2472" t="str">
            <v>100393-99692-B</v>
          </cell>
          <cell r="G2472" t="str">
            <v>SOUTHERN PEACH FRUIT TOPPER,(BULK)</v>
          </cell>
          <cell r="H2472" t="str">
            <v>PEACHES CLING DICED EX LT  CAN-6/10</v>
          </cell>
          <cell r="I2472">
            <v>9.32</v>
          </cell>
          <cell r="J2472">
            <v>0.94979999999999998</v>
          </cell>
          <cell r="K2472">
            <v>8.85</v>
          </cell>
        </row>
        <row r="2473">
          <cell r="F2473" t="str">
            <v>100393-99694-B</v>
          </cell>
          <cell r="G2473" t="str">
            <v>STRAWBERRY FRUIT TOPPER 4/5 lb BULK</v>
          </cell>
          <cell r="H2473" t="str">
            <v>STRAWBERRY SLICES FRZ CTN-30 LB</v>
          </cell>
          <cell r="I2473">
            <v>9.2751580849141835</v>
          </cell>
          <cell r="J2473">
            <v>1.3733</v>
          </cell>
          <cell r="K2473">
            <v>12.74</v>
          </cell>
        </row>
        <row r="2474">
          <cell r="F2474" t="str">
            <v>100393-99848-1</v>
          </cell>
          <cell r="G2474" t="str">
            <v>CHEESE SAUCE CHEDDAR 4/5 lb Bags</v>
          </cell>
          <cell r="H2474" t="str">
            <v>CHEESE NAT AMER FBD BARREL-500 LB(40800)</v>
          </cell>
          <cell r="I2474">
            <v>10.02</v>
          </cell>
          <cell r="J2474">
            <v>1.9476</v>
          </cell>
          <cell r="K2474">
            <v>19.510000000000002</v>
          </cell>
        </row>
        <row r="2475">
          <cell r="F2475" t="str">
            <v>115101-10101</v>
          </cell>
          <cell r="G2475" t="str">
            <v>WG Cheese Pizza Lunch Kit</v>
          </cell>
          <cell r="H2475" t="str">
            <v>CHEESE NAT AMER FBD BARREL-500 LB(40800)</v>
          </cell>
          <cell r="I2475">
            <v>6</v>
          </cell>
          <cell r="J2475">
            <v>1.9476</v>
          </cell>
          <cell r="K2475">
            <v>11.69</v>
          </cell>
        </row>
        <row r="2476">
          <cell r="F2476" t="str">
            <v>115101-10102</v>
          </cell>
          <cell r="G2476" t="str">
            <v>WG Pepperoni &amp; Cheese Pizza Kit</v>
          </cell>
          <cell r="H2476" t="str">
            <v>CHEESE NAT AMER FBD BARREL-500 LB(40800)</v>
          </cell>
          <cell r="I2476">
            <v>4.4400000000000004</v>
          </cell>
          <cell r="J2476">
            <v>1.9476</v>
          </cell>
          <cell r="K2476">
            <v>8.65</v>
          </cell>
        </row>
        <row r="2477">
          <cell r="F2477" t="str">
            <v>115101-10172</v>
          </cell>
          <cell r="G2477" t="str">
            <v>Trios Protein Pack - Turkey, Cheddar Cheese &amp; Cheez-Its</v>
          </cell>
          <cell r="H2477" t="str">
            <v>CHEESE NAT AMER FBD BARREL-500 LB(40800)</v>
          </cell>
          <cell r="I2477">
            <v>7.2</v>
          </cell>
          <cell r="J2477">
            <v>1.9476</v>
          </cell>
          <cell r="K2477">
            <v>14.02</v>
          </cell>
        </row>
        <row r="2478">
          <cell r="F2478" t="str">
            <v>115101-10176</v>
          </cell>
          <cell r="G2478" t="str">
            <v>Trios Protein Pack - Turkey Ham, Cheddar Cheese &amp; Cheez-Its</v>
          </cell>
          <cell r="H2478" t="str">
            <v>CHEESE NAT AMER FBD BARREL-500 LB(40800)</v>
          </cell>
          <cell r="I2478">
            <v>7.2</v>
          </cell>
          <cell r="J2478">
            <v>1.9476</v>
          </cell>
          <cell r="K2478">
            <v>14.02</v>
          </cell>
        </row>
        <row r="2479">
          <cell r="F2479" t="str">
            <v>115101-10202</v>
          </cell>
          <cell r="G2479" t="str">
            <v>Tasty Brands Anytimers Turkey &amp; Cheese Lunch Kit</v>
          </cell>
          <cell r="H2479" t="str">
            <v>CHEESE NAT AMER FBD BARREL-500 LB(40800)</v>
          </cell>
          <cell r="I2479">
            <v>2.23</v>
          </cell>
          <cell r="J2479">
            <v>1.9476</v>
          </cell>
          <cell r="K2479">
            <v>4.34</v>
          </cell>
        </row>
        <row r="2480">
          <cell r="F2480" t="str">
            <v>115101-10206</v>
          </cell>
          <cell r="G2480" t="str">
            <v>Tasty Brands Anytimers Turkey Ham &amp; Cheese Lunch Kit</v>
          </cell>
          <cell r="H2480" t="str">
            <v>CHEESE NAT AMER FBD BARREL-500 LB(40800)</v>
          </cell>
          <cell r="I2480">
            <v>2.226</v>
          </cell>
          <cell r="J2480">
            <v>1.9476</v>
          </cell>
          <cell r="K2480">
            <v>4.34</v>
          </cell>
        </row>
        <row r="2481">
          <cell r="F2481" t="str">
            <v>115101-10292</v>
          </cell>
          <cell r="G2481" t="str">
            <v>Tasty Brands Turkey Pepperoni &amp; Cheese Anytimer</v>
          </cell>
          <cell r="H2481" t="str">
            <v>CHEESE NAT AMER FBD BARREL-500 LB(40800)</v>
          </cell>
          <cell r="I2481">
            <v>2.23</v>
          </cell>
          <cell r="J2481">
            <v>1.9476</v>
          </cell>
          <cell r="K2481">
            <v>4.34</v>
          </cell>
        </row>
        <row r="2482">
          <cell r="F2482" t="str">
            <v>115101-10601</v>
          </cell>
          <cell r="G2482" t="str">
            <v>Tasty Brands EZ Jammer Kit</v>
          </cell>
          <cell r="H2482" t="str">
            <v>CHEESE NAT AMER FBD BARREL-500 LB(40800)</v>
          </cell>
          <cell r="I2482">
            <v>2.5</v>
          </cell>
          <cell r="J2482">
            <v>1.9476</v>
          </cell>
          <cell r="K2482">
            <v>4.87</v>
          </cell>
        </row>
        <row r="2483">
          <cell r="F2483" t="str">
            <v>115101-10801</v>
          </cell>
          <cell r="G2483" t="str">
            <v>Tasty Brands WG Cheese Lasagna Rollup Tray with Marinara Sauce</v>
          </cell>
          <cell r="H2483" t="str">
            <v>CHEESE NAT AMER FBD BARREL-500 LB(40800)</v>
          </cell>
          <cell r="I2483">
            <v>4.92</v>
          </cell>
          <cell r="J2483">
            <v>1.9476</v>
          </cell>
          <cell r="K2483">
            <v>9.58</v>
          </cell>
        </row>
        <row r="2484">
          <cell r="F2484" t="str">
            <v>115101-10803</v>
          </cell>
          <cell r="G2484" t="str">
            <v>Tasty Brands WG Cheese Stuffed Shells Tray with Marinara Sauce</v>
          </cell>
          <cell r="H2484" t="str">
            <v>CHEESE NAT AMER FBD BARREL-500 LB(40800)</v>
          </cell>
          <cell r="I2484">
            <v>4.87</v>
          </cell>
          <cell r="J2484">
            <v>1.9476</v>
          </cell>
          <cell r="K2484">
            <v>9.48</v>
          </cell>
        </row>
        <row r="2485">
          <cell r="F2485" t="str">
            <v>115101-10804</v>
          </cell>
          <cell r="G2485" t="str">
            <v>Tasty Brands WG Cheese Jumbo Ravioli Tray with Marinara Sauce</v>
          </cell>
          <cell r="H2485" t="str">
            <v>CHEESE NAT AMER FBD BARREL-500 LB(40800)</v>
          </cell>
          <cell r="I2485">
            <v>2.12</v>
          </cell>
          <cell r="J2485">
            <v>1.9476</v>
          </cell>
          <cell r="K2485">
            <v>4.13</v>
          </cell>
        </row>
        <row r="2486">
          <cell r="F2486" t="str">
            <v>115101-10834</v>
          </cell>
          <cell r="G2486" t="str">
            <v>Tasty Brands WG Cheese Mini Ravioli Tray Bake</v>
          </cell>
          <cell r="H2486" t="str">
            <v>CHEESE NAT AMER FBD BARREL-500 LB(40800)</v>
          </cell>
          <cell r="I2486">
            <v>3.93</v>
          </cell>
          <cell r="J2486">
            <v>1.9476</v>
          </cell>
          <cell r="K2486">
            <v>7.65</v>
          </cell>
        </row>
        <row r="2487">
          <cell r="F2487" t="str">
            <v>115101-10901</v>
          </cell>
          <cell r="G2487" t="str">
            <v xml:space="preserve">Tasty Brands WG Chicken Parmesan Tray </v>
          </cell>
          <cell r="H2487" t="str">
            <v>CHEESE NAT AMER FBD BARREL-500 LB(40800)</v>
          </cell>
          <cell r="I2487">
            <v>1.5</v>
          </cell>
          <cell r="J2487">
            <v>1.9476</v>
          </cell>
          <cell r="K2487">
            <v>2.92</v>
          </cell>
        </row>
        <row r="2488">
          <cell r="F2488" t="str">
            <v>115101-15002</v>
          </cell>
          <cell r="G2488" t="str">
            <v>Chicken Burrito Bowl</v>
          </cell>
          <cell r="H2488" t="str">
            <v>CHEESE NAT AMER FBD BARREL-500 LB(40800)</v>
          </cell>
          <cell r="I2488">
            <v>2.25</v>
          </cell>
          <cell r="J2488">
            <v>1.9476</v>
          </cell>
          <cell r="K2488">
            <v>4.38</v>
          </cell>
        </row>
        <row r="2489">
          <cell r="F2489" t="str">
            <v>115101-15006</v>
          </cell>
          <cell r="G2489" t="str">
            <v>Pancakes, Sausage &amp; American Cheese Stacker with Hash Browns</v>
          </cell>
          <cell r="H2489" t="str">
            <v>CHEESE NAT AMER FBD BARREL-500 LB(40800)</v>
          </cell>
          <cell r="I2489">
            <v>3</v>
          </cell>
          <cell r="J2489">
            <v>1.9476</v>
          </cell>
          <cell r="K2489">
            <v>5.84</v>
          </cell>
        </row>
        <row r="2490">
          <cell r="F2490" t="str">
            <v>115101-25701</v>
          </cell>
          <cell r="G2490" t="str">
            <v>Whole Grain Flour Mini Tacos</v>
          </cell>
          <cell r="H2490" t="str">
            <v>CHEESE NAT AMER FBD BARREL-500 LB(40800)</v>
          </cell>
          <cell r="I2490">
            <v>3.0619999999999998</v>
          </cell>
          <cell r="J2490">
            <v>1.9476</v>
          </cell>
          <cell r="K2490">
            <v>5.96</v>
          </cell>
        </row>
        <row r="2491">
          <cell r="F2491" t="str">
            <v>115101-25703</v>
          </cell>
          <cell r="G2491" t="str">
            <v>Tasty Brands Ground Chicken Mini Tacos</v>
          </cell>
          <cell r="H2491" t="str">
            <v>CHEESE NAT AMER FBD BARREL-500 LB(40800)</v>
          </cell>
          <cell r="I2491">
            <v>3.0750000000000002</v>
          </cell>
          <cell r="J2491">
            <v>1.9476</v>
          </cell>
          <cell r="K2491">
            <v>5.99</v>
          </cell>
        </row>
        <row r="2492">
          <cell r="F2492" t="str">
            <v>115101-25705</v>
          </cell>
          <cell r="G2492" t="str">
            <v>Tasty Brands WG Crunchy Mini Tacos</v>
          </cell>
          <cell r="H2492" t="str">
            <v>CHEESE NAT AMER FBD BARREL-500 LB(40800)</v>
          </cell>
          <cell r="I2492">
            <v>2.6</v>
          </cell>
          <cell r="J2492">
            <v>1.9476</v>
          </cell>
          <cell r="K2492">
            <v>5.0599999999999996</v>
          </cell>
        </row>
        <row r="2493">
          <cell r="F2493" t="str">
            <v>115101-41009</v>
          </cell>
          <cell r="G2493" t="str">
            <v>WG Oven Ready Breaded Mozzarella Sticks</v>
          </cell>
          <cell r="H2493" t="str">
            <v>CHEESE NAT AMER FBD BARREL-500 LB(40800)</v>
          </cell>
          <cell r="I2493">
            <v>14.13</v>
          </cell>
          <cell r="J2493">
            <v>1.9476</v>
          </cell>
          <cell r="K2493">
            <v>27.52</v>
          </cell>
        </row>
        <row r="2494">
          <cell r="F2494" t="str">
            <v>115101-41832</v>
          </cell>
          <cell r="G2494" t="str">
            <v>Tasty Brands WG Breaded Square Ravioli</v>
          </cell>
          <cell r="H2494" t="str">
            <v>CHEESE NAT AMER FBD BARREL-500 LB(40800)</v>
          </cell>
          <cell r="I2494">
            <v>5.07</v>
          </cell>
          <cell r="J2494">
            <v>1.9476</v>
          </cell>
          <cell r="K2494">
            <v>9.8699999999999992</v>
          </cell>
        </row>
        <row r="2495">
          <cell r="F2495" t="str">
            <v>115101-41834</v>
          </cell>
          <cell r="G2495" t="str">
            <v>WG Oven Ready Breaded Mini Cheese Ravioli</v>
          </cell>
          <cell r="H2495" t="str">
            <v>CHEESE NAT AMER FBD BARREL-500 LB(40800)</v>
          </cell>
          <cell r="I2495">
            <v>4.1900000000000004</v>
          </cell>
          <cell r="J2495">
            <v>1.9476</v>
          </cell>
          <cell r="K2495">
            <v>8.16</v>
          </cell>
        </row>
        <row r="2496">
          <cell r="F2496" t="str">
            <v>115101-41837</v>
          </cell>
          <cell r="G2496" t="str">
            <v>Tasty Brands Whole Grain Mini Cheese Ravioli</v>
          </cell>
          <cell r="H2496" t="str">
            <v>CHEESE NAT AMER FBD BARREL-500 LB(40800)</v>
          </cell>
          <cell r="I2496">
            <v>3.65</v>
          </cell>
          <cell r="J2496">
            <v>1.9476</v>
          </cell>
          <cell r="K2496">
            <v>7.11</v>
          </cell>
        </row>
        <row r="2497">
          <cell r="F2497" t="str">
            <v>115101-52106</v>
          </cell>
          <cell r="G2497" t="str">
            <v>Whole Grain Cheese Jumbo Pizza Bagels</v>
          </cell>
          <cell r="H2497" t="str">
            <v>CHEESE NAT AMER FBD BARREL-500 LB(40800)</v>
          </cell>
          <cell r="I2497">
            <v>9.3000000000000007</v>
          </cell>
          <cell r="J2497">
            <v>1.9476</v>
          </cell>
          <cell r="K2497">
            <v>18.11</v>
          </cell>
        </row>
        <row r="2498">
          <cell r="F2498" t="str">
            <v>115101-52222</v>
          </cell>
          <cell r="G2498" t="str">
            <v>Whole Grain Cheese Mini Pizza Bagels</v>
          </cell>
          <cell r="H2498" t="str">
            <v>CHEESE NAT AMER FBD BARREL-500 LB(40800)</v>
          </cell>
          <cell r="I2498">
            <v>8.4659999999999993</v>
          </cell>
          <cell r="J2498">
            <v>1.9476</v>
          </cell>
          <cell r="K2498">
            <v>16.489999999999998</v>
          </cell>
        </row>
        <row r="2499">
          <cell r="F2499" t="str">
            <v>115101-52223</v>
          </cell>
          <cell r="G2499" t="str">
            <v>Whole Grain Cheese &amp; Turkey Pepperoni
Mini Pizza Bagels</v>
          </cell>
          <cell r="H2499" t="str">
            <v>CHEESE NAT AMER FBD BARREL-500 LB(40800)</v>
          </cell>
          <cell r="I2499">
            <v>6</v>
          </cell>
          <cell r="J2499">
            <v>1.9476</v>
          </cell>
          <cell r="K2499">
            <v>11.69</v>
          </cell>
        </row>
        <row r="2500">
          <cell r="F2500" t="str">
            <v>115101-53201</v>
          </cell>
          <cell r="G2500" t="str">
            <v>Tasty Brands WG Pizzaboli</v>
          </cell>
          <cell r="H2500" t="str">
            <v>CHEESE NAT AMER FBD BARREL-500 LB(40800)</v>
          </cell>
          <cell r="I2500">
            <v>12</v>
          </cell>
          <cell r="J2500">
            <v>1.9476</v>
          </cell>
          <cell r="K2500">
            <v>23.37</v>
          </cell>
        </row>
        <row r="2501">
          <cell r="F2501" t="str">
            <v>115101-53206</v>
          </cell>
          <cell r="G2501" t="str">
            <v>Tasty Brands WG Pizzaboli Sicillian Style Cheese Calzone, IW</v>
          </cell>
          <cell r="H2501" t="str">
            <v>CHEESE NAT AMER FBD BARREL-500 LB(40800)</v>
          </cell>
          <cell r="I2501">
            <v>12</v>
          </cell>
          <cell r="J2501">
            <v>1.9476</v>
          </cell>
          <cell r="K2501">
            <v>23.37</v>
          </cell>
        </row>
        <row r="2502">
          <cell r="F2502" t="str">
            <v>115101-53206</v>
          </cell>
          <cell r="G2502" t="str">
            <v>Tasty Brands WG Pizzaboli Sicillian Style Cheese Calzone, IW</v>
          </cell>
          <cell r="H2502" t="str">
            <v>CHEESE NAT AMER FBD BARREL-500 LB(40800)</v>
          </cell>
          <cell r="I2502">
            <v>12</v>
          </cell>
          <cell r="J2502">
            <v>1.9476</v>
          </cell>
          <cell r="K2502">
            <v>23.37</v>
          </cell>
        </row>
        <row r="2503">
          <cell r="F2503" t="str">
            <v>115101-53207</v>
          </cell>
          <cell r="G2503" t="str">
            <v>Tasty Brands WG NachoBoli (Fiesta)</v>
          </cell>
          <cell r="H2503" t="str">
            <v>CHEESE NAT AMER FBD BARREL-500 LB(40800)</v>
          </cell>
          <cell r="I2503">
            <v>12</v>
          </cell>
          <cell r="J2503">
            <v>1.9476</v>
          </cell>
          <cell r="K2503">
            <v>23.37</v>
          </cell>
        </row>
        <row r="2504">
          <cell r="F2504" t="str">
            <v>115101-53208</v>
          </cell>
          <cell r="G2504" t="str">
            <v>Tasty Brands WG Pizzaboli Bites</v>
          </cell>
          <cell r="H2504" t="str">
            <v>CHEESE NAT AMER FBD BARREL-500 LB(40800)</v>
          </cell>
          <cell r="I2504">
            <v>9.8800000000000008</v>
          </cell>
          <cell r="J2504">
            <v>1.9476</v>
          </cell>
          <cell r="K2504">
            <v>19.239999999999998</v>
          </cell>
        </row>
        <row r="2505">
          <cell r="F2505" t="str">
            <v>115101-53227</v>
          </cell>
          <cell r="G2505" t="str">
            <v>Tasty Brands WG NachoBoli, Bulk</v>
          </cell>
          <cell r="H2505" t="str">
            <v>CHEESE NAT AMER FBD BARREL-500 LB(40800)</v>
          </cell>
          <cell r="I2505">
            <v>12</v>
          </cell>
          <cell r="J2505">
            <v>1.9476</v>
          </cell>
          <cell r="K2505">
            <v>23.37</v>
          </cell>
        </row>
        <row r="2506">
          <cell r="F2506" t="str">
            <v>115101-55202</v>
          </cell>
          <cell r="G2506" t="str">
            <v>WG Gravy, Cheese &amp; Turkey Sausage Breakfast Round</v>
          </cell>
          <cell r="H2506" t="str">
            <v>CHEESE NAT AMER FBD BARREL-500 LB(40800)</v>
          </cell>
          <cell r="I2506">
            <v>1.901</v>
          </cell>
          <cell r="J2506">
            <v>1.9476</v>
          </cell>
          <cell r="K2506">
            <v>3.7</v>
          </cell>
        </row>
        <row r="2507">
          <cell r="F2507" t="str">
            <v>115101-61008</v>
          </cell>
          <cell r="G2507" t="str">
            <v>Tasty Brands WG Buffalo Chicken Calzone</v>
          </cell>
          <cell r="H2507" t="str">
            <v>CHEESE NAT AMER FBD BARREL-500 LB(40800)</v>
          </cell>
          <cell r="I2507">
            <v>5.63</v>
          </cell>
          <cell r="J2507">
            <v>1.9476</v>
          </cell>
          <cell r="K2507">
            <v>10.96</v>
          </cell>
        </row>
        <row r="2508">
          <cell r="F2508" t="str">
            <v>115101-61009</v>
          </cell>
          <cell r="G2508" t="str">
            <v>Tasty Brands WG Buffalo Chicken Calzone, IW</v>
          </cell>
          <cell r="H2508" t="str">
            <v>CHEESE NAT AMER FBD BARREL-500 LB(40800)</v>
          </cell>
          <cell r="I2508">
            <v>5.63</v>
          </cell>
          <cell r="J2508">
            <v>1.9476</v>
          </cell>
          <cell r="K2508">
            <v>10.96</v>
          </cell>
        </row>
        <row r="2509">
          <cell r="F2509" t="str">
            <v>115101-62001</v>
          </cell>
          <cell r="G2509" t="str">
            <v>WG Twisted Mozzarella Filled Breadsticks - 1gr</v>
          </cell>
          <cell r="H2509" t="str">
            <v>CHEESE NAT AMER FBD BARREL-500 LB(40800)</v>
          </cell>
          <cell r="I2509">
            <v>7.20031</v>
          </cell>
          <cell r="J2509">
            <v>1.9476</v>
          </cell>
          <cell r="K2509">
            <v>14.02</v>
          </cell>
        </row>
        <row r="2510">
          <cell r="F2510" t="str">
            <v>115101-62002</v>
          </cell>
          <cell r="G2510" t="str">
            <v>WG Twisted Mozzarella Filled Breadsticks</v>
          </cell>
          <cell r="H2510" t="str">
            <v>CHEESE NAT AMER FBD BARREL-500 LB(40800)</v>
          </cell>
          <cell r="I2510">
            <v>5.625</v>
          </cell>
          <cell r="J2510">
            <v>1.9476</v>
          </cell>
          <cell r="K2510">
            <v>10.96</v>
          </cell>
        </row>
        <row r="2511">
          <cell r="F2511" t="str">
            <v>115101-70002</v>
          </cell>
          <cell r="G2511" t="str">
            <v>Tasty Brands Turkey &amp; 2 Cheese Wrap</v>
          </cell>
          <cell r="H2511" t="str">
            <v>CHEESE NAT AMER FBD BARREL-500 LB(40800)</v>
          </cell>
          <cell r="I2511">
            <v>4.3600000000000003</v>
          </cell>
          <cell r="J2511">
            <v>1.9476</v>
          </cell>
          <cell r="K2511">
            <v>8.49</v>
          </cell>
        </row>
        <row r="2512">
          <cell r="F2512" t="str">
            <v>115101-70004</v>
          </cell>
          <cell r="G2512" t="str">
            <v>WG Italian Combo &amp; Cheese Wrap</v>
          </cell>
          <cell r="H2512" t="str">
            <v>CHEESE NAT AMER FBD BARREL-500 LB(40800)</v>
          </cell>
          <cell r="I2512">
            <v>5</v>
          </cell>
          <cell r="J2512">
            <v>1.9476</v>
          </cell>
          <cell r="K2512">
            <v>9.74</v>
          </cell>
        </row>
        <row r="2513">
          <cell r="F2513" t="str">
            <v>115101-70006</v>
          </cell>
          <cell r="G2513" t="str">
            <v>WG Turkey Ham &amp; Cheese Wrap</v>
          </cell>
          <cell r="H2513" t="str">
            <v>CHEESE NAT AMER FBD BARREL-500 LB(40800)</v>
          </cell>
          <cell r="I2513">
            <v>4.3550000000000004</v>
          </cell>
          <cell r="J2513">
            <v>1.9476</v>
          </cell>
          <cell r="K2513">
            <v>8.48</v>
          </cell>
        </row>
        <row r="2514">
          <cell r="F2514" t="str">
            <v>115101-70013</v>
          </cell>
          <cell r="G2514" t="str">
            <v>WG Turkey, Turkey Ham &amp; 2-
Cheese Wedge Sandwich</v>
          </cell>
          <cell r="H2514" t="str">
            <v>CHEESE NAT AMER FBD BARREL-500 LB(40800)</v>
          </cell>
          <cell r="I2514">
            <v>3.92</v>
          </cell>
          <cell r="J2514">
            <v>1.9476</v>
          </cell>
          <cell r="K2514">
            <v>7.63</v>
          </cell>
        </row>
        <row r="2515">
          <cell r="F2515" t="str">
            <v>115101-70014</v>
          </cell>
          <cell r="G2515" t="str">
            <v>WG Italian Combo &amp; Cheese Sandwich</v>
          </cell>
          <cell r="H2515" t="str">
            <v>CHEESE NAT AMER FBD BARREL-500 LB(40800)</v>
          </cell>
          <cell r="I2515">
            <v>4.5</v>
          </cell>
          <cell r="J2515">
            <v>1.9476</v>
          </cell>
          <cell r="K2515">
            <v>8.76</v>
          </cell>
        </row>
        <row r="2516">
          <cell r="F2516" t="str">
            <v>115101-70015</v>
          </cell>
          <cell r="G2516" t="str">
            <v>Tasty Brands Chicken, Turkey Pepperoni &amp; Cheese Sub Sandwich on WG Bread</v>
          </cell>
          <cell r="H2516" t="str">
            <v>CHEESE NAT AMER FBD BARREL-500 LB(40800)</v>
          </cell>
          <cell r="I2516">
            <v>4.5</v>
          </cell>
          <cell r="J2516">
            <v>1.9476</v>
          </cell>
          <cell r="K2516">
            <v>8.76</v>
          </cell>
        </row>
        <row r="2517">
          <cell r="F2517" t="str">
            <v>115101-70016</v>
          </cell>
          <cell r="G2517" t="str">
            <v>WG Turkey Ham &amp; Cheese Sandwich</v>
          </cell>
          <cell r="H2517" t="str">
            <v>CHEESE NAT AMER FBD BARREL-500 LB(40800)</v>
          </cell>
          <cell r="I2517">
            <v>3.92</v>
          </cell>
          <cell r="J2517">
            <v>1.9476</v>
          </cell>
          <cell r="K2517">
            <v>7.63</v>
          </cell>
        </row>
        <row r="2518">
          <cell r="F2518" t="str">
            <v>115101-70018</v>
          </cell>
          <cell r="G2518" t="str">
            <v>Tasty Brands Turkey Bologna, Turkey Salami &amp; Cheese Sandwich</v>
          </cell>
          <cell r="H2518" t="str">
            <v>CHEESE NAT AMER FBD BARREL-500 LB(40800)</v>
          </cell>
          <cell r="I2518">
            <v>2.1779999999999999</v>
          </cell>
          <cell r="J2518">
            <v>1.9476</v>
          </cell>
          <cell r="K2518">
            <v>4.24</v>
          </cell>
        </row>
        <row r="2519">
          <cell r="F2519" t="str">
            <v>115101-70019</v>
          </cell>
          <cell r="G2519" t="str">
            <v>Turkey &amp; Cheese Wedge Sandwich</v>
          </cell>
          <cell r="H2519" t="str">
            <v>CHEESE NAT AMER FBD BARREL-500 LB(40800)</v>
          </cell>
          <cell r="I2519">
            <v>3.92</v>
          </cell>
          <cell r="J2519">
            <v>1.9476</v>
          </cell>
          <cell r="K2519">
            <v>7.63</v>
          </cell>
        </row>
        <row r="2520">
          <cell r="F2520" t="str">
            <v>115101-70026</v>
          </cell>
          <cell r="G2520" t="str">
            <v>Turkey Ham &amp; Cheese Hoagie Sandwich</v>
          </cell>
          <cell r="H2520" t="str">
            <v>CHEESE NAT AMER FBD BARREL-500 LB(40800)</v>
          </cell>
          <cell r="I2520">
            <v>3.92</v>
          </cell>
          <cell r="J2520">
            <v>1.9476</v>
          </cell>
          <cell r="K2520">
            <v>7.63</v>
          </cell>
        </row>
        <row r="2521">
          <cell r="F2521" t="str">
            <v>115101-70028</v>
          </cell>
          <cell r="G2521" t="str">
            <v>Breaded Chicken &amp; Cheese Wrap w/ BBQ Sauce</v>
          </cell>
          <cell r="H2521" t="str">
            <v>CHEESE NAT AMER FBD BARREL-500 LB(40800)</v>
          </cell>
          <cell r="I2521">
            <v>5.8789999999999996</v>
          </cell>
          <cell r="J2521">
            <v>1.9476</v>
          </cell>
          <cell r="K2521">
            <v>11.45</v>
          </cell>
        </row>
        <row r="2522">
          <cell r="F2522" t="str">
            <v>115101-70036</v>
          </cell>
          <cell r="G2522" t="str">
            <v>Tasty Brands Turkey Ham &amp; Cheese Sandwich on a WG Sweet Roll</v>
          </cell>
          <cell r="H2522" t="str">
            <v>CHEESE NAT AMER FBD BARREL-500 LB(40800)</v>
          </cell>
          <cell r="I2522">
            <v>2.78</v>
          </cell>
          <cell r="J2522">
            <v>1.9476</v>
          </cell>
          <cell r="K2522">
            <v>5.41</v>
          </cell>
        </row>
        <row r="2523">
          <cell r="F2523" t="str">
            <v>115101-70051</v>
          </cell>
          <cell r="G2523" t="str">
            <v>Egg &amp; Cheese Sandwich on WG Roll</v>
          </cell>
          <cell r="H2523" t="str">
            <v>CHEESE NAT AMER FBD BARREL-500 LB(40800)</v>
          </cell>
          <cell r="I2523">
            <v>1.62302112</v>
          </cell>
          <cell r="J2523">
            <v>1.9476</v>
          </cell>
          <cell r="K2523">
            <v>3.16</v>
          </cell>
        </row>
        <row r="2524">
          <cell r="F2524" t="str">
            <v>115101-70052</v>
          </cell>
          <cell r="G2524" t="str">
            <v>Turkey Sausage &amp; Cheese  Sandwich on WG Roll</v>
          </cell>
          <cell r="H2524" t="str">
            <v>CHEESE NAT AMER FBD BARREL-500 LB(40800)</v>
          </cell>
          <cell r="I2524">
            <v>1.62302112</v>
          </cell>
          <cell r="J2524">
            <v>1.9476</v>
          </cell>
          <cell r="K2524">
            <v>3.16</v>
          </cell>
        </row>
        <row r="2525">
          <cell r="F2525" t="str">
            <v>115101-70060</v>
          </cell>
          <cell r="G2525" t="str">
            <v>Tasty Brands Chicken, Turkey Pepperoni &amp; Cheese Croissant Sandwich</v>
          </cell>
          <cell r="H2525" t="str">
            <v>CHEESE NAT AMER FBD BARREL-500 LB(40800)</v>
          </cell>
          <cell r="I2525">
            <v>4.5</v>
          </cell>
          <cell r="J2525">
            <v>1.9476</v>
          </cell>
          <cell r="K2525">
            <v>8.76</v>
          </cell>
        </row>
        <row r="2526">
          <cell r="F2526" t="str">
            <v>115101-70070</v>
          </cell>
          <cell r="G2526" t="str">
            <v>Tasty Brands Toasted Cheese Croissant Sandwich</v>
          </cell>
          <cell r="H2526" t="str">
            <v>CHEESE NAT AMER FBD BARREL-500 LB(40800)</v>
          </cell>
          <cell r="I2526">
            <v>5.56</v>
          </cell>
          <cell r="J2526">
            <v>1.9476</v>
          </cell>
          <cell r="K2526">
            <v>10.83</v>
          </cell>
        </row>
        <row r="2527">
          <cell r="F2527" t="str">
            <v>115101-70071</v>
          </cell>
          <cell r="G2527" t="str">
            <v>Tasty Brands Toasted Cheese Croissant Sandwich</v>
          </cell>
          <cell r="H2527" t="str">
            <v>CHEESE NAT AMER FBD BARREL-500 LB(40800)</v>
          </cell>
          <cell r="I2527">
            <v>6.67</v>
          </cell>
          <cell r="J2527">
            <v>1.9476</v>
          </cell>
          <cell r="K2527">
            <v>12.99</v>
          </cell>
        </row>
        <row r="2528">
          <cell r="F2528" t="str">
            <v>115101-70073</v>
          </cell>
          <cell r="G2528" t="str">
            <v>Whole Grain  Turkey Ham &amp; Cheese Croissant Sandwich</v>
          </cell>
          <cell r="H2528" t="str">
            <v>CHEESE NAT AMER FBD BARREL-500 LB(40800)</v>
          </cell>
          <cell r="I2528">
            <v>2.78</v>
          </cell>
          <cell r="J2528">
            <v>1.9476</v>
          </cell>
          <cell r="K2528">
            <v>5.41</v>
          </cell>
        </row>
        <row r="2529">
          <cell r="F2529" t="str">
            <v>115101-70074</v>
          </cell>
          <cell r="G2529" t="str">
            <v>AN Turkey Ham &amp; Cheese on a Croissant Sandwich</v>
          </cell>
          <cell r="H2529" t="str">
            <v>CHEESE NAT AMER FBD BARREL-500 LB(40800)</v>
          </cell>
          <cell r="I2529">
            <v>2.7829999999999999</v>
          </cell>
          <cell r="J2529">
            <v>1.9476</v>
          </cell>
          <cell r="K2529">
            <v>5.42</v>
          </cell>
        </row>
        <row r="2530">
          <cell r="F2530" t="str">
            <v>115101-70075</v>
          </cell>
          <cell r="G2530" t="str">
            <v>Tasty Brands Cheese Croissant Sandwich</v>
          </cell>
          <cell r="H2530" t="str">
            <v>CHEESE NAT AMER FBD BARREL-500 LB(40800)</v>
          </cell>
          <cell r="I2530">
            <v>5.57</v>
          </cell>
          <cell r="J2530">
            <v>1.9476</v>
          </cell>
          <cell r="K2530">
            <v>10.85</v>
          </cell>
        </row>
        <row r="2531">
          <cell r="F2531" t="str">
            <v>115101-70076</v>
          </cell>
          <cell r="G2531" t="str">
            <v>Whole Grain Turkey Ham &amp; Cheese Croissant Sandwich</v>
          </cell>
          <cell r="H2531" t="str">
            <v>CHEESE NAT AMER FBD BARREL-500 LB(40800)</v>
          </cell>
          <cell r="I2531">
            <v>3.339</v>
          </cell>
          <cell r="J2531">
            <v>1.9476</v>
          </cell>
          <cell r="K2531">
            <v>6.5</v>
          </cell>
        </row>
        <row r="2532">
          <cell r="F2532" t="str">
            <v>115101-70079</v>
          </cell>
          <cell r="G2532" t="str">
            <v>Tasty Brands Cheese Croissant Sandwich</v>
          </cell>
          <cell r="H2532" t="str">
            <v>CHEESE NAT AMER FBD BARREL-500 LB(40800)</v>
          </cell>
          <cell r="I2532">
            <v>7.84</v>
          </cell>
          <cell r="J2532">
            <v>1.9476</v>
          </cell>
          <cell r="K2532">
            <v>15.27</v>
          </cell>
        </row>
        <row r="2533">
          <cell r="F2533" t="str">
            <v>115101-70080</v>
          </cell>
          <cell r="G2533" t="str">
            <v>Tasty Brands Turkey &amp; Cheese on WG Sub Sandwich</v>
          </cell>
          <cell r="H2533" t="str">
            <v>CHEESE NAT AMER FBD BARREL-500 LB(40800)</v>
          </cell>
          <cell r="I2533">
            <v>3.34</v>
          </cell>
          <cell r="J2533">
            <v>1.9476</v>
          </cell>
          <cell r="K2533">
            <v>6.5</v>
          </cell>
        </row>
        <row r="2534">
          <cell r="F2534" t="str">
            <v>115101-70081</v>
          </cell>
          <cell r="G2534" t="str">
            <v>Tasty Brands Turkey Ham &amp; Cheese on WG Sub Sandwich</v>
          </cell>
          <cell r="H2534" t="str">
            <v>CHEESE NAT AMER FBD BARREL-500 LB(40800)</v>
          </cell>
          <cell r="I2534">
            <v>3.34</v>
          </cell>
          <cell r="J2534">
            <v>1.9476</v>
          </cell>
          <cell r="K2534">
            <v>6.5</v>
          </cell>
        </row>
        <row r="2535">
          <cell r="F2535" t="str">
            <v>115101-70085</v>
          </cell>
          <cell r="G2535" t="str">
            <v>Tasty Brands Turkey Ham, Turkey Pepperoni &amp; Cheese on WG Roll</v>
          </cell>
          <cell r="H2535" t="str">
            <v>CHEESE NAT AMER FBD BARREL-500 LB(40800)</v>
          </cell>
          <cell r="I2535">
            <v>4.5</v>
          </cell>
          <cell r="J2535">
            <v>1.9476</v>
          </cell>
          <cell r="K2535">
            <v>8.76</v>
          </cell>
        </row>
        <row r="2536">
          <cell r="F2536" t="str">
            <v>115101-70096</v>
          </cell>
          <cell r="G2536" t="str">
            <v>Tasty Brands Cheeseburger Sliders Twin Pack</v>
          </cell>
          <cell r="H2536" t="str">
            <v>CHEESE NAT AMER FBD BARREL-500 LB(40800)</v>
          </cell>
          <cell r="I2536">
            <v>1.04</v>
          </cell>
          <cell r="J2536">
            <v>1.9476</v>
          </cell>
          <cell r="K2536">
            <v>2.0299999999999998</v>
          </cell>
        </row>
        <row r="2537">
          <cell r="F2537" t="str">
            <v>115101-70172</v>
          </cell>
          <cell r="G2537" t="str">
            <v>Tasty Brands Turkey &amp; Cheese Croissant Sandwich</v>
          </cell>
          <cell r="H2537" t="str">
            <v>CHEESE NAT AMER FBD BARREL-500 LB(40800)</v>
          </cell>
          <cell r="I2537">
            <v>3.34</v>
          </cell>
          <cell r="J2537">
            <v>1.9476</v>
          </cell>
          <cell r="K2537">
            <v>6.5</v>
          </cell>
        </row>
        <row r="2538">
          <cell r="F2538" t="str">
            <v>115101-70204</v>
          </cell>
          <cell r="G2538" t="str">
            <v>Turkey Ham, Turkey Pepperoni &amp; Cheese on a Sub Roll</v>
          </cell>
          <cell r="H2538" t="str">
            <v>CHEESE NAT AMER FBD BARREL-500 LB(40800)</v>
          </cell>
          <cell r="I2538">
            <v>3.34</v>
          </cell>
          <cell r="J2538">
            <v>1.9476</v>
          </cell>
          <cell r="K2538">
            <v>6.5</v>
          </cell>
        </row>
        <row r="2539">
          <cell r="F2539" t="str">
            <v>115101-70222</v>
          </cell>
          <cell r="G2539" t="str">
            <v>Turkey Breast &amp; Cheese on a Sub Roll</v>
          </cell>
          <cell r="H2539" t="str">
            <v>CHEESE NAT AMER FBD BARREL-500 LB(40800)</v>
          </cell>
          <cell r="I2539">
            <v>3.34</v>
          </cell>
          <cell r="J2539">
            <v>1.9476</v>
          </cell>
          <cell r="K2539">
            <v>6.5</v>
          </cell>
        </row>
        <row r="2540">
          <cell r="F2540" t="str">
            <v>115101-70331</v>
          </cell>
          <cell r="G2540" t="str">
            <v>Tasty Brands Cheese Waffle Sandwich</v>
          </cell>
          <cell r="H2540" t="str">
            <v>CHEESE NAT AMER FBD BARREL-500 LB(40800)</v>
          </cell>
          <cell r="I2540">
            <v>8.9</v>
          </cell>
          <cell r="J2540">
            <v>1.9476</v>
          </cell>
          <cell r="K2540">
            <v>17.329999999999998</v>
          </cell>
        </row>
        <row r="2541">
          <cell r="F2541" t="str">
            <v>115101-70338</v>
          </cell>
          <cell r="G2541" t="str">
            <v>Tasty Brands Chicken Sausage &amp; Cheese Waffle Sandwich</v>
          </cell>
          <cell r="H2541" t="str">
            <v>CHEESE NAT AMER FBD BARREL-500 LB(40800)</v>
          </cell>
          <cell r="I2541">
            <v>3.71</v>
          </cell>
          <cell r="J2541">
            <v>1.9476</v>
          </cell>
          <cell r="K2541">
            <v>7.23</v>
          </cell>
        </row>
        <row r="2542">
          <cell r="F2542" t="str">
            <v>115101-70495</v>
          </cell>
          <cell r="G2542" t="str">
            <v>Tasty Brands Chicken Sausage, Egg &amp; Cheese on WG English Muffin</v>
          </cell>
          <cell r="H2542" t="str">
            <v>CHEESE NAT AMER FBD BARREL-500 LB(40800)</v>
          </cell>
          <cell r="I2542">
            <v>1.48</v>
          </cell>
          <cell r="J2542">
            <v>1.9476</v>
          </cell>
          <cell r="K2542">
            <v>2.88</v>
          </cell>
        </row>
        <row r="2543">
          <cell r="F2543" t="str">
            <v>115101-70513</v>
          </cell>
          <cell r="G2543" t="str">
            <v>Tasty Brands Turkey, Turkey Ham &amp; 2-Cheese Wedge</v>
          </cell>
          <cell r="H2543" t="str">
            <v>CHEESE NAT AMER FBD BARREL-500 LB(40800)</v>
          </cell>
          <cell r="I2543">
            <v>2.1779999999999999</v>
          </cell>
          <cell r="J2543">
            <v>1.9476</v>
          </cell>
          <cell r="K2543">
            <v>4.24</v>
          </cell>
        </row>
        <row r="2544">
          <cell r="F2544" t="str">
            <v>115101-70795</v>
          </cell>
          <cell r="G2544" t="str">
            <v>Tasty Brands Chicken Sausage, Egg &amp; Cheese on WG Croissant</v>
          </cell>
          <cell r="H2544" t="str">
            <v>CHEESE NAT AMER FBD BARREL-500 LB(40800)</v>
          </cell>
          <cell r="I2544">
            <v>1.34</v>
          </cell>
          <cell r="J2544">
            <v>1.9476</v>
          </cell>
          <cell r="K2544">
            <v>2.61</v>
          </cell>
        </row>
        <row r="2545">
          <cell r="F2545" t="str">
            <v>115101-70895</v>
          </cell>
          <cell r="G2545" t="str">
            <v>Tasty Brands Chicken Sausage, Egg &amp; Cheese on WG Biscuit</v>
          </cell>
          <cell r="H2545" t="str">
            <v>CHEESE NAT AMER FBD BARREL-500 LB(40800)</v>
          </cell>
          <cell r="I2545">
            <v>1.34</v>
          </cell>
          <cell r="J2545">
            <v>1.9476</v>
          </cell>
          <cell r="K2545">
            <v>2.61</v>
          </cell>
        </row>
        <row r="2546">
          <cell r="F2546" t="str">
            <v>115101-71011</v>
          </cell>
          <cell r="G2546" t="str">
            <v>Two-Cheese Wedge Sandwich, IW</v>
          </cell>
          <cell r="H2546" t="str">
            <v>CHEESE NAT AMER FBD BARREL-500 LB(40800)</v>
          </cell>
          <cell r="I2546">
            <v>9</v>
          </cell>
          <cell r="J2546">
            <v>1.9476</v>
          </cell>
          <cell r="K2546">
            <v>17.53</v>
          </cell>
        </row>
        <row r="2547">
          <cell r="F2547" t="str">
            <v>115101-71013</v>
          </cell>
          <cell r="G2547" t="str">
            <v>Oven Cooked Chicken Breast, Turkey Ham &amp; Cheese Whole Grain Wedge, IW</v>
          </cell>
          <cell r="H2547" t="str">
            <v>CHEESE NAT AMER FBD BARREL-500 LB(40800)</v>
          </cell>
          <cell r="I2547">
            <v>4.5</v>
          </cell>
          <cell r="J2547">
            <v>1.9476</v>
          </cell>
          <cell r="K2547">
            <v>8.76</v>
          </cell>
        </row>
        <row r="2548">
          <cell r="F2548" t="str">
            <v>115101-71014</v>
          </cell>
          <cell r="G2548" t="str">
            <v>Italian Combo Sandwich on WG Kaiser Roll</v>
          </cell>
          <cell r="H2548" t="str">
            <v>CHEESE NAT AMER FBD BARREL-500 LB(40800)</v>
          </cell>
          <cell r="I2548">
            <v>4.5</v>
          </cell>
          <cell r="J2548">
            <v>1.9476</v>
          </cell>
          <cell r="K2548">
            <v>8.76</v>
          </cell>
        </row>
        <row r="2549">
          <cell r="F2549" t="str">
            <v>115101-72014</v>
          </cell>
          <cell r="G2549" t="str">
            <v>Tasty Brands WG Italian Combo Wedge</v>
          </cell>
          <cell r="H2549" t="str">
            <v>CHEESE NAT AMER FBD BARREL-500 LB(40800)</v>
          </cell>
          <cell r="I2549">
            <v>4.5</v>
          </cell>
          <cell r="J2549">
            <v>1.9476</v>
          </cell>
          <cell r="K2549">
            <v>8.76</v>
          </cell>
        </row>
        <row r="2550">
          <cell r="F2550" t="str">
            <v>115101-72016</v>
          </cell>
          <cell r="G2550" t="str">
            <v>Tasty Brands WG Turkey Ham &amp; 2 Cheese Wedge</v>
          </cell>
          <cell r="H2550" t="str">
            <v>CHEESE NAT AMER FBD BARREL-500 LB(40800)</v>
          </cell>
          <cell r="I2550">
            <v>3.92</v>
          </cell>
          <cell r="J2550">
            <v>1.9476</v>
          </cell>
          <cell r="K2550">
            <v>7.63</v>
          </cell>
        </row>
        <row r="2551">
          <cell r="F2551" t="str">
            <v>115101-72101</v>
          </cell>
          <cell r="G2551" t="str">
            <v>Turkey Bologna, Turkey Salami &amp; Cheese on Hamburger Bun</v>
          </cell>
          <cell r="H2551" t="str">
            <v>CHEESE NAT AMER FBD BARREL-500 LB(40800)</v>
          </cell>
          <cell r="I2551">
            <v>3.34</v>
          </cell>
          <cell r="J2551">
            <v>1.9476</v>
          </cell>
          <cell r="K2551">
            <v>6.5</v>
          </cell>
        </row>
        <row r="2552">
          <cell r="F2552" t="str">
            <v>115101-72102</v>
          </cell>
          <cell r="G2552" t="str">
            <v>Turkey Ham &amp; Cheese on Hamburger Bun</v>
          </cell>
          <cell r="H2552" t="str">
            <v>CHEESE NAT AMER FBD BARREL-500 LB(40800)</v>
          </cell>
          <cell r="I2552">
            <v>3.34</v>
          </cell>
          <cell r="J2552">
            <v>1.9476</v>
          </cell>
          <cell r="K2552">
            <v>6.5</v>
          </cell>
        </row>
        <row r="2553">
          <cell r="F2553" t="str">
            <v>115101-72103</v>
          </cell>
          <cell r="G2553" t="str">
            <v>Turkey Bologna, Turkey Salami &amp; Cheese Sandwich</v>
          </cell>
          <cell r="H2553" t="str">
            <v>CHEESE NAT AMER FBD BARREL-500 LB(40800)</v>
          </cell>
          <cell r="I2553">
            <v>3.34</v>
          </cell>
          <cell r="J2553">
            <v>1.9476</v>
          </cell>
          <cell r="K2553">
            <v>6.5</v>
          </cell>
        </row>
        <row r="2554">
          <cell r="F2554" t="str">
            <v>115101-72106</v>
          </cell>
          <cell r="G2554" t="str">
            <v>Turkey Ham &amp; Cheese Sandwich</v>
          </cell>
          <cell r="H2554" t="str">
            <v>CHEESE NAT AMER FBD BARREL-500 LB(40800)</v>
          </cell>
          <cell r="I2554">
            <v>3.34</v>
          </cell>
          <cell r="J2554">
            <v>1.9476</v>
          </cell>
          <cell r="K2554">
            <v>6.5</v>
          </cell>
        </row>
        <row r="2555">
          <cell r="F2555" t="str">
            <v>115101-72122</v>
          </cell>
          <cell r="G2555" t="str">
            <v>Turkey &amp; Cheese Sandwich</v>
          </cell>
          <cell r="H2555" t="str">
            <v>CHEESE NAT AMER FBD BARREL-500 LB(40800)</v>
          </cell>
          <cell r="I2555">
            <v>3.34</v>
          </cell>
          <cell r="J2555">
            <v>1.9476</v>
          </cell>
          <cell r="K2555">
            <v>6.5</v>
          </cell>
        </row>
        <row r="2556">
          <cell r="F2556" t="str">
            <v>115101-72301</v>
          </cell>
          <cell r="G2556" t="str">
            <v>Turkey Bologna, Turkey Salami &amp; Cheese WG Sandwich</v>
          </cell>
          <cell r="H2556" t="str">
            <v>CHEESE NAT AMER FBD BARREL-500 LB(40800)</v>
          </cell>
          <cell r="I2556">
            <v>3.34</v>
          </cell>
          <cell r="J2556">
            <v>1.9476</v>
          </cell>
          <cell r="K2556">
            <v>6.5</v>
          </cell>
        </row>
        <row r="2557">
          <cell r="F2557" t="str">
            <v>115101-72302</v>
          </cell>
          <cell r="G2557" t="str">
            <v>Turkey &amp; Cheese on WG Kaiser Bun</v>
          </cell>
          <cell r="H2557" t="str">
            <v>CHEESE NAT AMER FBD BARREL-500 LB(40800)</v>
          </cell>
          <cell r="I2557">
            <v>3.34</v>
          </cell>
          <cell r="J2557">
            <v>1.9476</v>
          </cell>
          <cell r="K2557">
            <v>6.5</v>
          </cell>
        </row>
        <row r="2558">
          <cell r="F2558" t="str">
            <v>115101-72306</v>
          </cell>
          <cell r="G2558" t="str">
            <v>Turkey Ham &amp; Cheese on WG Kaiser Bun</v>
          </cell>
          <cell r="H2558" t="str">
            <v>CHEESE NAT AMER FBD BARREL-500 LB(40800)</v>
          </cell>
          <cell r="I2558">
            <v>3.34</v>
          </cell>
          <cell r="J2558">
            <v>1.9476</v>
          </cell>
          <cell r="K2558">
            <v>6.5</v>
          </cell>
        </row>
        <row r="2559">
          <cell r="F2559" t="str">
            <v>115101-72308</v>
          </cell>
          <cell r="G2559" t="str">
            <v>Chicken &amp; Cheese on WG Kaiser Bun</v>
          </cell>
          <cell r="H2559" t="str">
            <v>CHEESE NAT AMER FBD BARREL-500 LB(40800)</v>
          </cell>
          <cell r="I2559">
            <v>3.34</v>
          </cell>
          <cell r="J2559">
            <v>1.9476</v>
          </cell>
          <cell r="K2559">
            <v>6.5</v>
          </cell>
        </row>
        <row r="2560">
          <cell r="F2560" t="str">
            <v>115101-72355</v>
          </cell>
          <cell r="G2560" t="str">
            <v>Cheeseburger om a Bun</v>
          </cell>
          <cell r="H2560" t="str">
            <v>CHEESE NAT AMER FBD BARREL-500 LB(40800)</v>
          </cell>
          <cell r="I2560">
            <v>1.8</v>
          </cell>
          <cell r="J2560">
            <v>1.9476</v>
          </cell>
          <cell r="K2560">
            <v>3.51</v>
          </cell>
        </row>
        <row r="2561">
          <cell r="F2561" t="str">
            <v>115101-72388</v>
          </cell>
          <cell r="G2561" t="str">
            <v>Chicken Patty with Cheese on Kaiser</v>
          </cell>
          <cell r="H2561" t="str">
            <v>CHEESE NAT AMER FBD BARREL-500 LB(40800)</v>
          </cell>
          <cell r="I2561">
            <v>1.8</v>
          </cell>
          <cell r="J2561">
            <v>1.9476</v>
          </cell>
          <cell r="K2561">
            <v>3.51</v>
          </cell>
        </row>
        <row r="2562">
          <cell r="F2562" t="str">
            <v>115101-72389</v>
          </cell>
          <cell r="G2562" t="str">
            <v>Tasty Brands Chicken Patty with Cheese on Hamburger Bun</v>
          </cell>
          <cell r="H2562" t="str">
            <v>CHEESE NAT AMER FBD BARREL-500 LB(40800)</v>
          </cell>
          <cell r="I2562">
            <v>1.67</v>
          </cell>
          <cell r="J2562">
            <v>1.9476</v>
          </cell>
          <cell r="K2562">
            <v>3.25</v>
          </cell>
        </row>
        <row r="2563">
          <cell r="F2563" t="str">
            <v>115101-73061</v>
          </cell>
          <cell r="G2563" t="str">
            <v>Turkey Ham, Turkey Salami &amp; Cheese on WG Kaiser Bun</v>
          </cell>
          <cell r="H2563" t="str">
            <v>CHEESE NAT AMER FBD BARREL-500 LB(40800)</v>
          </cell>
          <cell r="I2563">
            <v>3.34</v>
          </cell>
          <cell r="J2563">
            <v>1.9476</v>
          </cell>
          <cell r="K2563">
            <v>6.5</v>
          </cell>
        </row>
        <row r="2564">
          <cell r="F2564" t="str">
            <v>115101-73071</v>
          </cell>
          <cell r="G2564" t="str">
            <v>Tasty Brands Egg Patty &amp; Cheese on WG Croissant</v>
          </cell>
          <cell r="H2564" t="str">
            <v>CHEESE NAT AMER FBD BARREL-500 LB(40800)</v>
          </cell>
          <cell r="I2564">
            <v>1.25</v>
          </cell>
          <cell r="J2564">
            <v>1.9476</v>
          </cell>
          <cell r="K2564">
            <v>2.4300000000000002</v>
          </cell>
        </row>
        <row r="2565">
          <cell r="F2565" t="str">
            <v>115101-73072</v>
          </cell>
          <cell r="G2565" t="str">
            <v>Tasty Brands Chicken Sausage, Egg &amp; Cheese on WG Croissant</v>
          </cell>
          <cell r="H2565" t="str">
            <v>CHEESE NAT AMER FBD BARREL-500 LB(40800)</v>
          </cell>
          <cell r="I2565">
            <v>1.72</v>
          </cell>
          <cell r="J2565">
            <v>1.9476</v>
          </cell>
          <cell r="K2565">
            <v>3.35</v>
          </cell>
        </row>
        <row r="2566">
          <cell r="F2566" t="str">
            <v>115101-73076</v>
          </cell>
          <cell r="G2566" t="str">
            <v>Tasty Brands Turkey Ham, Egg &amp; Cheese on WG Croissant</v>
          </cell>
          <cell r="H2566" t="str">
            <v>CHEESE NAT AMER FBD BARREL-500 LB(40800)</v>
          </cell>
          <cell r="I2566">
            <v>1.72</v>
          </cell>
          <cell r="J2566">
            <v>1.9476</v>
          </cell>
          <cell r="K2566">
            <v>3.35</v>
          </cell>
        </row>
        <row r="2567">
          <cell r="F2567" t="str">
            <v>115101-73401</v>
          </cell>
          <cell r="G2567" t="str">
            <v>Tasty Brands Egg Patty &amp; Cheese on WG English Muffin</v>
          </cell>
          <cell r="H2567" t="str">
            <v>CHEESE NAT AMER FBD BARREL-500 LB(40800)</v>
          </cell>
          <cell r="I2567">
            <v>1.25</v>
          </cell>
          <cell r="J2567">
            <v>1.9476</v>
          </cell>
          <cell r="K2567">
            <v>2.4300000000000002</v>
          </cell>
        </row>
        <row r="2568">
          <cell r="F2568" t="str">
            <v>115101-73801</v>
          </cell>
          <cell r="G2568" t="str">
            <v>Tasty Brands Egg Patty &amp; Cheese on WG Biscuit</v>
          </cell>
          <cell r="H2568" t="str">
            <v>CHEESE NAT AMER FBD BARREL-500 LB(40800)</v>
          </cell>
          <cell r="I2568">
            <v>1.25</v>
          </cell>
          <cell r="J2568">
            <v>1.9476</v>
          </cell>
          <cell r="K2568">
            <v>2.4300000000000002</v>
          </cell>
        </row>
        <row r="2569">
          <cell r="F2569" t="str">
            <v>115101-74018</v>
          </cell>
          <cell r="G2569" t="str">
            <v>Gourmet Café Rotisserie Seasoned Chicken Breast &amp; Mozzarella on a WG Brioche Bun</v>
          </cell>
          <cell r="H2569" t="str">
            <v>CHEESE NAT AMER FBD BARREL-500 LB(40800)</v>
          </cell>
          <cell r="I2569">
            <v>4.5</v>
          </cell>
          <cell r="J2569">
            <v>1.9476</v>
          </cell>
          <cell r="K2569">
            <v>8.76</v>
          </cell>
        </row>
        <row r="2570">
          <cell r="F2570" t="str">
            <v>115101-74076</v>
          </cell>
          <cell r="G2570" t="str">
            <v>Gourmet Café Black Forest Ham &amp; Cheddar on a WG Brioche Bun</v>
          </cell>
          <cell r="H2570" t="str">
            <v>CHEESE NAT AMER FBD BARREL-500 LB(40800)</v>
          </cell>
          <cell r="I2570">
            <v>4.5</v>
          </cell>
          <cell r="J2570">
            <v>1.9476</v>
          </cell>
          <cell r="K2570">
            <v>8.76</v>
          </cell>
        </row>
        <row r="2571">
          <cell r="F2571" t="str">
            <v>115101-76338</v>
          </cell>
          <cell r="G2571" t="str">
            <v>Tasty Brands Turkey Sausage &amp; Cheese Waffle Sandwich</v>
          </cell>
          <cell r="H2571" t="str">
            <v>CHEESE NAT AMER FBD BARREL-500 LB(40800)</v>
          </cell>
          <cell r="I2571">
            <v>3.71</v>
          </cell>
          <cell r="J2571">
            <v>1.9476</v>
          </cell>
          <cell r="K2571">
            <v>7.23</v>
          </cell>
        </row>
        <row r="2572">
          <cell r="F2572" t="str">
            <v>115101-90005</v>
          </cell>
          <cell r="G2572" t="str">
            <v>Mozzarella Cheese - shredded 6/5 lb</v>
          </cell>
          <cell r="H2572" t="str">
            <v>CHEESE NAT AMER FBD BARREL-500 LB(40800)</v>
          </cell>
          <cell r="I2572">
            <v>30</v>
          </cell>
          <cell r="J2572">
            <v>1.9476</v>
          </cell>
          <cell r="K2572">
            <v>58.43</v>
          </cell>
        </row>
        <row r="2573">
          <cell r="F2573" t="str">
            <v>115101-90006</v>
          </cell>
          <cell r="G2573" t="str">
            <v>Mozzarella String Cheese - IW</v>
          </cell>
          <cell r="H2573" t="str">
            <v>CHEESE NAT AMER FBD BARREL-500 LB(40800)</v>
          </cell>
          <cell r="I2573">
            <v>22.5</v>
          </cell>
          <cell r="J2573">
            <v>1.9476</v>
          </cell>
          <cell r="K2573">
            <v>43.82</v>
          </cell>
        </row>
        <row r="2574">
          <cell r="F2574" t="str">
            <v>115101-90007</v>
          </cell>
          <cell r="G2574" t="str">
            <v>rBST-free Mozzarella String Cheese</v>
          </cell>
          <cell r="H2574" t="str">
            <v>CHEESE NAT AMER FBD BARREL-500 LB(40800)</v>
          </cell>
          <cell r="I2574">
            <v>22.5</v>
          </cell>
          <cell r="J2574">
            <v>1.9476</v>
          </cell>
          <cell r="K2574">
            <v>43.82</v>
          </cell>
        </row>
        <row r="2575">
          <cell r="F2575" t="str">
            <v>115101-90008</v>
          </cell>
          <cell r="G2575" t="str">
            <v>rBST-free Lite Mozzarella String Cheese</v>
          </cell>
          <cell r="H2575" t="str">
            <v>CHEESE NAT AMER FBD BARREL-500 LB(40800)</v>
          </cell>
          <cell r="I2575">
            <v>22.5</v>
          </cell>
          <cell r="J2575">
            <v>1.9476</v>
          </cell>
          <cell r="K2575">
            <v>43.82</v>
          </cell>
        </row>
        <row r="2576">
          <cell r="F2576" t="str">
            <v>115101-90015</v>
          </cell>
          <cell r="G2576" t="str">
            <v>Tasty Brands Packaged Shredded LMPS Mozzarella</v>
          </cell>
          <cell r="H2576" t="str">
            <v>CHEESE NAT AMER FBD BARREL-500 LB(40800)</v>
          </cell>
          <cell r="I2576">
            <v>8.75</v>
          </cell>
          <cell r="J2576">
            <v>1.9476</v>
          </cell>
          <cell r="K2576">
            <v>17.04</v>
          </cell>
        </row>
        <row r="2577">
          <cell r="F2577" t="str">
            <v>115101-00801WG</v>
          </cell>
          <cell r="G2577" t="str">
            <v>Whole Grain Cheese Lasagna Rollup</v>
          </cell>
          <cell r="H2577" t="str">
            <v>CHEESE NAT AMER FBD BARREL-500 LB(40800)</v>
          </cell>
          <cell r="I2577">
            <v>11.28</v>
          </cell>
          <cell r="J2577">
            <v>1.9476</v>
          </cell>
          <cell r="K2577">
            <v>21.97</v>
          </cell>
        </row>
        <row r="2578">
          <cell r="F2578" t="str">
            <v>115101-00803WG</v>
          </cell>
          <cell r="G2578" t="str">
            <v>Whole Grain Cheese Stuffed Shells</v>
          </cell>
          <cell r="H2578" t="str">
            <v>CHEESE NAT AMER FBD BARREL-500 LB(40800)</v>
          </cell>
          <cell r="I2578">
            <v>11.47</v>
          </cell>
          <cell r="J2578">
            <v>1.9476</v>
          </cell>
          <cell r="K2578">
            <v>22.34</v>
          </cell>
        </row>
        <row r="2579">
          <cell r="F2579" t="str">
            <v>115101-00804WG</v>
          </cell>
          <cell r="G2579" t="str">
            <v>Whole Grain Cheese Ravioli</v>
          </cell>
          <cell r="H2579" t="str">
            <v>CHEESE NAT AMER FBD BARREL-500 LB(40800)</v>
          </cell>
          <cell r="I2579">
            <v>4.76</v>
          </cell>
          <cell r="J2579">
            <v>1.9476</v>
          </cell>
          <cell r="K2579">
            <v>9.27</v>
          </cell>
        </row>
        <row r="2580">
          <cell r="F2580" t="str">
            <v>115101-00808WG</v>
          </cell>
          <cell r="G2580" t="str">
            <v>Whole Grain Cheese Lasagna Rollup 1.5m</v>
          </cell>
          <cell r="H2580" t="str">
            <v>CHEESE NAT AMER FBD BARREL-500 LB(40800)</v>
          </cell>
          <cell r="I2580">
            <v>9.43</v>
          </cell>
          <cell r="J2580">
            <v>1.9476</v>
          </cell>
          <cell r="K2580">
            <v>18.37</v>
          </cell>
        </row>
        <row r="2581">
          <cell r="F2581" t="str">
            <v>115101-00813WG</v>
          </cell>
          <cell r="G2581" t="str">
            <v>Turkey and Cheese Rollup</v>
          </cell>
          <cell r="H2581" t="str">
            <v>CHEESE NAT AMER FBD BARREL-500 LB(40800)</v>
          </cell>
          <cell r="I2581">
            <v>6.15</v>
          </cell>
          <cell r="J2581">
            <v>1.9476</v>
          </cell>
          <cell r="K2581">
            <v>11.98</v>
          </cell>
        </row>
        <row r="2582">
          <cell r="F2582" t="str">
            <v>115101-00821WG</v>
          </cell>
          <cell r="G2582" t="str">
            <v>WG Vegetable &amp; Cheese Lasagna</v>
          </cell>
          <cell r="H2582" t="str">
            <v>CHEESE NAT AMER FBD BARREL-500 LB(40800)</v>
          </cell>
          <cell r="I2582">
            <v>7.33</v>
          </cell>
          <cell r="J2582">
            <v>1.9476</v>
          </cell>
          <cell r="K2582">
            <v>14.28</v>
          </cell>
        </row>
        <row r="2583">
          <cell r="F2583" t="str">
            <v>115101-00822WG</v>
          </cell>
          <cell r="G2583" t="str">
            <v>Home Style Tray Pack WG
Four Cheese Lasagna</v>
          </cell>
          <cell r="H2583" t="str">
            <v>CHEESE NAT AMER FBD BARREL-500 LB(40800)</v>
          </cell>
          <cell r="I2583">
            <v>5.35</v>
          </cell>
          <cell r="J2583">
            <v>1.9476</v>
          </cell>
          <cell r="K2583">
            <v>10.42</v>
          </cell>
        </row>
        <row r="2584">
          <cell r="F2584" t="str">
            <v>115101-00825WG</v>
          </cell>
          <cell r="G2584" t="str">
            <v>Tasty Brands WG Double Stuffed Pasta Rolls</v>
          </cell>
          <cell r="H2584" t="str">
            <v>CHEESE NAT AMER FBD BARREL-500 LB(40800)</v>
          </cell>
          <cell r="I2584">
            <v>10.26</v>
          </cell>
          <cell r="J2584">
            <v>1.9476</v>
          </cell>
          <cell r="K2584">
            <v>19.98</v>
          </cell>
        </row>
        <row r="2585">
          <cell r="F2585" t="str">
            <v>115101-00830WG</v>
          </cell>
          <cell r="G2585" t="str">
            <v>Tasty Brands WG 4-cheese Tortellini</v>
          </cell>
          <cell r="H2585" t="str">
            <v>CHEESE NAT AMER FBD BARREL-500 LB(40800)</v>
          </cell>
          <cell r="I2585">
            <v>3.1739999999999999</v>
          </cell>
          <cell r="J2585">
            <v>1.9476</v>
          </cell>
          <cell r="K2585">
            <v>6.18</v>
          </cell>
        </row>
        <row r="2586">
          <cell r="F2586" t="str">
            <v>115101-00831WG</v>
          </cell>
          <cell r="G2586" t="str">
            <v>Tasty Brands WG Stuffed Rigatoni</v>
          </cell>
          <cell r="H2586" t="str">
            <v>CHEESE NAT AMER FBD BARREL-500 LB(40800)</v>
          </cell>
          <cell r="I2586">
            <v>6.55</v>
          </cell>
          <cell r="J2586">
            <v>1.9476</v>
          </cell>
          <cell r="K2586">
            <v>12.76</v>
          </cell>
        </row>
        <row r="2587">
          <cell r="F2587" t="str">
            <v>115101-00832WG</v>
          </cell>
          <cell r="G2587" t="str">
            <v>Tasty Brands WG Square Ravioli</v>
          </cell>
          <cell r="H2587" t="str">
            <v>CHEESE NAT AMER FBD BARREL-500 LB(40800)</v>
          </cell>
          <cell r="I2587">
            <v>6.55</v>
          </cell>
          <cell r="J2587">
            <v>1.9476</v>
          </cell>
          <cell r="K2587">
            <v>12.76</v>
          </cell>
        </row>
        <row r="2588">
          <cell r="F2588" t="str">
            <v>115101-00834WG</v>
          </cell>
          <cell r="G2588" t="str">
            <v>Tasty Brands Whole Grain Mini Cheese Raviolis</v>
          </cell>
          <cell r="H2588" t="str">
            <v>CHEESE NAT AMER FBD BARREL-500 LB(40800)</v>
          </cell>
          <cell r="I2588">
            <v>5.22</v>
          </cell>
          <cell r="J2588">
            <v>1.9476</v>
          </cell>
          <cell r="K2588">
            <v>10.17</v>
          </cell>
        </row>
        <row r="2589">
          <cell r="F2589" t="str">
            <v>115101-00836WG</v>
          </cell>
          <cell r="G2589" t="str">
            <v>Tasty Brands Whole Grain Mini Cheese Raviolis</v>
          </cell>
          <cell r="H2589" t="str">
            <v>CHEESE NAT AMER FBD BARREL-500 LB(40800)</v>
          </cell>
          <cell r="I2589">
            <v>5.22</v>
          </cell>
          <cell r="J2589">
            <v>1.9476</v>
          </cell>
          <cell r="K2589">
            <v>10.17</v>
          </cell>
        </row>
        <row r="2590">
          <cell r="F2590" t="str">
            <v>115101-00837WG</v>
          </cell>
          <cell r="G2590" t="str">
            <v>Tasty Brands Whole Grain Mini Cheese Ravioli</v>
          </cell>
          <cell r="H2590" t="str">
            <v>CHEESE NAT AMER FBD BARREL-500 LB(40800)</v>
          </cell>
          <cell r="I2590">
            <v>5.22</v>
          </cell>
          <cell r="J2590">
            <v>1.9476</v>
          </cell>
          <cell r="K2590">
            <v>10.17</v>
          </cell>
        </row>
        <row r="2591">
          <cell r="F2591" t="str">
            <v>115101-00840WG</v>
          </cell>
          <cell r="G2591" t="str">
            <v>Tasty Brands Whole Grain Mini Cheese Ravioli - 2 / 5 lbs</v>
          </cell>
          <cell r="H2591" t="str">
            <v>CHEESE NAT AMER FBD BARREL-500 LB(40800)</v>
          </cell>
          <cell r="I2591">
            <v>1.76</v>
          </cell>
          <cell r="J2591">
            <v>1.9476</v>
          </cell>
          <cell r="K2591">
            <v>3.43</v>
          </cell>
        </row>
        <row r="2592">
          <cell r="F2592" t="str">
            <v>100524-48210</v>
          </cell>
          <cell r="G2592" t="str">
            <v>Cheese Quesadilla IW</v>
          </cell>
          <cell r="H2592" t="str">
            <v>CHEESE MOZ LM PART SKIM FRZ LVS-8/6 LB</v>
          </cell>
          <cell r="I2592">
            <v>12</v>
          </cell>
          <cell r="J2592">
            <v>1.9231</v>
          </cell>
          <cell r="K2592">
            <v>23.08</v>
          </cell>
        </row>
        <row r="2593">
          <cell r="F2593" t="str">
            <v>100524-48234</v>
          </cell>
          <cell r="G2593" t="str">
            <v>Bacon Quesadilla</v>
          </cell>
          <cell r="H2593" t="str">
            <v>CHEESE MOZ LM PART SKIM FRZ LVS-8/6 LB</v>
          </cell>
          <cell r="I2593">
            <v>10.68</v>
          </cell>
          <cell r="J2593">
            <v>1.9231</v>
          </cell>
          <cell r="K2593">
            <v>20.54</v>
          </cell>
        </row>
        <row r="2594">
          <cell r="F2594" t="str">
            <v>100524-66256</v>
          </cell>
          <cell r="G2594" t="str">
            <v>6" Garlic Cheese  Toast Bulk</v>
          </cell>
          <cell r="H2594" t="str">
            <v>CHEESE MOZ LM PART SKIM FRZ LVS-8/6 LB</v>
          </cell>
          <cell r="I2594">
            <v>7.5</v>
          </cell>
          <cell r="J2594">
            <v>1.9231</v>
          </cell>
          <cell r="K2594">
            <v>14.42</v>
          </cell>
        </row>
        <row r="2595">
          <cell r="F2595" t="str">
            <v>100524-66257</v>
          </cell>
          <cell r="G2595" t="str">
            <v>6" Garlic Cheese  Toast Wrapped</v>
          </cell>
          <cell r="H2595" t="str">
            <v>CHEESE MOZ LM PART SKIM FRZ LVS-8/6 LB</v>
          </cell>
          <cell r="I2595">
            <v>7.5</v>
          </cell>
          <cell r="J2595">
            <v>1.9231</v>
          </cell>
          <cell r="K2595">
            <v>14.42</v>
          </cell>
        </row>
        <row r="2596">
          <cell r="F2596" t="str">
            <v>100524-74016</v>
          </cell>
          <cell r="G2596" t="str">
            <v>16 inch Cheese Pizza</v>
          </cell>
          <cell r="H2596" t="str">
            <v>CHEESE MOZ LM PART SKIM FRZ LVS-8/6 LB</v>
          </cell>
          <cell r="I2596">
            <v>10</v>
          </cell>
          <cell r="J2596">
            <v>1.9231</v>
          </cell>
          <cell r="K2596">
            <v>19.23</v>
          </cell>
        </row>
        <row r="2597">
          <cell r="F2597" t="str">
            <v>100524-74331</v>
          </cell>
          <cell r="G2597" t="str">
            <v>Cheese Flat Bread individually wrapped</v>
          </cell>
          <cell r="H2597" t="str">
            <v>CHEESE MOZ LM PART SKIM FRZ LVS-8/6 LB</v>
          </cell>
          <cell r="I2597">
            <v>12</v>
          </cell>
          <cell r="J2597">
            <v>1.9231</v>
          </cell>
          <cell r="K2597">
            <v>23.08</v>
          </cell>
        </row>
        <row r="2598">
          <cell r="F2598" t="str">
            <v>100524-74332</v>
          </cell>
          <cell r="G2598" t="str">
            <v>Cheese Flat Bread individually wrapped</v>
          </cell>
          <cell r="H2598" t="str">
            <v>CHEESE MOZ LM PART SKIM FRZ LVS-8/6 LB</v>
          </cell>
          <cell r="I2598">
            <v>12</v>
          </cell>
          <cell r="J2598">
            <v>1.9231</v>
          </cell>
          <cell r="K2598">
            <v>23.08</v>
          </cell>
        </row>
        <row r="2599">
          <cell r="F2599" t="str">
            <v>100524-74809</v>
          </cell>
          <cell r="G2599" t="str">
            <v>Breakfast  Sausage Pizza Bulk</v>
          </cell>
          <cell r="H2599" t="str">
            <v>CHEESE MOZ LM PART SKIM FRZ LVS-8/6 LB</v>
          </cell>
          <cell r="I2599">
            <v>3.81</v>
          </cell>
          <cell r="J2599">
            <v>1.9231</v>
          </cell>
          <cell r="K2599">
            <v>7.33</v>
          </cell>
        </row>
        <row r="2600">
          <cell r="F2600" t="str">
            <v>100524-74810</v>
          </cell>
          <cell r="G2600" t="str">
            <v>Breakfast  Sausage Pizza Wrapped</v>
          </cell>
          <cell r="H2600" t="str">
            <v>CHEESE MOZ LM PART SKIM FRZ LVS-8/6 LB</v>
          </cell>
          <cell r="I2600">
            <v>3.81</v>
          </cell>
          <cell r="J2600">
            <v>1.9231</v>
          </cell>
          <cell r="K2600">
            <v>7.33</v>
          </cell>
        </row>
        <row r="2601">
          <cell r="F2601" t="str">
            <v>100524-74811</v>
          </cell>
          <cell r="G2601" t="str">
            <v>8" Garlic Cheese Toast Bulk</v>
          </cell>
          <cell r="H2601" t="str">
            <v>CHEESE MOZ LM PART SKIM FRZ LVS-8/6 LB</v>
          </cell>
          <cell r="I2601">
            <v>6</v>
          </cell>
          <cell r="J2601">
            <v>1.9231</v>
          </cell>
          <cell r="K2601">
            <v>11.54</v>
          </cell>
        </row>
        <row r="2602">
          <cell r="F2602" t="str">
            <v>100524-74812</v>
          </cell>
          <cell r="G2602" t="str">
            <v>8" Garlic Cheese Toast Wrapped</v>
          </cell>
          <cell r="H2602" t="str">
            <v>CHEESE MOZ LM PART SKIM FRZ LVS-8/6 LB</v>
          </cell>
          <cell r="I2602">
            <v>6</v>
          </cell>
          <cell r="J2602">
            <v>1.9231</v>
          </cell>
          <cell r="K2602">
            <v>11.54</v>
          </cell>
        </row>
        <row r="2603">
          <cell r="F2603" t="str">
            <v>100524-74815</v>
          </cell>
          <cell r="G2603" t="str">
            <v>French Bread Pepperoni Pizza Wrapped</v>
          </cell>
          <cell r="H2603" t="str">
            <v>CHEESE MOZ LM PART SKIM FRZ LVS-8/6 LB</v>
          </cell>
          <cell r="I2603">
            <v>6.41</v>
          </cell>
          <cell r="J2603">
            <v>1.9231</v>
          </cell>
          <cell r="K2603">
            <v>12.33</v>
          </cell>
        </row>
        <row r="2604">
          <cell r="F2604" t="str">
            <v>100524-74816</v>
          </cell>
          <cell r="G2604" t="str">
            <v>4 X 6 Cheese Pizza Wrapped</v>
          </cell>
          <cell r="H2604" t="str">
            <v>CHEESE MOZ LM PART SKIM FRZ LVS-8/6 LB</v>
          </cell>
          <cell r="I2604">
            <v>12</v>
          </cell>
          <cell r="J2604">
            <v>1.9231</v>
          </cell>
          <cell r="K2604">
            <v>23.08</v>
          </cell>
        </row>
        <row r="2605">
          <cell r="F2605" t="str">
            <v>100524-78834</v>
          </cell>
          <cell r="G2605" t="str">
            <v>4x6 WG Pepperoni Pizza</v>
          </cell>
          <cell r="H2605" t="str">
            <v>CHEESE MOZ LM PART SKIM FRZ LVS-8/6 LB</v>
          </cell>
          <cell r="I2605">
            <v>10.26</v>
          </cell>
          <cell r="J2605">
            <v>1.9231</v>
          </cell>
          <cell r="K2605">
            <v>19.73</v>
          </cell>
        </row>
        <row r="2606">
          <cell r="F2606" t="str">
            <v>100524-78915</v>
          </cell>
          <cell r="G2606" t="str">
            <v>French Bread Pepperoni Pizza Wrapped</v>
          </cell>
          <cell r="H2606" t="str">
            <v>CHEESE MOZ LM PART SKIM FRZ LVS-8/6 LB</v>
          </cell>
          <cell r="I2606">
            <v>6.41</v>
          </cell>
          <cell r="J2606">
            <v>1.9231</v>
          </cell>
          <cell r="K2606">
            <v>12.33</v>
          </cell>
        </row>
        <row r="2607">
          <cell r="F2607" t="str">
            <v>100524-78948</v>
          </cell>
          <cell r="G2607" t="str">
            <v>French Bread Pepperoni Pizza Bulk</v>
          </cell>
          <cell r="H2607" t="str">
            <v>CHEESE MOZ LM PART SKIM FRZ LVS-8/6 LB</v>
          </cell>
          <cell r="I2607">
            <v>6.41</v>
          </cell>
          <cell r="J2607">
            <v>1.9231</v>
          </cell>
          <cell r="K2607">
            <v>12.33</v>
          </cell>
        </row>
        <row r="2608">
          <cell r="F2608" t="str">
            <v>100524-78951</v>
          </cell>
          <cell r="G2608" t="str">
            <v>Cheese Pizza Bagel IW</v>
          </cell>
          <cell r="H2608" t="str">
            <v>CHEESE MOZ LM PART SKIM FRZ LVS-8/6 LB</v>
          </cell>
          <cell r="I2608">
            <v>10.5</v>
          </cell>
          <cell r="J2608">
            <v>1.9231</v>
          </cell>
          <cell r="K2608">
            <v>20.190000000000001</v>
          </cell>
        </row>
        <row r="2609">
          <cell r="F2609" t="str">
            <v>100524-78952</v>
          </cell>
          <cell r="G2609" t="str">
            <v>Cheese Pizza Bagel  Bulk</v>
          </cell>
          <cell r="H2609" t="str">
            <v>CHEESE MOZ LM PART SKIM FRZ LVS-8/6 LB</v>
          </cell>
          <cell r="I2609">
            <v>10.5</v>
          </cell>
          <cell r="J2609">
            <v>1.9231</v>
          </cell>
          <cell r="K2609">
            <v>20.190000000000001</v>
          </cell>
        </row>
        <row r="2610">
          <cell r="F2610" t="str">
            <v>100524-78955</v>
          </cell>
          <cell r="G2610" t="str">
            <v>French Bread Cheese Pizza</v>
          </cell>
          <cell r="H2610" t="str">
            <v>CHEESE MOZ LM PART SKIM FRZ LVS-8/6 LB</v>
          </cell>
          <cell r="I2610">
            <v>7.5</v>
          </cell>
          <cell r="J2610">
            <v>1.9231</v>
          </cell>
          <cell r="K2610">
            <v>14.42</v>
          </cell>
        </row>
        <row r="2611">
          <cell r="F2611" t="str">
            <v>100524-78956</v>
          </cell>
          <cell r="G2611" t="str">
            <v>French Bread Cheese Pizza Wrapped</v>
          </cell>
          <cell r="H2611" t="str">
            <v>CHEESE MOZ LM PART SKIM FRZ LVS-8/6 LB</v>
          </cell>
          <cell r="I2611">
            <v>7.5</v>
          </cell>
          <cell r="J2611">
            <v>1.9231</v>
          </cell>
          <cell r="K2611">
            <v>14.42</v>
          </cell>
        </row>
        <row r="2612">
          <cell r="F2612" t="str">
            <v>100524-78972</v>
          </cell>
          <cell r="G2612" t="str">
            <v>Pepperoni Pizza Bagel Bulk</v>
          </cell>
          <cell r="H2612" t="str">
            <v>CHEESE MOZ LM PART SKIM FRZ LVS-8/6 LB</v>
          </cell>
          <cell r="I2612">
            <v>8.98</v>
          </cell>
          <cell r="J2612">
            <v>1.9231</v>
          </cell>
          <cell r="K2612">
            <v>17.27</v>
          </cell>
        </row>
        <row r="2613">
          <cell r="F2613" t="str">
            <v>100524-78973</v>
          </cell>
          <cell r="G2613" t="str">
            <v>Pepperoni Pizza Bagel Wrapped</v>
          </cell>
          <cell r="H2613" t="str">
            <v>CHEESE MOZ LM PART SKIM FRZ LVS-8/6 LB</v>
          </cell>
          <cell r="I2613">
            <v>8.98</v>
          </cell>
          <cell r="J2613">
            <v>1.9231</v>
          </cell>
          <cell r="K2613">
            <v>17.27</v>
          </cell>
        </row>
        <row r="2614">
          <cell r="F2614" t="str">
            <v>100524-78976</v>
          </cell>
          <cell r="G2614" t="str">
            <v>Breakfast Pizza Bagel Bulk</v>
          </cell>
          <cell r="H2614" t="str">
            <v>CHEESE MOZ LM PART SKIM FRZ LVS-8/6 LB</v>
          </cell>
          <cell r="I2614">
            <v>6</v>
          </cell>
          <cell r="J2614">
            <v>1.9231</v>
          </cell>
          <cell r="K2614">
            <v>11.54</v>
          </cell>
        </row>
        <row r="2615">
          <cell r="F2615" t="str">
            <v>100524-78977</v>
          </cell>
          <cell r="G2615" t="str">
            <v>Cheese Pizza Bagel IW</v>
          </cell>
          <cell r="H2615" t="str">
            <v>CHEESE MOZ LM PART SKIM FRZ LVS-8/6 LB</v>
          </cell>
          <cell r="I2615">
            <v>6</v>
          </cell>
          <cell r="J2615">
            <v>1.9231</v>
          </cell>
          <cell r="K2615">
            <v>11.54</v>
          </cell>
        </row>
        <row r="2616">
          <cell r="F2616" t="str">
            <v>100524-78979</v>
          </cell>
          <cell r="G2616" t="str">
            <v>Breakfast Bagel</v>
          </cell>
          <cell r="H2616" t="str">
            <v>CHEESE MOZ LM PART SKIM FRZ LVS-8/6 LB</v>
          </cell>
          <cell r="I2616">
            <v>2.0099999999999998</v>
          </cell>
          <cell r="J2616">
            <v>1.9231</v>
          </cell>
          <cell r="K2616">
            <v>3.87</v>
          </cell>
        </row>
        <row r="2617">
          <cell r="F2617" t="str">
            <v>100524-78981</v>
          </cell>
          <cell r="G2617" t="str">
            <v>Turkey Breakfast Chorizo Bagel Bulk</v>
          </cell>
          <cell r="H2617" t="str">
            <v>CHEESE MOZ LM PART SKIM FRZ LVS-8/6 LB</v>
          </cell>
          <cell r="I2617">
            <v>3.18</v>
          </cell>
          <cell r="J2617">
            <v>1.9231</v>
          </cell>
          <cell r="K2617">
            <v>6.12</v>
          </cell>
        </row>
        <row r="2618">
          <cell r="F2618" t="str">
            <v>100524-78982</v>
          </cell>
          <cell r="G2618" t="str">
            <v>Turkey Breakfast Chorizo Bagel Wrapped</v>
          </cell>
          <cell r="H2618" t="str">
            <v>CHEESE MOZ LM PART SKIM FRZ LVS-8/6 LB</v>
          </cell>
          <cell r="I2618">
            <v>3.18</v>
          </cell>
          <cell r="J2618">
            <v>1.9231</v>
          </cell>
          <cell r="K2618">
            <v>6.12</v>
          </cell>
        </row>
        <row r="2619">
          <cell r="F2619" t="str">
            <v>100524-80105</v>
          </cell>
          <cell r="G2619" t="str">
            <v>Pizza Wedge with Turkey Sausage and Pepperoni Bulk</v>
          </cell>
          <cell r="H2619" t="str">
            <v>CHEESE MOZ LM PART SKIM FRZ LVS-8/6 LB</v>
          </cell>
          <cell r="I2619">
            <v>7.14</v>
          </cell>
          <cell r="J2619">
            <v>1.9231</v>
          </cell>
          <cell r="K2619">
            <v>13.73</v>
          </cell>
        </row>
        <row r="2620">
          <cell r="F2620" t="str">
            <v>100524-80110</v>
          </cell>
          <cell r="G2620" t="str">
            <v>Pizza Wedge with Turkey Sausage and Pepperoni IW</v>
          </cell>
          <cell r="H2620" t="str">
            <v>CHEESE MOZ LM PART SKIM FRZ LVS-8/6 LB</v>
          </cell>
          <cell r="I2620">
            <v>7.14</v>
          </cell>
          <cell r="J2620">
            <v>1.9231</v>
          </cell>
          <cell r="K2620">
            <v>13.73</v>
          </cell>
        </row>
        <row r="2621">
          <cell r="F2621" t="str">
            <v>100524-80125</v>
          </cell>
          <cell r="G2621" t="str">
            <v>16 inch Pepperoni Pizza</v>
          </cell>
          <cell r="H2621" t="str">
            <v>CHEESE MOZ LM PART SKIM FRZ LVS-8/6 LB</v>
          </cell>
          <cell r="I2621">
            <v>8.6999999999999993</v>
          </cell>
          <cell r="J2621">
            <v>1.9231</v>
          </cell>
          <cell r="K2621">
            <v>16.73</v>
          </cell>
        </row>
        <row r="2622">
          <cell r="F2622" t="str">
            <v>100524-80135</v>
          </cell>
          <cell r="G2622" t="str">
            <v>WG Breakfast Bagel with Turkey Sausage IW</v>
          </cell>
          <cell r="H2622" t="str">
            <v>CHEESE MOZ LM PART SKIM FRZ LVS-8/6 LB</v>
          </cell>
          <cell r="I2622">
            <v>3.96</v>
          </cell>
          <cell r="J2622">
            <v>1.9231</v>
          </cell>
          <cell r="K2622">
            <v>7.62</v>
          </cell>
        </row>
        <row r="2623">
          <cell r="F2623" t="str">
            <v>100524-82010</v>
          </cell>
          <cell r="G2623" t="str">
            <v>French Bread Pepperoni Pizza Bulk</v>
          </cell>
          <cell r="H2623" t="str">
            <v>CHEESE MOZ LM PART SKIM FRZ LVS-8/6 LB</v>
          </cell>
          <cell r="I2623">
            <v>7.01</v>
          </cell>
          <cell r="J2623">
            <v>1.9231</v>
          </cell>
          <cell r="K2623">
            <v>13.48</v>
          </cell>
        </row>
        <row r="2624">
          <cell r="F2624" t="str">
            <v>100524-82015</v>
          </cell>
          <cell r="G2624" t="str">
            <v>French Bread Pepperoni Pizza Wrapped</v>
          </cell>
          <cell r="H2624" t="str">
            <v>CHEESE MOZ LM PART SKIM FRZ LVS-8/6 LB</v>
          </cell>
          <cell r="I2624">
            <v>7.01</v>
          </cell>
          <cell r="J2624">
            <v>1.9231</v>
          </cell>
          <cell r="K2624">
            <v>13.48</v>
          </cell>
        </row>
        <row r="2625">
          <cell r="F2625" t="str">
            <v>100524-82020</v>
          </cell>
          <cell r="G2625" t="str">
            <v>6 inch Pepperoni Pizza</v>
          </cell>
          <cell r="H2625" t="str">
            <v>CHEESE MOZ LM PART SKIM FRZ LVS-8/6 LB</v>
          </cell>
          <cell r="I2625">
            <v>6</v>
          </cell>
          <cell r="J2625">
            <v>1.9231</v>
          </cell>
          <cell r="K2625">
            <v>11.54</v>
          </cell>
        </row>
        <row r="2626">
          <cell r="F2626" t="str">
            <v>100524-82025</v>
          </cell>
          <cell r="G2626" t="str">
            <v>Round Cheese Pizza - 6 inch</v>
          </cell>
          <cell r="H2626" t="str">
            <v>CHEESE MOZ LM PART SKIM FRZ LVS-8/6 LB</v>
          </cell>
          <cell r="I2626">
            <v>6</v>
          </cell>
          <cell r="J2626">
            <v>1.9231</v>
          </cell>
          <cell r="K2626">
            <v>11.54</v>
          </cell>
        </row>
        <row r="2627">
          <cell r="F2627" t="str">
            <v>100524-82040</v>
          </cell>
          <cell r="G2627" t="str">
            <v>Breakfast Sausage Pizza Bulk "White Gravy"</v>
          </cell>
          <cell r="H2627" t="str">
            <v>CHEESE MOZ LM PART SKIM FRZ LVS-8/6 LB</v>
          </cell>
          <cell r="I2627">
            <v>3.81</v>
          </cell>
          <cell r="J2627">
            <v>1.9231</v>
          </cell>
          <cell r="K2627">
            <v>7.33</v>
          </cell>
        </row>
        <row r="2628">
          <cell r="F2628" t="str">
            <v>100524-82045</v>
          </cell>
          <cell r="G2628" t="str">
            <v>Breakfast Sausage Pizza Wrapped "White Gravy"</v>
          </cell>
          <cell r="H2628" t="str">
            <v>CHEESE MOZ LM PART SKIM FRZ LVS-8/6 LB</v>
          </cell>
          <cell r="I2628">
            <v>3.81</v>
          </cell>
          <cell r="J2628">
            <v>1.9231</v>
          </cell>
          <cell r="K2628">
            <v>7.33</v>
          </cell>
        </row>
        <row r="2629">
          <cell r="F2629" t="str">
            <v>100524-82060</v>
          </cell>
          <cell r="G2629" t="str">
            <v>Mini Cheese Flat Breads, 2 pack IW</v>
          </cell>
          <cell r="H2629" t="str">
            <v>CHEESE MOZ LM PART SKIM FRZ LVS-8/6 LB</v>
          </cell>
          <cell r="I2629">
            <v>6</v>
          </cell>
          <cell r="J2629">
            <v>1.9231</v>
          </cell>
          <cell r="K2629">
            <v>11.54</v>
          </cell>
        </row>
        <row r="2630">
          <cell r="F2630" t="str">
            <v>100524-82070</v>
          </cell>
          <cell r="G2630" t="str">
            <v>Rounded Edge Pizza Wedge with Pepperoni Bulk</v>
          </cell>
          <cell r="H2630" t="str">
            <v>CHEESE MOZ LM PART SKIM FRZ LVS-8/6 LB</v>
          </cell>
          <cell r="I2630">
            <v>9.08</v>
          </cell>
          <cell r="J2630">
            <v>1.9231</v>
          </cell>
          <cell r="K2630">
            <v>17.46</v>
          </cell>
        </row>
        <row r="2631">
          <cell r="F2631" t="str">
            <v>100524-82075</v>
          </cell>
          <cell r="G2631" t="str">
            <v>Rounded Edge Pizza Wedge with Pepperoni IW</v>
          </cell>
          <cell r="H2631" t="str">
            <v>CHEESE MOZ LM PART SKIM FRZ LVS-8/6 LB</v>
          </cell>
          <cell r="I2631">
            <v>9.08</v>
          </cell>
          <cell r="J2631">
            <v>1.9231</v>
          </cell>
          <cell r="K2631">
            <v>17.46</v>
          </cell>
        </row>
        <row r="2632">
          <cell r="F2632" t="str">
            <v>100524-82080</v>
          </cell>
          <cell r="G2632" t="str">
            <v>Rounded Edge Cheese Pizza Wedge Bulk</v>
          </cell>
          <cell r="H2632" t="str">
            <v>CHEESE MOZ LM PART SKIM FRZ LVS-8/6 LB</v>
          </cell>
          <cell r="I2632">
            <v>10.5</v>
          </cell>
          <cell r="J2632">
            <v>1.9231</v>
          </cell>
          <cell r="K2632">
            <v>20.190000000000001</v>
          </cell>
        </row>
        <row r="2633">
          <cell r="F2633" t="str">
            <v>100524-82085</v>
          </cell>
          <cell r="G2633" t="str">
            <v>Rounded Edge Cheese Pizza Wedge IW</v>
          </cell>
          <cell r="H2633" t="str">
            <v>CHEESE MOZ LM PART SKIM FRZ LVS-8/6 LB</v>
          </cell>
          <cell r="I2633">
            <v>10.5</v>
          </cell>
          <cell r="J2633">
            <v>1.9231</v>
          </cell>
          <cell r="K2633">
            <v>20.190000000000001</v>
          </cell>
        </row>
        <row r="2634">
          <cell r="F2634" t="str">
            <v>100524-83060</v>
          </cell>
          <cell r="G2634" t="str">
            <v>Smothered and Covered Waffles</v>
          </cell>
          <cell r="H2634" t="str">
            <v>CHEESE MOZ LM PART SKIM FRZ LVS-8/6 LB</v>
          </cell>
          <cell r="I2634">
            <v>5.16</v>
          </cell>
          <cell r="J2634">
            <v>1.9231</v>
          </cell>
          <cell r="K2634">
            <v>9.92</v>
          </cell>
        </row>
        <row r="2635">
          <cell r="F2635" t="str">
            <v>100524-66257LA</v>
          </cell>
          <cell r="G2635" t="str">
            <v>6" Garlic Cheese  Toast Wrapped</v>
          </cell>
          <cell r="H2635" t="str">
            <v>CHEESE MOZ LM PART SKIM FRZ LVS-8/6 LB</v>
          </cell>
          <cell r="I2635">
            <v>7.5</v>
          </cell>
          <cell r="J2635">
            <v>1.9231</v>
          </cell>
          <cell r="K2635">
            <v>14.42</v>
          </cell>
        </row>
        <row r="2636">
          <cell r="F2636" t="str">
            <v>115104-418302</v>
          </cell>
          <cell r="G2636" t="str">
            <v>Breaded Pollock Portions 3.6 oz WG</v>
          </cell>
          <cell r="H2636" t="str">
            <v>FISH AK PLCK FRZ BULK CTN-49.5 LB</v>
          </cell>
          <cell r="I2636">
            <v>6.99</v>
          </cell>
          <cell r="J2636">
            <v>2.2734999999999999</v>
          </cell>
          <cell r="K2636">
            <v>15.89</v>
          </cell>
        </row>
        <row r="2637">
          <cell r="F2637" t="str">
            <v>115104-418303</v>
          </cell>
          <cell r="G2637" t="str">
            <v>Cornmeal Pollock Strips 1.5 oz</v>
          </cell>
          <cell r="H2637" t="str">
            <v>FISH AK PLCK FRZ BULK CTN-49.5 LB</v>
          </cell>
          <cell r="I2637">
            <v>5.59</v>
          </cell>
          <cell r="J2637">
            <v>2.2734999999999999</v>
          </cell>
          <cell r="K2637">
            <v>12.71</v>
          </cell>
        </row>
        <row r="2638">
          <cell r="F2638" t="str">
            <v>115104-418304</v>
          </cell>
          <cell r="G2638" t="str">
            <v>Baja Fish Sticks 1 oz WG</v>
          </cell>
          <cell r="H2638" t="str">
            <v>FISH AK PLCK FRZ BULK CTN-49.5 LB</v>
          </cell>
          <cell r="I2638">
            <v>6.37</v>
          </cell>
          <cell r="J2638">
            <v>2.2734999999999999</v>
          </cell>
          <cell r="K2638">
            <v>14.48</v>
          </cell>
        </row>
        <row r="2639">
          <cell r="F2639" t="str">
            <v>115104-418305</v>
          </cell>
          <cell r="G2639" t="str">
            <v>Breaded Pollock Nuggets 1.0 oz WG</v>
          </cell>
          <cell r="H2639" t="str">
            <v>FISH AK PLCK FRZ BULK CTN-49.5 LB</v>
          </cell>
          <cell r="I2639">
            <v>6.29</v>
          </cell>
          <cell r="J2639">
            <v>2.2734999999999999</v>
          </cell>
          <cell r="K2639">
            <v>14.3</v>
          </cell>
        </row>
        <row r="2640">
          <cell r="F2640" t="str">
            <v>115104-418306</v>
          </cell>
          <cell r="G2640" t="str">
            <v>Battered Pollock Wedge 4oz WG</v>
          </cell>
          <cell r="H2640" t="str">
            <v>FISH AK PLCK FRZ BULK CTN-49.5 LB</v>
          </cell>
          <cell r="I2640">
            <v>6.32</v>
          </cell>
          <cell r="J2640">
            <v>2.2734999999999999</v>
          </cell>
          <cell r="K2640">
            <v>14.37</v>
          </cell>
        </row>
        <row r="2641">
          <cell r="F2641" t="str">
            <v>115104-418317</v>
          </cell>
          <cell r="G2641" t="str">
            <v>Breaded Pollock Portions 3 oz WG</v>
          </cell>
          <cell r="H2641" t="str">
            <v>FISH AK PLCK FRZ BULK CTN-49.5 LB</v>
          </cell>
          <cell r="I2641">
            <v>6.29</v>
          </cell>
          <cell r="J2641">
            <v>2.2734999999999999</v>
          </cell>
          <cell r="K2641">
            <v>14.3</v>
          </cell>
        </row>
        <row r="2642">
          <cell r="F2642" t="str">
            <v>115104-418318</v>
          </cell>
          <cell r="G2642" t="str">
            <v>Breaded Pollock Hoagies 3.6 oz WG</v>
          </cell>
          <cell r="H2642" t="str">
            <v>FISH AK PLCK FRZ BULK CTN-49.5 LB</v>
          </cell>
          <cell r="I2642">
            <v>6.99</v>
          </cell>
          <cell r="J2642">
            <v>2.2734999999999999</v>
          </cell>
          <cell r="K2642">
            <v>15.89</v>
          </cell>
        </row>
        <row r="2643">
          <cell r="F2643" t="str">
            <v>115104-418320</v>
          </cell>
          <cell r="G2643" t="str">
            <v>Breaded Pollock Wedge 3.6 oz WG (Oven Ready)</v>
          </cell>
          <cell r="H2643" t="str">
            <v>FISH AK PLCK FRZ BULK CTN-49.5 LB</v>
          </cell>
          <cell r="I2643">
            <v>6.99</v>
          </cell>
          <cell r="J2643">
            <v>2.2734999999999999</v>
          </cell>
          <cell r="K2643">
            <v>15.89</v>
          </cell>
        </row>
        <row r="2644">
          <cell r="F2644" t="str">
            <v>115104-418321</v>
          </cell>
          <cell r="G2644" t="str">
            <v>Breaded Pollock Portions 4 oz WG (Oven Ready)</v>
          </cell>
          <cell r="H2644" t="str">
            <v>FISH AK PLCK FRZ BULK CTN-49.5 LB</v>
          </cell>
          <cell r="I2644">
            <v>6.62</v>
          </cell>
          <cell r="J2644">
            <v>2.2734999999999999</v>
          </cell>
          <cell r="K2644">
            <v>15.05</v>
          </cell>
        </row>
        <row r="2645">
          <cell r="F2645" t="str">
            <v>115104-418322</v>
          </cell>
          <cell r="G2645" t="str">
            <v>Breaded Pollock Nuggets 1 oz (Oven Ready)</v>
          </cell>
          <cell r="H2645" t="str">
            <v>FISH AK PLCK FRZ BULK CTN-49.5 LB</v>
          </cell>
          <cell r="I2645">
            <v>15.73</v>
          </cell>
          <cell r="J2645">
            <v>2.2734999999999999</v>
          </cell>
          <cell r="K2645">
            <v>35.76</v>
          </cell>
        </row>
        <row r="2646">
          <cell r="F2646" t="str">
            <v>115104-418323</v>
          </cell>
          <cell r="G2646" t="str">
            <v>Baja Fish Sticks 1 oz (Oven Ready)</v>
          </cell>
          <cell r="H2646" t="str">
            <v>FISH AK PLCK FRZ BULK CTN-49.5 LB</v>
          </cell>
          <cell r="I2646">
            <v>15.93</v>
          </cell>
          <cell r="J2646">
            <v>2.2734999999999999</v>
          </cell>
          <cell r="K2646">
            <v>36.22</v>
          </cell>
        </row>
        <row r="2647">
          <cell r="F2647" t="str">
            <v>115104-418324</v>
          </cell>
          <cell r="G2647" t="str">
            <v>Breaded Pollock Portions 3.6oz WG (Oven Ready)</v>
          </cell>
          <cell r="H2647" t="str">
            <v>FISH AK PLCK FRZ BULK CTN-49.5 LB</v>
          </cell>
          <cell r="I2647">
            <v>17.47</v>
          </cell>
          <cell r="J2647">
            <v>2.2734999999999999</v>
          </cell>
          <cell r="K2647">
            <v>39.72</v>
          </cell>
        </row>
        <row r="2648">
          <cell r="F2648" t="str">
            <v>115104-422071</v>
          </cell>
          <cell r="G2648" t="str">
            <v>1 oz Crunchy Potato Breaded Fish Sticks</v>
          </cell>
          <cell r="H2648" t="str">
            <v>FISH AK PLCK FRZ BULK CTN-49.5 LB</v>
          </cell>
          <cell r="I2648">
            <v>6.37</v>
          </cell>
          <cell r="J2648">
            <v>2.2734999999999999</v>
          </cell>
          <cell r="K2648">
            <v>14.48</v>
          </cell>
        </row>
        <row r="2649">
          <cell r="F2649" t="str">
            <v>115104-422072</v>
          </cell>
          <cell r="G2649" t="str">
            <v>3.6 oz Crunchy Potato Breaded Fish Wedge</v>
          </cell>
          <cell r="H2649" t="str">
            <v>FISH AK PLCK FRZ BULK CTN-49.5 LB</v>
          </cell>
          <cell r="I2649">
            <v>6.99</v>
          </cell>
          <cell r="J2649">
            <v>2.2734999999999999</v>
          </cell>
          <cell r="K2649">
            <v>15.89</v>
          </cell>
        </row>
        <row r="2650">
          <cell r="F2650" t="str">
            <v>115104-425226</v>
          </cell>
          <cell r="G2650" t="str">
            <v>3.6 oz Spicy Alaska Pollock Sandwich</v>
          </cell>
          <cell r="H2650" t="str">
            <v>FISH AK PLCK FRZ BULK CTN-49.5 LB</v>
          </cell>
          <cell r="I2650">
            <v>7.1429999999999998</v>
          </cell>
          <cell r="J2650">
            <v>2.2734999999999999</v>
          </cell>
          <cell r="K2650">
            <v>16.239999999999998</v>
          </cell>
        </row>
        <row r="2651">
          <cell r="F2651" t="str">
            <v>115104-427203</v>
          </cell>
          <cell r="G2651" t="str">
            <v>1.0 oz. Crunchy Fish Stick</v>
          </cell>
          <cell r="H2651" t="str">
            <v>FISH AK PLCK FRZ BULK CTN-49.5 LB</v>
          </cell>
          <cell r="I2651">
            <v>6.42</v>
          </cell>
          <cell r="J2651">
            <v>2.2734999999999999</v>
          </cell>
          <cell r="K2651">
            <v>14.6</v>
          </cell>
        </row>
        <row r="2652">
          <cell r="F2652" t="str">
            <v>115104-427587</v>
          </cell>
          <cell r="G2652" t="str">
            <v>3.6 oz. Cr. Cornml Pollock Wedge</v>
          </cell>
          <cell r="H2652" t="str">
            <v>FISH AK PLCK FRZ BULK CTN-49.5 LB</v>
          </cell>
          <cell r="I2652">
            <v>7.14</v>
          </cell>
          <cell r="J2652">
            <v>2.2734999999999999</v>
          </cell>
          <cell r="K2652">
            <v>16.23</v>
          </cell>
        </row>
        <row r="2653">
          <cell r="F2653" t="str">
            <v>115104-429077</v>
          </cell>
          <cell r="G2653" t="str">
            <v>1.33 oz Buffalo Breaded Pollock Wedges</v>
          </cell>
          <cell r="H2653" t="str">
            <v>FISH AK PLCK FRZ BULK CTN-49.5 LB</v>
          </cell>
          <cell r="I2653">
            <v>6.75</v>
          </cell>
          <cell r="J2653">
            <v>2.2734999999999999</v>
          </cell>
          <cell r="K2653">
            <v>15.35</v>
          </cell>
        </row>
        <row r="2654">
          <cell r="F2654" t="str">
            <v>115104-429078</v>
          </cell>
          <cell r="G2654" t="str">
            <v>1.33 oz Nacho Cheese Breaded Pollock Wedges</v>
          </cell>
          <cell r="H2654" t="str">
            <v>FISH AK PLCK FRZ BULK CTN-49.5 LB</v>
          </cell>
          <cell r="I2654">
            <v>6.75</v>
          </cell>
          <cell r="J2654">
            <v>2.2734999999999999</v>
          </cell>
          <cell r="K2654">
            <v>15.35</v>
          </cell>
        </row>
        <row r="2655">
          <cell r="F2655" t="str">
            <v>100530-10000001331</v>
          </cell>
          <cell r="G2655" t="str">
            <v>Sausage Biscuit</v>
          </cell>
          <cell r="H2655" t="str">
            <v>PORK PICNIC BNLS FRZ CTN-60 LB</v>
          </cell>
          <cell r="I2655">
            <v>8.98</v>
          </cell>
          <cell r="J2655">
            <v>1.5505</v>
          </cell>
          <cell r="K2655">
            <v>13.92</v>
          </cell>
        </row>
        <row r="2656">
          <cell r="F2656" t="str">
            <v>100530-10000004707</v>
          </cell>
          <cell r="G2656" t="str">
            <v>CN Fully Cooked Flame Broiled Rib Shaped Beef Patties W/Honey BBQ Sauce</v>
          </cell>
          <cell r="H2656" t="str">
            <v>BEEF COARSE GROUND FRZ CTN-60 LB</v>
          </cell>
          <cell r="I2656">
            <v>11.88</v>
          </cell>
          <cell r="J2656">
            <v>3.1023999999999998</v>
          </cell>
          <cell r="K2656">
            <v>36.86</v>
          </cell>
        </row>
        <row r="2657">
          <cell r="F2657" t="str">
            <v>100530-10000006750</v>
          </cell>
          <cell r="G2657" t="str">
            <v>CN Fully Cooked Pork Sausage Patties</v>
          </cell>
          <cell r="H2657" t="str">
            <v>PORK PICNIC BNLS FRZ CTN-60 LB</v>
          </cell>
          <cell r="I2657">
            <v>22.45</v>
          </cell>
          <cell r="J2657">
            <v>1.5505</v>
          </cell>
          <cell r="K2657">
            <v>34.81</v>
          </cell>
        </row>
        <row r="2658">
          <cell r="F2658" t="str">
            <v>100530-10000006919</v>
          </cell>
          <cell r="G2658" t="str">
            <v>Fully Cooked Meatloaf with Cheese Added, Topped with Ketchup</v>
          </cell>
          <cell r="H2658" t="str">
            <v>BEEF COARSE GROUND FRZ CTN-60 LB</v>
          </cell>
          <cell r="I2658">
            <v>15.02</v>
          </cell>
          <cell r="J2658">
            <v>3.1023999999999998</v>
          </cell>
          <cell r="K2658">
            <v>46.6</v>
          </cell>
        </row>
        <row r="2659">
          <cell r="F2659" t="str">
            <v>100530-10000008443</v>
          </cell>
          <cell r="G2659" t="str">
            <v>FLAMEBROILED BEEF SALISBURY STEAK W/CARAMEL COLOR</v>
          </cell>
          <cell r="H2659" t="str">
            <v>BEEF COARSE GROUND FRZ CTN-60 LB</v>
          </cell>
          <cell r="I2659">
            <v>24.25</v>
          </cell>
          <cell r="J2659">
            <v>3.1023999999999998</v>
          </cell>
          <cell r="K2659">
            <v>75.23</v>
          </cell>
        </row>
        <row r="2660">
          <cell r="F2660" t="str">
            <v>100530-10000008737</v>
          </cell>
          <cell r="G2660" t="str">
            <v>Low Sodium Beef Crumbles</v>
          </cell>
          <cell r="H2660" t="str">
            <v>BEEF COARSE GROUND FRZ CTN-60 LB</v>
          </cell>
          <cell r="I2660">
            <v>32.28</v>
          </cell>
          <cell r="J2660">
            <v>3.1023999999999998</v>
          </cell>
          <cell r="K2660">
            <v>100.15</v>
          </cell>
        </row>
        <row r="2661">
          <cell r="F2661" t="str">
            <v>100530-10000009685</v>
          </cell>
          <cell r="G2661" t="str">
            <v>CN Fully Cooked Beef Sausage Patties</v>
          </cell>
          <cell r="H2661" t="str">
            <v>BEEF COARSE GROUND FRZ CTN-60 LB</v>
          </cell>
          <cell r="I2661">
            <v>23.68</v>
          </cell>
          <cell r="J2661">
            <v>3.1023999999999998</v>
          </cell>
          <cell r="K2661">
            <v>73.459999999999994</v>
          </cell>
        </row>
        <row r="2662">
          <cell r="F2662" t="str">
            <v>100530-10000009762</v>
          </cell>
          <cell r="G2662" t="str">
            <v>CN Fully Cooked Flame Broiled Beef Patties w/ Onion (Caramel Color Added)</v>
          </cell>
          <cell r="H2662" t="str">
            <v>BEEF COARSE GROUND FRZ CTN-60 LB</v>
          </cell>
          <cell r="I2662">
            <v>19.09</v>
          </cell>
          <cell r="J2662">
            <v>3.1023999999999998</v>
          </cell>
          <cell r="K2662">
            <v>59.22</v>
          </cell>
        </row>
        <row r="2663">
          <cell r="F2663" t="str">
            <v>100530-10000009860</v>
          </cell>
          <cell r="G2663" t="str">
            <v>FULLY COOKED Homestyle COUNTRY FRIED BREADED BEEF STEAK</v>
          </cell>
          <cell r="H2663" t="str">
            <v>BEEF COARSE GROUND FRZ CTN-60 LB</v>
          </cell>
          <cell r="I2663">
            <v>25.97</v>
          </cell>
          <cell r="J2663">
            <v>3.1023999999999998</v>
          </cell>
          <cell r="K2663">
            <v>80.569999999999993</v>
          </cell>
        </row>
        <row r="2664">
          <cell r="F2664" t="str">
            <v>100530-10000011710</v>
          </cell>
          <cell r="G2664" t="str">
            <v>CN MINI CHEESEBURGER TWINS</v>
          </cell>
          <cell r="H2664" t="str">
            <v>BEEF COARSE GROUND FRZ CTN-60 LB</v>
          </cell>
          <cell r="I2664">
            <v>10.36</v>
          </cell>
          <cell r="J2664">
            <v>3.1023999999999998</v>
          </cell>
          <cell r="K2664">
            <v>32.14</v>
          </cell>
        </row>
        <row r="2665">
          <cell r="F2665" t="str">
            <v>100530-10000011750</v>
          </cell>
          <cell r="G2665" t="str">
            <v>OUR DELUXE CHARBROIL MEATBALLS - 5 pieces/serving</v>
          </cell>
          <cell r="H2665" t="str">
            <v>BEEF COARSE GROUND FRZ CTN-60 LB</v>
          </cell>
          <cell r="I2665">
            <v>23.4</v>
          </cell>
          <cell r="J2665">
            <v>3.1023999999999998</v>
          </cell>
          <cell r="K2665">
            <v>72.599999999999994</v>
          </cell>
        </row>
        <row r="2666">
          <cell r="F2666" t="str">
            <v>100530-10000013716</v>
          </cell>
          <cell r="G2666" t="str">
            <v>CN Fully Cooked Flamebroiled Rib Shaped Beef Patties w/ Honey BBQ Sauce</v>
          </cell>
          <cell r="H2666" t="str">
            <v>BEEF COARSE GROUND FRZ CTN-60 LB</v>
          </cell>
          <cell r="I2666">
            <v>9.31</v>
          </cell>
          <cell r="J2666">
            <v>3.1023999999999998</v>
          </cell>
          <cell r="K2666">
            <v>28.88</v>
          </cell>
        </row>
        <row r="2667">
          <cell r="F2667" t="str">
            <v>100530-10000013717</v>
          </cell>
          <cell r="G2667" t="str">
            <v>CN Fully Cooked Rib Shaped Pork Patties  w/ Honey BBQ Sauce</v>
          </cell>
          <cell r="H2667" t="str">
            <v>PORK PICNIC BNLS FRZ CTN-60 LB</v>
          </cell>
          <cell r="I2667">
            <v>11.47</v>
          </cell>
          <cell r="J2667">
            <v>1.5505</v>
          </cell>
          <cell r="K2667">
            <v>17.78</v>
          </cell>
        </row>
        <row r="2668">
          <cell r="F2668" t="str">
            <v>100530-10000013740</v>
          </cell>
          <cell r="G2668" t="str">
            <v>CN Flame Broiled Strip Shaped Beef Patties w/ Teriyaki Sauce</v>
          </cell>
          <cell r="H2668" t="str">
            <v>BEEF COARSE GROUND FRZ CTN-60 LB</v>
          </cell>
          <cell r="I2668">
            <v>22.85</v>
          </cell>
          <cell r="J2668">
            <v>3.1023999999999998</v>
          </cell>
          <cell r="K2668">
            <v>70.89</v>
          </cell>
        </row>
        <row r="2669">
          <cell r="F2669" t="str">
            <v>100530-10000013753</v>
          </cell>
          <cell r="G2669" t="str">
            <v>Flame Broiled Rib Shaped Beef Patties with Honey BBQ Sauce</v>
          </cell>
          <cell r="H2669" t="str">
            <v>BEEF COARSE GROUND FRZ CTN-60 LB</v>
          </cell>
          <cell r="I2669">
            <v>13.32</v>
          </cell>
          <cell r="J2669">
            <v>3.1023999999999998</v>
          </cell>
          <cell r="K2669">
            <v>41.32</v>
          </cell>
        </row>
        <row r="2670">
          <cell r="F2670" t="str">
            <v>100530-10000013755</v>
          </cell>
          <cell r="G2670" t="str">
            <v>CN Fully Cooked Pork Sausage Links</v>
          </cell>
          <cell r="H2670" t="str">
            <v>PORK PICNIC BNLS FRZ CTN-60 LB</v>
          </cell>
          <cell r="I2670">
            <v>22</v>
          </cell>
          <cell r="J2670">
            <v>1.5505</v>
          </cell>
          <cell r="K2670">
            <v>34.11</v>
          </cell>
        </row>
        <row r="2671">
          <cell r="F2671" t="str">
            <v>100530-10000013770</v>
          </cell>
          <cell r="G2671" t="str">
            <v>CN Fully Cooked Flame Broiled Beef Patty w/ Mesquite Smoke Flavoring</v>
          </cell>
          <cell r="H2671" t="str">
            <v>BEEF COARSE GROUND FRZ CTN-60 LB</v>
          </cell>
          <cell r="I2671">
            <v>20.56</v>
          </cell>
          <cell r="J2671">
            <v>3.1023999999999998</v>
          </cell>
          <cell r="K2671">
            <v>63.79</v>
          </cell>
        </row>
        <row r="2672">
          <cell r="F2672" t="str">
            <v>100530-10000013771</v>
          </cell>
          <cell r="G2672" t="str">
            <v>CN Fully Cooked Flame Broiled Beef Patties</v>
          </cell>
          <cell r="H2672" t="str">
            <v>BEEF COARSE GROUND FRZ CTN-60 LB</v>
          </cell>
          <cell r="I2672">
            <v>20.100000000000001</v>
          </cell>
          <cell r="J2672">
            <v>3.1023999999999998</v>
          </cell>
          <cell r="K2672">
            <v>62.36</v>
          </cell>
        </row>
        <row r="2673">
          <cell r="F2673" t="str">
            <v>100530-10000013779</v>
          </cell>
          <cell r="G2673" t="str">
            <v>CN Fully Cooked Flame Broiled Beef Patties w/ Onion</v>
          </cell>
          <cell r="H2673" t="str">
            <v>BEEF COARSE GROUND FRZ CTN-60 LB</v>
          </cell>
          <cell r="I2673">
            <v>20.28</v>
          </cell>
          <cell r="J2673">
            <v>3.1023999999999998</v>
          </cell>
          <cell r="K2673">
            <v>62.92</v>
          </cell>
        </row>
        <row r="2674">
          <cell r="F2674" t="str">
            <v>100530-10000013782</v>
          </cell>
          <cell r="G2674" t="str">
            <v>CN Fully Cooked Flame Broiled Beef Patties w/ Onion (w/ Wrappers)</v>
          </cell>
          <cell r="H2674" t="str">
            <v>BEEF COARSE GROUND FRZ CTN-60 LB</v>
          </cell>
          <cell r="I2674">
            <v>15.7</v>
          </cell>
          <cell r="J2674">
            <v>3.1023999999999998</v>
          </cell>
          <cell r="K2674">
            <v>48.71</v>
          </cell>
        </row>
        <row r="2675">
          <cell r="F2675" t="str">
            <v>100530-10000015230</v>
          </cell>
          <cell r="G2675" t="str">
            <v>PUB-STYLE STEAK BURGERS</v>
          </cell>
          <cell r="H2675" t="str">
            <v>BEEF COARSE GROUND FRZ CTN-60 LB</v>
          </cell>
          <cell r="I2675">
            <v>43.13</v>
          </cell>
          <cell r="J2675">
            <v>3.1023999999999998</v>
          </cell>
          <cell r="K2675">
            <v>133.81</v>
          </cell>
        </row>
        <row r="2676">
          <cell r="F2676" t="str">
            <v>100530-10000015232</v>
          </cell>
          <cell r="G2676" t="str">
            <v>PUB-STYLE STEAK BURGERS</v>
          </cell>
          <cell r="H2676" t="str">
            <v>BEEF COARSE GROUND FRZ CTN-60 LB</v>
          </cell>
          <cell r="I2676">
            <v>43.82</v>
          </cell>
          <cell r="J2676">
            <v>3.1023999999999998</v>
          </cell>
          <cell r="K2676">
            <v>135.94999999999999</v>
          </cell>
        </row>
        <row r="2677">
          <cell r="F2677" t="str">
            <v>100530-10000015320</v>
          </cell>
          <cell r="G2677" t="str">
            <v>FC FLAMEBROILED BEEF STEAK BURGER CARAMEL COLOR ADDED</v>
          </cell>
          <cell r="H2677" t="str">
            <v>BEEF COARSE GROUND FRZ CTN-60 LB</v>
          </cell>
          <cell r="I2677">
            <v>47.59</v>
          </cell>
          <cell r="J2677">
            <v>3.1023999999999998</v>
          </cell>
          <cell r="K2677">
            <v>147.63999999999999</v>
          </cell>
        </row>
        <row r="2678">
          <cell r="F2678" t="str">
            <v>100530-10000015327</v>
          </cell>
          <cell r="G2678" t="str">
            <v>FC FLAMEBROILED BEEF STEAK BURGER CARAMEL COLOR ADDED</v>
          </cell>
          <cell r="H2678" t="str">
            <v>BEEF COARSE GROUND FRZ CTN-60 LB</v>
          </cell>
          <cell r="I2678">
            <v>42.55</v>
          </cell>
          <cell r="J2678">
            <v>3.1023999999999998</v>
          </cell>
          <cell r="K2678">
            <v>132.01</v>
          </cell>
        </row>
        <row r="2679">
          <cell r="F2679" t="str">
            <v>100530-10000015924</v>
          </cell>
          <cell r="G2679" t="str">
            <v>OUR DELUXE FLAMEBROILED BEEF STEAK BURGER CARAMEL COLOR ADDED</v>
          </cell>
          <cell r="H2679" t="str">
            <v>BEEF COARSE GROUND FRZ CTN-60 LB</v>
          </cell>
          <cell r="I2679">
            <v>43.49</v>
          </cell>
          <cell r="J2679">
            <v>3.1023999999999998</v>
          </cell>
          <cell r="K2679">
            <v>134.91999999999999</v>
          </cell>
        </row>
        <row r="2680">
          <cell r="F2680" t="str">
            <v>100530-10000015932</v>
          </cell>
          <cell r="G2680" t="str">
            <v>FC FLAMEBROILED BEEF STEAK BURGER WITH CARAMEL COLOR ADDED</v>
          </cell>
          <cell r="H2680" t="str">
            <v>BEEF COARSE GROUND FRZ CTN-60 LB</v>
          </cell>
          <cell r="I2680">
            <v>42.73</v>
          </cell>
          <cell r="J2680">
            <v>3.1023999999999998</v>
          </cell>
          <cell r="K2680">
            <v>132.57</v>
          </cell>
        </row>
        <row r="2681">
          <cell r="F2681" t="str">
            <v>100530-10000016901</v>
          </cell>
          <cell r="G2681" t="str">
            <v>COUNTRY FRIED BREADED BEEF PATTIE STICKED SHAPED MADE WITH APPLESAUCE 4@0.97 oz per svg</v>
          </cell>
          <cell r="H2681" t="str">
            <v>BEEF COARSE GROUND FRZ CTN-60 LB</v>
          </cell>
          <cell r="I2681">
            <v>15.19</v>
          </cell>
          <cell r="J2681">
            <v>3.1023999999999998</v>
          </cell>
          <cell r="K2681">
            <v>47.13</v>
          </cell>
        </row>
        <row r="2682">
          <cell r="F2682" t="str">
            <v>100530-10000016904</v>
          </cell>
          <cell r="G2682" t="str">
            <v>FULLY COOKED COUNTRY FRIED PORK STEAKS</v>
          </cell>
          <cell r="H2682" t="str">
            <v>PORK PICNIC BNLS FRZ CTN-60 LB</v>
          </cell>
          <cell r="I2682">
            <v>15.55</v>
          </cell>
          <cell r="J2682">
            <v>1.5505</v>
          </cell>
          <cell r="K2682">
            <v>24.11</v>
          </cell>
        </row>
        <row r="2683">
          <cell r="F2683" t="str">
            <v>100530-10000016905</v>
          </cell>
          <cell r="G2683" t="str">
            <v>FLAMEBROILED BEEF STEAK BURGERS -CARAMEL COLOR ADDED-WITH WG BUNS</v>
          </cell>
          <cell r="H2683" t="str">
            <v>BEEF COARSE GROUND FRZ CTN-60 LB</v>
          </cell>
          <cell r="I2683">
            <v>8.5</v>
          </cell>
          <cell r="J2683">
            <v>3.1023999999999998</v>
          </cell>
          <cell r="K2683">
            <v>26.37</v>
          </cell>
        </row>
        <row r="2684">
          <cell r="F2684" t="str">
            <v>100530-10000023162</v>
          </cell>
          <cell r="G2684" t="str">
            <v>COUNTRY FRIED BREADED BEEF STEAK PATTIES -STICK SHAPED (4 pcs @ 0.93 oz)</v>
          </cell>
          <cell r="H2684" t="str">
            <v>BEEF COARSE GROUND FRZ CTN-60 LB</v>
          </cell>
          <cell r="I2684">
            <v>22.04</v>
          </cell>
          <cell r="J2684">
            <v>3.1023999999999998</v>
          </cell>
          <cell r="K2684">
            <v>68.38</v>
          </cell>
        </row>
        <row r="2685">
          <cell r="F2685" t="str">
            <v>100530-10000023420</v>
          </cell>
          <cell r="G2685" t="str">
            <v>COUNTRY FRIED BREADED BEEF STEAK PATTIES</v>
          </cell>
          <cell r="H2685" t="str">
            <v>BEEF COARSE GROUND FRZ CTN-60 LB</v>
          </cell>
          <cell r="I2685">
            <v>23.05</v>
          </cell>
          <cell r="J2685">
            <v>3.1023999999999998</v>
          </cell>
          <cell r="K2685">
            <v>71.510000000000005</v>
          </cell>
        </row>
        <row r="2686">
          <cell r="F2686" t="str">
            <v>100530-10000029467</v>
          </cell>
          <cell r="G2686" t="str">
            <v>CN Fully Cooked Pork Sausage Patties</v>
          </cell>
          <cell r="H2686" t="str">
            <v>PORK PICNIC BNLS FRZ CTN-60 LB</v>
          </cell>
          <cell r="I2686">
            <v>22.28</v>
          </cell>
          <cell r="J2686">
            <v>1.5505</v>
          </cell>
          <cell r="K2686">
            <v>34.549999999999997</v>
          </cell>
        </row>
        <row r="2687">
          <cell r="F2687" t="str">
            <v>100530-10000029762</v>
          </cell>
          <cell r="G2687" t="str">
            <v>CN FULLY COOKED FLAME BROILED BEEF AND ONION PATTIES - CARAMEL COLOR ADDED</v>
          </cell>
          <cell r="H2687" t="str">
            <v>BEEF COARSE GROUND FRZ CTN-60 LB</v>
          </cell>
          <cell r="I2687">
            <v>16.46</v>
          </cell>
          <cell r="J2687">
            <v>3.1023999999999998</v>
          </cell>
          <cell r="K2687">
            <v>51.07</v>
          </cell>
        </row>
        <row r="2688">
          <cell r="F2688" t="str">
            <v>100530-10000032041</v>
          </cell>
          <cell r="G2688" t="str">
            <v>LOW SODIUM BEEF CRUMBLES CARAMEL COLOR ADDED</v>
          </cell>
          <cell r="H2688" t="str">
            <v>BEEF COARSE GROUND FRZ CTN-60 LB</v>
          </cell>
          <cell r="I2688">
            <v>47.72</v>
          </cell>
          <cell r="J2688">
            <v>3.1023999999999998</v>
          </cell>
          <cell r="K2688">
            <v>148.05000000000001</v>
          </cell>
        </row>
        <row r="2689">
          <cell r="F2689" t="str">
            <v>100530-10000032061</v>
          </cell>
          <cell r="G2689" t="str">
            <v>LOW SODIUM BEEF PATTIE CRUMBLES CARAMEL COLOR ADDED</v>
          </cell>
          <cell r="H2689" t="str">
            <v>BEEF COARSE GROUND FRZ CTN-60 LB</v>
          </cell>
          <cell r="I2689">
            <v>25.88</v>
          </cell>
          <cell r="J2689">
            <v>3.1023999999999998</v>
          </cell>
          <cell r="K2689">
            <v>80.290000000000006</v>
          </cell>
        </row>
        <row r="2690">
          <cell r="F2690" t="str">
            <v>100530-10000032432</v>
          </cell>
          <cell r="G2690" t="str">
            <v>LOW SODIUM FULLY COOKED TACO FILLING WITH MEAT</v>
          </cell>
          <cell r="H2690" t="str">
            <v>BEEF COARSE GROUND FRZ CTN-60 LB</v>
          </cell>
          <cell r="I2690">
            <v>20.14</v>
          </cell>
          <cell r="J2690">
            <v>3.1023999999999998</v>
          </cell>
          <cell r="K2690">
            <v>62.48</v>
          </cell>
        </row>
        <row r="2691">
          <cell r="F2691" t="str">
            <v>100530-10000037344</v>
          </cell>
          <cell r="G2691" t="str">
            <v>Fully Cooked Meatloaf with cheese with ketchup glaze</v>
          </cell>
          <cell r="H2691" t="str">
            <v>BEEF COARSE GROUND FRZ CTN-60 LB</v>
          </cell>
          <cell r="I2691">
            <v>23.22</v>
          </cell>
          <cell r="J2691">
            <v>3.1023999999999998</v>
          </cell>
          <cell r="K2691">
            <v>72.040000000000006</v>
          </cell>
        </row>
        <row r="2692">
          <cell r="F2692" t="str">
            <v>100530-10000037600</v>
          </cell>
          <cell r="G2692" t="str">
            <v>CN Flame Broiled Beef Steaks</v>
          </cell>
          <cell r="H2692" t="str">
            <v>BEEF COARSE GROUND FRZ CTN-60 LB</v>
          </cell>
          <cell r="I2692">
            <v>25.84</v>
          </cell>
          <cell r="J2692">
            <v>3.1023999999999998</v>
          </cell>
          <cell r="K2692">
            <v>80.17</v>
          </cell>
        </row>
        <row r="2693">
          <cell r="F2693" t="str">
            <v>100530-10000037831</v>
          </cell>
          <cell r="G2693" t="str">
            <v>Fully Cooked Whole Grain Breaded Chicken Drumsticks</v>
          </cell>
          <cell r="H2693" t="str">
            <v>CHICKEN LARGE CHILLED -BULK DARK</v>
          </cell>
          <cell r="I2693">
            <v>23.72</v>
          </cell>
          <cell r="J2693">
            <v>1.2945</v>
          </cell>
          <cell r="K2693">
            <v>30.71</v>
          </cell>
        </row>
        <row r="2694">
          <cell r="F2694" t="str">
            <v>100530-10000038479</v>
          </cell>
          <cell r="G2694" t="str">
            <v>FC, Whole Grain, Portioned, Breaded Nashville Hot Style Chicken Strips</v>
          </cell>
          <cell r="H2694" t="str">
            <v>CHICKEN LARGE CHILLED -BULK WHITE</v>
          </cell>
          <cell r="I2694">
            <v>26.65</v>
          </cell>
          <cell r="J2694">
            <v>1.2945</v>
          </cell>
          <cell r="K2694">
            <v>34.5</v>
          </cell>
        </row>
        <row r="2695">
          <cell r="F2695" t="str">
            <v>100530-10000038942</v>
          </cell>
          <cell r="G2695" t="str">
            <v>FC Wings of Fire Glazed Chicken Wings_x000D_
(1st and 2nd sections)</v>
          </cell>
          <cell r="H2695" t="str">
            <v>CHICKEN LARGE CHILLED -BULK WHITE</v>
          </cell>
          <cell r="I2695">
            <v>24.13</v>
          </cell>
          <cell r="J2695">
            <v>1.2945</v>
          </cell>
          <cell r="K2695">
            <v>31.24</v>
          </cell>
        </row>
        <row r="2696">
          <cell r="F2696" t="str">
            <v>100530-10000042231</v>
          </cell>
          <cell r="G2696" t="str">
            <v>CN FC Whole Grain Homestyle Nashville Hot Style Chicken Pattie</v>
          </cell>
          <cell r="H2696" t="str">
            <v>CHICKEN LARGE CHILLED -BULK WHITE CHICKEN LARGE CHILLED -BULK DARK</v>
          </cell>
          <cell r="I2696">
            <v>15.96</v>
          </cell>
          <cell r="J2696">
            <v>2.589</v>
          </cell>
          <cell r="K2696">
            <v>20.66</v>
          </cell>
        </row>
        <row r="2697">
          <cell r="F2697" t="str">
            <v>100530-10000042233</v>
          </cell>
          <cell r="G2697" t="str">
            <v>CN FC Whole Grain Homestyle Breakfast Chicken Pattie</v>
          </cell>
          <cell r="H2697" t="str">
            <v>CHICKEN LARGE CHILLED -BULK WHITE CHICKEN LARGE CHILLED -BULK DARK</v>
          </cell>
          <cell r="I2697">
            <v>19.88</v>
          </cell>
          <cell r="J2697">
            <v>2.589</v>
          </cell>
          <cell r="K2697">
            <v>25.73</v>
          </cell>
        </row>
        <row r="2698">
          <cell r="F2698" t="str">
            <v>100530-10000042807</v>
          </cell>
          <cell r="G2698" t="str">
            <v>FC Breaded Southwest Style Chicken Bite_x000D_
6 pieces</v>
          </cell>
          <cell r="H2698" t="str">
            <v>CHICKEN LARGE CHILLED -BULK DARK</v>
          </cell>
          <cell r="I2698">
            <v>27.12</v>
          </cell>
          <cell r="J2698">
            <v>1.2945</v>
          </cell>
          <cell r="K2698">
            <v>35.11</v>
          </cell>
        </row>
        <row r="2699">
          <cell r="F2699" t="str">
            <v>100530-10000042809</v>
          </cell>
          <cell r="G2699" t="str">
            <v>FC Breaded Chicken Mac N Cheese Bite</v>
          </cell>
          <cell r="H2699" t="str">
            <v>CHICKEN LARGE CHILLED -BULK WHITE</v>
          </cell>
          <cell r="I2699">
            <v>20.9</v>
          </cell>
          <cell r="J2699">
            <v>1.2945</v>
          </cell>
          <cell r="K2699">
            <v>27.06</v>
          </cell>
        </row>
        <row r="2700">
          <cell r="F2700" t="str">
            <v>100530-10000043536</v>
          </cell>
          <cell r="G2700" t="str">
            <v>FC Savory Flavored Chopped Dark Meat Chicken</v>
          </cell>
          <cell r="H2700" t="str">
            <v>CHICKEN LARGE CHILLED -BULK DARK</v>
          </cell>
          <cell r="I2700">
            <v>26.36</v>
          </cell>
          <cell r="J2700">
            <v>1.2945</v>
          </cell>
          <cell r="K2700">
            <v>34.119999999999997</v>
          </cell>
        </row>
        <row r="2701">
          <cell r="F2701" t="str">
            <v>100530-10000043537</v>
          </cell>
          <cell r="G2701" t="str">
            <v>FC Taco Flavored Chopped Dark Meat Chicken</v>
          </cell>
          <cell r="H2701" t="str">
            <v>CHICKEN LARGE CHILLED -BULK DARK</v>
          </cell>
          <cell r="I2701">
            <v>26.36</v>
          </cell>
          <cell r="J2701">
            <v>1.2945</v>
          </cell>
          <cell r="K2701">
            <v>34.119999999999997</v>
          </cell>
        </row>
        <row r="2702">
          <cell r="F2702" t="str">
            <v>100530-10000043781</v>
          </cell>
          <cell r="G2702" t="str">
            <v>FC Chicken Drumsticks with Gochujang Pepper Sauce Packets</v>
          </cell>
          <cell r="H2702" t="str">
            <v>CHICKEN LARGE CHILLED -BULK DARK</v>
          </cell>
          <cell r="I2702">
            <v>22.9</v>
          </cell>
          <cell r="J2702">
            <v>1.2945</v>
          </cell>
          <cell r="K2702">
            <v>29.64</v>
          </cell>
        </row>
        <row r="2703">
          <cell r="F2703" t="str">
            <v>100530-10000044195</v>
          </cell>
          <cell r="G2703" t="str">
            <v>Fully Cooked Breaded Chicken Thighs_x000D_
without back portion</v>
          </cell>
          <cell r="H2703" t="str">
            <v>CHICKEN LARGE CHILLED -BULK DARK</v>
          </cell>
          <cell r="I2703">
            <v>23.27</v>
          </cell>
          <cell r="J2703">
            <v>1.2945</v>
          </cell>
          <cell r="K2703">
            <v>30.12</v>
          </cell>
        </row>
        <row r="2704">
          <cell r="F2704" t="str">
            <v>100530-10000044196</v>
          </cell>
          <cell r="G2704" t="str">
            <v>FC Mesquite Glazed Chicken Thighs</v>
          </cell>
          <cell r="H2704" t="str">
            <v>CHICKEN LARGE CHILLED -BULK DARK</v>
          </cell>
          <cell r="I2704">
            <v>19.190000000000001</v>
          </cell>
          <cell r="J2704">
            <v>1.2945</v>
          </cell>
          <cell r="K2704">
            <v>24.84</v>
          </cell>
        </row>
        <row r="2705">
          <cell r="F2705" t="str">
            <v>100530-10000046701</v>
          </cell>
          <cell r="G2705" t="str">
            <v>Breaded Pork Mock Drumsticks</v>
          </cell>
          <cell r="H2705" t="str">
            <v>PORK PICNIC BNLS FRZ CTN-60 LB</v>
          </cell>
          <cell r="I2705">
            <v>24.72</v>
          </cell>
          <cell r="J2705">
            <v>1.5505</v>
          </cell>
          <cell r="K2705">
            <v>38.33</v>
          </cell>
        </row>
        <row r="2706">
          <cell r="F2706" t="str">
            <v>100530-10000047092</v>
          </cell>
          <cell r="G2706" t="str">
            <v>FC WG Chicken Corn Dogs, Batter Wrapped Uncured Chicken Frank on a Stick IW</v>
          </cell>
          <cell r="H2706" t="str">
            <v>CHICKEN LARGE CHILLED -BULK DARK</v>
          </cell>
          <cell r="I2706">
            <v>6.28</v>
          </cell>
          <cell r="J2706">
            <v>1.2945</v>
          </cell>
          <cell r="K2706">
            <v>8.1300000000000008</v>
          </cell>
        </row>
        <row r="2707">
          <cell r="F2707" t="str">
            <v>100530-10000048461</v>
          </cell>
          <cell r="G2707" t="str">
            <v>IW Whole Grain Garlic Breadstick with Mozzarella Cheese</v>
          </cell>
          <cell r="H2707" t="str">
            <v>CHEESE MOZ LM PT SKM UNFZ PROC PK(41125)</v>
          </cell>
          <cell r="I2707">
            <v>4.13</v>
          </cell>
          <cell r="J2707">
            <v>1.9231</v>
          </cell>
          <cell r="K2707">
            <v>7.94</v>
          </cell>
        </row>
        <row r="2708">
          <cell r="F2708" t="str">
            <v>100530-10000051026</v>
          </cell>
          <cell r="G2708" t="str">
            <v>FC Boneless Skinless Low Sodium All Natural Pulled Dark &amp; White Chicken Meat</v>
          </cell>
          <cell r="H2708" t="str">
            <v>CHICKEN LARGE CHILLED -BULK DARK CHICKEN LARGE CHILLED -BULK WHITE</v>
          </cell>
          <cell r="I2708">
            <v>14.66</v>
          </cell>
          <cell r="J2708">
            <v>2.589</v>
          </cell>
          <cell r="K2708">
            <v>18.98</v>
          </cell>
        </row>
        <row r="2709">
          <cell r="F2709" t="str">
            <v>100530-10000051698</v>
          </cell>
          <cell r="G2709" t="str">
            <v>FC CN Whole Grain Homestyle Breaded Chicken Breast Chunks (Whole Muscle)</v>
          </cell>
          <cell r="H2709" t="str">
            <v>CHICKEN LARGE CHILLED -BULK WHITE</v>
          </cell>
          <cell r="I2709">
            <v>32.43</v>
          </cell>
          <cell r="J2709">
            <v>1.2945</v>
          </cell>
          <cell r="K2709">
            <v>41.98</v>
          </cell>
        </row>
        <row r="2710">
          <cell r="F2710" t="str">
            <v>100530-10000052436</v>
          </cell>
          <cell r="G2710" t="str">
            <v>FC Chicken Drumsticks with BBQ Sauce Packets</v>
          </cell>
          <cell r="H2710" t="str">
            <v>CHICKEN LARGE CHILLED -BULK DARK</v>
          </cell>
          <cell r="I2710">
            <v>21.58</v>
          </cell>
          <cell r="J2710">
            <v>1.2945</v>
          </cell>
          <cell r="K2710">
            <v>27.94</v>
          </cell>
        </row>
        <row r="2711">
          <cell r="F2711" t="str">
            <v>100530-10000053760</v>
          </cell>
          <cell r="G2711" t="str">
            <v>FC WG Popcorn Chicken in a Cup</v>
          </cell>
          <cell r="H2711" t="str">
            <v>CHICKEN LARGE CHILLED -BULK WHITE CHICKEN LARGE CHILLED -BULK DARK</v>
          </cell>
          <cell r="I2711">
            <v>0.79</v>
          </cell>
          <cell r="J2711">
            <v>2.589</v>
          </cell>
          <cell r="K2711">
            <v>1.02</v>
          </cell>
        </row>
        <row r="2712">
          <cell r="F2712" t="str">
            <v>100530-10000053761</v>
          </cell>
          <cell r="G2712" t="str">
            <v>FC Chicken Meatballs in a Cup</v>
          </cell>
          <cell r="H2712" t="str">
            <v>CHICKEN LARGE CHILLED -BULK DARK</v>
          </cell>
          <cell r="I2712">
            <v>1.39</v>
          </cell>
          <cell r="J2712">
            <v>1.2945</v>
          </cell>
          <cell r="K2712">
            <v>1.8</v>
          </cell>
        </row>
        <row r="2713">
          <cell r="F2713" t="str">
            <v>100530-10000055325</v>
          </cell>
          <cell r="G2713" t="str">
            <v>IW LOADED CHEESEBURGER MINI TWIN SANDWICHES</v>
          </cell>
          <cell r="H2713" t="str">
            <v>BEEF COARSE GROUND FRZ CTN-60 LB</v>
          </cell>
          <cell r="I2713">
            <v>10.83</v>
          </cell>
          <cell r="J2713">
            <v>3.1023999999999998</v>
          </cell>
          <cell r="K2713">
            <v>33.6</v>
          </cell>
        </row>
        <row r="2714">
          <cell r="F2714" t="str">
            <v>100530-10000055327</v>
          </cell>
          <cell r="G2714" t="str">
            <v>IW CHEESEBURGER MINI TWIN SANDWICHES</v>
          </cell>
          <cell r="H2714" t="str">
            <v>BEEF COARSE GROUND FRZ CTN-60 LB</v>
          </cell>
          <cell r="I2714">
            <v>10.36</v>
          </cell>
          <cell r="J2714">
            <v>3.1023999999999998</v>
          </cell>
          <cell r="K2714">
            <v>32.14</v>
          </cell>
        </row>
        <row r="2715">
          <cell r="F2715" t="str">
            <v>100530-10000055425</v>
          </cell>
          <cell r="G2715" t="str">
            <v>FLAMEBROILED BEEF PATTIES MADE WITH APPLESAUCE - CARAMEL COLOR ADDED</v>
          </cell>
          <cell r="H2715" t="str">
            <v>BEEF COARSE GROUND FRZ CTN-60 LB</v>
          </cell>
          <cell r="I2715">
            <v>26.05</v>
          </cell>
          <cell r="J2715">
            <v>3.1023999999999998</v>
          </cell>
          <cell r="K2715">
            <v>80.819999999999993</v>
          </cell>
        </row>
        <row r="2716">
          <cell r="F2716" t="str">
            <v>100530-10000060079</v>
          </cell>
          <cell r="G2716" t="str">
            <v>FC Oven Roasted Glazed Chicken Pieces</v>
          </cell>
          <cell r="H2716" t="str">
            <v>CHICKEN LARGE CHILLED -BULK DARK CHICKEN LARGE CHILLED -BULK WHITE</v>
          </cell>
          <cell r="I2716">
            <v>19.149999999999999</v>
          </cell>
          <cell r="J2716">
            <v>2.589</v>
          </cell>
          <cell r="K2716">
            <v>24.79</v>
          </cell>
        </row>
        <row r="2717">
          <cell r="F2717" t="str">
            <v>100530-10000060843</v>
          </cell>
          <cell r="G2717" t="str">
            <v>FC Whole Grain Breaded, Homestyle,_x000D_
Chunk Shaped Chicken Patties</v>
          </cell>
          <cell r="H2717" t="str">
            <v>CHICKEN LARGE CHILLED -BULK WHITE</v>
          </cell>
          <cell r="I2717">
            <v>32.840000000000003</v>
          </cell>
          <cell r="J2717">
            <v>1.2945</v>
          </cell>
          <cell r="K2717">
            <v>42.51</v>
          </cell>
        </row>
        <row r="2718">
          <cell r="F2718" t="str">
            <v>100530-10000069001</v>
          </cell>
          <cell r="G2718" t="str">
            <v>CN FULLY COOKED BEEF BURGER</v>
          </cell>
          <cell r="H2718" t="str">
            <v>BEEF COARSE GROUND FRZ CTN-60 LB</v>
          </cell>
          <cell r="I2718">
            <v>32.1</v>
          </cell>
          <cell r="J2718">
            <v>3.1023999999999998</v>
          </cell>
          <cell r="K2718">
            <v>99.59</v>
          </cell>
        </row>
        <row r="2719">
          <cell r="F2719" t="str">
            <v>100530-10000069005</v>
          </cell>
          <cell r="G2719" t="str">
            <v>FULLY COOKED HARVEST BREADED BEEF PATTIES MADE WITH APPLESAUCE</v>
          </cell>
          <cell r="H2719" t="str">
            <v>BEEF COARSE GROUND FRZ CTN-60 LB</v>
          </cell>
          <cell r="I2719">
            <v>15.38</v>
          </cell>
          <cell r="J2719">
            <v>3.1023999999999998</v>
          </cell>
          <cell r="K2719">
            <v>47.71</v>
          </cell>
        </row>
        <row r="2720">
          <cell r="F2720" t="str">
            <v>100530-10000069006</v>
          </cell>
          <cell r="G2720" t="str">
            <v>FULLY COOKED HARVEST BREADED BEEF PATTIES STICK SHAPED MADE WITH APPLESAUCE 4/0.80oz</v>
          </cell>
          <cell r="H2720" t="str">
            <v>BEEF COARSE GROUND FRZ CTN-60 LB</v>
          </cell>
          <cell r="I2720">
            <v>15.85</v>
          </cell>
          <cell r="J2720">
            <v>3.1023999999999998</v>
          </cell>
          <cell r="K2720">
            <v>49.17</v>
          </cell>
        </row>
        <row r="2721">
          <cell r="F2721" t="str">
            <v>100530-10000069010</v>
          </cell>
          <cell r="G2721" t="str">
            <v>COUNTRY FRIED BREADED BEEF PATTIE_x000D_
MADE WITH APPLESAUCE</v>
          </cell>
          <cell r="H2721" t="str">
            <v>BEEF COARSE GROUND FRZ CTN-60 LB</v>
          </cell>
          <cell r="I2721">
            <v>15.45</v>
          </cell>
          <cell r="J2721">
            <v>3.1023999999999998</v>
          </cell>
          <cell r="K2721">
            <v>47.93</v>
          </cell>
        </row>
        <row r="2722">
          <cell r="F2722" t="str">
            <v>100530-10000069019</v>
          </cell>
          <cell r="G2722" t="str">
            <v>COOKED BREADED PORK PATTIES</v>
          </cell>
          <cell r="H2722" t="str">
            <v>PORK PICNIC BNLS FRZ CTN-60 LB</v>
          </cell>
          <cell r="I2722">
            <v>9.51</v>
          </cell>
          <cell r="J2722">
            <v>1.5505</v>
          </cell>
          <cell r="K2722">
            <v>14.75</v>
          </cell>
        </row>
        <row r="2723">
          <cell r="F2723" t="str">
            <v>100530-10000069033</v>
          </cell>
          <cell r="G2723" t="str">
            <v>COUNTRY FRIED BEEF STEAK FRITTER</v>
          </cell>
          <cell r="H2723" t="str">
            <v>BEEF COARSE GROUND FRZ CTN-60 LB</v>
          </cell>
          <cell r="I2723">
            <v>22.32</v>
          </cell>
          <cell r="J2723">
            <v>3.1023999999999998</v>
          </cell>
          <cell r="K2723">
            <v>69.25</v>
          </cell>
        </row>
        <row r="2724">
          <cell r="F2724" t="str">
            <v>100530-10000069035</v>
          </cell>
          <cell r="G2724" t="str">
            <v>FULLY COOKED COUNTRY FRIED BEEF STEAKS</v>
          </cell>
          <cell r="H2724" t="str">
            <v>BEEF COARSE GROUND FRZ CTN-60 LB</v>
          </cell>
          <cell r="I2724">
            <v>15.71</v>
          </cell>
          <cell r="J2724">
            <v>3.1023999999999998</v>
          </cell>
          <cell r="K2724">
            <v>48.74</v>
          </cell>
        </row>
        <row r="2725">
          <cell r="F2725" t="str">
            <v>100530-10000069039</v>
          </cell>
          <cell r="G2725" t="str">
            <v>FULLY COOKED COUNTRY FRIED BEEF PATTIES</v>
          </cell>
          <cell r="H2725" t="str">
            <v>BEEF COARSE GROUND FRZ CTN-60 LB</v>
          </cell>
          <cell r="I2725">
            <v>13.08</v>
          </cell>
          <cell r="J2725">
            <v>3.1023999999999998</v>
          </cell>
          <cell r="K2725">
            <v>40.58</v>
          </cell>
        </row>
        <row r="2726">
          <cell r="F2726" t="str">
            <v>100530-10000069050</v>
          </cell>
          <cell r="G2726" t="str">
            <v>CN FULLY COOKED BEEF BURGER</v>
          </cell>
          <cell r="H2726" t="str">
            <v>BEEF COARSE GROUND FRZ CTN-60 LB</v>
          </cell>
          <cell r="I2726">
            <v>32</v>
          </cell>
          <cell r="J2726">
            <v>3.1023999999999998</v>
          </cell>
          <cell r="K2726">
            <v>99.28</v>
          </cell>
        </row>
        <row r="2727">
          <cell r="F2727" t="str">
            <v>100530-10000069097</v>
          </cell>
          <cell r="G2727" t="str">
            <v>FULLY COOKED FLAME BROILED BEEF PATTY-CARAMEL COLOR ADDED</v>
          </cell>
          <cell r="H2727" t="str">
            <v>BEEF COARSE GROUND FRZ CTN-60 LB</v>
          </cell>
          <cell r="I2727">
            <v>11.72</v>
          </cell>
          <cell r="J2727">
            <v>3.1023999999999998</v>
          </cell>
          <cell r="K2727">
            <v>36.36</v>
          </cell>
        </row>
        <row r="2728">
          <cell r="F2728" t="str">
            <v>100530-10000069104</v>
          </cell>
          <cell r="G2728" t="str">
            <v>FULLY COOKED BEEF STEAKS WITH CARAMEL COLOR ADDED</v>
          </cell>
          <cell r="H2728" t="str">
            <v>BEEF COARSE GROUND FRZ CTN-60 LB</v>
          </cell>
          <cell r="I2728">
            <v>21.68</v>
          </cell>
          <cell r="J2728">
            <v>3.1023999999999998</v>
          </cell>
          <cell r="K2728">
            <v>67.260000000000005</v>
          </cell>
        </row>
        <row r="2729">
          <cell r="F2729" t="str">
            <v>100530-10000069250</v>
          </cell>
          <cell r="G2729" t="str">
            <v>CN Fully Cooked All Natural Pork Sausage Patty</v>
          </cell>
          <cell r="H2729" t="str">
            <v>PORK PICNIC BNLS FRZ CTN-60 LB</v>
          </cell>
          <cell r="I2729">
            <v>20.57</v>
          </cell>
          <cell r="J2729">
            <v>1.5505</v>
          </cell>
          <cell r="K2729">
            <v>31.89</v>
          </cell>
        </row>
        <row r="2730">
          <cell r="F2730" t="str">
            <v>100530-10000073050</v>
          </cell>
          <cell r="G2730" t="str">
            <v>OUR DELUXE CHARBROIL MEATBALLS_x000D_
5 pieces/serving</v>
          </cell>
          <cell r="H2730" t="str">
            <v>BEEF COARSE GROUND FRZ CTN-60 LB</v>
          </cell>
          <cell r="I2730">
            <v>35.4</v>
          </cell>
          <cell r="J2730">
            <v>3.1023999999999998</v>
          </cell>
          <cell r="K2730">
            <v>109.82</v>
          </cell>
        </row>
        <row r="2731">
          <cell r="F2731" t="str">
            <v>100530-10000080030</v>
          </cell>
          <cell r="G2731" t="str">
            <v>Flame Broiled Beef Steak</v>
          </cell>
          <cell r="H2731" t="str">
            <v>BEEF COARSE GROUND FRZ CTN-60 LB</v>
          </cell>
          <cell r="I2731">
            <v>44.05</v>
          </cell>
          <cell r="J2731">
            <v>3.1023999999999998</v>
          </cell>
          <cell r="K2731">
            <v>136.66</v>
          </cell>
        </row>
        <row r="2732">
          <cell r="F2732" t="str">
            <v>100530-10000080125</v>
          </cell>
          <cell r="G2732" t="str">
            <v>Flame Broiled Beef Pattie</v>
          </cell>
          <cell r="H2732" t="str">
            <v>BEEF COARSE GROUND FRZ CTN-60 LB</v>
          </cell>
          <cell r="I2732">
            <v>28.64</v>
          </cell>
          <cell r="J2732">
            <v>3.1023999999999998</v>
          </cell>
          <cell r="K2732">
            <v>88.85</v>
          </cell>
        </row>
        <row r="2733">
          <cell r="F2733" t="str">
            <v>100530-10000094748</v>
          </cell>
          <cell r="G2733" t="str">
            <v>CN FULLY COOKED BEEF PATTIES WITH SAUSAGE SEASONINGS</v>
          </cell>
          <cell r="H2733" t="str">
            <v>BEEF COARSE GROUND FRZ CTN-60 LB</v>
          </cell>
          <cell r="I2733">
            <v>23.05</v>
          </cell>
          <cell r="J2733">
            <v>3.1023999999999998</v>
          </cell>
          <cell r="K2733">
            <v>71.510000000000005</v>
          </cell>
        </row>
        <row r="2734">
          <cell r="F2734" t="str">
            <v>100530-10000096170</v>
          </cell>
          <cell r="G2734" t="str">
            <v>CN Fully Cooked Beef Steak-Smokie Grill 3.00 oz.</v>
          </cell>
          <cell r="H2734" t="str">
            <v>BEEF COARSE GROUND FRZ CTN-60 LB</v>
          </cell>
          <cell r="I2734">
            <v>21.24</v>
          </cell>
          <cell r="J2734">
            <v>3.1023999999999998</v>
          </cell>
          <cell r="K2734">
            <v>65.89</v>
          </cell>
        </row>
        <row r="2735">
          <cell r="F2735" t="str">
            <v>100530-10000096694</v>
          </cell>
          <cell r="G2735" t="str">
            <v>FULLY COOKED Homestyle COUNTRY FRIED BREADED BEEF STEAK STICK SHAPED</v>
          </cell>
          <cell r="H2735" t="str">
            <v>BEEF COARSE GROUND FRZ CTN-60 LB</v>
          </cell>
          <cell r="I2735">
            <v>24.04</v>
          </cell>
          <cell r="J2735">
            <v>3.1023999999999998</v>
          </cell>
          <cell r="K2735">
            <v>74.58</v>
          </cell>
        </row>
        <row r="2736">
          <cell r="F2736" t="str">
            <v>100530-10000097370</v>
          </cell>
          <cell r="G2736" t="str">
            <v>Cooked Beef Patty Crumbles</v>
          </cell>
          <cell r="H2736" t="str">
            <v>BEEF COARSE GROUND FRZ CTN-60 LB</v>
          </cell>
          <cell r="I2736">
            <v>32.43</v>
          </cell>
          <cell r="J2736">
            <v>3.1023999999999998</v>
          </cell>
          <cell r="K2736">
            <v>100.61</v>
          </cell>
        </row>
        <row r="2737">
          <cell r="F2737" t="str">
            <v>100530-10000097687</v>
          </cell>
          <cell r="G2737" t="str">
            <v>Fully Cooked All-Natural Beef Meatball_x000D_
(serving size: 6 meatballs = 2.8 oz)</v>
          </cell>
          <cell r="H2737" t="str">
            <v>BEEF COARSE GROUND FRZ CTN-60 LB</v>
          </cell>
          <cell r="I2737">
            <v>24.91</v>
          </cell>
          <cell r="J2737">
            <v>3.1023999999999998</v>
          </cell>
          <cell r="K2737">
            <v>77.28</v>
          </cell>
        </row>
        <row r="2738">
          <cell r="F2738" t="str">
            <v>100530-10000097689</v>
          </cell>
          <cell r="G2738" t="str">
            <v>Fully Cooked All-Natural Beef Meatball_x000D_
(serving size: 3 meatballs = 2.8 oz)</v>
          </cell>
          <cell r="H2738" t="str">
            <v>BEEF COARSE GROUND FRZ CTN-60 LB</v>
          </cell>
          <cell r="I2738">
            <v>25.18</v>
          </cell>
          <cell r="J2738">
            <v>3.1023999999999998</v>
          </cell>
          <cell r="K2738">
            <v>78.12</v>
          </cell>
        </row>
        <row r="2739">
          <cell r="F2739" t="str">
            <v>100530-10000097815</v>
          </cell>
          <cell r="G2739" t="str">
            <v>CN Fully Cooked Flame Broiled Beef Patties</v>
          </cell>
          <cell r="H2739" t="str">
            <v>BEEF COARSE GROUND FRZ CTN-60 LB</v>
          </cell>
          <cell r="I2739">
            <v>22.77</v>
          </cell>
          <cell r="J2739">
            <v>3.1023999999999998</v>
          </cell>
          <cell r="K2739">
            <v>70.64</v>
          </cell>
        </row>
        <row r="2740">
          <cell r="F2740" t="str">
            <v>100530-10000097868</v>
          </cell>
          <cell r="G2740" t="str">
            <v>CN FULLY COOKED SLICED BEEF CHOPPED AND FORMED</v>
          </cell>
          <cell r="H2740" t="str">
            <v>BEEF COARSE GROUND FRZ CTN-60 LB</v>
          </cell>
          <cell r="I2740">
            <v>45.1</v>
          </cell>
          <cell r="J2740">
            <v>3.1023999999999998</v>
          </cell>
          <cell r="K2740">
            <v>139.91999999999999</v>
          </cell>
        </row>
        <row r="2741">
          <cell r="F2741" t="str">
            <v>100530-10000097886</v>
          </cell>
          <cell r="G2741" t="str">
            <v>COUNTRY FRIED BREADED BEEF PATTIE_x000D_
STICKED SHAPED 4@0.97 oz per serving</v>
          </cell>
          <cell r="H2741" t="str">
            <v>BEEF COARSE GROUND FRZ CTN-60 LB</v>
          </cell>
          <cell r="I2741">
            <v>15.93</v>
          </cell>
          <cell r="J2741">
            <v>3.1023999999999998</v>
          </cell>
          <cell r="K2741">
            <v>49.42</v>
          </cell>
        </row>
        <row r="2742">
          <cell r="F2742" t="str">
            <v>100530-10000097902</v>
          </cell>
          <cell r="G2742" t="str">
            <v>CN Fully Cooked Beef Patties</v>
          </cell>
          <cell r="H2742" t="str">
            <v>BEEF COARSE GROUND FRZ CTN-60 LB</v>
          </cell>
          <cell r="I2742">
            <v>25.98</v>
          </cell>
          <cell r="J2742">
            <v>3.1023999999999998</v>
          </cell>
          <cell r="K2742">
            <v>80.599999999999994</v>
          </cell>
        </row>
        <row r="2743">
          <cell r="F2743" t="str">
            <v>100530-10000099823</v>
          </cell>
          <cell r="G2743" t="str">
            <v>CN Fully Food Sliced NAE Chicken with Au Jus</v>
          </cell>
          <cell r="H2743" t="str">
            <v>CHICKEN LARGE CHILLED -BULK WHITE CHICKEN LARGE CHILLED -BULK DARK</v>
          </cell>
          <cell r="I2743">
            <v>39.96</v>
          </cell>
          <cell r="J2743">
            <v>2.589</v>
          </cell>
          <cell r="K2743">
            <v>51.73</v>
          </cell>
        </row>
        <row r="2744">
          <cell r="F2744" t="str">
            <v>100530-10004130928</v>
          </cell>
          <cell r="G2744" t="str">
            <v>FC Chicken Drumsticks with Spicy Sauce Packets</v>
          </cell>
          <cell r="H2744" t="str">
            <v>CHICKEN LARGE CHILLED -BULK DARK</v>
          </cell>
          <cell r="I2744">
            <v>22.9</v>
          </cell>
          <cell r="J2744">
            <v>1.2945</v>
          </cell>
          <cell r="K2744">
            <v>29.64</v>
          </cell>
        </row>
        <row r="2745">
          <cell r="F2745" t="str">
            <v>100530-10021540928</v>
          </cell>
          <cell r="G2745" t="str">
            <v>FC CN Whole Grain Chicken Pattie Fritters</v>
          </cell>
          <cell r="H2745" t="str">
            <v>CHICKEN LARGE CHILLED -BULK WHITE CHICKEN LARGE CHILLED -BULK DARK</v>
          </cell>
          <cell r="I2745">
            <v>14.65</v>
          </cell>
          <cell r="J2745">
            <v>2.589</v>
          </cell>
          <cell r="K2745">
            <v>18.96</v>
          </cell>
        </row>
        <row r="2746">
          <cell r="F2746" t="str">
            <v>100530-10021550928</v>
          </cell>
          <cell r="G2746" t="str">
            <v>FC CN Whole Grain Chicken Chunk Fritters</v>
          </cell>
          <cell r="H2746" t="str">
            <v>CHICKEN LARGE CHILLED -BULK WHITE CHICKEN LARGE CHILLED -BULK DARK</v>
          </cell>
          <cell r="I2746">
            <v>13.48</v>
          </cell>
          <cell r="J2746">
            <v>2.589</v>
          </cell>
          <cell r="K2746">
            <v>17.45</v>
          </cell>
        </row>
        <row r="2747">
          <cell r="F2747" t="str">
            <v>100530-10024741120</v>
          </cell>
          <cell r="G2747" t="str">
            <v>IW 6" WG Bosco Stick filled w/Egg and Cheese</v>
          </cell>
          <cell r="H2747" t="str">
            <v>CHEESE MOZ LM PT SKM UNFZ PROC PK(41125)</v>
          </cell>
          <cell r="I2747">
            <v>2.65</v>
          </cell>
          <cell r="J2747">
            <v>1.9231</v>
          </cell>
          <cell r="K2747">
            <v>5.0999999999999996</v>
          </cell>
        </row>
        <row r="2748">
          <cell r="F2748" t="str">
            <v>100530-10029400928</v>
          </cell>
          <cell r="G2748" t="str">
            <v>FC CN Whole Grain Breaded Popcorn Chicken</v>
          </cell>
          <cell r="H2748" t="str">
            <v>CHICKEN LARGE CHILLED -BULK WHITE CHICKEN LARGE CHILLED -BULK DARK</v>
          </cell>
          <cell r="I2748">
            <v>25.17</v>
          </cell>
          <cell r="J2748">
            <v>2.589</v>
          </cell>
          <cell r="K2748">
            <v>32.590000000000003</v>
          </cell>
        </row>
        <row r="2749">
          <cell r="F2749" t="str">
            <v>100530-10035220928</v>
          </cell>
          <cell r="G2749" t="str">
            <v>FC Seasoned Grilled Chicken Fajita Meat</v>
          </cell>
          <cell r="H2749" t="str">
            <v>CHICKEN LARGE CHILLED -BULK WHITE CHICKEN LARGE CHILLED -BULK DARK</v>
          </cell>
          <cell r="I2749">
            <v>41.24</v>
          </cell>
          <cell r="J2749">
            <v>2.589</v>
          </cell>
          <cell r="K2749">
            <v>53.38</v>
          </cell>
        </row>
        <row r="2750">
          <cell r="F2750" t="str">
            <v>100530-10037310928</v>
          </cell>
          <cell r="G2750" t="str">
            <v>Fully Cooked, Breaded Chicken Patties</v>
          </cell>
          <cell r="H2750" t="str">
            <v>CHICKEN LARGE CHILLED -BULK WHITE CHICKEN LARGE CHILLED -BULK DARK</v>
          </cell>
          <cell r="I2750">
            <v>28.21</v>
          </cell>
          <cell r="J2750">
            <v>2.589</v>
          </cell>
          <cell r="K2750">
            <v>36.520000000000003</v>
          </cell>
        </row>
        <row r="2751">
          <cell r="F2751" t="str">
            <v>100530-10037320928</v>
          </cell>
          <cell r="G2751" t="str">
            <v>CN FC Breaded Chicken Chunks</v>
          </cell>
          <cell r="H2751" t="str">
            <v>CHICKEN LARGE CHILLED -BULK WHITE CHICKEN LARGE CHILLED -BULK DARK</v>
          </cell>
          <cell r="I2751">
            <v>28.02</v>
          </cell>
          <cell r="J2751">
            <v>2.589</v>
          </cell>
          <cell r="K2751">
            <v>36.270000000000003</v>
          </cell>
        </row>
        <row r="2752">
          <cell r="F2752" t="str">
            <v>100530-10038570928</v>
          </cell>
          <cell r="G2752" t="str">
            <v>CN FC Whole Grain Breaded Chicken Pattie Fritter</v>
          </cell>
          <cell r="H2752" t="str">
            <v>CHICKEN LARGE CHILLED -BULK WHITE CHICKEN LARGE CHILLED -BULK DARK</v>
          </cell>
          <cell r="I2752">
            <v>19.190000000000001</v>
          </cell>
          <cell r="J2752">
            <v>2.589</v>
          </cell>
          <cell r="K2752">
            <v>24.84</v>
          </cell>
        </row>
        <row r="2753">
          <cell r="F2753" t="str">
            <v>100530-10038590928</v>
          </cell>
          <cell r="G2753" t="str">
            <v>CN FC Whole Grain Breaded Strip-Shaped Chicken Pattie Fritter</v>
          </cell>
          <cell r="H2753" t="str">
            <v>CHICKEN LARGE CHILLED -BULK WHITE CHICKEN LARGE CHILLED -BULK DARK</v>
          </cell>
          <cell r="I2753">
            <v>19.66</v>
          </cell>
          <cell r="J2753">
            <v>2.589</v>
          </cell>
          <cell r="K2753">
            <v>25.45</v>
          </cell>
        </row>
        <row r="2754">
          <cell r="F2754" t="str">
            <v>100530-10046210928</v>
          </cell>
          <cell r="G2754" t="str">
            <v>FC Fajita Chicken Dark Meat Strips</v>
          </cell>
          <cell r="H2754" t="str">
            <v>CHICKEN LARGE CHILLED -BULK DARK</v>
          </cell>
          <cell r="I2754">
            <v>45.84</v>
          </cell>
          <cell r="J2754">
            <v>1.2945</v>
          </cell>
          <cell r="K2754">
            <v>59.34</v>
          </cell>
        </row>
        <row r="2755">
          <cell r="F2755" t="str">
            <v>100530-10055670928</v>
          </cell>
          <cell r="G2755" t="str">
            <v>FC CN Whole Grain Breaded Chicken Pattie Hot n Spicy w/packaging</v>
          </cell>
          <cell r="H2755" t="str">
            <v>CHICKEN LARGE CHILLED -BULK WHITE</v>
          </cell>
          <cell r="I2755">
            <v>14.73</v>
          </cell>
          <cell r="J2755">
            <v>1.2945</v>
          </cell>
          <cell r="K2755">
            <v>19.07</v>
          </cell>
        </row>
        <row r="2756">
          <cell r="F2756" t="str">
            <v>100530-10055670928</v>
          </cell>
          <cell r="G2756" t="str">
            <v>FC CN Whole Grain Breaded Chicken Pattie Hot n Spicy</v>
          </cell>
          <cell r="H2756" t="str">
            <v>CHICKEN LARGE CHILLED -BULK DARK</v>
          </cell>
          <cell r="I2756">
            <v>12.06</v>
          </cell>
          <cell r="J2756">
            <v>1.2945</v>
          </cell>
          <cell r="K2756">
            <v>15.61</v>
          </cell>
        </row>
        <row r="2757">
          <cell r="F2757" t="str">
            <v>100530-10057780928</v>
          </cell>
          <cell r="G2757" t="str">
            <v>FC Whole Grain Golden Crispy Breaded Chicken Patties</v>
          </cell>
          <cell r="H2757" t="str">
            <v>CHICKEN LARGE CHILLED -BULK WHITE CHICKEN LARGE CHILLED -BULK DARK</v>
          </cell>
          <cell r="I2757">
            <v>13.25</v>
          </cell>
          <cell r="J2757">
            <v>2.589</v>
          </cell>
          <cell r="K2757">
            <v>17.149999999999999</v>
          </cell>
        </row>
        <row r="2758">
          <cell r="F2758" t="str">
            <v>100530-10061470928</v>
          </cell>
          <cell r="G2758" t="str">
            <v>FC CN Honey Siracha Flavored Glazed Whole Grain Breaded Chicken Breast Chunks (6pcs/svg)</v>
          </cell>
          <cell r="H2758" t="str">
            <v>CHICKEN LARGE CHILLED -BULK WHITE</v>
          </cell>
          <cell r="I2758">
            <v>22.66</v>
          </cell>
          <cell r="J2758">
            <v>1.2945</v>
          </cell>
          <cell r="K2758">
            <v>29.33</v>
          </cell>
        </row>
        <row r="2759">
          <cell r="F2759" t="str">
            <v>100530-10110260328</v>
          </cell>
          <cell r="G2759" t="str">
            <v>FC Chicken Meatball</v>
          </cell>
          <cell r="H2759" t="str">
            <v>CHICKEN LARGE CHILLED -BULK DARK</v>
          </cell>
          <cell r="I2759">
            <v>12.47</v>
          </cell>
          <cell r="J2759">
            <v>1.2945</v>
          </cell>
          <cell r="K2759">
            <v>16.14</v>
          </cell>
        </row>
        <row r="2760">
          <cell r="F2760" t="str">
            <v>100530-10164770928</v>
          </cell>
          <cell r="G2760" t="str">
            <v>FC CN Whole Grain Breaded Chicken Patties</v>
          </cell>
          <cell r="H2760" t="str">
            <v>CHICKEN LARGE CHILLED -BULK WHITE CHICKEN LARGE CHILLED -BULK DARK</v>
          </cell>
          <cell r="I2760">
            <v>16.09</v>
          </cell>
          <cell r="J2760">
            <v>2.589</v>
          </cell>
          <cell r="K2760">
            <v>20.83</v>
          </cell>
        </row>
        <row r="2761">
          <cell r="F2761" t="str">
            <v>100530-10164780928</v>
          </cell>
          <cell r="G2761" t="str">
            <v>FC CN Whole Grain Breaded Chicken Nuggets</v>
          </cell>
          <cell r="H2761" t="str">
            <v>CHICKEN LARGE CHILLED -BULK WHITE CHICKEN LARGE CHILLED -BULK DARK</v>
          </cell>
          <cell r="I2761">
            <v>16.09</v>
          </cell>
          <cell r="J2761">
            <v>2.589</v>
          </cell>
          <cell r="K2761">
            <v>20.83</v>
          </cell>
        </row>
        <row r="2762">
          <cell r="F2762" t="str">
            <v>100530-10167020928</v>
          </cell>
          <cell r="G2762" t="str">
            <v>FC  Boneless, Skinless Chicken Dark Meat</v>
          </cell>
          <cell r="H2762" t="str">
            <v>CHICKEN LARGE CHILLED -BULK DARK</v>
          </cell>
          <cell r="I2762">
            <v>45.84</v>
          </cell>
          <cell r="J2762">
            <v>1.2945</v>
          </cell>
          <cell r="K2762">
            <v>59.34</v>
          </cell>
        </row>
        <row r="2763">
          <cell r="F2763" t="str">
            <v>100530-10174430928</v>
          </cell>
          <cell r="G2763" t="str">
            <v>FC  Chicken Sausage Pattie</v>
          </cell>
          <cell r="H2763" t="str">
            <v>CHICKEN LARGE CHILLED -BULK DARK</v>
          </cell>
          <cell r="I2763">
            <v>44.75</v>
          </cell>
          <cell r="J2763">
            <v>1.2945</v>
          </cell>
          <cell r="K2763">
            <v>57.93</v>
          </cell>
        </row>
        <row r="2764">
          <cell r="F2764" t="str">
            <v>100530-10195430928</v>
          </cell>
          <cell r="G2764" t="str">
            <v>FC Pancake Sausage Bites (5/0.58 oz pieces)</v>
          </cell>
          <cell r="H2764" t="str">
            <v>CHICKEN LARGE CHILLED -BULK DARK</v>
          </cell>
          <cell r="I2764">
            <v>22.95</v>
          </cell>
          <cell r="J2764">
            <v>1.2945</v>
          </cell>
          <cell r="K2764">
            <v>29.71</v>
          </cell>
        </row>
        <row r="2765">
          <cell r="F2765" t="str">
            <v>100530-10197770328</v>
          </cell>
          <cell r="G2765" t="str">
            <v>FC Chicken Meatball</v>
          </cell>
          <cell r="H2765" t="str">
            <v>CHICKEN LARGE CHILLED -BULK DARK</v>
          </cell>
          <cell r="I2765">
            <v>11.13</v>
          </cell>
          <cell r="J2765">
            <v>1.2945</v>
          </cell>
          <cell r="K2765">
            <v>14.41</v>
          </cell>
        </row>
        <row r="2766">
          <cell r="F2766" t="str">
            <v>100530-10199570328</v>
          </cell>
          <cell r="G2766" t="str">
            <v>FC Chicken Taco Meat</v>
          </cell>
          <cell r="H2766" t="str">
            <v>CHICKEN LARGE CHILLED -BULK DARK</v>
          </cell>
          <cell r="I2766">
            <v>27.93</v>
          </cell>
          <cell r="J2766">
            <v>1.2945</v>
          </cell>
          <cell r="K2766">
            <v>36.159999999999997</v>
          </cell>
        </row>
        <row r="2767">
          <cell r="F2767" t="str">
            <v>100530-10209800328</v>
          </cell>
          <cell r="G2767" t="str">
            <v>FC Sliced Chicken Ham</v>
          </cell>
          <cell r="H2767" t="str">
            <v>CHICKEN LARGE CHILLED -BULK DARK</v>
          </cell>
          <cell r="I2767">
            <v>17.29</v>
          </cell>
          <cell r="J2767">
            <v>1.2945</v>
          </cell>
          <cell r="K2767">
            <v>22.38</v>
          </cell>
        </row>
        <row r="2768">
          <cell r="F2768" t="str">
            <v>100530-10211220928</v>
          </cell>
          <cell r="G2768" t="str">
            <v>FC CN Sweet Asian Style Glazed Whole Grain Breaded Chicken Breast Chunks</v>
          </cell>
          <cell r="H2768" t="str">
            <v>CHICKEN LARGE CHILLED -BULK WHITE</v>
          </cell>
          <cell r="I2768">
            <v>21.09</v>
          </cell>
          <cell r="J2768">
            <v>1.2945</v>
          </cell>
          <cell r="K2768">
            <v>27.3</v>
          </cell>
        </row>
        <row r="2769">
          <cell r="F2769" t="str">
            <v>100530-10214220928</v>
          </cell>
          <cell r="G2769" t="str">
            <v>FC Whole Grain Breaded C hicken Breast Chunks (6 pcs/svg)</v>
          </cell>
          <cell r="H2769" t="str">
            <v>CHICKEN LARGE CHILLED -BULK WHITE</v>
          </cell>
          <cell r="I2769">
            <v>10.46</v>
          </cell>
          <cell r="J2769">
            <v>1.2945</v>
          </cell>
          <cell r="K2769">
            <v>13.54</v>
          </cell>
        </row>
        <row r="2770">
          <cell r="F2770" t="str">
            <v>100530-10218790928</v>
          </cell>
          <cell r="G2770" t="str">
            <v>Fully Cooked Mesquite Glazed Chicken Pieces</v>
          </cell>
          <cell r="H2770" t="str">
            <v>CHICKEN LARGE CHILLED -BULK WHITE CHICKEN LARGE CHILLED -BULK DARK</v>
          </cell>
          <cell r="I2770">
            <v>19.2</v>
          </cell>
          <cell r="J2770">
            <v>2.589</v>
          </cell>
          <cell r="K2770">
            <v>24.85</v>
          </cell>
        </row>
        <row r="2771">
          <cell r="F2771" t="str">
            <v>100530-10221780928</v>
          </cell>
          <cell r="G2771" t="str">
            <v>FC WG Ice Glazed Battered White Meat Chicken Chunks</v>
          </cell>
          <cell r="H2771" t="str">
            <v>CHICKEN LARGE CHILLED -BULK WHITE</v>
          </cell>
          <cell r="I2771">
            <v>17.91</v>
          </cell>
          <cell r="J2771">
            <v>1.2945</v>
          </cell>
          <cell r="K2771">
            <v>23.18</v>
          </cell>
        </row>
        <row r="2772">
          <cell r="F2772" t="str">
            <v>100530-10244500928</v>
          </cell>
          <cell r="G2772" t="str">
            <v>FC Whole Grain Breaded Dark Meat Chicken Chunks</v>
          </cell>
          <cell r="H2772" t="str">
            <v>CHICKEN LARGE CHILLED -BULK DARK</v>
          </cell>
          <cell r="I2772">
            <v>46.69</v>
          </cell>
          <cell r="J2772">
            <v>1.2945</v>
          </cell>
          <cell r="K2772">
            <v>60.44</v>
          </cell>
        </row>
        <row r="2773">
          <cell r="F2773" t="str">
            <v>100530-10264350928</v>
          </cell>
          <cell r="G2773" t="str">
            <v>FC Oven Roasted Glazed Drumstick</v>
          </cell>
          <cell r="H2773" t="str">
            <v>CHICKEN LARGE CHILLED -BULK DARK</v>
          </cell>
          <cell r="I2773">
            <v>24.79</v>
          </cell>
          <cell r="J2773">
            <v>1.2945</v>
          </cell>
          <cell r="K2773">
            <v>32.090000000000003</v>
          </cell>
        </row>
        <row r="2774">
          <cell r="F2774" t="str">
            <v>100530-10264360928</v>
          </cell>
          <cell r="G2774" t="str">
            <v>FC Mesquite Glazed Drumstick</v>
          </cell>
          <cell r="H2774" t="str">
            <v>CHICKEN LARGE CHILLED -BULK DARK</v>
          </cell>
          <cell r="I2774">
            <v>24.9</v>
          </cell>
          <cell r="J2774">
            <v>1.2945</v>
          </cell>
          <cell r="K2774">
            <v>32.229999999999997</v>
          </cell>
        </row>
        <row r="2775">
          <cell r="F2775" t="str">
            <v>100530-10269760928</v>
          </cell>
          <cell r="G2775" t="str">
            <v>FC Whole Grain Breaded, Homestyle, Portioned Chicken Breast Chunks</v>
          </cell>
          <cell r="H2775" t="str">
            <v>CHICKEN LARGE CHILLED -BULK WHITE</v>
          </cell>
          <cell r="I2775">
            <v>32.840000000000003</v>
          </cell>
          <cell r="J2775">
            <v>1.2945</v>
          </cell>
          <cell r="K2775">
            <v>42.51</v>
          </cell>
        </row>
        <row r="2776">
          <cell r="F2776" t="str">
            <v>100530-10270240928</v>
          </cell>
          <cell r="G2776" t="str">
            <v>Fully Cooked Mini Corn Dogs</v>
          </cell>
          <cell r="H2776" t="str">
            <v>CHICKEN LARGE CHILLED -BULK DARK</v>
          </cell>
          <cell r="I2776">
            <v>19.14</v>
          </cell>
          <cell r="J2776">
            <v>1.2945</v>
          </cell>
          <cell r="K2776">
            <v>24.78</v>
          </cell>
        </row>
        <row r="2777">
          <cell r="F2777" t="str">
            <v>100530-10286860928</v>
          </cell>
          <cell r="G2777" t="str">
            <v>FC Whole Grain, Portioned, Breaded Nashville Hot Style Chicken Chunks, w/RMT</v>
          </cell>
          <cell r="H2777" t="str">
            <v>CHICKEN LARGE CHILLED -BULK WHITE</v>
          </cell>
          <cell r="I2777">
            <v>27.42</v>
          </cell>
          <cell r="J2777">
            <v>1.2945</v>
          </cell>
          <cell r="K2777">
            <v>35.5</v>
          </cell>
        </row>
        <row r="2778">
          <cell r="F2778" t="str">
            <v>100530-10294940928</v>
          </cell>
          <cell r="G2778" t="str">
            <v>FC Whole Grain, Portioned, Waffle Battered Chicken Breast Chunks</v>
          </cell>
          <cell r="H2778" t="str">
            <v>CHICKEN LARGE CHILLED -BULK WHITE</v>
          </cell>
          <cell r="I2778">
            <v>25.02</v>
          </cell>
          <cell r="J2778">
            <v>1.2945</v>
          </cell>
          <cell r="K2778">
            <v>32.39</v>
          </cell>
        </row>
        <row r="2779">
          <cell r="F2779" t="str">
            <v>100530-10296491120</v>
          </cell>
          <cell r="G2779" t="str">
            <v>7" Bulk WG Cheese Pizza Stick Filled</v>
          </cell>
          <cell r="H2779" t="str">
            <v>CHEESE MOZ LM PT SKM UNFZ PROC PK(41125)</v>
          </cell>
          <cell r="I2779">
            <v>4.6399999999999997</v>
          </cell>
          <cell r="J2779">
            <v>1.9231</v>
          </cell>
          <cell r="K2779">
            <v>8.92</v>
          </cell>
        </row>
        <row r="2780">
          <cell r="F2780" t="str">
            <v>100530-10299010928</v>
          </cell>
          <cell r="G2780" t="str">
            <v>Fully Cooked Grilled Patty W/D</v>
          </cell>
          <cell r="H2780" t="str">
            <v>CHICKEN LARGE CHILLED -BULK WHITE CHICKEN LARGE CHILLED -BULK DARK</v>
          </cell>
          <cell r="I2780">
            <v>39.299999999999997</v>
          </cell>
          <cell r="J2780">
            <v>2.589</v>
          </cell>
          <cell r="K2780">
            <v>50.87</v>
          </cell>
        </row>
        <row r="2781">
          <cell r="F2781" t="str">
            <v>100530-10300160928</v>
          </cell>
          <cell r="G2781" t="str">
            <v>Fully Cooked Whole Grain Hot &amp; Spicy Breaded Chicken Drumsticks</v>
          </cell>
          <cell r="H2781" t="str">
            <v>CHICKEN LARGE CHILLED -BULK DARK</v>
          </cell>
          <cell r="I2781">
            <v>23.72</v>
          </cell>
          <cell r="J2781">
            <v>1.2945</v>
          </cell>
          <cell r="K2781">
            <v>30.71</v>
          </cell>
        </row>
        <row r="2782">
          <cell r="F2782" t="str">
            <v>100530-10335880928</v>
          </cell>
          <cell r="G2782" t="str">
            <v>FC Grilled Patty</v>
          </cell>
          <cell r="H2782" t="str">
            <v>CHICKEN LARGE CHILLED -BULK WHITE CHICKEN LARGE CHILLED -BULK DARK</v>
          </cell>
          <cell r="I2782">
            <v>39.299999999999997</v>
          </cell>
          <cell r="J2782">
            <v>2.589</v>
          </cell>
          <cell r="K2782">
            <v>50.87</v>
          </cell>
        </row>
        <row r="2783">
          <cell r="F2783" t="str">
            <v>100530-10335890928</v>
          </cell>
          <cell r="G2783" t="str">
            <v>FC Grilled Teriyaki Grilled Patties</v>
          </cell>
          <cell r="H2783" t="str">
            <v>CHICKEN LARGE CHILLED -BULK WHITE CHICKEN LARGE CHILLED -BULK DARK</v>
          </cell>
          <cell r="I2783">
            <v>25.88</v>
          </cell>
          <cell r="J2783">
            <v>2.589</v>
          </cell>
          <cell r="K2783">
            <v>33.5</v>
          </cell>
        </row>
        <row r="2784">
          <cell r="F2784" t="str">
            <v>100530-10342600928</v>
          </cell>
          <cell r="G2784" t="str">
            <v>Chicken Ham &amp; Cheese on a Whole Grain Hoagie Bun</v>
          </cell>
          <cell r="H2784" t="str">
            <v>CHICKEN LARGE CHILLED -BULK DARK</v>
          </cell>
          <cell r="I2784">
            <v>8.11</v>
          </cell>
          <cell r="J2784">
            <v>1.2945</v>
          </cell>
          <cell r="K2784">
            <v>10.5</v>
          </cell>
        </row>
        <row r="2785">
          <cell r="F2785" t="str">
            <v>100530-10346960928</v>
          </cell>
          <cell r="G2785" t="str">
            <v>FC Oven Roasted Glazed Chicken Wings (1st and 2nd sections)</v>
          </cell>
          <cell r="H2785" t="str">
            <v>CHICKEN LARGE CHILLED -BULK WHITE</v>
          </cell>
          <cell r="I2785">
            <v>26.39</v>
          </cell>
          <cell r="J2785">
            <v>1.2945</v>
          </cell>
          <cell r="K2785">
            <v>34.159999999999997</v>
          </cell>
        </row>
        <row r="2786">
          <cell r="F2786" t="str">
            <v>100530-10362330928</v>
          </cell>
          <cell r="G2786" t="str">
            <v>FC CN Chicken Crumbles</v>
          </cell>
          <cell r="H2786" t="str">
            <v>CHICKEN LARGE CHILLED -BULK DARK</v>
          </cell>
          <cell r="I2786">
            <v>33.07</v>
          </cell>
          <cell r="J2786">
            <v>1.2945</v>
          </cell>
          <cell r="K2786">
            <v>42.81</v>
          </cell>
        </row>
        <row r="2787">
          <cell r="F2787" t="str">
            <v>100530-10363650928</v>
          </cell>
          <cell r="G2787" t="str">
            <v>FC WG Chicken Corn Dogs, Batter Wrapped Uncured Chicken Frank on a Stick</v>
          </cell>
          <cell r="H2787" t="str">
            <v>CHICKEN LARGE CHILLED -BULK DARK</v>
          </cell>
          <cell r="I2787">
            <v>7.55</v>
          </cell>
          <cell r="J2787">
            <v>1.2945</v>
          </cell>
          <cell r="K2787">
            <v>9.77</v>
          </cell>
        </row>
        <row r="2788">
          <cell r="F2788" t="str">
            <v>100530-10364760928</v>
          </cell>
          <cell r="G2788" t="str">
            <v>FC, Breaded Dill Flavored Chicken Chunks w/RMT</v>
          </cell>
          <cell r="H2788" t="str">
            <v>CHICKEN LARGE CHILLED -BULK WHITE</v>
          </cell>
          <cell r="I2788">
            <v>32.229999999999997</v>
          </cell>
          <cell r="J2788">
            <v>1.2945</v>
          </cell>
          <cell r="K2788">
            <v>41.72</v>
          </cell>
        </row>
        <row r="2789">
          <cell r="F2789" t="str">
            <v>100530-10365230928</v>
          </cell>
          <cell r="G2789" t="str">
            <v>Fully Cooked Whole Grain Breaded Chicken Patties on a whole grain biscuit</v>
          </cell>
          <cell r="H2789" t="str">
            <v>CHICKEN LARGE CHILLED -BULK DARK CHICKEN LARGE CHILLED -BULK WHITE</v>
          </cell>
          <cell r="I2789">
            <v>6.62</v>
          </cell>
          <cell r="J2789">
            <v>2.589</v>
          </cell>
          <cell r="K2789">
            <v>8.57</v>
          </cell>
        </row>
        <row r="2790">
          <cell r="F2790" t="str">
            <v>100530-10365240928</v>
          </cell>
          <cell r="G2790" t="str">
            <v>CN FC WG Nashville Hot Breaded Chicken Patties Mini Twin Sandwiches on a WG Bun</v>
          </cell>
          <cell r="H2790" t="str">
            <v>CHICKEN LARGE CHILLED -BULK WHITE CHICKEN LARGE CHILLED -BULK DARK</v>
          </cell>
          <cell r="I2790">
            <v>8.9400000000000013</v>
          </cell>
          <cell r="J2790">
            <v>2.589</v>
          </cell>
          <cell r="K2790">
            <v>11.57</v>
          </cell>
        </row>
        <row r="2791">
          <cell r="F2791" t="str">
            <v>100530-10368640928</v>
          </cell>
          <cell r="G2791" t="str">
            <v>Fully Cooked, Homestyle, Breaded, Chicken Breast Tenderloins (Whole Muscle)</v>
          </cell>
          <cell r="H2791" t="str">
            <v>CHICKEN LARGE CHILLED -BULK WHITE</v>
          </cell>
          <cell r="I2791">
            <v>34.07</v>
          </cell>
          <cell r="J2791">
            <v>1.2945</v>
          </cell>
          <cell r="K2791">
            <v>44.1</v>
          </cell>
        </row>
        <row r="2792">
          <cell r="F2792" t="str">
            <v>100530-10383000928</v>
          </cell>
          <cell r="G2792" t="str">
            <v>FC Grilled Chicken Breast Filet</v>
          </cell>
          <cell r="H2792" t="str">
            <v>CHICKEN LARGE CHILLED -BULK WHITE</v>
          </cell>
          <cell r="I2792">
            <v>14.11</v>
          </cell>
          <cell r="J2792">
            <v>1.2945</v>
          </cell>
          <cell r="K2792">
            <v>18.27</v>
          </cell>
        </row>
        <row r="2793">
          <cell r="F2793" t="str">
            <v>100530-10383500928</v>
          </cell>
          <cell r="G2793" t="str">
            <v>FC Grilled Chicken Breast Filet</v>
          </cell>
          <cell r="H2793" t="str">
            <v>CHICKEN LARGE CHILLED -BULK WHITE</v>
          </cell>
          <cell r="I2793">
            <v>11.45</v>
          </cell>
          <cell r="J2793">
            <v>1.2945</v>
          </cell>
          <cell r="K2793">
            <v>14.82</v>
          </cell>
        </row>
        <row r="2794">
          <cell r="F2794" t="str">
            <v>100530-10460120928</v>
          </cell>
          <cell r="G2794" t="str">
            <v>FC Diced Chicken Meat</v>
          </cell>
          <cell r="H2794" t="str">
            <v>CHICKEN LARGE CHILLED -BULK WHITE CHICKEN LARGE CHILLED -BULK DARK</v>
          </cell>
          <cell r="I2794">
            <v>14.22</v>
          </cell>
          <cell r="J2794">
            <v>2.589</v>
          </cell>
          <cell r="K2794">
            <v>18.41</v>
          </cell>
        </row>
        <row r="2795">
          <cell r="F2795" t="str">
            <v>100530-10460210928</v>
          </cell>
          <cell r="G2795" t="str">
            <v>FC Boneless Skinless Low Sodium All Natural Pulled Dark &amp; White Chicken Meat</v>
          </cell>
          <cell r="H2795" t="str">
            <v>CHICKEN LARGE CHILLED -BULK WHITE CHICKEN LARGE CHILLED -BULK DARK</v>
          </cell>
          <cell r="I2795">
            <v>14.21</v>
          </cell>
          <cell r="J2795">
            <v>2.589</v>
          </cell>
          <cell r="K2795">
            <v>18.39</v>
          </cell>
        </row>
        <row r="2796">
          <cell r="F2796" t="str">
            <v>100530-10703000928</v>
          </cell>
          <cell r="G2796" t="str">
            <v>FC CN Whole Grain Homestyle Breaded Chicken Breast Chunks (Whole Muscle)</v>
          </cell>
          <cell r="H2796" t="str">
            <v>CHICKEN LARGE CHILLED -BULK WHITE</v>
          </cell>
          <cell r="I2796">
            <v>30.95</v>
          </cell>
          <cell r="J2796">
            <v>1.2945</v>
          </cell>
          <cell r="K2796">
            <v>40.06</v>
          </cell>
        </row>
        <row r="2797">
          <cell r="F2797" t="str">
            <v>100530-10703020928</v>
          </cell>
          <cell r="G2797" t="str">
            <v>FC CN Whole Grain Golden Crispy Breaded Chicken Breast Filet</v>
          </cell>
          <cell r="H2797" t="str">
            <v>CHICKEN LARGE CHILLED -BULK WHITE</v>
          </cell>
          <cell r="I2797">
            <v>33.74</v>
          </cell>
          <cell r="J2797">
            <v>1.2945</v>
          </cell>
          <cell r="K2797">
            <v>43.68</v>
          </cell>
        </row>
        <row r="2798">
          <cell r="F2798" t="str">
            <v>100530-10703030928</v>
          </cell>
          <cell r="G2798" t="str">
            <v>FC CN Whole Grain Homestyle Chicken Breast Filets</v>
          </cell>
          <cell r="H2798" t="str">
            <v>CHICKEN LARGE CHILLED -BULK WHITE</v>
          </cell>
          <cell r="I2798">
            <v>31.84</v>
          </cell>
          <cell r="J2798">
            <v>1.2945</v>
          </cell>
          <cell r="K2798">
            <v>41.22</v>
          </cell>
        </row>
        <row r="2799">
          <cell r="F2799" t="str">
            <v>100530-10703040928</v>
          </cell>
          <cell r="G2799" t="str">
            <v>FC CN Whole Grain Golden Crispy Chicken Pattie Fritters</v>
          </cell>
          <cell r="H2799" t="str">
            <v>CHICKEN LARGE CHILLED -BULK WHITE CHICKEN LARGE CHILLED -BULK DARK</v>
          </cell>
          <cell r="I2799">
            <v>18.77</v>
          </cell>
          <cell r="J2799">
            <v>2.589</v>
          </cell>
          <cell r="K2799">
            <v>24.29</v>
          </cell>
        </row>
        <row r="2800">
          <cell r="F2800" t="str">
            <v>100530-10703100928</v>
          </cell>
          <cell r="G2800" t="str">
            <v>FC, Hot and Spicy Breaded Chicken Breast_x000D_
Filets (Whole Muscle)</v>
          </cell>
          <cell r="H2800" t="str">
            <v>CHICKEN LARGE CHILLED -BULK WHITE</v>
          </cell>
          <cell r="I2800">
            <v>30.95</v>
          </cell>
          <cell r="J2800">
            <v>1.2945</v>
          </cell>
          <cell r="K2800">
            <v>40.06</v>
          </cell>
        </row>
        <row r="2801">
          <cell r="F2801" t="str">
            <v>100530-10703120928</v>
          </cell>
          <cell r="G2801" t="str">
            <v>FC CN Whole Grain Breaded Hot &amp; Spicy Chicken Breast Filets</v>
          </cell>
          <cell r="H2801" t="str">
            <v>CHICKEN LARGE CHILLED -BULK WHITE</v>
          </cell>
          <cell r="I2801">
            <v>33.74</v>
          </cell>
          <cell r="J2801">
            <v>1.2945</v>
          </cell>
          <cell r="K2801">
            <v>43.68</v>
          </cell>
        </row>
        <row r="2802">
          <cell r="F2802" t="str">
            <v>100530-10703140928</v>
          </cell>
          <cell r="G2802" t="str">
            <v>FC CN Whole Grain Hot and Spicy Chicken Pattie Fritters</v>
          </cell>
          <cell r="H2802" t="str">
            <v>CHICKEN LARGE CHILLED -BULK WHITE CHICKEN LARGE CHILLED -BULK DARK</v>
          </cell>
          <cell r="I2802">
            <v>17.13</v>
          </cell>
          <cell r="J2802">
            <v>2.589</v>
          </cell>
          <cell r="K2802">
            <v>22.17</v>
          </cell>
        </row>
        <row r="2803">
          <cell r="F2803" t="str">
            <v>100530-10703200928</v>
          </cell>
          <cell r="G2803" t="str">
            <v>FC Coated w/SSNG, Grilled Chicken Breast Filets with Rib Meat</v>
          </cell>
          <cell r="H2803" t="str">
            <v>CHICKEN LARGE CHILLED -BULK WHITE</v>
          </cell>
          <cell r="I2803">
            <v>41.67</v>
          </cell>
          <cell r="J2803">
            <v>1.2945</v>
          </cell>
          <cell r="K2803">
            <v>53.94</v>
          </cell>
        </row>
        <row r="2804">
          <cell r="F2804" t="str">
            <v>100530-10703220928</v>
          </cell>
          <cell r="G2804" t="str">
            <v>Fully Cooked Glazed Filet</v>
          </cell>
          <cell r="H2804" t="str">
            <v>CHICKEN LARGE CHILLED -BULK WHITE</v>
          </cell>
          <cell r="I2804">
            <v>40.78</v>
          </cell>
          <cell r="J2804">
            <v>1.2945</v>
          </cell>
          <cell r="K2804">
            <v>52.79</v>
          </cell>
        </row>
        <row r="2805">
          <cell r="F2805" t="str">
            <v>100530-10703320928</v>
          </cell>
          <cell r="G2805" t="str">
            <v>FC Whole Grain Golden Crispy Breaded Chicken Tenders</v>
          </cell>
          <cell r="H2805" t="str">
            <v>CHICKEN LARGE CHILLED -BULK WHITE</v>
          </cell>
          <cell r="I2805">
            <v>34.29</v>
          </cell>
          <cell r="J2805">
            <v>1.2945</v>
          </cell>
          <cell r="K2805">
            <v>44.39</v>
          </cell>
        </row>
        <row r="2806">
          <cell r="F2806" t="str">
            <v>100530-10703340928</v>
          </cell>
          <cell r="G2806" t="str">
            <v>FC CN Whole Grain Golden Crispy Chicken Tender Shaped Fritters (3 Piece Serving)</v>
          </cell>
          <cell r="H2806" t="str">
            <v>CHICKEN LARGE CHILLED -BULK WHITE CHICKEN LARGE CHILLED -BULK DARK</v>
          </cell>
          <cell r="I2806">
            <v>14.94</v>
          </cell>
          <cell r="J2806">
            <v>2.589</v>
          </cell>
          <cell r="K2806">
            <v>19.34</v>
          </cell>
        </row>
        <row r="2807">
          <cell r="F2807" t="str">
            <v>100530-10703420928</v>
          </cell>
          <cell r="G2807" t="str">
            <v>FC CN Whole Grain Breaded Hot &amp; Spicy Chicken Tenders</v>
          </cell>
          <cell r="H2807" t="str">
            <v>CHICKEN LARGE CHILLED -BULK WHITE</v>
          </cell>
          <cell r="I2807">
            <v>34.29</v>
          </cell>
          <cell r="J2807">
            <v>1.2945</v>
          </cell>
          <cell r="K2807">
            <v>44.39</v>
          </cell>
        </row>
        <row r="2808">
          <cell r="F2808" t="str">
            <v>100530-10703440928</v>
          </cell>
          <cell r="G2808" t="str">
            <v>FC CN Whole Grain Hot &amp; Spicy Chicken Tender Shaped Patties</v>
          </cell>
          <cell r="H2808" t="str">
            <v>CHICKEN LARGE CHILLED -BULK WHITE CHICKEN LARGE CHILLED -BULK DARK</v>
          </cell>
          <cell r="I2808">
            <v>14.94</v>
          </cell>
          <cell r="J2808">
            <v>2.589</v>
          </cell>
          <cell r="K2808">
            <v>19.34</v>
          </cell>
        </row>
        <row r="2809">
          <cell r="F2809" t="str">
            <v>100530-10703620928</v>
          </cell>
          <cell r="G2809" t="str">
            <v>FC, Whole Grain, Golden Crispy Breaded Chicken Breast Chunks</v>
          </cell>
          <cell r="H2809" t="str">
            <v>CHICKEN LARGE CHILLED -BULK WHITE</v>
          </cell>
          <cell r="I2809">
            <v>32.74</v>
          </cell>
          <cell r="J2809">
            <v>1.2945</v>
          </cell>
          <cell r="K2809">
            <v>42.38</v>
          </cell>
        </row>
        <row r="2810">
          <cell r="F2810" t="str">
            <v>100530-10703640928</v>
          </cell>
          <cell r="G2810" t="str">
            <v>FC CN Whole Grain Golden Crispy Chicken Chunk-shaped Pattie Fritters</v>
          </cell>
          <cell r="H2810" t="str">
            <v>CHICKEN LARGE CHILLED -BULK WHITE CHICKEN LARGE CHILLED -BULK DARK</v>
          </cell>
          <cell r="I2810">
            <v>18.760000000000002</v>
          </cell>
          <cell r="J2810">
            <v>2.589</v>
          </cell>
          <cell r="K2810">
            <v>24.28</v>
          </cell>
        </row>
        <row r="2811">
          <cell r="F2811" t="str">
            <v>100530-10703660928</v>
          </cell>
          <cell r="G2811" t="str">
            <v>FC CN Whole Grain Golden Crispy Chicken Rings</v>
          </cell>
          <cell r="H2811" t="str">
            <v>CHICKEN LARGE CHILLED -BULK WHITE CHICKEN LARGE CHILLED -BULK DARK</v>
          </cell>
          <cell r="I2811">
            <v>31.01</v>
          </cell>
          <cell r="J2811">
            <v>2.589</v>
          </cell>
          <cell r="K2811">
            <v>40.15</v>
          </cell>
        </row>
        <row r="2812">
          <cell r="F2812" t="str">
            <v>100530-10703670928</v>
          </cell>
          <cell r="G2812" t="str">
            <v>FC CN Whole Grain Golden Crispy Chicken Stick Fritters</v>
          </cell>
          <cell r="H2812" t="str">
            <v>CHICKEN LARGE CHILLED -BULK WHITE CHICKEN LARGE CHILLED -BULK DARK</v>
          </cell>
          <cell r="I2812">
            <v>14.77</v>
          </cell>
          <cell r="J2812">
            <v>2.589</v>
          </cell>
          <cell r="K2812">
            <v>19.12</v>
          </cell>
        </row>
        <row r="2813">
          <cell r="F2813" t="str">
            <v>100530-10703680928</v>
          </cell>
          <cell r="G2813" t="str">
            <v>FC CN Whole Grain Golden Crispy Popcorn Chicken  Fitters</v>
          </cell>
          <cell r="H2813" t="str">
            <v>CHICKEN LARGE CHILLED -BULK WHITE CHICKEN LARGE CHILLED -BULK DARK</v>
          </cell>
          <cell r="I2813">
            <v>15.37</v>
          </cell>
          <cell r="J2813">
            <v>2.589</v>
          </cell>
          <cell r="K2813">
            <v>19.899999999999999</v>
          </cell>
        </row>
        <row r="2814">
          <cell r="F2814" t="str">
            <v>100530-10703720928</v>
          </cell>
          <cell r="G2814" t="str">
            <v>FC CN Whole Grain Breaded Hot &amp; Spicy Chicken Breast Chunks</v>
          </cell>
          <cell r="H2814" t="str">
            <v>CHICKEN LARGE CHILLED -BULK WHITE</v>
          </cell>
          <cell r="I2814">
            <v>32.74</v>
          </cell>
          <cell r="J2814">
            <v>1.2945</v>
          </cell>
          <cell r="K2814">
            <v>42.38</v>
          </cell>
        </row>
        <row r="2815">
          <cell r="F2815" t="str">
            <v>100530-10703740928</v>
          </cell>
          <cell r="G2815" t="str">
            <v>FC CN Whole Grain Hot and Spicy Chicken Pattie Fritters</v>
          </cell>
          <cell r="H2815" t="str">
            <v>CHICKEN LARGE CHILLED -BULK WHITE CHICKEN LARGE CHILLED -BULK DARK</v>
          </cell>
          <cell r="I2815">
            <v>17.13</v>
          </cell>
          <cell r="J2815">
            <v>2.589</v>
          </cell>
          <cell r="K2815">
            <v>22.17</v>
          </cell>
        </row>
        <row r="2816">
          <cell r="F2816" t="str">
            <v>100530-10703780928</v>
          </cell>
          <cell r="G2816" t="str">
            <v>FC CN Whole Grain Hot &amp; Spicy Popcorn Chicken Pattie Fritters</v>
          </cell>
          <cell r="H2816" t="str">
            <v>CHICKEN LARGE CHILLED -BULK WHITE CHICKEN LARGE CHILLED -BULK DARK</v>
          </cell>
          <cell r="I2816">
            <v>15.37</v>
          </cell>
          <cell r="J2816">
            <v>2.589</v>
          </cell>
          <cell r="K2816">
            <v>19.89</v>
          </cell>
        </row>
        <row r="2817">
          <cell r="F2817" t="str">
            <v>100530-16660000928</v>
          </cell>
          <cell r="G2817" t="str">
            <v>Fully Cooked Breaded Assorted Chicken Pieces</v>
          </cell>
          <cell r="H2817" t="str">
            <v>CHICKEN LARGE CHILLED -BULK WHITE CHICKEN LARGE CHILLED -BULK DARK</v>
          </cell>
          <cell r="I2817">
            <v>23.29</v>
          </cell>
          <cell r="J2817">
            <v>2.589</v>
          </cell>
          <cell r="K2817">
            <v>30.15</v>
          </cell>
        </row>
        <row r="2818">
          <cell r="F2818" t="str">
            <v>100530-16660100928</v>
          </cell>
          <cell r="G2818" t="str">
            <v>Fully Cooked Whole Grain Breaded Chicken Drumsticks</v>
          </cell>
          <cell r="H2818" t="str">
            <v>CHICKEN LARGE CHILLED -BULK DARK</v>
          </cell>
          <cell r="I2818">
            <v>23.72</v>
          </cell>
          <cell r="J2818">
            <v>1.2945</v>
          </cell>
          <cell r="K2818">
            <v>30.71</v>
          </cell>
        </row>
        <row r="2819">
          <cell r="F2819" t="str">
            <v>100530-17014221120</v>
          </cell>
          <cell r="G2819" t="str">
            <v>12x16 WGR STUFFED CRUST PIZZA</v>
          </cell>
          <cell r="H2819" t="str">
            <v>CHEESE MOZ LM PT SKM UNFZ PROC PK(41125)</v>
          </cell>
          <cell r="I2819">
            <v>10</v>
          </cell>
          <cell r="J2819">
            <v>1.9231</v>
          </cell>
          <cell r="K2819">
            <v>19.23</v>
          </cell>
        </row>
        <row r="2820">
          <cell r="F2820" t="str">
            <v>100530-17020111120</v>
          </cell>
          <cell r="G2820" t="str">
            <v>6" WGR BOSCO STICKS</v>
          </cell>
          <cell r="H2820" t="str">
            <v>CHEESE MOZ LM PT SKM UNFZ PROC PK(41125)</v>
          </cell>
          <cell r="I2820">
            <v>9</v>
          </cell>
          <cell r="J2820">
            <v>1.9231</v>
          </cell>
          <cell r="K2820">
            <v>17.309999999999999</v>
          </cell>
        </row>
        <row r="2821">
          <cell r="F2821" t="str">
            <v>100530-17021081120</v>
          </cell>
          <cell r="G2821" t="str">
            <v>7" BOSCO STICKS</v>
          </cell>
          <cell r="H2821" t="str">
            <v>CHEESE MOZ LM PT SKM UNFZ PROC PK(41125)</v>
          </cell>
          <cell r="I2821">
            <v>6.75</v>
          </cell>
          <cell r="J2821">
            <v>1.9231</v>
          </cell>
          <cell r="K2821">
            <v>12.98</v>
          </cell>
        </row>
        <row r="2822">
          <cell r="F2822" t="str">
            <v>100530-17021101120</v>
          </cell>
          <cell r="G2822" t="str">
            <v>7" WG BOSCO STICKS</v>
          </cell>
          <cell r="H2822" t="str">
            <v>CHEESE MOZ LM PT SKM UNFZ PROC PK(41125)</v>
          </cell>
          <cell r="I2822">
            <v>6.75</v>
          </cell>
          <cell r="J2822">
            <v>1.9231</v>
          </cell>
          <cell r="K2822">
            <v>12.98</v>
          </cell>
        </row>
        <row r="2823">
          <cell r="F2823" t="str">
            <v>100530-17022101120</v>
          </cell>
          <cell r="G2823" t="str">
            <v>5" WG CHEESE STICK</v>
          </cell>
          <cell r="H2823" t="str">
            <v>CHEESE MOZ LM PT SKM UNFZ PROC PK(41125)</v>
          </cell>
          <cell r="I2823">
            <v>9.2200000000000006</v>
          </cell>
          <cell r="J2823">
            <v>1.9231</v>
          </cell>
          <cell r="K2823">
            <v>17.73</v>
          </cell>
        </row>
        <row r="2824">
          <cell r="F2824" t="str">
            <v>100530-17023721120</v>
          </cell>
          <cell r="G2824" t="str">
            <v>7" BULK WG PEPPERONI PIZZA BOSCO BREADSTICK</v>
          </cell>
          <cell r="H2824" t="str">
            <v>CHEESE MOZ LM PT SKM UNFZ PROC PK(41125)</v>
          </cell>
          <cell r="I2824">
            <v>3.4649999999999999</v>
          </cell>
          <cell r="J2824">
            <v>1.9231</v>
          </cell>
          <cell r="K2824">
            <v>6.66</v>
          </cell>
        </row>
        <row r="2825">
          <cell r="F2825" t="str">
            <v>100530-17026721120</v>
          </cell>
          <cell r="G2825" t="str">
            <v>6" WGR IW BOSCO STICKS</v>
          </cell>
          <cell r="H2825" t="str">
            <v>CHEESE MOZ LM PT SKM UNFZ PROC PK(41125)</v>
          </cell>
          <cell r="I2825">
            <v>2.9249999999999998</v>
          </cell>
          <cell r="J2825">
            <v>1.9231</v>
          </cell>
          <cell r="K2825">
            <v>5.63</v>
          </cell>
        </row>
        <row r="2826">
          <cell r="F2826" t="str">
            <v>100530-17031121120</v>
          </cell>
          <cell r="G2826" t="str">
            <v>4" WGR PEPPERONI BOSCO STICKS</v>
          </cell>
          <cell r="H2826" t="str">
            <v>CHEESE MOZ LM PT SKM UNFZ PROC PK(41125)</v>
          </cell>
          <cell r="I2826">
            <v>3.5009999999999999</v>
          </cell>
          <cell r="J2826">
            <v>1.9231</v>
          </cell>
          <cell r="K2826">
            <v>6.73</v>
          </cell>
        </row>
        <row r="2827">
          <cell r="F2827" t="str">
            <v>100530-17031141120</v>
          </cell>
          <cell r="G2827" t="str">
            <v>4" WGR BOSCO STICKS</v>
          </cell>
          <cell r="H2827" t="str">
            <v>CHEESE MOZ LM PT SKM UNFZ PROC PK(41125)</v>
          </cell>
          <cell r="I2827">
            <v>4.5</v>
          </cell>
          <cell r="J2827">
            <v>1.9231</v>
          </cell>
          <cell r="K2827">
            <v>8.65</v>
          </cell>
        </row>
        <row r="2828">
          <cell r="F2828" t="str">
            <v>100530-17033220928</v>
          </cell>
          <cell r="G2828" t="str">
            <v>FC CN Whole Grain Homestyle Breaded Chicken Strips</v>
          </cell>
          <cell r="H2828" t="str">
            <v>CHICKEN LARGE CHILLED -BULK WHITE</v>
          </cell>
          <cell r="I2828">
            <v>32.630000000000003</v>
          </cell>
          <cell r="J2828">
            <v>1.2945</v>
          </cell>
          <cell r="K2828">
            <v>42.24</v>
          </cell>
        </row>
        <row r="2829">
          <cell r="F2829" t="str">
            <v>100531-17056721120</v>
          </cell>
          <cell r="G2829" t="str">
            <v>6" WGR PRETZEL BOSCO STICKS</v>
          </cell>
          <cell r="H2829" t="str">
            <v>CHEESE MOZ LM PT SKM UNFZ PROC PK(41125)</v>
          </cell>
          <cell r="I2829">
            <v>2.25</v>
          </cell>
          <cell r="J2829">
            <v>1.9231</v>
          </cell>
          <cell r="K2829">
            <v>4.33</v>
          </cell>
        </row>
        <row r="2830">
          <cell r="F2830" t="str">
            <v>100530-1CN02481</v>
          </cell>
          <cell r="G2830" t="str">
            <v>16" WHOLE GRAIN CHICKEN BACON RANCH PIZZA</v>
          </cell>
          <cell r="H2830" t="str">
            <v>CHEESE MOZ LM PT SKM UNFZ PROC PK(41125)</v>
          </cell>
          <cell r="I2830">
            <v>7.5</v>
          </cell>
          <cell r="J2830">
            <v>1.9231</v>
          </cell>
          <cell r="K2830">
            <v>14.42</v>
          </cell>
        </row>
        <row r="2831">
          <cell r="F2831" t="str">
            <v>100530-1CN02483</v>
          </cell>
          <cell r="G2831" t="str">
            <v>16" SLICED WHOLE GRAIN CHICKEN BACON RANCH PIZZA</v>
          </cell>
          <cell r="H2831" t="str">
            <v>CHEESE MOZ LM PT SKM UNFZ PROC PK(41125)</v>
          </cell>
          <cell r="I2831">
            <v>7.5</v>
          </cell>
          <cell r="J2831">
            <v>1.9231</v>
          </cell>
          <cell r="K2831">
            <v>14.42</v>
          </cell>
        </row>
        <row r="2832">
          <cell r="F2832" t="str">
            <v>100530-1CN02486</v>
          </cell>
          <cell r="G2832" t="str">
            <v>16" Whole Grain Uncured Turkey Pepperoni Pizza - Sliced</v>
          </cell>
          <cell r="H2832" t="str">
            <v>CHEESE MOZ LM PT SKM UNFZ PROC PK(41125)</v>
          </cell>
          <cell r="I2832">
            <v>10.199999999999999</v>
          </cell>
          <cell r="J2832">
            <v>1.9231</v>
          </cell>
          <cell r="K2832">
            <v>19.62</v>
          </cell>
        </row>
        <row r="2833">
          <cell r="F2833" t="str">
            <v>100530-1CN02494</v>
          </cell>
          <cell r="G2833" t="str">
            <v>16” Sliced Whole Grain Turkey Pepperoni MVP Pizza</v>
          </cell>
          <cell r="H2833" t="str">
            <v>CHEESE MOZ LM PT SKM UNFZ PROC PK(41125)</v>
          </cell>
          <cell r="I2833">
            <v>10.5</v>
          </cell>
          <cell r="J2833">
            <v>1.9231</v>
          </cell>
          <cell r="K2833">
            <v>20.190000000000001</v>
          </cell>
        </row>
        <row r="2834">
          <cell r="F2834" t="str">
            <v>100530-1CN02496</v>
          </cell>
          <cell r="G2834" t="str">
            <v>6" Individual MVP Whole Grain Cheese Pizza</v>
          </cell>
          <cell r="H2834" t="str">
            <v>CHEESE MOZ LM PT SKM UNFZ PROC PK(41125)</v>
          </cell>
          <cell r="I2834">
            <v>6.75</v>
          </cell>
          <cell r="J2834">
            <v>1.9231</v>
          </cell>
          <cell r="K2834">
            <v>12.98</v>
          </cell>
        </row>
        <row r="2835">
          <cell r="F2835" t="str">
            <v>100534-1CN02498</v>
          </cell>
          <cell r="G2835" t="str">
            <v>16" Whole Grain Cheeseburger Pizza</v>
          </cell>
          <cell r="H2835" t="str">
            <v>CHEESE MOZ LM PT SKM UNFZ PROC PK(41125)</v>
          </cell>
          <cell r="I2835">
            <v>9</v>
          </cell>
          <cell r="J2835">
            <v>1.9231</v>
          </cell>
          <cell r="K2835">
            <v>17.309999999999999</v>
          </cell>
        </row>
        <row r="2836">
          <cell r="F2836" t="str">
            <v>100534-1CN02511</v>
          </cell>
          <cell r="G2836" t="str">
            <v>16" Whole Grain Uncured Turkey Pepperoni Pizza - Unsliced</v>
          </cell>
          <cell r="H2836" t="str">
            <v>CHEESE MOZ LM PT SKM UNFZ PROC PK(41125)</v>
          </cell>
          <cell r="I2836">
            <v>10.199999999999999</v>
          </cell>
          <cell r="J2836">
            <v>1.9231</v>
          </cell>
          <cell r="K2836">
            <v>19.62</v>
          </cell>
        </row>
        <row r="2837">
          <cell r="F2837" t="str">
            <v>100534-1CN20045</v>
          </cell>
          <cell r="G2837" t="str">
            <v>16" Ultimate Meat Pizza</v>
          </cell>
          <cell r="H2837" t="str">
            <v>CHEESE MOZ LM PT SKM UNFZ PROC PK(41125)</v>
          </cell>
          <cell r="I2837">
            <v>9.75</v>
          </cell>
          <cell r="J2837">
            <v>1.9231</v>
          </cell>
          <cell r="K2837">
            <v>18.75</v>
          </cell>
        </row>
        <row r="2838">
          <cell r="F2838" t="str">
            <v>100534-BBQCWGCN16</v>
          </cell>
          <cell r="G2838" t="str">
            <v>16" WHOLE GRAIN_x000D_
BARBECUE CHICKEN PIZZA</v>
          </cell>
          <cell r="H2838" t="str">
            <v>CHEESE MOZ LM PT SKM UNFZ PROC PK(41125)</v>
          </cell>
          <cell r="I2838">
            <v>7.5</v>
          </cell>
          <cell r="J2838">
            <v>1.9231</v>
          </cell>
          <cell r="K2838">
            <v>14.42</v>
          </cell>
        </row>
        <row r="2839">
          <cell r="F2839" t="str">
            <v>100534-BCWGCN16</v>
          </cell>
          <cell r="G2839" t="str">
            <v>16" WHOLE GRAIN_x000D_
BUFFALO CHICKEN PIZZA</v>
          </cell>
          <cell r="H2839" t="str">
            <v>CHEESE MOZ LM PT SKM UNFZ PROC PK(41125)</v>
          </cell>
          <cell r="I2839">
            <v>7.5</v>
          </cell>
          <cell r="J2839">
            <v>1.9231</v>
          </cell>
          <cell r="K2839">
            <v>14.42</v>
          </cell>
        </row>
        <row r="2840">
          <cell r="F2840" t="str">
            <v>100534-CFS16N</v>
          </cell>
          <cell r="G2840" t="str">
            <v>16"  6 CHEESE PIZZA</v>
          </cell>
          <cell r="H2840" t="str">
            <v>CHEESE MOZ LM PT SKM UNFZ PROC PK(41125)</v>
          </cell>
          <cell r="I2840">
            <v>7.29</v>
          </cell>
          <cell r="J2840">
            <v>1.9231</v>
          </cell>
          <cell r="K2840">
            <v>14.02</v>
          </cell>
        </row>
        <row r="2841">
          <cell r="F2841" t="str">
            <v>100534-MVPCN16</v>
          </cell>
          <cell r="G2841" t="str">
            <v>Whole 16" Whole Grain No Soy Cheese Pizza</v>
          </cell>
          <cell r="H2841" t="str">
            <v>CHEESE MOZ LM PT SKM UNFZ PROC PK(41125)</v>
          </cell>
          <cell r="I2841">
            <v>12</v>
          </cell>
          <cell r="J2841">
            <v>1.9231</v>
          </cell>
          <cell r="K2841">
            <v>23.08</v>
          </cell>
        </row>
        <row r="2842">
          <cell r="F2842" t="str">
            <v>100534-MVPPCN16</v>
          </cell>
          <cell r="G2842" t="str">
            <v>Whole 16" Whole Grain No Soy Pepperoni Pizza</v>
          </cell>
          <cell r="H2842" t="str">
            <v>CHEESE MOZ LM PT SKM UNFZ PROC PK(41125)</v>
          </cell>
          <cell r="I2842">
            <v>10.5</v>
          </cell>
          <cell r="J2842">
            <v>1.9231</v>
          </cell>
          <cell r="K2842">
            <v>20.190000000000001</v>
          </cell>
        </row>
        <row r="2843">
          <cell r="F2843" t="str">
            <v>100534-SLBBQCWGCN16</v>
          </cell>
          <cell r="G2843" t="str">
            <v>Sliced 16" Whole Grain Barbecue Chicken Pizza</v>
          </cell>
          <cell r="H2843" t="str">
            <v>CHEESE MOZ LM PT SKM UNFZ PROC PK(41125)</v>
          </cell>
          <cell r="I2843">
            <v>7.5</v>
          </cell>
          <cell r="J2843">
            <v>1.9231</v>
          </cell>
          <cell r="K2843">
            <v>14.42</v>
          </cell>
        </row>
        <row r="2844">
          <cell r="F2844" t="str">
            <v>100534-SLBCWGCN16</v>
          </cell>
          <cell r="G2844" t="str">
            <v>Sliced 16" Whole Grain Buffalo Chicken Pizza</v>
          </cell>
          <cell r="H2844" t="str">
            <v>CHEESE MOZ LM PT SKM UNFZ PROC PK(41125)</v>
          </cell>
          <cell r="I2844">
            <v>7.5</v>
          </cell>
          <cell r="J2844">
            <v>1.9231</v>
          </cell>
          <cell r="K2844">
            <v>14.42</v>
          </cell>
        </row>
        <row r="2845">
          <cell r="F2845" t="str">
            <v>100534-SLMVPCN16</v>
          </cell>
          <cell r="G2845" t="str">
            <v>Sliced 16" Whole Grain No Soy Cheese Pizza</v>
          </cell>
          <cell r="H2845" t="str">
            <v>CHEESE MOZ LM PT SKM UNFZ PROC PK(41125)</v>
          </cell>
          <cell r="I2845">
            <v>12</v>
          </cell>
          <cell r="J2845">
            <v>1.9231</v>
          </cell>
          <cell r="K2845">
            <v>23.08</v>
          </cell>
        </row>
        <row r="2846">
          <cell r="F2846" t="str">
            <v>100534-SLMVPPCN16</v>
          </cell>
          <cell r="G2846" t="str">
            <v>Sliced 16" Whole Grain No Soy Pepperoni Pizza</v>
          </cell>
          <cell r="H2846" t="str">
            <v>CHEESE MOZ LM PT SKM UNFZ PROC PK(41125)</v>
          </cell>
          <cell r="I2846">
            <v>10.5</v>
          </cell>
          <cell r="J2846">
            <v>1.9231</v>
          </cell>
          <cell r="K2846">
            <v>20.190000000000001</v>
          </cell>
        </row>
        <row r="2847">
          <cell r="F2847" t="str">
            <v>100534-SLVMVPCN16</v>
          </cell>
          <cell r="G2847" t="str">
            <v>Sliced 16" Sweet Potato Whole Grain No Soy Cheese Pizza</v>
          </cell>
          <cell r="H2847" t="str">
            <v>CHEESE MOZ LM PT SKM UNFZ PROC PK(41125)</v>
          </cell>
          <cell r="I2847">
            <v>12</v>
          </cell>
          <cell r="J2847">
            <v>1.9231</v>
          </cell>
          <cell r="K2847">
            <v>23.08</v>
          </cell>
        </row>
        <row r="2848">
          <cell r="F2848" t="str">
            <v>100534-SLVMVPPCN16</v>
          </cell>
          <cell r="G2848" t="str">
            <v>Sliced 16" Sweet Potato Whole Grain No Soy Pepperoni Pizza</v>
          </cell>
          <cell r="H2848" t="str">
            <v>CHEESE MOZ LM PT SKM UNFZ PROC PK(41125)</v>
          </cell>
          <cell r="I2848">
            <v>10.5</v>
          </cell>
          <cell r="J2848">
            <v>1.9231</v>
          </cell>
          <cell r="K2848">
            <v>20.190000000000001</v>
          </cell>
        </row>
        <row r="2849">
          <cell r="F2849" t="str">
            <v>100534-VMVPCN16</v>
          </cell>
          <cell r="G2849" t="str">
            <v>16" Whole Sweet Potato Whole Grain No Soy Cheese Pizza</v>
          </cell>
          <cell r="H2849" t="str">
            <v>CHEESE MOZ LM PT SKM UNFZ PROC PK(41125)</v>
          </cell>
          <cell r="I2849">
            <v>12</v>
          </cell>
          <cell r="J2849">
            <v>1.9231</v>
          </cell>
          <cell r="K2849">
            <v>23.08</v>
          </cell>
        </row>
        <row r="2850">
          <cell r="F2850" t="str">
            <v>100534-VMVPPCN16</v>
          </cell>
          <cell r="G2850" t="str">
            <v>Whole 16" Whole Sweet Potato Whole Grain No Soy Pepperoni Pizza</v>
          </cell>
          <cell r="H2850" t="str">
            <v>CHEESE MOZ LM PT SKM UNFZ PROC PK(41125)</v>
          </cell>
          <cell r="I2850">
            <v>10.5</v>
          </cell>
          <cell r="J2850">
            <v>1.9231</v>
          </cell>
          <cell r="K2850">
            <v>20.190000000000001</v>
          </cell>
        </row>
        <row r="2851">
          <cell r="F2851" t="str">
            <v>100157-0100408F</v>
          </cell>
          <cell r="G2851" t="str">
            <v>Bean &amp; Cheese Filling Traditional</v>
          </cell>
          <cell r="H2851" t="str">
            <v>CHEESE CHED YEL BLOCK-40 LB (40800)</v>
          </cell>
          <cell r="I2851">
            <v>7.61</v>
          </cell>
          <cell r="J2851">
            <v>1.9476</v>
          </cell>
          <cell r="K2851">
            <v>14.82</v>
          </cell>
        </row>
        <row r="2852">
          <cell r="F2852" t="str">
            <v>100157-0180408F</v>
          </cell>
          <cell r="G2852" t="str">
            <v>Bean &amp; Cheese Filling - Lower Sodium</v>
          </cell>
          <cell r="H2852" t="str">
            <v>CHEESE CHED YEL BLOCK-40 LB (40800)</v>
          </cell>
          <cell r="I2852">
            <v>7.61</v>
          </cell>
          <cell r="J2852">
            <v>1.9476</v>
          </cell>
          <cell r="K2852">
            <v>14.82</v>
          </cell>
        </row>
        <row r="2853">
          <cell r="F2853" t="str">
            <v>100157-0600408F</v>
          </cell>
          <cell r="G2853" t="str">
            <v>Egg &amp; Cheese Filling</v>
          </cell>
          <cell r="H2853" t="str">
            <v>EGGS WHOLE FRZ CTN-6/5 LB CHEESE CHED YEL BLOCK-40 LB (40800)</v>
          </cell>
          <cell r="I2853">
            <v>26.66</v>
          </cell>
          <cell r="J2853">
            <v>3.9198</v>
          </cell>
          <cell r="K2853">
            <v>52.45</v>
          </cell>
        </row>
        <row r="2854">
          <cell r="F2854" t="str">
            <v>100157-0710408F</v>
          </cell>
          <cell r="G2854" t="str">
            <v>Egg, Cheese &amp; Chorizo Filling</v>
          </cell>
          <cell r="H2854" t="str">
            <v>EGGS WHOLE FRZ CTN-6/5 LB CHEESE CHED YEL BLOCK-40 LB (40800)</v>
          </cell>
          <cell r="I2854">
            <v>16.93</v>
          </cell>
          <cell r="J2854">
            <v>3.9198</v>
          </cell>
          <cell r="K2854">
            <v>33.25</v>
          </cell>
        </row>
        <row r="2855">
          <cell r="F2855" t="str">
            <v>100157-1100575B</v>
          </cell>
          <cell r="G2855" t="str">
            <v>Bean &amp; Cheese Burrito</v>
          </cell>
          <cell r="H2855" t="str">
            <v>CHEESE CHED YEL BLOCK-40 LB (40800)</v>
          </cell>
          <cell r="I2855">
            <v>2.94</v>
          </cell>
          <cell r="J2855">
            <v>1.9476</v>
          </cell>
          <cell r="K2855">
            <v>5.73</v>
          </cell>
        </row>
        <row r="2856">
          <cell r="F2856" t="str">
            <v>100157-1150575B</v>
          </cell>
          <cell r="G2856" t="str">
            <v>Bean &amp; Cheese Burrito w/Red Sauce</v>
          </cell>
          <cell r="H2856" t="str">
            <v>CHEESE CHED YEL BLOCK-40 LB (40800)</v>
          </cell>
          <cell r="I2856">
            <v>2.94</v>
          </cell>
          <cell r="J2856">
            <v>1.9476</v>
          </cell>
          <cell r="K2856">
            <v>5.73</v>
          </cell>
        </row>
        <row r="2857">
          <cell r="F2857" t="str">
            <v>100157-1180575B</v>
          </cell>
          <cell r="G2857" t="str">
            <v>Bean &amp; Cheese Burrito Lower Sodium</v>
          </cell>
          <cell r="H2857" t="str">
            <v>CHEESE CHED YEL BLOCK-40 LB (40800)</v>
          </cell>
          <cell r="I2857">
            <v>2.94</v>
          </cell>
          <cell r="J2857">
            <v>1.9476</v>
          </cell>
          <cell r="K2857">
            <v>5.73</v>
          </cell>
        </row>
        <row r="2858">
          <cell r="F2858" t="str">
            <v>100157-1600425B</v>
          </cell>
          <cell r="G2858" t="str">
            <v>Egg &amp; Cheese Burrito</v>
          </cell>
          <cell r="H2858" t="str">
            <v>EGGS WHOLE FRZ CTN-6/5 LB CHEESE CHED YEL BLOCK-40 LB (40800)</v>
          </cell>
          <cell r="I2858">
            <v>5.6400000000000006</v>
          </cell>
          <cell r="J2858">
            <v>3.9198</v>
          </cell>
          <cell r="K2858">
            <v>11.1</v>
          </cell>
        </row>
        <row r="2859">
          <cell r="F2859" t="str">
            <v>100157-1600425W</v>
          </cell>
          <cell r="G2859" t="str">
            <v>Egg &amp; Cheese Burrito</v>
          </cell>
          <cell r="H2859" t="str">
            <v>EGGS WHOLE FRZ CTN-6/5 LB CHEESE CHED YEL BLOCK-40 LB (40800)</v>
          </cell>
          <cell r="I2859">
            <v>5.6400000000000006</v>
          </cell>
          <cell r="J2859">
            <v>3.9198</v>
          </cell>
          <cell r="K2859">
            <v>11.1</v>
          </cell>
        </row>
        <row r="2860">
          <cell r="F2860" t="str">
            <v>100157-2100330B</v>
          </cell>
          <cell r="G2860" t="str">
            <v>Bean &amp; Cheese Burrito - Breakfast</v>
          </cell>
          <cell r="H2860" t="str">
            <v>CHEESE CHED YEL BLOCK-40 LB (40800)</v>
          </cell>
          <cell r="I2860">
            <v>1.47</v>
          </cell>
          <cell r="J2860">
            <v>1.9476</v>
          </cell>
          <cell r="K2860">
            <v>2.86</v>
          </cell>
        </row>
        <row r="2861">
          <cell r="F2861" t="str">
            <v>100157-2100330W</v>
          </cell>
          <cell r="G2861" t="str">
            <v>Bean &amp; Cheese Burrito - Breakfast</v>
          </cell>
          <cell r="H2861" t="str">
            <v>CHEESE CHED YEL BLOCK-40 LB (40800)</v>
          </cell>
          <cell r="I2861">
            <v>1.47</v>
          </cell>
          <cell r="J2861">
            <v>1.9476</v>
          </cell>
          <cell r="K2861">
            <v>2.86</v>
          </cell>
        </row>
        <row r="2862">
          <cell r="F2862" t="str">
            <v>100157-2100400B</v>
          </cell>
          <cell r="G2862" t="str">
            <v>Bean &amp; Cheese Burrito</v>
          </cell>
          <cell r="H2862" t="str">
            <v>CHEESE CHED YEL BLOCK-40 LB (40800)</v>
          </cell>
          <cell r="I2862">
            <v>1.47</v>
          </cell>
          <cell r="J2862">
            <v>1.9476</v>
          </cell>
          <cell r="K2862">
            <v>2.86</v>
          </cell>
        </row>
        <row r="2863">
          <cell r="F2863" t="str">
            <v>100157-2100400W</v>
          </cell>
          <cell r="G2863" t="str">
            <v>Bean &amp; Cheese Burrito</v>
          </cell>
          <cell r="H2863" t="str">
            <v>CHEESE CHED YEL BLOCK-40 LB (40800)</v>
          </cell>
          <cell r="I2863">
            <v>1.47</v>
          </cell>
          <cell r="J2863">
            <v>1.9476</v>
          </cell>
          <cell r="K2863">
            <v>2.86</v>
          </cell>
        </row>
        <row r="2864">
          <cell r="F2864" t="str">
            <v>100157-2100575W</v>
          </cell>
          <cell r="G2864" t="str">
            <v>Bean &amp; Cheese Burrito</v>
          </cell>
          <cell r="H2864" t="str">
            <v>CHEESE CHED YEL BLOCK-40 LB (40800)</v>
          </cell>
          <cell r="I2864">
            <v>2.94</v>
          </cell>
          <cell r="J2864">
            <v>1.9476</v>
          </cell>
          <cell r="K2864">
            <v>5.73</v>
          </cell>
        </row>
        <row r="2865">
          <cell r="F2865" t="str">
            <v>100157-2120700B</v>
          </cell>
          <cell r="G2865" t="str">
            <v>SUPERBean &amp; Cheese</v>
          </cell>
          <cell r="H2865" t="str">
            <v>CHEESE CHED YEL BLOCK-40 LB (40800)</v>
          </cell>
          <cell r="I2865">
            <v>2.19</v>
          </cell>
          <cell r="J2865">
            <v>1.9476</v>
          </cell>
          <cell r="K2865">
            <v>4.2699999999999996</v>
          </cell>
        </row>
        <row r="2866">
          <cell r="F2866" t="str">
            <v>100157-2120700W</v>
          </cell>
          <cell r="G2866" t="str">
            <v>SUPERBean &amp; Cheese</v>
          </cell>
          <cell r="H2866" t="str">
            <v>CHEESE CHED YEL BLOCK-40 LB (40800)</v>
          </cell>
          <cell r="I2866">
            <v>2.19</v>
          </cell>
          <cell r="J2866">
            <v>1.9476</v>
          </cell>
          <cell r="K2866">
            <v>4.2699999999999996</v>
          </cell>
        </row>
        <row r="2867">
          <cell r="F2867" t="str">
            <v>100157-2150575W</v>
          </cell>
          <cell r="G2867" t="str">
            <v>Bean &amp; Cheese Burrito w/Red Sauce</v>
          </cell>
          <cell r="H2867" t="str">
            <v>CHEESE CHED YEL BLOCK-40 LB (40800)</v>
          </cell>
          <cell r="I2867">
            <v>2.94</v>
          </cell>
          <cell r="J2867">
            <v>1.9476</v>
          </cell>
          <cell r="K2867">
            <v>5.73</v>
          </cell>
        </row>
        <row r="2868">
          <cell r="F2868" t="str">
            <v>100157-2180330B</v>
          </cell>
          <cell r="G2868" t="str">
            <v>Breakfast Bean &amp; Cheese Burrito Lower Sodium</v>
          </cell>
          <cell r="H2868" t="str">
            <v>CHEESE CHED YEL BLOCK-40 LB (40800)</v>
          </cell>
          <cell r="I2868">
            <v>1.47</v>
          </cell>
          <cell r="J2868">
            <v>1.9476</v>
          </cell>
          <cell r="K2868">
            <v>2.86</v>
          </cell>
        </row>
        <row r="2869">
          <cell r="F2869" t="str">
            <v>100157-2180330W</v>
          </cell>
          <cell r="G2869" t="str">
            <v>Breakfast Bean &amp; Cheese Burrito Lower Sodium</v>
          </cell>
          <cell r="H2869" t="str">
            <v>CHEESE CHED YEL BLOCK-40 LB (40800)</v>
          </cell>
          <cell r="I2869">
            <v>1.47</v>
          </cell>
          <cell r="J2869">
            <v>1.9476</v>
          </cell>
          <cell r="K2869">
            <v>2.86</v>
          </cell>
        </row>
        <row r="2870">
          <cell r="F2870" t="str">
            <v>100157-2180400B</v>
          </cell>
          <cell r="G2870" t="str">
            <v>Bean &amp; Cheese Burrito Lower Sodium</v>
          </cell>
          <cell r="H2870" t="str">
            <v>CHEESE CHED YEL BLOCK-40 LB (40800)</v>
          </cell>
          <cell r="I2870">
            <v>1.47</v>
          </cell>
          <cell r="J2870">
            <v>1.9476</v>
          </cell>
          <cell r="K2870">
            <v>2.86</v>
          </cell>
        </row>
        <row r="2871">
          <cell r="F2871" t="str">
            <v>100157-2180400W</v>
          </cell>
          <cell r="G2871" t="str">
            <v>Bean &amp; Cheese Burrito Lower Sodium</v>
          </cell>
          <cell r="H2871" t="str">
            <v>CHEESE CHED YEL BLOCK-40 LB (40800)</v>
          </cell>
          <cell r="I2871">
            <v>1.47</v>
          </cell>
          <cell r="J2871">
            <v>1.9476</v>
          </cell>
          <cell r="K2871">
            <v>2.86</v>
          </cell>
        </row>
        <row r="2872">
          <cell r="F2872" t="str">
            <v>100157-2180575W</v>
          </cell>
          <cell r="G2872" t="str">
            <v>Bean &amp; Cheese Burrito Lower Sodium</v>
          </cell>
          <cell r="H2872" t="str">
            <v>CHEESE CHED YEL BLOCK-40 LB (40800)</v>
          </cell>
          <cell r="I2872">
            <v>2.94</v>
          </cell>
          <cell r="J2872">
            <v>1.9476</v>
          </cell>
          <cell r="K2872">
            <v>5.73</v>
          </cell>
        </row>
        <row r="2873">
          <cell r="F2873" t="str">
            <v>100157-2500250B</v>
          </cell>
          <cell r="G2873" t="str">
            <v>Quesadilla Folded Cheese - Breakfast</v>
          </cell>
          <cell r="H2873" t="str">
            <v>CHEESE CHED YEL BLOCK-40 LB (40800)</v>
          </cell>
          <cell r="I2873">
            <v>4.75</v>
          </cell>
          <cell r="J2873">
            <v>1.9476</v>
          </cell>
          <cell r="K2873">
            <v>9.25</v>
          </cell>
        </row>
        <row r="2874">
          <cell r="F2874" t="str">
            <v>100157-2500250W</v>
          </cell>
          <cell r="G2874" t="str">
            <v>Quesadilla Folded Cheese - Breakfast</v>
          </cell>
          <cell r="H2874" t="str">
            <v>CHEESE CHED YEL BLOCK-40 LB (40800)</v>
          </cell>
          <cell r="I2874">
            <v>4.75</v>
          </cell>
          <cell r="J2874">
            <v>1.9476</v>
          </cell>
          <cell r="K2874">
            <v>9.25</v>
          </cell>
        </row>
        <row r="2875">
          <cell r="F2875" t="str">
            <v>100157-2500425B</v>
          </cell>
          <cell r="G2875" t="str">
            <v>Quesadilla Folded Cheese -Lunch</v>
          </cell>
          <cell r="H2875" t="str">
            <v>CHEESE CHED YEL BLOCK-40 LB (40800)</v>
          </cell>
          <cell r="I2875">
            <v>6.75</v>
          </cell>
          <cell r="J2875">
            <v>1.9476</v>
          </cell>
          <cell r="K2875">
            <v>13.15</v>
          </cell>
        </row>
        <row r="2876">
          <cell r="F2876" t="str">
            <v>100157-2500425W</v>
          </cell>
          <cell r="G2876" t="str">
            <v>Quesadilla Folded Cheese -Lunch</v>
          </cell>
          <cell r="H2876" t="str">
            <v>CHEESE CHED YEL BLOCK-40 LB (40800)</v>
          </cell>
          <cell r="I2876">
            <v>6.75</v>
          </cell>
          <cell r="J2876">
            <v>1.9476</v>
          </cell>
          <cell r="K2876">
            <v>13.15</v>
          </cell>
        </row>
        <row r="2877">
          <cell r="F2877" t="str">
            <v>100157-2510293B</v>
          </cell>
          <cell r="G2877" t="str">
            <v>Quesadilla Folded Cheese w/Green Chilies - Breakfast</v>
          </cell>
          <cell r="H2877" t="str">
            <v>CHEESE CHED YEL BLOCK-40 LB (40800)</v>
          </cell>
          <cell r="I2877">
            <v>4.75</v>
          </cell>
          <cell r="J2877">
            <v>1.9476</v>
          </cell>
          <cell r="K2877">
            <v>9.25</v>
          </cell>
        </row>
        <row r="2878">
          <cell r="F2878" t="str">
            <v>100157-2510293W</v>
          </cell>
          <cell r="G2878" t="str">
            <v>Quesadilla Folded Cheese w/Green Chilies - Breakfast</v>
          </cell>
          <cell r="H2878" t="str">
            <v>CHEESE CHED YEL BLOCK-40 LB (40800)</v>
          </cell>
          <cell r="I2878">
            <v>4.75</v>
          </cell>
          <cell r="J2878">
            <v>1.9476</v>
          </cell>
          <cell r="K2878">
            <v>9.25</v>
          </cell>
        </row>
        <row r="2879">
          <cell r="F2879" t="str">
            <v>100157-2510511B</v>
          </cell>
          <cell r="G2879" t="str">
            <v>Quesadilla Folded Cheese w/Green Chilies -Lunch</v>
          </cell>
          <cell r="H2879" t="str">
            <v>CHEESE CHED YEL BLOCK-40 LB (40800)</v>
          </cell>
          <cell r="I2879">
            <v>6.75</v>
          </cell>
          <cell r="J2879">
            <v>1.9476</v>
          </cell>
          <cell r="K2879">
            <v>13.15</v>
          </cell>
        </row>
        <row r="2880">
          <cell r="F2880" t="str">
            <v>100157-2510511W</v>
          </cell>
          <cell r="G2880" t="str">
            <v>Quesadilla Folded Cheese w/Green Chilies -Lunch</v>
          </cell>
          <cell r="H2880" t="str">
            <v>CHEESE CHED YEL BLOCK-40 LB (40800)</v>
          </cell>
          <cell r="I2880">
            <v>6.75</v>
          </cell>
          <cell r="J2880">
            <v>1.9476</v>
          </cell>
          <cell r="K2880">
            <v>13.15</v>
          </cell>
        </row>
        <row r="2881">
          <cell r="F2881" t="str">
            <v>100157-2550265B</v>
          </cell>
          <cell r="G2881" t="str">
            <v>Quesadilla, Rolled Double Cheese</v>
          </cell>
          <cell r="H2881" t="str">
            <v>CHEESE CHED YEL BLOCK-40 LB (40800)</v>
          </cell>
          <cell r="I2881">
            <v>4.75</v>
          </cell>
          <cell r="J2881">
            <v>1.9476</v>
          </cell>
          <cell r="K2881">
            <v>9.25</v>
          </cell>
        </row>
        <row r="2882">
          <cell r="F2882" t="str">
            <v>100157-2550265W</v>
          </cell>
          <cell r="G2882" t="str">
            <v>Quesadilla, Rolled Double Cheese</v>
          </cell>
          <cell r="H2882" t="str">
            <v>CHEESE CHED YEL BLOCK-40 LB (40800)</v>
          </cell>
          <cell r="I2882">
            <v>4.75</v>
          </cell>
          <cell r="J2882">
            <v>1.9476</v>
          </cell>
          <cell r="K2882">
            <v>9.25</v>
          </cell>
        </row>
        <row r="2883">
          <cell r="F2883" t="str">
            <v>100157-2550295B</v>
          </cell>
          <cell r="G2883" t="str">
            <v>Quesadilla, Rolled Double Cheese w/Green Chiles</v>
          </cell>
          <cell r="H2883" t="str">
            <v>CHEESE CHED YEL BLOCK-40 LB (40800)</v>
          </cell>
          <cell r="I2883">
            <v>4.75</v>
          </cell>
          <cell r="J2883">
            <v>1.9476</v>
          </cell>
          <cell r="K2883">
            <v>9.25</v>
          </cell>
        </row>
        <row r="2884">
          <cell r="F2884" t="str">
            <v>100157-2550295W</v>
          </cell>
          <cell r="G2884" t="str">
            <v>Quesadilla, Rolled Double Cheese w/Green Chiles</v>
          </cell>
          <cell r="H2884" t="str">
            <v>CHEESE CHED YEL BLOCK-40 LB (40800)</v>
          </cell>
          <cell r="I2884">
            <v>4.75</v>
          </cell>
          <cell r="J2884">
            <v>1.9476</v>
          </cell>
          <cell r="K2884">
            <v>9.25</v>
          </cell>
        </row>
        <row r="2885">
          <cell r="F2885" t="str">
            <v>100157-2550454B</v>
          </cell>
          <cell r="G2885" t="str">
            <v>Quesadilla, Rolled Double Cheese</v>
          </cell>
          <cell r="H2885" t="str">
            <v>CHEESE CHED YEL BLOCK-40 LB (40800)</v>
          </cell>
          <cell r="I2885">
            <v>6.75</v>
          </cell>
          <cell r="J2885">
            <v>1.9476</v>
          </cell>
          <cell r="K2885">
            <v>13.15</v>
          </cell>
        </row>
        <row r="2886">
          <cell r="F2886" t="str">
            <v>100157-2550454W</v>
          </cell>
          <cell r="G2886" t="str">
            <v>Quesadilla, Rolled Double Cheese</v>
          </cell>
          <cell r="H2886" t="str">
            <v>CHEESE CHED YEL BLOCK-40 LB (40800)</v>
          </cell>
          <cell r="I2886">
            <v>6.75</v>
          </cell>
          <cell r="J2886">
            <v>1.9476</v>
          </cell>
          <cell r="K2886">
            <v>13.15</v>
          </cell>
        </row>
        <row r="2887">
          <cell r="F2887" t="str">
            <v>100157-2550515B</v>
          </cell>
          <cell r="G2887" t="str">
            <v>Quesadilla, Rolled Double Cheese w/Green Chiles</v>
          </cell>
          <cell r="H2887" t="str">
            <v>CHEESE CHED YEL BLOCK-40 LB (40800)</v>
          </cell>
          <cell r="I2887">
            <v>6.75</v>
          </cell>
          <cell r="J2887">
            <v>1.9476</v>
          </cell>
          <cell r="K2887">
            <v>13.15</v>
          </cell>
        </row>
        <row r="2888">
          <cell r="F2888" t="str">
            <v>100157-2550515W</v>
          </cell>
          <cell r="G2888" t="str">
            <v>Quesadilla, Rolled Double Cheese w/Green Chiles</v>
          </cell>
          <cell r="H2888" t="str">
            <v>CHEESE CHED YEL BLOCK-40 LB (40800)</v>
          </cell>
          <cell r="I2888">
            <v>6.75</v>
          </cell>
          <cell r="J2888">
            <v>1.9476</v>
          </cell>
          <cell r="K2888">
            <v>13.15</v>
          </cell>
        </row>
        <row r="2889">
          <cell r="F2889" t="str">
            <v>100157-2600335B</v>
          </cell>
          <cell r="G2889" t="str">
            <v>Egg &amp; Cheese Burrito</v>
          </cell>
          <cell r="H2889" t="str">
            <v>EGGS WHOLE FRZ CTN-6/5 LB CHEESE CHED YEL BLOCK-40 LB (40800)</v>
          </cell>
          <cell r="I2889">
            <v>5.2</v>
          </cell>
          <cell r="J2889">
            <v>3.9198</v>
          </cell>
          <cell r="K2889">
            <v>10.220000000000001</v>
          </cell>
        </row>
        <row r="2890">
          <cell r="F2890" t="str">
            <v>100157-2600335W</v>
          </cell>
          <cell r="G2890" t="str">
            <v>Egg &amp; Cheese Burrito</v>
          </cell>
          <cell r="H2890" t="str">
            <v>EGGS WHOLE FRZ CTN-6/5 LB CHEESE CHED YEL BLOCK-40 LB (40800)</v>
          </cell>
          <cell r="I2890">
            <v>5.2</v>
          </cell>
          <cell r="J2890">
            <v>3.9198</v>
          </cell>
          <cell r="K2890">
            <v>10.220000000000001</v>
          </cell>
        </row>
        <row r="2891">
          <cell r="F2891" t="str">
            <v>100157-2700315B</v>
          </cell>
          <cell r="G2891" t="str">
            <v>Egg, Cheese &amp; Sausage Burrito</v>
          </cell>
          <cell r="H2891" t="str">
            <v>EGGS WHOLE FRZ CTN-6/5 LB CHEESE CHED YEL BLOCK-40 LB (40800)</v>
          </cell>
          <cell r="I2891">
            <v>3.45</v>
          </cell>
          <cell r="J2891">
            <v>3.9198</v>
          </cell>
          <cell r="K2891">
            <v>6.78</v>
          </cell>
        </row>
        <row r="2892">
          <cell r="F2892" t="str">
            <v>100157-2700315W</v>
          </cell>
          <cell r="G2892" t="str">
            <v>Egg, Cheese &amp; Sausage Burrito</v>
          </cell>
          <cell r="H2892" t="str">
            <v>EGGS WHOLE FRZ CTN-6/5 LB CHEESE CHED YEL BLOCK-40 LB (40800)</v>
          </cell>
          <cell r="I2892">
            <v>3.45</v>
          </cell>
          <cell r="J2892">
            <v>3.9198</v>
          </cell>
          <cell r="K2892">
            <v>6.78</v>
          </cell>
        </row>
        <row r="2893">
          <cell r="F2893" t="str">
            <v>100157-2710320B</v>
          </cell>
          <cell r="G2893" t="str">
            <v>Egg, Cheese &amp; Chorizo Burrito</v>
          </cell>
          <cell r="H2893" t="str">
            <v>EGGS WHOLE FRZ CTN-6/5 LB CHEESE CHED YEL BLOCK-40 LB (40800)</v>
          </cell>
          <cell r="I2893">
            <v>3.04</v>
          </cell>
          <cell r="J2893">
            <v>3.9198</v>
          </cell>
          <cell r="K2893">
            <v>5.97</v>
          </cell>
        </row>
        <row r="2894">
          <cell r="F2894" t="str">
            <v>100157-2710320W</v>
          </cell>
          <cell r="G2894" t="str">
            <v>Egg, Cheese &amp; Chorizo Burrito</v>
          </cell>
          <cell r="H2894" t="str">
            <v>EGGS WHOLE FRZ CTN-6/5 LB CHEESE CHED YEL BLOCK-40 LB (40800)</v>
          </cell>
          <cell r="I2894">
            <v>3.04</v>
          </cell>
          <cell r="J2894">
            <v>3.9198</v>
          </cell>
          <cell r="K2894">
            <v>5.97</v>
          </cell>
        </row>
        <row r="2895">
          <cell r="F2895" t="str">
            <v>100157-3100330B</v>
          </cell>
          <cell r="G2895" t="str">
            <v>Bean &amp; Cheese Burrito Whole Grain</v>
          </cell>
          <cell r="H2895" t="str">
            <v>CHEESE CHED YEL BLOCK-40 LB (40800)</v>
          </cell>
          <cell r="I2895">
            <v>1.47</v>
          </cell>
          <cell r="J2895">
            <v>1.9476</v>
          </cell>
          <cell r="K2895">
            <v>2.86</v>
          </cell>
        </row>
        <row r="2896">
          <cell r="F2896" t="str">
            <v>100157-3100330W</v>
          </cell>
          <cell r="G2896" t="str">
            <v>Bean &amp; Cheese Burrito Whole Grain</v>
          </cell>
          <cell r="H2896" t="str">
            <v>CHEESE CHED YEL BLOCK-40 LB (40800)</v>
          </cell>
          <cell r="I2896">
            <v>1.47</v>
          </cell>
          <cell r="J2896">
            <v>1.9476</v>
          </cell>
          <cell r="K2896">
            <v>2.86</v>
          </cell>
        </row>
        <row r="2897">
          <cell r="F2897" t="str">
            <v>100157-3100400B</v>
          </cell>
          <cell r="G2897" t="str">
            <v>Bean &amp; Cheese Burrito Whole Grain</v>
          </cell>
          <cell r="H2897" t="str">
            <v>CHEESE CHED YEL BLOCK-40 LB (40800)</v>
          </cell>
          <cell r="I2897">
            <v>1.47</v>
          </cell>
          <cell r="J2897">
            <v>1.9476</v>
          </cell>
          <cell r="K2897">
            <v>2.86</v>
          </cell>
        </row>
        <row r="2898">
          <cell r="F2898" t="str">
            <v>100157-3100400W</v>
          </cell>
          <cell r="G2898" t="str">
            <v>Bean &amp; Cheese Burrito Whole Grain</v>
          </cell>
          <cell r="H2898" t="str">
            <v>CHEESE CHED YEL BLOCK-40 LB (40800)</v>
          </cell>
          <cell r="I2898">
            <v>1.47</v>
          </cell>
          <cell r="J2898">
            <v>1.9476</v>
          </cell>
          <cell r="K2898">
            <v>2.86</v>
          </cell>
        </row>
        <row r="2899">
          <cell r="F2899" t="str">
            <v>100157-3100575B</v>
          </cell>
          <cell r="G2899" t="str">
            <v>Bean &amp; Cheese Burrito Traditional Whole Grain</v>
          </cell>
          <cell r="H2899" t="str">
            <v>CHEESE CHED YEL BLOCK-40 LB (40800)</v>
          </cell>
          <cell r="I2899">
            <v>2.94</v>
          </cell>
          <cell r="J2899">
            <v>1.9476</v>
          </cell>
          <cell r="K2899">
            <v>5.73</v>
          </cell>
        </row>
        <row r="2900">
          <cell r="F2900" t="str">
            <v>100157-3100575W</v>
          </cell>
          <cell r="G2900" t="str">
            <v>Bean &amp; Cheese Burrito Traditional Whole Grain</v>
          </cell>
          <cell r="H2900" t="str">
            <v>CHEESE CHED YEL BLOCK-40 LB (40800)</v>
          </cell>
          <cell r="I2900">
            <v>2.94</v>
          </cell>
          <cell r="J2900">
            <v>1.9476</v>
          </cell>
          <cell r="K2900">
            <v>5.73</v>
          </cell>
        </row>
        <row r="2901">
          <cell r="F2901" t="str">
            <v>100157-3120700B</v>
          </cell>
          <cell r="G2901" t="str">
            <v>SUPERBean and Cheese Burrito Whole Grain</v>
          </cell>
          <cell r="H2901" t="str">
            <v>CHEESE CHED YEL BLOCK-40 LB (40800)</v>
          </cell>
          <cell r="I2901">
            <v>2.19</v>
          </cell>
          <cell r="J2901">
            <v>1.9476</v>
          </cell>
          <cell r="K2901">
            <v>4.2699999999999996</v>
          </cell>
        </row>
        <row r="2902">
          <cell r="F2902" t="str">
            <v>100157-3120700W</v>
          </cell>
          <cell r="G2902" t="str">
            <v>SUPERBean and Cheese Burrito Whole Grain</v>
          </cell>
          <cell r="H2902" t="str">
            <v>CHEESE CHED YEL BLOCK-40 LB (40800)</v>
          </cell>
          <cell r="I2902">
            <v>2.19</v>
          </cell>
          <cell r="J2902">
            <v>1.9476</v>
          </cell>
          <cell r="K2902">
            <v>4.2699999999999996</v>
          </cell>
        </row>
        <row r="2903">
          <cell r="F2903" t="str">
            <v>100157-3150575B</v>
          </cell>
          <cell r="G2903" t="str">
            <v>Bean &amp; Cheese Burrito w/Red Sauce Whole Grain</v>
          </cell>
          <cell r="H2903" t="str">
            <v>CHEESE CHED YEL BLOCK-40 LB (40800)</v>
          </cell>
          <cell r="I2903">
            <v>2.94</v>
          </cell>
          <cell r="J2903">
            <v>1.9476</v>
          </cell>
          <cell r="K2903">
            <v>5.73</v>
          </cell>
        </row>
        <row r="2904">
          <cell r="F2904" t="str">
            <v>100157-3150575W</v>
          </cell>
          <cell r="G2904" t="str">
            <v>Bean &amp; Cheese Burrito w/Red Sauce Whole Grain</v>
          </cell>
          <cell r="H2904" t="str">
            <v>CHEESE CHED YEL BLOCK-40 LB (40800)</v>
          </cell>
          <cell r="I2904">
            <v>2.94</v>
          </cell>
          <cell r="J2904">
            <v>1.9476</v>
          </cell>
          <cell r="K2904">
            <v>5.73</v>
          </cell>
        </row>
        <row r="2905">
          <cell r="F2905" t="str">
            <v>100157-3180330B</v>
          </cell>
          <cell r="G2905" t="str">
            <v>Bean &amp; Cheese Burrito Lower Sodium Whole Grain</v>
          </cell>
          <cell r="H2905" t="str">
            <v>CHEESE CHED YEL BLOCK-40 LB (40800)</v>
          </cell>
          <cell r="I2905">
            <v>1.47</v>
          </cell>
          <cell r="J2905">
            <v>1.9476</v>
          </cell>
          <cell r="K2905">
            <v>2.86</v>
          </cell>
        </row>
        <row r="2906">
          <cell r="F2906" t="str">
            <v>100157-3180330W</v>
          </cell>
          <cell r="G2906" t="str">
            <v>Bean &amp; Cheese Burrito Lower Sodium Whole Grain</v>
          </cell>
          <cell r="H2906" t="str">
            <v>CHEESE CHED YEL BLOCK-40 LB (40800)</v>
          </cell>
          <cell r="I2906">
            <v>1.47</v>
          </cell>
          <cell r="J2906">
            <v>1.9476</v>
          </cell>
          <cell r="K2906">
            <v>2.86</v>
          </cell>
        </row>
        <row r="2907">
          <cell r="F2907" t="str">
            <v>100157-3180400B</v>
          </cell>
          <cell r="G2907" t="str">
            <v>Bean &amp; Cheese Burrito Lower Sodium_x000D_
Whole Grain</v>
          </cell>
          <cell r="H2907" t="str">
            <v>CHEESE CHED YEL BLOCK-40 LB (40800)</v>
          </cell>
          <cell r="I2907">
            <v>1.47</v>
          </cell>
          <cell r="J2907">
            <v>1.9476</v>
          </cell>
          <cell r="K2907">
            <v>2.86</v>
          </cell>
        </row>
        <row r="2908">
          <cell r="F2908" t="str">
            <v>100157-3180400W</v>
          </cell>
          <cell r="G2908" t="str">
            <v>Bean &amp; Cheese Burrito Lower Sodium_x000D_
Whole Grain</v>
          </cell>
          <cell r="H2908" t="str">
            <v>CHEESE CHED YEL BLOCK-40 LB (40800)</v>
          </cell>
          <cell r="I2908">
            <v>1.47</v>
          </cell>
          <cell r="J2908">
            <v>1.9476</v>
          </cell>
          <cell r="K2908">
            <v>2.86</v>
          </cell>
        </row>
        <row r="2909">
          <cell r="F2909" t="str">
            <v>100157-3180575B</v>
          </cell>
          <cell r="G2909" t="str">
            <v>Bean &amp; Cheese Burrito Lower Sodium                     Whole Grain</v>
          </cell>
          <cell r="H2909" t="str">
            <v>CHEESE CHED YEL BLOCK-40 LB (40800)</v>
          </cell>
          <cell r="I2909">
            <v>2.94</v>
          </cell>
          <cell r="J2909">
            <v>1.9476</v>
          </cell>
          <cell r="K2909">
            <v>5.73</v>
          </cell>
        </row>
        <row r="2910">
          <cell r="F2910" t="str">
            <v>100157-3180575W</v>
          </cell>
          <cell r="G2910" t="str">
            <v>Bean &amp; Cheese Burrito Lower Sodium                     Whole Grain</v>
          </cell>
          <cell r="H2910" t="str">
            <v>CHEESE CHED YEL BLOCK-40 LB (40800)</v>
          </cell>
          <cell r="I2910">
            <v>2.94</v>
          </cell>
          <cell r="J2910">
            <v>1.9476</v>
          </cell>
          <cell r="K2910">
            <v>5.73</v>
          </cell>
        </row>
        <row r="2911">
          <cell r="F2911" t="str">
            <v>100157-3190632B</v>
          </cell>
          <cell r="G2911" t="str">
            <v>Bean &amp; Cheese Burrito Whole Grain</v>
          </cell>
          <cell r="H2911" t="str">
            <v>CHEESE CHED YEL BLOCK-40 LB (40800)</v>
          </cell>
          <cell r="I2911">
            <v>1.7</v>
          </cell>
          <cell r="J2911">
            <v>1.9476</v>
          </cell>
          <cell r="K2911">
            <v>3.31</v>
          </cell>
        </row>
        <row r="2912">
          <cell r="F2912" t="str">
            <v>100157-3190632W</v>
          </cell>
          <cell r="G2912" t="str">
            <v>Bean &amp; Cheese Burrito Whole Grain</v>
          </cell>
          <cell r="H2912" t="str">
            <v>CHEESE CHED YEL BLOCK-40 LB (40800)</v>
          </cell>
          <cell r="I2912">
            <v>1.7</v>
          </cell>
          <cell r="J2912">
            <v>1.9476</v>
          </cell>
          <cell r="K2912">
            <v>3.31</v>
          </cell>
        </row>
        <row r="2913">
          <cell r="F2913" t="str">
            <v>100157-3500250B</v>
          </cell>
          <cell r="G2913" t="str">
            <v>Quesadilla Folded Cheese Whole Grain</v>
          </cell>
          <cell r="H2913" t="str">
            <v>CHEESE CHED YEL BLOCK-40 LB (40800)</v>
          </cell>
          <cell r="I2913">
            <v>4.75</v>
          </cell>
          <cell r="J2913">
            <v>1.9476</v>
          </cell>
          <cell r="K2913">
            <v>9.25</v>
          </cell>
        </row>
        <row r="2914">
          <cell r="F2914" t="str">
            <v>100157-3500250W</v>
          </cell>
          <cell r="G2914" t="str">
            <v>Quesadilla Folded Cheese Whole Grain</v>
          </cell>
          <cell r="H2914" t="str">
            <v>CHEESE CHED YEL BLOCK-40 LB (40800)</v>
          </cell>
          <cell r="I2914">
            <v>4.75</v>
          </cell>
          <cell r="J2914">
            <v>1.9476</v>
          </cell>
          <cell r="K2914">
            <v>9.25</v>
          </cell>
        </row>
        <row r="2915">
          <cell r="F2915" t="str">
            <v>100157-3500425B</v>
          </cell>
          <cell r="G2915" t="str">
            <v>Quesadilla Folded Cheese Whole Grain</v>
          </cell>
          <cell r="H2915" t="str">
            <v>CHEESE CHED YEL BLOCK-40 LB (40800)</v>
          </cell>
          <cell r="I2915">
            <v>6.75</v>
          </cell>
          <cell r="J2915">
            <v>1.9476</v>
          </cell>
          <cell r="K2915">
            <v>13.15</v>
          </cell>
        </row>
        <row r="2916">
          <cell r="F2916" t="str">
            <v>100157-3500425W</v>
          </cell>
          <cell r="G2916" t="str">
            <v>Quesadilla Folded Cheese Whole Grain</v>
          </cell>
          <cell r="H2916" t="str">
            <v>CHEESE CHED YEL BLOCK-40 LB (40800)</v>
          </cell>
          <cell r="I2916">
            <v>6.75</v>
          </cell>
          <cell r="J2916">
            <v>1.9476</v>
          </cell>
          <cell r="K2916">
            <v>13.15</v>
          </cell>
        </row>
        <row r="2917">
          <cell r="F2917" t="str">
            <v>100157-3510293B</v>
          </cell>
          <cell r="G2917" t="str">
            <v>Quesadilla Folded Cheese w/Green Chilies Whole Grain</v>
          </cell>
          <cell r="H2917" t="str">
            <v>CHEESE CHED YEL BLOCK-40 LB (40800)</v>
          </cell>
          <cell r="I2917">
            <v>4.75</v>
          </cell>
          <cell r="J2917">
            <v>1.9476</v>
          </cell>
          <cell r="K2917">
            <v>9.25</v>
          </cell>
        </row>
        <row r="2918">
          <cell r="F2918" t="str">
            <v>100157-3510293W</v>
          </cell>
          <cell r="G2918" t="str">
            <v>Quesadilla Folded Cheese w/Green Chilies Whole Grain</v>
          </cell>
          <cell r="H2918" t="str">
            <v>CHEESE CHED YEL BLOCK-40 LB (40800)</v>
          </cell>
          <cell r="I2918">
            <v>4.75</v>
          </cell>
          <cell r="J2918">
            <v>1.9476</v>
          </cell>
          <cell r="K2918">
            <v>9.25</v>
          </cell>
        </row>
        <row r="2919">
          <cell r="F2919" t="str">
            <v>100157-3510511B</v>
          </cell>
          <cell r="G2919" t="str">
            <v>Quesadilla Folded Cheese w/Green Chilies Whole Grain</v>
          </cell>
          <cell r="H2919" t="str">
            <v>CHEESE CHED YEL BLOCK-40 LB (40800)</v>
          </cell>
          <cell r="I2919">
            <v>6.75</v>
          </cell>
          <cell r="J2919">
            <v>1.9476</v>
          </cell>
          <cell r="K2919">
            <v>13.15</v>
          </cell>
        </row>
        <row r="2920">
          <cell r="F2920" t="str">
            <v>100157-3510511W</v>
          </cell>
          <cell r="G2920" t="str">
            <v>Quesadilla Folded Cheese w/Green Chilies Whole Grain</v>
          </cell>
          <cell r="H2920" t="str">
            <v>CHEESE CHED YEL BLOCK-40 LB (40800)</v>
          </cell>
          <cell r="I2920">
            <v>6.75</v>
          </cell>
          <cell r="J2920">
            <v>1.9476</v>
          </cell>
          <cell r="K2920">
            <v>13.15</v>
          </cell>
        </row>
        <row r="2921">
          <cell r="F2921" t="str">
            <v>100157-3550265B</v>
          </cell>
          <cell r="G2921" t="str">
            <v>Quesadilla, Rolled Double Cheese, Whole Grain</v>
          </cell>
          <cell r="H2921" t="str">
            <v>CHEESE CHED YEL BLOCK-40 LB (40800)</v>
          </cell>
          <cell r="I2921">
            <v>4.75</v>
          </cell>
          <cell r="J2921">
            <v>1.9476</v>
          </cell>
          <cell r="K2921">
            <v>9.25</v>
          </cell>
        </row>
        <row r="2922">
          <cell r="F2922" t="str">
            <v>100157-3550265W</v>
          </cell>
          <cell r="G2922" t="str">
            <v>Quesadilla, Rolled Double Cheese, Whole Grain</v>
          </cell>
          <cell r="H2922" t="str">
            <v>CHEESE CHED YEL BLOCK-40 LB (40800)</v>
          </cell>
          <cell r="I2922">
            <v>4.75</v>
          </cell>
          <cell r="J2922">
            <v>1.9476</v>
          </cell>
          <cell r="K2922">
            <v>9.25</v>
          </cell>
        </row>
        <row r="2923">
          <cell r="F2923" t="str">
            <v>100157-3550295B</v>
          </cell>
          <cell r="G2923" t="str">
            <v>Quesadilla, Rolled Double Cheese w/Green Chiles, Whole Grain</v>
          </cell>
          <cell r="H2923" t="str">
            <v>CHEESE CHED YEL BLOCK-40 LB (40800)</v>
          </cell>
          <cell r="I2923">
            <v>4.75</v>
          </cell>
          <cell r="J2923">
            <v>1.9476</v>
          </cell>
          <cell r="K2923">
            <v>9.25</v>
          </cell>
        </row>
        <row r="2924">
          <cell r="F2924" t="str">
            <v>100157-3550295W</v>
          </cell>
          <cell r="G2924" t="str">
            <v>Quesadilla, Rolled Double Cheese w/Green Chiles, Whole Grain</v>
          </cell>
          <cell r="H2924" t="str">
            <v>CHEESE CHED YEL BLOCK-40 LB (40800)</v>
          </cell>
          <cell r="I2924">
            <v>4.75</v>
          </cell>
          <cell r="J2924">
            <v>1.9476</v>
          </cell>
          <cell r="K2924">
            <v>9.25</v>
          </cell>
        </row>
        <row r="2925">
          <cell r="F2925" t="str">
            <v>100157-3550454B</v>
          </cell>
          <cell r="G2925" t="str">
            <v>Quesadilla, Rolled Double Cheese, Whole Grain</v>
          </cell>
          <cell r="H2925" t="str">
            <v>CHEESE CHED YEL BLOCK-40 LB (40800)</v>
          </cell>
          <cell r="I2925">
            <v>6.75</v>
          </cell>
          <cell r="J2925">
            <v>1.9476</v>
          </cell>
          <cell r="K2925">
            <v>13.15</v>
          </cell>
        </row>
        <row r="2926">
          <cell r="F2926" t="str">
            <v>100157-3550454W</v>
          </cell>
          <cell r="G2926" t="str">
            <v>Quesadilla, Rolled Double Cheese, Whole Grain</v>
          </cell>
          <cell r="H2926" t="str">
            <v>CHEESE CHED YEL BLOCK-40 LB (40800)</v>
          </cell>
          <cell r="I2926">
            <v>6.75</v>
          </cell>
          <cell r="J2926">
            <v>1.9476</v>
          </cell>
          <cell r="K2926">
            <v>13.15</v>
          </cell>
        </row>
        <row r="2927">
          <cell r="F2927" t="str">
            <v>100157-3550515B</v>
          </cell>
          <cell r="G2927" t="str">
            <v>Quesadilla, Rolled Double Cheese w/Green Chiles, Whole Grain</v>
          </cell>
          <cell r="H2927" t="str">
            <v>CHEESE CHED YEL BLOCK-40 LB (40800)</v>
          </cell>
          <cell r="I2927">
            <v>6.75</v>
          </cell>
          <cell r="J2927">
            <v>1.9476</v>
          </cell>
          <cell r="K2927">
            <v>13.15</v>
          </cell>
        </row>
        <row r="2928">
          <cell r="F2928" t="str">
            <v>100157-3550515W</v>
          </cell>
          <cell r="G2928" t="str">
            <v>Quesadilla, Rolled Double Cheese w/Green Chiles, Whole Grain</v>
          </cell>
          <cell r="H2928" t="str">
            <v>CHEESE CHED YEL BLOCK-40 LB (40800)</v>
          </cell>
          <cell r="I2928">
            <v>6.75</v>
          </cell>
          <cell r="J2928">
            <v>1.9476</v>
          </cell>
          <cell r="K2928">
            <v>13.15</v>
          </cell>
        </row>
        <row r="2929">
          <cell r="F2929" t="str">
            <v>100157-3600335B</v>
          </cell>
          <cell r="G2929" t="str">
            <v>Egg &amp; Cheese Burrito Whole Grain</v>
          </cell>
          <cell r="H2929" t="str">
            <v>EGGS WHOLE FRZ CTN-6/5 LB CHEESE CHED YEL BLOCK-40 LB (40800)</v>
          </cell>
          <cell r="I2929">
            <v>5.2</v>
          </cell>
          <cell r="J2929">
            <v>3.9198</v>
          </cell>
          <cell r="K2929">
            <v>10.220000000000001</v>
          </cell>
        </row>
        <row r="2930">
          <cell r="F2930" t="str">
            <v>100157-3600335W</v>
          </cell>
          <cell r="G2930" t="str">
            <v>Egg &amp; Cheese Burrito Whole Grain</v>
          </cell>
          <cell r="H2930" t="str">
            <v>EGGS WHOLE FRZ CTN-6/5 LB CHEESE CHED YEL BLOCK-40 LB (40800)</v>
          </cell>
          <cell r="I2930">
            <v>5.2</v>
          </cell>
          <cell r="J2930">
            <v>3.9198</v>
          </cell>
          <cell r="K2930">
            <v>10.220000000000001</v>
          </cell>
        </row>
        <row r="2931">
          <cell r="F2931" t="str">
            <v>100157-3600425B</v>
          </cell>
          <cell r="G2931" t="str">
            <v>Egg &amp; Cheese Burrito Whole Grain</v>
          </cell>
          <cell r="H2931" t="str">
            <v>EGGS WHOLE FRZ CTN-6/5 LB CHEESE CHED YEL BLOCK-40 LB (40800)</v>
          </cell>
          <cell r="I2931">
            <v>5.6400000000000006</v>
          </cell>
          <cell r="J2931">
            <v>3.9198</v>
          </cell>
          <cell r="K2931">
            <v>11.1</v>
          </cell>
        </row>
        <row r="2932">
          <cell r="F2932" t="str">
            <v>100157-3600425W</v>
          </cell>
          <cell r="G2932" t="str">
            <v>Egg &amp; Cheese Burrito Whole Grain</v>
          </cell>
          <cell r="H2932" t="str">
            <v>EGGS WHOLE FRZ CTN-6/5 LB CHEESE CHED YEL BLOCK-40 LB (40800)</v>
          </cell>
          <cell r="I2932">
            <v>5.6400000000000006</v>
          </cell>
          <cell r="J2932">
            <v>3.9198</v>
          </cell>
          <cell r="K2932">
            <v>11.1</v>
          </cell>
        </row>
        <row r="2933">
          <cell r="F2933" t="str">
            <v>100157-3700315B</v>
          </cell>
          <cell r="G2933" t="str">
            <v>Egg, Cheese &amp; Sausage Burrito Whole Grain</v>
          </cell>
          <cell r="H2933" t="str">
            <v>EGGS WHOLE FRZ CTN-6/5 LB CHEESE CHED YEL BLOCK-40 LB (40800)</v>
          </cell>
          <cell r="I2933">
            <v>3.45</v>
          </cell>
          <cell r="J2933">
            <v>3.9198</v>
          </cell>
          <cell r="K2933">
            <v>6.78</v>
          </cell>
        </row>
        <row r="2934">
          <cell r="F2934" t="str">
            <v>100157-3700315W</v>
          </cell>
          <cell r="G2934" t="str">
            <v>Egg, Cheese &amp; Sausage Burrito Whole Grain</v>
          </cell>
          <cell r="H2934" t="str">
            <v>EGGS WHOLE FRZ CTN-6/5 LB CHEESE CHED YEL BLOCK-40 LB (40800)</v>
          </cell>
          <cell r="I2934">
            <v>3.45</v>
          </cell>
          <cell r="J2934">
            <v>3.9198</v>
          </cell>
          <cell r="K2934">
            <v>6.78</v>
          </cell>
        </row>
        <row r="2935">
          <cell r="F2935" t="str">
            <v>100157-3710320B</v>
          </cell>
          <cell r="G2935" t="str">
            <v>Egg, Cheese &amp; Chorizo Burrito Whole Grain</v>
          </cell>
          <cell r="H2935" t="str">
            <v>EGGS WHOLE FRZ CTN-6/5 LB CHEESE CHED YEL BLOCK-40 LB (40800)</v>
          </cell>
          <cell r="I2935">
            <v>3.05</v>
          </cell>
          <cell r="J2935">
            <v>3.9198</v>
          </cell>
          <cell r="K2935">
            <v>5.99</v>
          </cell>
        </row>
        <row r="2936">
          <cell r="F2936" t="str">
            <v>100157-3710320W</v>
          </cell>
          <cell r="G2936" t="str">
            <v>Egg, Cheese &amp; Chorizo Burrito Whole Grain</v>
          </cell>
          <cell r="H2936" t="str">
            <v>EGGS WHOLE FRZ CTN-6/5 LB CHEESE CHED YEL BLOCK-40 LB (40800)</v>
          </cell>
          <cell r="I2936">
            <v>3.05</v>
          </cell>
          <cell r="J2936">
            <v>3.9198</v>
          </cell>
          <cell r="K2936">
            <v>5.99</v>
          </cell>
        </row>
        <row r="2937">
          <cell r="F2937" t="str">
            <v>100157-3740322B</v>
          </cell>
          <cell r="G2937" t="str">
            <v>Egg, Cheese &amp; Turkey Sausage Burrito</v>
          </cell>
          <cell r="H2937" t="str">
            <v>EGGS WHOLE FRZ CTN-6/5 LB CHEESE CHED YEL BLOCK-40 LB (40800)</v>
          </cell>
          <cell r="I2937">
            <v>4.54</v>
          </cell>
          <cell r="J2937">
            <v>3.9198</v>
          </cell>
          <cell r="K2937">
            <v>8.92</v>
          </cell>
        </row>
        <row r="2938">
          <cell r="F2938" t="str">
            <v>100157-3740322W</v>
          </cell>
          <cell r="G2938" t="str">
            <v>Egg, Cheese &amp; Turkey Sausage Burrito</v>
          </cell>
          <cell r="H2938" t="str">
            <v>EGGS WHOLE FRZ CTN-6/5 LB CHEESE CHED YEL BLOCK-40 LB (40800)</v>
          </cell>
          <cell r="I2938">
            <v>4.54</v>
          </cell>
          <cell r="J2938">
            <v>3.9198</v>
          </cell>
          <cell r="K2938">
            <v>8.92</v>
          </cell>
        </row>
        <row r="2939">
          <cell r="F2939" t="str">
            <v>100157-C010142B</v>
          </cell>
          <cell r="G2939" t="str">
            <v>Cheese Enchilada</v>
          </cell>
          <cell r="H2939" t="str">
            <v>CHEESE CHED YEL BLOCK-40 LB (40800)</v>
          </cell>
          <cell r="I2939">
            <v>5.0199999999999996</v>
          </cell>
          <cell r="J2939">
            <v>1.9476</v>
          </cell>
          <cell r="K2939">
            <v>9.7799999999999994</v>
          </cell>
        </row>
        <row r="2940">
          <cell r="F2940" t="str">
            <v>100157-C020171B</v>
          </cell>
          <cell r="G2940" t="str">
            <v>Cheese Enchilada w/Green Chilies</v>
          </cell>
          <cell r="H2940" t="str">
            <v>CHEESE CHED YEL BLOCK-40 LB (40800)</v>
          </cell>
          <cell r="I2940">
            <v>5.0199999999999996</v>
          </cell>
          <cell r="J2940">
            <v>1.9476</v>
          </cell>
          <cell r="K2940">
            <v>9.7799999999999994</v>
          </cell>
        </row>
        <row r="2941">
          <cell r="F2941" t="str">
            <v>100319-8-52724-15550-0</v>
          </cell>
          <cell r="G2941" t="str">
            <v>Sweet Chili Thai Chicken</v>
          </cell>
          <cell r="H2941" t="str">
            <v>CHICKEN LEGS CHILLED -BULK</v>
          </cell>
          <cell r="I2941">
            <v>38.049999999999997</v>
          </cell>
          <cell r="J2941">
            <v>0.62829999999999997</v>
          </cell>
          <cell r="K2941">
            <v>23.91</v>
          </cell>
        </row>
        <row r="2942">
          <cell r="F2942" t="str">
            <v>100319-8-52724-15551-7</v>
          </cell>
          <cell r="G2942" t="str">
            <v>Sweet &amp; Sour Chicken</v>
          </cell>
          <cell r="H2942" t="str">
            <v>CHICKEN LEGS CHILLED -BULK</v>
          </cell>
          <cell r="I2942">
            <v>38.049999999999997</v>
          </cell>
          <cell r="J2942">
            <v>0.62829999999999997</v>
          </cell>
          <cell r="K2942">
            <v>23.91</v>
          </cell>
        </row>
        <row r="2943">
          <cell r="F2943" t="str">
            <v>100319-8-52724-15552-4</v>
          </cell>
          <cell r="G2943" t="str">
            <v>Mandarin Orange Chicken</v>
          </cell>
          <cell r="H2943" t="str">
            <v>CHICKEN LEGS CHILLED -BULK</v>
          </cell>
          <cell r="I2943">
            <v>38.049999999999997</v>
          </cell>
          <cell r="J2943">
            <v>0.62829999999999997</v>
          </cell>
          <cell r="K2943">
            <v>23.91</v>
          </cell>
        </row>
        <row r="2944">
          <cell r="F2944" t="str">
            <v>100319-8-52724-15553-1</v>
          </cell>
          <cell r="G2944" t="str">
            <v>Lemongrass Chicken</v>
          </cell>
          <cell r="H2944" t="str">
            <v>CHICKEN LEGS CHILLED -BULK</v>
          </cell>
          <cell r="I2944">
            <v>38.049999999999997</v>
          </cell>
          <cell r="J2944">
            <v>0.62829999999999997</v>
          </cell>
          <cell r="K2944">
            <v>23.91</v>
          </cell>
        </row>
        <row r="2945">
          <cell r="F2945" t="str">
            <v>100319-8-52724-15554-8</v>
          </cell>
          <cell r="G2945" t="str">
            <v>BBQ Chicken Teriyaki</v>
          </cell>
          <cell r="H2945" t="str">
            <v>CHICKEN LEGS CHILLED -BULK</v>
          </cell>
          <cell r="I2945">
            <v>45.92</v>
          </cell>
          <cell r="J2945">
            <v>0.62829999999999997</v>
          </cell>
          <cell r="K2945">
            <v>28.85</v>
          </cell>
        </row>
        <row r="2946">
          <cell r="F2946" t="str">
            <v>100319-8-52724-15555-5</v>
          </cell>
          <cell r="G2946" t="str">
            <v>Mandarin Orange Chicken JR</v>
          </cell>
          <cell r="H2946" t="str">
            <v>CHICKEN LEGS CHILLED -BULK</v>
          </cell>
          <cell r="I2946">
            <v>38.049999999999997</v>
          </cell>
          <cell r="J2946">
            <v>0.62829999999999997</v>
          </cell>
          <cell r="K2946">
            <v>23.91</v>
          </cell>
        </row>
        <row r="2947">
          <cell r="F2947" t="str">
            <v>100319-8-52724-15556-2</v>
          </cell>
          <cell r="G2947" t="str">
            <v>Spicy Sichuan Chicken</v>
          </cell>
          <cell r="H2947" t="str">
            <v>CHICKEN LEGS CHILLED -BULK</v>
          </cell>
          <cell r="I2947">
            <v>45.92</v>
          </cell>
          <cell r="J2947">
            <v>0.62829999999999997</v>
          </cell>
          <cell r="K2947">
            <v>28.85</v>
          </cell>
        </row>
        <row r="2948">
          <cell r="F2948" t="str">
            <v>100319-8-52724-15557-9</v>
          </cell>
          <cell r="G2948" t="str">
            <v>Edamame Kung Pao Chicken</v>
          </cell>
          <cell r="H2948" t="str">
            <v>CHICKEN LEGS CHILLED -BULK</v>
          </cell>
          <cell r="I2948">
            <v>38.67</v>
          </cell>
          <cell r="J2948">
            <v>0.62829999999999997</v>
          </cell>
          <cell r="K2948">
            <v>24.3</v>
          </cell>
        </row>
        <row r="2949">
          <cell r="F2949" t="str">
            <v>100319-8-52724-15558-6</v>
          </cell>
          <cell r="G2949" t="str">
            <v>Buffalo Hot Ling's Chicken</v>
          </cell>
          <cell r="H2949" t="str">
            <v>CHICKEN LEGS CHILLED -BULK</v>
          </cell>
          <cell r="I2949">
            <v>38.049999999999997</v>
          </cell>
          <cell r="J2949">
            <v>0.62829999999999997</v>
          </cell>
          <cell r="K2949">
            <v>23.91</v>
          </cell>
        </row>
        <row r="2950">
          <cell r="F2950" t="str">
            <v>100319-8-52724-15559-3</v>
          </cell>
          <cell r="G2950" t="str">
            <v>Gluten Free BBQ Teriyaki Chicken</v>
          </cell>
          <cell r="H2950" t="str">
            <v>CHICKEN LEGS CHILLED -BULK</v>
          </cell>
          <cell r="I2950">
            <v>45.92</v>
          </cell>
          <cell r="J2950">
            <v>0.62829999999999997</v>
          </cell>
          <cell r="K2950">
            <v>28.85</v>
          </cell>
        </row>
        <row r="2951">
          <cell r="F2951" t="str">
            <v>100319-8-52724-15563-0</v>
          </cell>
          <cell r="G2951" t="str">
            <v>General Tso's Chicken</v>
          </cell>
          <cell r="H2951" t="str">
            <v>CHICKEN LEGS CHILLED -BULK</v>
          </cell>
          <cell r="I2951">
            <v>38.049999999999997</v>
          </cell>
          <cell r="J2951">
            <v>0.62829999999999997</v>
          </cell>
          <cell r="K2951">
            <v>23.91</v>
          </cell>
        </row>
        <row r="2952">
          <cell r="F2952" t="str">
            <v>100319-8-52724-15565-4</v>
          </cell>
          <cell r="G2952" t="str">
            <v>BBQ Teriyaki Chicken Strips No Sauce</v>
          </cell>
          <cell r="H2952" t="str">
            <v>CHICKEN LEGS CHILLED -BULK</v>
          </cell>
          <cell r="I2952">
            <v>61.22</v>
          </cell>
          <cell r="J2952">
            <v>0.62829999999999997</v>
          </cell>
          <cell r="K2952">
            <v>38.46</v>
          </cell>
        </row>
        <row r="2953">
          <cell r="F2953" t="str">
            <v>100319-8-52724-15566-1</v>
          </cell>
          <cell r="G2953" t="str">
            <v>Chicken Nuggets, Whole Muscle</v>
          </cell>
          <cell r="H2953" t="str">
            <v>CHICKEN LEGS CHILLED -BULK</v>
          </cell>
          <cell r="I2953">
            <v>44.45</v>
          </cell>
          <cell r="J2953">
            <v>0.62829999999999997</v>
          </cell>
          <cell r="K2953">
            <v>27.93</v>
          </cell>
        </row>
        <row r="2954">
          <cell r="F2954" t="str">
            <v>100319-8-52724-15567-8</v>
          </cell>
          <cell r="G2954" t="str">
            <v>Curry Chicken</v>
          </cell>
          <cell r="H2954" t="str">
            <v>CHICKEN LEGS CHILLED -BULK</v>
          </cell>
          <cell r="I2954">
            <v>45.92</v>
          </cell>
          <cell r="J2954">
            <v>0.62829999999999997</v>
          </cell>
          <cell r="K2954">
            <v>28.85</v>
          </cell>
        </row>
        <row r="2955">
          <cell r="F2955" t="str">
            <v>100319-8-52724-15579-1</v>
          </cell>
          <cell r="G2955" t="str">
            <v>NAE BBQ Teriyaki Chicken</v>
          </cell>
          <cell r="H2955" t="str">
            <v>CHICKEN LEGS CHILLED -BULK</v>
          </cell>
          <cell r="I2955">
            <v>45.92</v>
          </cell>
          <cell r="J2955">
            <v>0.62829999999999997</v>
          </cell>
          <cell r="K2955">
            <v>28.85</v>
          </cell>
        </row>
        <row r="2956">
          <cell r="F2956" t="str">
            <v>100319-8-52724-15584-5</v>
          </cell>
          <cell r="G2956" t="str">
            <v>NAE Mandarin Orange Chicken</v>
          </cell>
          <cell r="H2956" t="str">
            <v>CHICKEN LEGS CHILLED -BULK</v>
          </cell>
          <cell r="I2956">
            <v>38.049999999999997</v>
          </cell>
          <cell r="J2956">
            <v>0.62829999999999997</v>
          </cell>
          <cell r="K2956">
            <v>23.91</v>
          </cell>
        </row>
        <row r="2957">
          <cell r="F2957" t="str">
            <v>100319-8-52724-15585-2</v>
          </cell>
          <cell r="G2957" t="str">
            <v>NAE Sweet &amp; Sour Chicken</v>
          </cell>
          <cell r="H2957" t="str">
            <v>CHICKEN LEGS CHILLED -BULK</v>
          </cell>
          <cell r="I2957">
            <v>38.049999999999997</v>
          </cell>
          <cell r="J2957">
            <v>0.62829999999999997</v>
          </cell>
          <cell r="K2957">
            <v>23.91</v>
          </cell>
        </row>
        <row r="2958">
          <cell r="F2958" t="str">
            <v>100319-8-52724-15586-9</v>
          </cell>
          <cell r="G2958" t="str">
            <v>NAE General Tso's Chicken</v>
          </cell>
          <cell r="H2958" t="str">
            <v>CHICKEN LEGS CHILLED -BULK</v>
          </cell>
          <cell r="I2958">
            <v>38.049999999999997</v>
          </cell>
          <cell r="J2958">
            <v>0.62829999999999997</v>
          </cell>
          <cell r="K2958">
            <v>23.91</v>
          </cell>
        </row>
        <row r="2959">
          <cell r="F2959" t="str">
            <v>100319-8-52724-15587-6</v>
          </cell>
          <cell r="G2959" t="str">
            <v>NAE Edamame Kung Pao Chicken</v>
          </cell>
          <cell r="H2959" t="str">
            <v>CHICKEN LEGS CHILLED -BULK</v>
          </cell>
          <cell r="I2959">
            <v>38.67</v>
          </cell>
          <cell r="J2959">
            <v>0.62829999999999997</v>
          </cell>
          <cell r="K2959">
            <v>24.3</v>
          </cell>
        </row>
        <row r="2960">
          <cell r="F2960" t="str">
            <v>100319-8-52724-16665-0</v>
          </cell>
          <cell r="G2960" t="str">
            <v>BBQ Teriyaki Chicken Rice Tray/Bowl</v>
          </cell>
          <cell r="H2960" t="str">
            <v>CHICKEN LEGS CHILLED -BULK</v>
          </cell>
          <cell r="I2960">
            <v>6.89</v>
          </cell>
          <cell r="J2960">
            <v>0.62829999999999997</v>
          </cell>
          <cell r="K2960">
            <v>4.33</v>
          </cell>
        </row>
        <row r="2961">
          <cell r="F2961" t="str">
            <v>100319-8-52724-16667-4</v>
          </cell>
          <cell r="G2961" t="str">
            <v>BBQ Teriyaki Chicken Rice Bowl</v>
          </cell>
          <cell r="H2961" t="str">
            <v>CHICKEN LEGS CHILLED -BULK</v>
          </cell>
          <cell r="I2961">
            <v>6.89</v>
          </cell>
          <cell r="J2961">
            <v>0.62829999999999997</v>
          </cell>
          <cell r="K2961">
            <v>4.33</v>
          </cell>
        </row>
        <row r="2962">
          <cell r="F2962" t="str">
            <v>100319-8-52724-16668-1</v>
          </cell>
          <cell r="G2962" t="str">
            <v>Mandarin Orange Chicken Rice Bowl</v>
          </cell>
          <cell r="H2962" t="str">
            <v>CHICKEN LEGS CHILLED -BULK</v>
          </cell>
          <cell r="I2962">
            <v>7.13</v>
          </cell>
          <cell r="J2962">
            <v>0.62829999999999997</v>
          </cell>
          <cell r="K2962">
            <v>4.4800000000000004</v>
          </cell>
        </row>
        <row r="2963">
          <cell r="F2963" t="str">
            <v>100319-8-52724-16669-8</v>
          </cell>
          <cell r="G2963" t="str">
            <v>General Tso's Chicken Rice Bowl</v>
          </cell>
          <cell r="H2963" t="str">
            <v>CHICKEN LEGS CHILLED -BULK</v>
          </cell>
          <cell r="I2963">
            <v>7.13</v>
          </cell>
          <cell r="J2963">
            <v>0.62829999999999997</v>
          </cell>
          <cell r="K2963">
            <v>4.4800000000000004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OFF INVOICE"/>
      <sheetName val="FEE FOR SERVICE"/>
    </sheetNames>
    <sheetDataSet>
      <sheetData sheetId="0">
        <row r="1">
          <cell r="C1"/>
          <cell r="D1"/>
          <cell r="E1"/>
          <cell r="F1"/>
          <cell r="G1"/>
          <cell r="H1"/>
          <cell r="I1"/>
          <cell r="J1"/>
          <cell r="K1"/>
        </row>
        <row r="2">
          <cell r="C2"/>
          <cell r="D2"/>
          <cell r="E2"/>
          <cell r="F2"/>
          <cell r="G2"/>
          <cell r="H2"/>
          <cell r="I2"/>
          <cell r="J2"/>
          <cell r="K2"/>
        </row>
        <row r="3">
          <cell r="C3"/>
          <cell r="D3"/>
          <cell r="E3"/>
          <cell r="F3"/>
          <cell r="G3"/>
          <cell r="H3"/>
          <cell r="I3"/>
          <cell r="J3"/>
          <cell r="K3" t="str">
            <v xml:space="preserve">TASTY BRANDS </v>
          </cell>
        </row>
        <row r="4">
          <cell r="C4"/>
          <cell r="D4"/>
          <cell r="E4"/>
          <cell r="F4"/>
          <cell r="G4"/>
          <cell r="H4"/>
          <cell r="I4"/>
          <cell r="J4"/>
          <cell r="K4">
            <v>44979</v>
          </cell>
        </row>
        <row r="5">
          <cell r="C5" t="str">
            <v>USDA FOODS END PRODUCTS</v>
          </cell>
          <cell r="D5"/>
          <cell r="E5"/>
          <cell r="F5"/>
          <cell r="G5"/>
          <cell r="H5"/>
          <cell r="I5"/>
          <cell r="J5"/>
          <cell r="K5"/>
        </row>
        <row r="6">
          <cell r="C6" t="str">
            <v>Manufacturer Item Code</v>
          </cell>
          <cell r="D6" t="str">
            <v>Meets Buy American Provision Y = Yes</v>
          </cell>
          <cell r="E6" t="str">
            <v>Net Weight/CS (LBS)</v>
          </cell>
          <cell r="F6" t="str">
            <v>Gross Weight/CS (LBS)</v>
          </cell>
          <cell r="G6" t="str">
            <v># of Servings per Case</v>
          </cell>
          <cell r="H6" t="str">
            <v>Net Weight per Serving (oz)</v>
          </cell>
          <cell r="I6" t="str">
            <v>WBSCM USDA Foods Material Code</v>
          </cell>
          <cell r="J6" t="str">
            <v>WBSCM USDA Foods Material Description</v>
          </cell>
          <cell r="K6" t="str">
            <v xml:space="preserve">Commerical Case Price Bracket #1                    (6 pallets)                </v>
          </cell>
        </row>
        <row r="7">
          <cell r="C7">
            <v>12345</v>
          </cell>
          <cell r="D7" t="str">
            <v>Y</v>
          </cell>
          <cell r="E7">
            <v>13.2</v>
          </cell>
          <cell r="F7">
            <v>14.75</v>
          </cell>
          <cell r="G7">
            <v>50</v>
          </cell>
          <cell r="H7">
            <v>4.25</v>
          </cell>
          <cell r="I7">
            <v>100054</v>
          </cell>
          <cell r="J7" t="str">
            <v>BEEF COARSE GROUND FZN</v>
          </cell>
          <cell r="K7">
            <v>119</v>
          </cell>
        </row>
        <row r="8">
          <cell r="C8" t="str">
            <v>00801WG</v>
          </cell>
          <cell r="D8" t="str">
            <v>Y</v>
          </cell>
          <cell r="E8">
            <v>29.53</v>
          </cell>
          <cell r="F8">
            <v>30.5</v>
          </cell>
          <cell r="G8">
            <v>110</v>
          </cell>
          <cell r="H8">
            <v>4.3</v>
          </cell>
          <cell r="I8">
            <v>110242</v>
          </cell>
          <cell r="J8" t="str">
            <v>CHEESE NAT AMER BARREL</v>
          </cell>
          <cell r="K8">
            <v>87.289999999999992</v>
          </cell>
        </row>
        <row r="9">
          <cell r="C9" t="str">
            <v>00803WG</v>
          </cell>
          <cell r="D9" t="str">
            <v>Y</v>
          </cell>
          <cell r="E9">
            <v>32.340000000000003</v>
          </cell>
          <cell r="F9">
            <v>33.549999999999997</v>
          </cell>
          <cell r="G9">
            <v>112</v>
          </cell>
          <cell r="H9">
            <v>4.62</v>
          </cell>
          <cell r="I9">
            <v>110242</v>
          </cell>
          <cell r="J9" t="str">
            <v>CHEESE NAT AMER BARREL</v>
          </cell>
          <cell r="K9">
            <v>93.49524000000001</v>
          </cell>
        </row>
        <row r="10">
          <cell r="C10" t="str">
            <v>00804WG</v>
          </cell>
          <cell r="D10" t="str">
            <v>Y</v>
          </cell>
          <cell r="E10">
            <v>25.51</v>
          </cell>
          <cell r="F10">
            <v>26.51</v>
          </cell>
          <cell r="G10">
            <v>108</v>
          </cell>
          <cell r="H10">
            <v>3.78</v>
          </cell>
          <cell r="I10">
            <v>110242</v>
          </cell>
          <cell r="J10" t="str">
            <v>CHEESE NAT AMER BARREL</v>
          </cell>
          <cell r="K10">
            <v>71.44</v>
          </cell>
        </row>
        <row r="11">
          <cell r="C11" t="str">
            <v>00808WG</v>
          </cell>
          <cell r="D11" t="str">
            <v>Y</v>
          </cell>
          <cell r="E11">
            <v>27.38</v>
          </cell>
          <cell r="F11">
            <v>28.83</v>
          </cell>
          <cell r="G11">
            <v>120</v>
          </cell>
          <cell r="H11">
            <v>3.65</v>
          </cell>
          <cell r="I11">
            <v>110242</v>
          </cell>
          <cell r="J11" t="str">
            <v>CHEESE NAT AMER BARREL</v>
          </cell>
          <cell r="K11">
            <v>80.94</v>
          </cell>
        </row>
        <row r="12">
          <cell r="C12" t="str">
            <v>00821WG</v>
          </cell>
          <cell r="D12" t="str">
            <v>Y</v>
          </cell>
          <cell r="E12">
            <v>29.53</v>
          </cell>
          <cell r="F12">
            <v>30.53</v>
          </cell>
          <cell r="G12">
            <v>110</v>
          </cell>
          <cell r="H12">
            <v>4.3</v>
          </cell>
          <cell r="I12">
            <v>110242</v>
          </cell>
          <cell r="J12" t="str">
            <v>CHEESE NAT AMER BARREL</v>
          </cell>
          <cell r="K12">
            <v>77.09</v>
          </cell>
        </row>
        <row r="13">
          <cell r="C13" t="str">
            <v>00825WG</v>
          </cell>
          <cell r="D13" t="str">
            <v>Y</v>
          </cell>
          <cell r="E13">
            <v>34.94</v>
          </cell>
          <cell r="F13">
            <v>36.69</v>
          </cell>
          <cell r="G13">
            <v>130</v>
          </cell>
          <cell r="H13">
            <v>4.3</v>
          </cell>
          <cell r="I13">
            <v>110242</v>
          </cell>
          <cell r="J13" t="str">
            <v>CHEESE NAT AMER BARREL</v>
          </cell>
          <cell r="K13">
            <v>84.240000000000009</v>
          </cell>
        </row>
        <row r="14">
          <cell r="C14" t="str">
            <v>00830WG</v>
          </cell>
          <cell r="D14" t="str">
            <v>Y</v>
          </cell>
          <cell r="E14">
            <v>30</v>
          </cell>
          <cell r="F14">
            <v>31.5</v>
          </cell>
          <cell r="G14">
            <v>211</v>
          </cell>
          <cell r="H14">
            <v>2.27</v>
          </cell>
          <cell r="I14">
            <v>110242</v>
          </cell>
          <cell r="J14" t="str">
            <v>CHEESE NAT AMER BARREL</v>
          </cell>
          <cell r="K14">
            <v>87.067790400000007</v>
          </cell>
        </row>
        <row r="15">
          <cell r="C15" t="str">
            <v>00831WG</v>
          </cell>
          <cell r="D15" t="str">
            <v>Y</v>
          </cell>
          <cell r="E15">
            <v>30</v>
          </cell>
          <cell r="F15">
            <v>31.25</v>
          </cell>
          <cell r="G15">
            <v>110</v>
          </cell>
          <cell r="H15">
            <v>4.3600000000000003</v>
          </cell>
          <cell r="I15">
            <v>110242</v>
          </cell>
          <cell r="J15" t="str">
            <v>CHEESE NAT AMER BARREL</v>
          </cell>
          <cell r="K15">
            <v>76.010000000000005</v>
          </cell>
        </row>
        <row r="16">
          <cell r="C16" t="str">
            <v>00832WG</v>
          </cell>
          <cell r="D16" t="str">
            <v>Y</v>
          </cell>
          <cell r="E16">
            <v>30</v>
          </cell>
          <cell r="F16">
            <v>31.25</v>
          </cell>
          <cell r="G16">
            <v>110</v>
          </cell>
          <cell r="H16">
            <v>4.3600000000000003</v>
          </cell>
          <cell r="I16">
            <v>110242</v>
          </cell>
          <cell r="J16" t="str">
            <v>CHEESE NAT AMER BARREL</v>
          </cell>
          <cell r="K16">
            <v>76.040000000000006</v>
          </cell>
        </row>
        <row r="17">
          <cell r="C17" t="str">
            <v>00837WG</v>
          </cell>
          <cell r="D17" t="str">
            <v>Y</v>
          </cell>
          <cell r="E17">
            <v>30</v>
          </cell>
          <cell r="F17">
            <v>31.25</v>
          </cell>
          <cell r="G17">
            <v>221</v>
          </cell>
          <cell r="H17">
            <v>2.17</v>
          </cell>
          <cell r="I17">
            <v>110242</v>
          </cell>
          <cell r="J17" t="str">
            <v>CHEESE NAT AMER BARREL</v>
          </cell>
          <cell r="K17">
            <v>87.01</v>
          </cell>
        </row>
        <row r="18">
          <cell r="C18">
            <v>62001</v>
          </cell>
          <cell r="D18" t="str">
            <v>Y</v>
          </cell>
          <cell r="E18">
            <v>18</v>
          </cell>
          <cell r="F18">
            <v>19.75</v>
          </cell>
          <cell r="G18">
            <v>144</v>
          </cell>
          <cell r="H18">
            <v>2</v>
          </cell>
          <cell r="I18">
            <v>110242</v>
          </cell>
          <cell r="J18" t="str">
            <v>CHEESE NAT AMER BARREL</v>
          </cell>
          <cell r="K18">
            <v>65.650000000000006</v>
          </cell>
        </row>
        <row r="19">
          <cell r="C19">
            <v>62002</v>
          </cell>
          <cell r="D19" t="str">
            <v>Y</v>
          </cell>
          <cell r="E19">
            <v>17.440000000000001</v>
          </cell>
          <cell r="F19">
            <v>20.69</v>
          </cell>
          <cell r="G19">
            <v>90</v>
          </cell>
          <cell r="H19">
            <v>3.1</v>
          </cell>
          <cell r="I19">
            <v>110242</v>
          </cell>
          <cell r="J19" t="str">
            <v>CHEESE NAT AMER BARREL</v>
          </cell>
          <cell r="K19">
            <v>53.650262000000005</v>
          </cell>
        </row>
        <row r="20">
          <cell r="C20">
            <v>52222</v>
          </cell>
          <cell r="D20" t="str">
            <v>Y</v>
          </cell>
          <cell r="E20">
            <v>28.08</v>
          </cell>
          <cell r="F20">
            <v>30.28</v>
          </cell>
          <cell r="G20">
            <v>96</v>
          </cell>
          <cell r="H20">
            <v>4.68</v>
          </cell>
          <cell r="I20">
            <v>110242</v>
          </cell>
          <cell r="J20" t="str">
            <v>CHEESE NAT AMER BARREL</v>
          </cell>
          <cell r="K20">
            <v>86.032209599999987</v>
          </cell>
        </row>
        <row r="21">
          <cell r="C21">
            <v>52223</v>
          </cell>
          <cell r="D21" t="str">
            <v>Y</v>
          </cell>
          <cell r="E21">
            <v>28.08</v>
          </cell>
          <cell r="F21">
            <v>30.28</v>
          </cell>
          <cell r="G21">
            <v>96</v>
          </cell>
          <cell r="H21">
            <v>4.68</v>
          </cell>
          <cell r="I21">
            <v>110242</v>
          </cell>
          <cell r="J21" t="str">
            <v>CHEESE NAT AMER BARREL</v>
          </cell>
          <cell r="K21">
            <v>87.27000000000001</v>
          </cell>
        </row>
        <row r="22">
          <cell r="C22">
            <v>53201</v>
          </cell>
          <cell r="D22" t="str">
            <v>Y</v>
          </cell>
          <cell r="E22">
            <v>30</v>
          </cell>
          <cell r="F22">
            <v>32</v>
          </cell>
          <cell r="G22">
            <v>96</v>
          </cell>
          <cell r="H22">
            <v>5</v>
          </cell>
          <cell r="I22">
            <v>110242</v>
          </cell>
          <cell r="J22" t="str">
            <v>CHEESE NAT AMER BARREL</v>
          </cell>
          <cell r="K22">
            <v>88.58</v>
          </cell>
        </row>
        <row r="23">
          <cell r="C23">
            <v>53208</v>
          </cell>
          <cell r="D23" t="str">
            <v>Y</v>
          </cell>
          <cell r="E23">
            <v>29.23</v>
          </cell>
          <cell r="F23">
            <v>30.98</v>
          </cell>
          <cell r="G23">
            <v>79</v>
          </cell>
          <cell r="H23">
            <v>5.93</v>
          </cell>
          <cell r="I23">
            <v>110242</v>
          </cell>
          <cell r="J23" t="str">
            <v>CHEESE NAT AMER BARREL</v>
          </cell>
          <cell r="K23">
            <v>82.25</v>
          </cell>
        </row>
        <row r="24">
          <cell r="C24">
            <v>41009</v>
          </cell>
          <cell r="D24" t="str">
            <v>Y</v>
          </cell>
          <cell r="E24">
            <v>30</v>
          </cell>
          <cell r="F24">
            <v>31.25</v>
          </cell>
          <cell r="G24">
            <v>113</v>
          </cell>
          <cell r="H24">
            <v>4.2300000000000004</v>
          </cell>
          <cell r="I24">
            <v>110242</v>
          </cell>
          <cell r="J24" t="str">
            <v>CHEESE NAT AMER BARREL</v>
          </cell>
          <cell r="K24">
            <v>92.64</v>
          </cell>
        </row>
        <row r="25">
          <cell r="C25">
            <v>41832</v>
          </cell>
          <cell r="D25" t="str">
            <v>Y</v>
          </cell>
          <cell r="E25">
            <v>30</v>
          </cell>
          <cell r="F25">
            <v>31.75</v>
          </cell>
          <cell r="G25">
            <v>84</v>
          </cell>
          <cell r="H25">
            <v>5.68</v>
          </cell>
          <cell r="I25">
            <v>110242</v>
          </cell>
          <cell r="J25" t="str">
            <v>CHEESE NAT AMER BARREL</v>
          </cell>
          <cell r="K25">
            <v>91.72</v>
          </cell>
        </row>
        <row r="26">
          <cell r="C26">
            <v>41837</v>
          </cell>
          <cell r="D26" t="str">
            <v>Y</v>
          </cell>
          <cell r="E26">
            <v>22.5</v>
          </cell>
          <cell r="F26">
            <v>31.75</v>
          </cell>
          <cell r="G26">
            <v>151</v>
          </cell>
          <cell r="H26">
            <v>3.17</v>
          </cell>
          <cell r="I26">
            <v>110242</v>
          </cell>
          <cell r="J26" t="str">
            <v>CHEESE NAT AMER BARREL</v>
          </cell>
          <cell r="K26">
            <v>100.26</v>
          </cell>
        </row>
        <row r="27">
          <cell r="C27">
            <v>10101</v>
          </cell>
          <cell r="D27" t="str">
            <v>Y</v>
          </cell>
          <cell r="E27">
            <v>15.75</v>
          </cell>
          <cell r="F27">
            <v>18.260000000000002</v>
          </cell>
          <cell r="G27">
            <v>48</v>
          </cell>
          <cell r="H27">
            <v>5.25</v>
          </cell>
          <cell r="I27">
            <v>110242</v>
          </cell>
          <cell r="J27" t="str">
            <v>CHEESE NAT AMER BARREL</v>
          </cell>
          <cell r="K27">
            <v>74.600000000000009</v>
          </cell>
        </row>
        <row r="28">
          <cell r="C28">
            <v>10102</v>
          </cell>
          <cell r="D28" t="str">
            <v>Y</v>
          </cell>
          <cell r="E28">
            <v>16.739999999999998</v>
          </cell>
          <cell r="F28">
            <v>19.25</v>
          </cell>
          <cell r="G28">
            <v>48</v>
          </cell>
          <cell r="H28">
            <v>5.58</v>
          </cell>
          <cell r="I28">
            <v>110242</v>
          </cell>
          <cell r="J28" t="str">
            <v>CHEESE NAT AMER BARREL</v>
          </cell>
          <cell r="K28">
            <v>79.001795599999994</v>
          </cell>
        </row>
        <row r="29">
          <cell r="C29">
            <v>10202</v>
          </cell>
          <cell r="D29" t="str">
            <v>Y</v>
          </cell>
          <cell r="E29">
            <v>12.63</v>
          </cell>
          <cell r="F29">
            <v>15.64</v>
          </cell>
          <cell r="G29">
            <v>48</v>
          </cell>
          <cell r="H29">
            <v>4.21</v>
          </cell>
          <cell r="I29">
            <v>110242</v>
          </cell>
          <cell r="J29" t="str">
            <v>CHEESE NAT AMER BARREL</v>
          </cell>
          <cell r="K29">
            <v>79.542817600000006</v>
          </cell>
        </row>
        <row r="30">
          <cell r="C30">
            <v>10206</v>
          </cell>
          <cell r="D30" t="str">
            <v>Y</v>
          </cell>
          <cell r="E30">
            <v>13.23</v>
          </cell>
          <cell r="F30">
            <v>16.239999999999998</v>
          </cell>
          <cell r="G30">
            <v>48</v>
          </cell>
          <cell r="H30">
            <v>4.41</v>
          </cell>
          <cell r="I30">
            <v>110242</v>
          </cell>
          <cell r="J30" t="str">
            <v>CHEESE NAT AMER BARREL</v>
          </cell>
          <cell r="K30">
            <v>76.452817600000003</v>
          </cell>
        </row>
        <row r="31">
          <cell r="C31">
            <v>10292</v>
          </cell>
          <cell r="D31" t="str">
            <v>Y</v>
          </cell>
          <cell r="E31">
            <v>11.94</v>
          </cell>
          <cell r="F31">
            <v>13.18</v>
          </cell>
          <cell r="G31">
            <v>48</v>
          </cell>
          <cell r="H31">
            <v>3.81</v>
          </cell>
          <cell r="I31">
            <v>110242</v>
          </cell>
          <cell r="J31" t="str">
            <v>CHEESE NAT AMER BARREL</v>
          </cell>
          <cell r="K31">
            <v>81.84</v>
          </cell>
        </row>
        <row r="32">
          <cell r="C32">
            <v>70004</v>
          </cell>
          <cell r="D32" t="str">
            <v>Y</v>
          </cell>
          <cell r="E32">
            <v>17.5</v>
          </cell>
          <cell r="F32">
            <v>19.25</v>
          </cell>
          <cell r="G32">
            <v>80</v>
          </cell>
          <cell r="H32">
            <v>3.5</v>
          </cell>
          <cell r="I32">
            <v>110242</v>
          </cell>
          <cell r="J32" t="str">
            <v>CHEESE NAT AMER BARREL</v>
          </cell>
          <cell r="K32">
            <v>80.289999999999992</v>
          </cell>
        </row>
        <row r="33">
          <cell r="C33">
            <v>70006</v>
          </cell>
          <cell r="D33" t="str">
            <v>Y</v>
          </cell>
          <cell r="E33">
            <v>17.5</v>
          </cell>
          <cell r="F33">
            <v>19.25</v>
          </cell>
          <cell r="G33">
            <v>80</v>
          </cell>
          <cell r="H33">
            <v>3.5</v>
          </cell>
          <cell r="I33">
            <v>110242</v>
          </cell>
          <cell r="J33" t="str">
            <v>CHEESE NAT AMER BARREL</v>
          </cell>
          <cell r="K33">
            <v>82.101021999999986</v>
          </cell>
        </row>
        <row r="34">
          <cell r="C34">
            <v>70013</v>
          </cell>
          <cell r="D34" t="str">
            <v>Y</v>
          </cell>
          <cell r="E34">
            <v>20.03</v>
          </cell>
          <cell r="F34">
            <v>21.78</v>
          </cell>
          <cell r="G34">
            <v>72</v>
          </cell>
          <cell r="H34">
            <v>4.45</v>
          </cell>
          <cell r="I34">
            <v>110242</v>
          </cell>
          <cell r="J34" t="str">
            <v>CHEESE NAT AMER BARREL</v>
          </cell>
          <cell r="K34">
            <v>77.069999999999993</v>
          </cell>
        </row>
        <row r="35">
          <cell r="C35">
            <v>70014</v>
          </cell>
          <cell r="D35" t="str">
            <v>Y</v>
          </cell>
          <cell r="E35">
            <v>20.25</v>
          </cell>
          <cell r="F35">
            <v>22</v>
          </cell>
          <cell r="G35">
            <v>72</v>
          </cell>
          <cell r="H35">
            <v>4.5</v>
          </cell>
          <cell r="I35">
            <v>110242</v>
          </cell>
          <cell r="J35" t="str">
            <v>CHEESE NAT AMER BARREL</v>
          </cell>
          <cell r="K35">
            <v>79.220000000000013</v>
          </cell>
        </row>
        <row r="36">
          <cell r="C36">
            <v>70015</v>
          </cell>
          <cell r="D36" t="str">
            <v>Y</v>
          </cell>
          <cell r="E36">
            <v>21.92</v>
          </cell>
          <cell r="F36">
            <v>23.67</v>
          </cell>
          <cell r="G36">
            <v>72</v>
          </cell>
          <cell r="H36">
            <v>4.87</v>
          </cell>
          <cell r="I36">
            <v>110242</v>
          </cell>
          <cell r="J36" t="str">
            <v>CHEESE NAT AMER BARREL</v>
          </cell>
          <cell r="K36">
            <v>82.860000000000014</v>
          </cell>
        </row>
        <row r="37">
          <cell r="C37">
            <v>70016</v>
          </cell>
          <cell r="D37" t="str">
            <v>Y</v>
          </cell>
          <cell r="E37">
            <v>20.25</v>
          </cell>
          <cell r="F37">
            <v>22</v>
          </cell>
          <cell r="G37">
            <v>72</v>
          </cell>
          <cell r="H37">
            <v>4.5</v>
          </cell>
          <cell r="I37">
            <v>110242</v>
          </cell>
          <cell r="J37" t="str">
            <v>CHEESE NAT AMER BARREL</v>
          </cell>
          <cell r="K37">
            <v>80.009999999999991</v>
          </cell>
        </row>
        <row r="38">
          <cell r="C38">
            <v>70018</v>
          </cell>
          <cell r="D38" t="str">
            <v>Y</v>
          </cell>
          <cell r="E38">
            <v>11.63</v>
          </cell>
          <cell r="F38">
            <v>13.38</v>
          </cell>
          <cell r="G38">
            <v>40</v>
          </cell>
          <cell r="H38">
            <v>4.6500000000000004</v>
          </cell>
          <cell r="I38">
            <v>110242</v>
          </cell>
          <cell r="J38" t="str">
            <v>CHEESE NAT AMER BARREL</v>
          </cell>
          <cell r="K38">
            <v>44.776408800000006</v>
          </cell>
        </row>
        <row r="39">
          <cell r="C39">
            <v>70019</v>
          </cell>
          <cell r="D39" t="str">
            <v>Y</v>
          </cell>
          <cell r="E39">
            <v>19.8</v>
          </cell>
          <cell r="F39">
            <v>21.55</v>
          </cell>
          <cell r="G39">
            <v>72</v>
          </cell>
          <cell r="H39">
            <v>4.4000000000000004</v>
          </cell>
          <cell r="I39">
            <v>110242</v>
          </cell>
          <cell r="J39" t="str">
            <v>CHEESE NAT AMER BARREL</v>
          </cell>
          <cell r="K39">
            <v>77.930000000000007</v>
          </cell>
        </row>
        <row r="40">
          <cell r="C40">
            <v>70060</v>
          </cell>
          <cell r="D40" t="str">
            <v>Y</v>
          </cell>
          <cell r="E40">
            <v>21.82</v>
          </cell>
          <cell r="F40">
            <v>23.58</v>
          </cell>
          <cell r="G40">
            <v>72</v>
          </cell>
          <cell r="H40">
            <v>4.8499999999999996</v>
          </cell>
          <cell r="I40">
            <v>110242</v>
          </cell>
          <cell r="J40" t="str">
            <v>CHEESE NAT AMER BARREL</v>
          </cell>
          <cell r="K40">
            <v>85.960000000000008</v>
          </cell>
        </row>
        <row r="41">
          <cell r="C41">
            <v>70076</v>
          </cell>
          <cell r="D41" t="str">
            <v>Y</v>
          </cell>
          <cell r="E41">
            <v>20.7</v>
          </cell>
          <cell r="F41">
            <v>22.45</v>
          </cell>
          <cell r="G41">
            <v>72</v>
          </cell>
          <cell r="H41">
            <v>4.5999999999999996</v>
          </cell>
          <cell r="I41">
            <v>110242</v>
          </cell>
          <cell r="J41" t="str">
            <v>CHEESE NAT AMER BARREL</v>
          </cell>
          <cell r="K41">
            <v>80.738204400000001</v>
          </cell>
        </row>
        <row r="42">
          <cell r="C42">
            <v>70079</v>
          </cell>
          <cell r="D42" t="str">
            <v>Y</v>
          </cell>
          <cell r="E42">
            <v>18.899999999999999</v>
          </cell>
          <cell r="F42">
            <v>20.65</v>
          </cell>
          <cell r="G42">
            <v>72</v>
          </cell>
          <cell r="H42">
            <v>4.2</v>
          </cell>
          <cell r="I42">
            <v>110242</v>
          </cell>
          <cell r="J42" t="str">
            <v>CHEESE NAT AMER BARREL</v>
          </cell>
          <cell r="K42">
            <v>76.460000000000036</v>
          </cell>
        </row>
        <row r="43">
          <cell r="C43">
            <v>70080</v>
          </cell>
          <cell r="D43" t="str">
            <v>Y</v>
          </cell>
          <cell r="E43">
            <v>20.92</v>
          </cell>
          <cell r="F43">
            <v>22.67</v>
          </cell>
          <cell r="G43">
            <v>72</v>
          </cell>
          <cell r="H43">
            <v>4.6500000000000004</v>
          </cell>
          <cell r="I43">
            <v>110242</v>
          </cell>
          <cell r="J43" t="str">
            <v>CHEESE NAT AMER BARREL</v>
          </cell>
          <cell r="K43">
            <v>82.161795600000005</v>
          </cell>
        </row>
        <row r="44">
          <cell r="C44">
            <v>70081</v>
          </cell>
          <cell r="D44" t="str">
            <v>Y</v>
          </cell>
          <cell r="E44">
            <v>21.37</v>
          </cell>
          <cell r="F44">
            <v>23.13</v>
          </cell>
          <cell r="G44">
            <v>72</v>
          </cell>
          <cell r="H44">
            <v>4.75</v>
          </cell>
          <cell r="I44">
            <v>110242</v>
          </cell>
          <cell r="J44" t="str">
            <v>CHEESE NAT AMER BARREL</v>
          </cell>
          <cell r="K44">
            <v>81.501795600000008</v>
          </cell>
        </row>
        <row r="45">
          <cell r="C45">
            <v>70085</v>
          </cell>
          <cell r="D45" t="str">
            <v>Y</v>
          </cell>
          <cell r="E45">
            <v>21.91</v>
          </cell>
          <cell r="F45">
            <v>23.66</v>
          </cell>
          <cell r="G45">
            <v>72</v>
          </cell>
          <cell r="H45">
            <v>4.87</v>
          </cell>
          <cell r="I45">
            <v>110242</v>
          </cell>
          <cell r="J45" t="str">
            <v>CHEESE NAT AMER BARREL</v>
          </cell>
          <cell r="K45">
            <v>83.33</v>
          </cell>
        </row>
        <row r="46">
          <cell r="C46">
            <v>70172</v>
          </cell>
          <cell r="D46" t="str">
            <v>Y</v>
          </cell>
          <cell r="E46">
            <v>20.7</v>
          </cell>
          <cell r="F46">
            <v>22.45</v>
          </cell>
          <cell r="G46">
            <v>72</v>
          </cell>
          <cell r="H46">
            <v>4.5999999999999996</v>
          </cell>
          <cell r="I46">
            <v>110242</v>
          </cell>
          <cell r="J46" t="str">
            <v>CHEESE NAT AMER BARREL</v>
          </cell>
          <cell r="K46">
            <v>81.599999999999994</v>
          </cell>
        </row>
        <row r="47">
          <cell r="C47">
            <v>70513</v>
          </cell>
          <cell r="D47" t="str">
            <v>Y</v>
          </cell>
          <cell r="E47">
            <v>11.5</v>
          </cell>
          <cell r="F47">
            <v>13.25</v>
          </cell>
          <cell r="G47">
            <v>40</v>
          </cell>
          <cell r="H47">
            <v>4.5999999999999996</v>
          </cell>
          <cell r="I47">
            <v>110242</v>
          </cell>
          <cell r="J47" t="str">
            <v>CHEESE NAT AMER BARREL</v>
          </cell>
          <cell r="K47">
            <v>49.74</v>
          </cell>
        </row>
        <row r="48">
          <cell r="C48">
            <v>53206</v>
          </cell>
          <cell r="D48" t="str">
            <v>Y</v>
          </cell>
          <cell r="E48">
            <v>30</v>
          </cell>
          <cell r="F48">
            <v>32</v>
          </cell>
          <cell r="G48">
            <v>96</v>
          </cell>
          <cell r="H48">
            <v>5</v>
          </cell>
          <cell r="I48">
            <v>110242</v>
          </cell>
          <cell r="J48" t="str">
            <v>CHEESE NAT AMER BARREL</v>
          </cell>
          <cell r="K48">
            <v>91.63</v>
          </cell>
        </row>
        <row r="49">
          <cell r="C49">
            <v>70331</v>
          </cell>
          <cell r="D49" t="str">
            <v>Y</v>
          </cell>
          <cell r="E49">
            <v>26.4</v>
          </cell>
          <cell r="F49">
            <v>28.15</v>
          </cell>
          <cell r="G49">
            <v>96</v>
          </cell>
          <cell r="H49">
            <v>4.4000000000000004</v>
          </cell>
          <cell r="I49">
            <v>110242</v>
          </cell>
          <cell r="J49" t="str">
            <v>CHEESE NAT AMER BARREL</v>
          </cell>
          <cell r="K49">
            <v>96.53</v>
          </cell>
        </row>
        <row r="50">
          <cell r="C50">
            <v>70338</v>
          </cell>
          <cell r="D50" t="str">
            <v>Y</v>
          </cell>
          <cell r="E50">
            <v>24.75</v>
          </cell>
          <cell r="F50">
            <v>26.25</v>
          </cell>
          <cell r="G50">
            <v>80</v>
          </cell>
          <cell r="H50">
            <v>4.9000000000000004</v>
          </cell>
          <cell r="I50">
            <v>110242</v>
          </cell>
          <cell r="J50" t="str">
            <v>CHEESE NAT AMER BARREL</v>
          </cell>
          <cell r="K50">
            <v>86.110000000000014</v>
          </cell>
        </row>
        <row r="51">
          <cell r="C51">
            <v>70073</v>
          </cell>
          <cell r="D51" t="str">
            <v>Y</v>
          </cell>
          <cell r="E51">
            <v>18.899999999999999</v>
          </cell>
          <cell r="F51">
            <v>20.65</v>
          </cell>
          <cell r="G51">
            <v>120</v>
          </cell>
          <cell r="H51">
            <v>2.52</v>
          </cell>
          <cell r="I51">
            <v>110242</v>
          </cell>
          <cell r="J51" t="str">
            <v>CHEESE NAT AMER BARREL</v>
          </cell>
          <cell r="K51">
            <v>90.95</v>
          </cell>
        </row>
        <row r="52">
          <cell r="C52">
            <v>74018</v>
          </cell>
          <cell r="D52" t="str">
            <v>Y</v>
          </cell>
          <cell r="E52">
            <v>19.8</v>
          </cell>
          <cell r="F52">
            <v>21.55</v>
          </cell>
          <cell r="G52">
            <v>72</v>
          </cell>
          <cell r="H52">
            <v>4.4000000000000004</v>
          </cell>
          <cell r="I52">
            <v>110242</v>
          </cell>
          <cell r="J52" t="str">
            <v>CHEESE NAT AMER BARREL</v>
          </cell>
          <cell r="K52">
            <v>85.15</v>
          </cell>
        </row>
        <row r="53">
          <cell r="C53">
            <v>74076</v>
          </cell>
          <cell r="D53" t="str">
            <v>Y</v>
          </cell>
          <cell r="E53">
            <v>20.7</v>
          </cell>
          <cell r="F53">
            <v>22.45</v>
          </cell>
          <cell r="G53">
            <v>72</v>
          </cell>
          <cell r="H53">
            <v>4.5999999999999996</v>
          </cell>
          <cell r="I53">
            <v>110242</v>
          </cell>
          <cell r="J53" t="str">
            <v>CHEESE NAT AMER BARREL</v>
          </cell>
          <cell r="K53">
            <v>83.78</v>
          </cell>
        </row>
        <row r="54">
          <cell r="C54">
            <v>74078</v>
          </cell>
          <cell r="D54" t="str">
            <v>Y</v>
          </cell>
          <cell r="E54">
            <v>19.8</v>
          </cell>
          <cell r="F54">
            <v>21.55</v>
          </cell>
          <cell r="G54">
            <v>72</v>
          </cell>
          <cell r="H54">
            <v>4.4000000000000004</v>
          </cell>
          <cell r="I54">
            <v>110242</v>
          </cell>
          <cell r="J54" t="str">
            <v>CHEESE NAT AMER BARREL</v>
          </cell>
          <cell r="K54">
            <v>85.15</v>
          </cell>
        </row>
        <row r="55">
          <cell r="C55">
            <v>70495</v>
          </cell>
          <cell r="D55" t="str">
            <v>Y</v>
          </cell>
          <cell r="E55">
            <v>25.6</v>
          </cell>
          <cell r="F55">
            <v>27.67</v>
          </cell>
          <cell r="G55">
            <v>80</v>
          </cell>
          <cell r="H55">
            <v>5.12</v>
          </cell>
          <cell r="I55">
            <v>110242</v>
          </cell>
          <cell r="J55" t="str">
            <v>CHEESE NAT AMER BARREL</v>
          </cell>
          <cell r="K55">
            <v>98.34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E24A-2CD3-427D-B0EB-EBF443DC1FA8}">
  <sheetPr>
    <tabColor rgb="FFFFFF00"/>
  </sheetPr>
  <dimension ref="A1:CP251"/>
  <sheetViews>
    <sheetView topLeftCell="BQ1" zoomScale="85" zoomScaleNormal="85" workbookViewId="0">
      <pane ySplit="2" topLeftCell="A219" activePane="bottomLeft" state="frozen"/>
      <selection activeCell="K23" sqref="K23"/>
      <selection pane="bottomLeft" activeCell="CJ234" sqref="CJ234"/>
    </sheetView>
  </sheetViews>
  <sheetFormatPr defaultRowHeight="15" x14ac:dyDescent="0.25"/>
  <cols>
    <col min="1" max="1" width="16.5703125" hidden="1" customWidth="1"/>
    <col min="2" max="2" width="10.7109375" customWidth="1"/>
    <col min="3" max="3" width="9" customWidth="1"/>
    <col min="4" max="4" width="120.85546875" customWidth="1"/>
    <col min="5" max="5" width="10.85546875" bestFit="1" customWidth="1"/>
    <col min="6" max="6" width="17.7109375" bestFit="1" customWidth="1"/>
    <col min="7" max="7" width="35.85546875" customWidth="1"/>
    <col min="8" max="8" width="26.140625" customWidth="1"/>
    <col min="9" max="9" width="13.140625" customWidth="1"/>
    <col min="10" max="10" width="20.140625" customWidth="1"/>
    <col min="11" max="11" width="5.7109375" customWidth="1"/>
    <col min="12" max="12" width="15.85546875" customWidth="1"/>
    <col min="13" max="13" width="18.5703125" customWidth="1"/>
    <col min="14" max="14" width="14.7109375" customWidth="1"/>
    <col min="15" max="15" width="13.85546875" customWidth="1"/>
    <col min="16" max="16" width="10.5703125" style="6" customWidth="1"/>
    <col min="17" max="17" width="8.5703125" style="6" customWidth="1"/>
    <col min="18" max="18" width="10.7109375" style="6" customWidth="1"/>
    <col min="19" max="19" width="10.7109375" customWidth="1"/>
    <col min="20" max="21" width="10.5703125" customWidth="1"/>
    <col min="22" max="22" width="10.42578125" customWidth="1"/>
    <col min="23" max="23" width="6.28515625" customWidth="1"/>
    <col min="24" max="24" width="9" customWidth="1"/>
    <col min="25" max="25" width="10.5703125" customWidth="1"/>
    <col min="26" max="26" width="11.85546875" customWidth="1"/>
    <col min="27" max="28" width="12" customWidth="1"/>
    <col min="29" max="29" width="14" bestFit="1" customWidth="1"/>
    <col min="30" max="59" width="14" hidden="1" customWidth="1"/>
    <col min="60" max="60" width="14" bestFit="1" customWidth="1"/>
    <col min="61" max="61" width="13.7109375" style="6" bestFit="1" customWidth="1"/>
    <col min="62" max="62" width="12.28515625" style="6" bestFit="1" customWidth="1"/>
    <col min="63" max="63" width="8.28515625" style="6" customWidth="1"/>
    <col min="64" max="64" width="14.28515625" style="48" bestFit="1" customWidth="1"/>
    <col min="65" max="65" width="11.42578125" style="6" customWidth="1"/>
    <col min="66" max="66" width="9.140625" style="6" bestFit="1" customWidth="1"/>
    <col min="67" max="67" width="9.7109375" style="6" bestFit="1" customWidth="1"/>
    <col min="68" max="69" width="17.42578125" style="90" bestFit="1" customWidth="1"/>
    <col min="70" max="70" width="7.85546875" bestFit="1" customWidth="1"/>
    <col min="71" max="71" width="19.7109375" bestFit="1" customWidth="1"/>
    <col min="72" max="72" width="0.85546875" style="40" customWidth="1"/>
    <col min="73" max="73" width="12.28515625" bestFit="1" customWidth="1"/>
    <col min="75" max="75" width="9.7109375" bestFit="1" customWidth="1"/>
    <col min="76" max="76" width="11.28515625" customWidth="1"/>
    <col min="78" max="78" width="9" bestFit="1" customWidth="1"/>
    <col min="79" max="79" width="15.140625" bestFit="1" customWidth="1"/>
    <col min="80" max="80" width="17.42578125" bestFit="1" customWidth="1"/>
    <col min="81" max="81" width="8.85546875" bestFit="1" customWidth="1"/>
    <col min="82" max="82" width="20.42578125" customWidth="1"/>
    <col min="83" max="83" width="0.85546875" style="40" customWidth="1"/>
    <col min="84" max="84" width="15" style="6" customWidth="1"/>
    <col min="85" max="86" width="17.42578125" style="90" customWidth="1"/>
    <col min="87" max="87" width="8.85546875" bestFit="1" customWidth="1"/>
    <col min="88" max="88" width="19.7109375" customWidth="1"/>
    <col min="89" max="89" width="0.85546875" style="40" customWidth="1"/>
    <col min="90" max="90" width="13.28515625" bestFit="1" customWidth="1"/>
    <col min="91" max="91" width="15.140625" customWidth="1"/>
    <col min="92" max="92" width="17.42578125" customWidth="1"/>
    <col min="93" max="93" width="9.140625" customWidth="1"/>
    <col min="94" max="94" width="20.42578125" customWidth="1"/>
  </cols>
  <sheetData>
    <row r="1" spans="1:94" ht="18.75" x14ac:dyDescent="0.3">
      <c r="B1" s="5" t="s">
        <v>1621</v>
      </c>
      <c r="P1" s="8"/>
      <c r="Q1" s="110" t="s">
        <v>804</v>
      </c>
      <c r="R1" s="110"/>
      <c r="S1" s="9"/>
      <c r="T1" s="14"/>
      <c r="U1" s="14"/>
      <c r="V1" s="14"/>
      <c r="W1" s="15"/>
      <c r="X1" s="18"/>
      <c r="Y1" s="18"/>
      <c r="Z1" s="18"/>
      <c r="AA1" s="19"/>
      <c r="BL1" s="43" t="s">
        <v>1623</v>
      </c>
      <c r="BO1" s="85" t="e">
        <f>(BQ1-BP1)/BQ1</f>
        <v>#REF!</v>
      </c>
      <c r="BP1" s="93" t="e">
        <f>SUM(BP3:BP242)</f>
        <v>#REF!</v>
      </c>
      <c r="BQ1" s="93" t="e">
        <f>SUM(BQ3:BQ242)</f>
        <v>#REF!</v>
      </c>
      <c r="BW1" s="42" t="s">
        <v>1624</v>
      </c>
      <c r="BZ1" s="85" t="e">
        <f>(CB1-CA1)/CB1</f>
        <v>#REF!</v>
      </c>
      <c r="CA1" s="43" t="e">
        <f>SUBTOTAL(9,CA3:CA242)</f>
        <v>#REF!</v>
      </c>
      <c r="CB1" s="95" t="e">
        <f>SUM(CB3:CB242)</f>
        <v>#REF!</v>
      </c>
      <c r="CC1" s="95"/>
      <c r="CD1" s="95"/>
      <c r="CF1" s="100" t="s">
        <v>1623</v>
      </c>
      <c r="CG1" s="102" t="e">
        <f>SUM(CG3:CG242)</f>
        <v>#REF!</v>
      </c>
      <c r="CH1" s="102" t="e">
        <f>SUM(CH3:CH242)</f>
        <v>#REF!</v>
      </c>
      <c r="CI1" s="101" t="e">
        <f>(CH1-CG1)/CH1</f>
        <v>#REF!</v>
      </c>
      <c r="CJ1" s="96"/>
      <c r="CL1" s="103" t="s">
        <v>1624</v>
      </c>
      <c r="CM1" s="100" t="e">
        <f>SUBTOTAL(9,CM3:CM242)</f>
        <v>#REF!</v>
      </c>
      <c r="CN1" s="104" t="e">
        <f>SUM(CN3:CN242)</f>
        <v>#REF!</v>
      </c>
      <c r="CO1" s="101" t="e">
        <f>(CN1-CM1)/CN1</f>
        <v>#REF!</v>
      </c>
      <c r="CP1" s="96"/>
    </row>
    <row r="2" spans="1:94" s="38" customFormat="1" ht="45" x14ac:dyDescent="0.25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797</v>
      </c>
      <c r="G2" s="28" t="s">
        <v>5</v>
      </c>
      <c r="H2" s="28"/>
      <c r="I2" s="28" t="s">
        <v>6</v>
      </c>
      <c r="J2" s="28" t="s">
        <v>798</v>
      </c>
      <c r="K2" s="28" t="s">
        <v>799</v>
      </c>
      <c r="L2" s="28" t="s">
        <v>800</v>
      </c>
      <c r="M2" s="28" t="s">
        <v>7</v>
      </c>
      <c r="N2" s="28" t="s">
        <v>8</v>
      </c>
      <c r="O2" s="28" t="s">
        <v>9</v>
      </c>
      <c r="P2" s="29" t="s">
        <v>801</v>
      </c>
      <c r="Q2" s="29" t="s">
        <v>10</v>
      </c>
      <c r="R2" s="29" t="s">
        <v>802</v>
      </c>
      <c r="S2" s="30" t="s">
        <v>803</v>
      </c>
      <c r="T2" s="31" t="s">
        <v>801</v>
      </c>
      <c r="U2" s="31" t="s">
        <v>10</v>
      </c>
      <c r="V2" s="31" t="s">
        <v>802</v>
      </c>
      <c r="W2" s="32" t="s">
        <v>803</v>
      </c>
      <c r="X2" s="33" t="s">
        <v>801</v>
      </c>
      <c r="Y2" s="33" t="s">
        <v>10</v>
      </c>
      <c r="Z2" s="33" t="s">
        <v>802</v>
      </c>
      <c r="AA2" s="34" t="s">
        <v>1622</v>
      </c>
      <c r="AB2" s="28" t="s">
        <v>805</v>
      </c>
      <c r="AC2" s="39" t="s">
        <v>11</v>
      </c>
      <c r="AD2" s="39" t="s">
        <v>1745</v>
      </c>
      <c r="AE2" s="39" t="s">
        <v>1744</v>
      </c>
      <c r="AF2" s="39" t="s">
        <v>1746</v>
      </c>
      <c r="AG2" s="39" t="s">
        <v>1747</v>
      </c>
      <c r="AH2" s="39" t="s">
        <v>1773</v>
      </c>
      <c r="AI2" s="39" t="s">
        <v>1772</v>
      </c>
      <c r="AJ2" s="39" t="s">
        <v>1748</v>
      </c>
      <c r="AK2" s="39" t="s">
        <v>1749</v>
      </c>
      <c r="AL2" s="39" t="s">
        <v>1750</v>
      </c>
      <c r="AM2" s="39" t="s">
        <v>1751</v>
      </c>
      <c r="AN2" s="39" t="s">
        <v>1752</v>
      </c>
      <c r="AO2" s="39" t="s">
        <v>1753</v>
      </c>
      <c r="AP2" s="39" t="s">
        <v>1754</v>
      </c>
      <c r="AQ2" s="39" t="s">
        <v>1755</v>
      </c>
      <c r="AR2" s="39" t="s">
        <v>1756</v>
      </c>
      <c r="AS2" s="39" t="s">
        <v>1757</v>
      </c>
      <c r="AT2" s="39" t="s">
        <v>1758</v>
      </c>
      <c r="AU2" s="39" t="s">
        <v>1759</v>
      </c>
      <c r="AV2" s="39" t="s">
        <v>1760</v>
      </c>
      <c r="AW2" s="39" t="s">
        <v>1761</v>
      </c>
      <c r="AX2" s="39" t="s">
        <v>1762</v>
      </c>
      <c r="AY2" s="39" t="s">
        <v>1763</v>
      </c>
      <c r="AZ2" s="39" t="s">
        <v>1764</v>
      </c>
      <c r="BA2" s="39" t="s">
        <v>1765</v>
      </c>
      <c r="BB2" s="39" t="s">
        <v>1766</v>
      </c>
      <c r="BC2" s="39" t="s">
        <v>1767</v>
      </c>
      <c r="BD2" s="39" t="s">
        <v>1768</v>
      </c>
      <c r="BE2" s="39" t="s">
        <v>1769</v>
      </c>
      <c r="BF2" s="39" t="s">
        <v>1770</v>
      </c>
      <c r="BG2" s="39" t="s">
        <v>1771</v>
      </c>
      <c r="BH2" s="97" t="s">
        <v>1774</v>
      </c>
      <c r="BI2" s="35" t="s">
        <v>12</v>
      </c>
      <c r="BJ2" s="35" t="s">
        <v>13</v>
      </c>
      <c r="BK2" s="35" t="s">
        <v>806</v>
      </c>
      <c r="BL2" s="36" t="s">
        <v>807</v>
      </c>
      <c r="BM2" s="35" t="s">
        <v>808</v>
      </c>
      <c r="BN2" s="35" t="s">
        <v>809</v>
      </c>
      <c r="BO2" s="35" t="s">
        <v>810</v>
      </c>
      <c r="BP2" s="91" t="s">
        <v>811</v>
      </c>
      <c r="BQ2" s="91" t="s">
        <v>1625</v>
      </c>
      <c r="BR2" s="37"/>
      <c r="BS2" s="37"/>
      <c r="BT2" s="41"/>
      <c r="BU2" s="35" t="s">
        <v>13</v>
      </c>
      <c r="BV2" s="35" t="s">
        <v>806</v>
      </c>
      <c r="BW2" s="36" t="s">
        <v>807</v>
      </c>
      <c r="BX2" s="35" t="s">
        <v>808</v>
      </c>
      <c r="BY2" s="35" t="s">
        <v>809</v>
      </c>
      <c r="BZ2" s="35" t="s">
        <v>810</v>
      </c>
      <c r="CA2" s="91" t="s">
        <v>811</v>
      </c>
      <c r="CB2" s="91" t="s">
        <v>1625</v>
      </c>
      <c r="CC2" s="91"/>
      <c r="CD2" s="91"/>
      <c r="CE2" s="41"/>
      <c r="CF2" s="35"/>
      <c r="CG2" s="91" t="s">
        <v>811</v>
      </c>
      <c r="CH2" s="91" t="s">
        <v>1625</v>
      </c>
      <c r="CI2" s="37"/>
      <c r="CJ2" s="37"/>
      <c r="CK2" s="41"/>
      <c r="CL2" s="35"/>
      <c r="CM2" s="91" t="s">
        <v>811</v>
      </c>
      <c r="CN2" s="91" t="s">
        <v>1625</v>
      </c>
      <c r="CO2" s="37"/>
      <c r="CP2" s="37"/>
    </row>
    <row r="3" spans="1:94" x14ac:dyDescent="0.25">
      <c r="A3" s="1">
        <v>1</v>
      </c>
      <c r="B3" s="4">
        <v>1</v>
      </c>
      <c r="C3" s="2" t="s">
        <v>14</v>
      </c>
      <c r="D3" s="50" t="s">
        <v>564</v>
      </c>
      <c r="E3" s="4">
        <v>410059</v>
      </c>
      <c r="F3" s="2" t="s">
        <v>16</v>
      </c>
      <c r="G3" s="2" t="s">
        <v>18</v>
      </c>
      <c r="H3" s="51" t="str">
        <f t="shared" ref="H3:H66" si="0">_xlfn.CONCAT(I3,"-",F3)</f>
        <v>100000-772A731W</v>
      </c>
      <c r="I3" s="4">
        <v>100000</v>
      </c>
      <c r="J3" s="2" t="s">
        <v>17</v>
      </c>
      <c r="K3" s="2" t="s">
        <v>19</v>
      </c>
      <c r="L3" s="2" t="s">
        <v>20</v>
      </c>
      <c r="M3" s="2" t="s">
        <v>21</v>
      </c>
      <c r="N3" s="3">
        <v>45108</v>
      </c>
      <c r="O3" s="3">
        <v>45473</v>
      </c>
      <c r="P3" s="12">
        <v>33.5</v>
      </c>
      <c r="Q3" s="12"/>
      <c r="R3" s="12"/>
      <c r="S3" s="55" t="s">
        <v>1640</v>
      </c>
      <c r="T3" s="16">
        <v>33.5</v>
      </c>
      <c r="U3" s="16">
        <v>1</v>
      </c>
      <c r="V3" s="16"/>
      <c r="W3" s="17"/>
      <c r="X3" s="20"/>
      <c r="Y3" s="20"/>
      <c r="Z3" s="20"/>
      <c r="AA3" s="21"/>
      <c r="AB3" s="2" t="s">
        <v>15</v>
      </c>
      <c r="AC3" s="4">
        <v>2167</v>
      </c>
      <c r="AD3" s="4">
        <v>167</v>
      </c>
      <c r="AE3" s="4"/>
      <c r="AF3" s="4"/>
      <c r="AG3" s="4">
        <v>5</v>
      </c>
      <c r="AH3" s="4"/>
      <c r="AI3" s="4">
        <v>4</v>
      </c>
      <c r="AJ3" s="4"/>
      <c r="AK3" s="4"/>
      <c r="AL3" s="4"/>
      <c r="AM3" s="4"/>
      <c r="AN3" s="4"/>
      <c r="AO3" s="4">
        <v>597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>
        <v>410</v>
      </c>
      <c r="BH3" s="4">
        <f>SUM(AD3:BG3)</f>
        <v>1183</v>
      </c>
      <c r="BI3" s="7">
        <f>T3+U3</f>
        <v>34.5</v>
      </c>
      <c r="BJ3" s="7">
        <f>ROUNDUP(((BI3/0.86)-0.02),2)</f>
        <v>40.1</v>
      </c>
      <c r="BK3" s="7"/>
      <c r="BL3" s="63"/>
      <c r="BM3" s="7">
        <f t="shared" ref="BM3:BM48" si="1">BJ3+BK3+BL3</f>
        <v>40.1</v>
      </c>
      <c r="BN3" s="7">
        <f t="shared" ref="BN3:BN48" si="2">(BJ3+BK3)-BI3</f>
        <v>5.6000000000000014</v>
      </c>
      <c r="BO3" s="89">
        <f t="shared" ref="BO3:BO48" si="3">((BJ3+BK3)-BI3)/(BJ3+BK3)</f>
        <v>0.13965087281795513</v>
      </c>
      <c r="BP3" s="7">
        <f t="shared" ref="BP3:BP48" si="4">BI3*AC3</f>
        <v>74761.5</v>
      </c>
      <c r="BQ3" s="7">
        <f t="shared" ref="BQ3:BQ48" si="5">(BJ3+BK3)*AC3</f>
        <v>86896.7</v>
      </c>
      <c r="BR3" s="7"/>
      <c r="BS3" s="7"/>
      <c r="BU3" s="6">
        <f>ROUNDUP(((BI3/0.82)-0.02),2)</f>
        <v>42.059999999999995</v>
      </c>
      <c r="BX3" s="64">
        <f t="shared" ref="BX3:BX48" si="6">BU3+BV3+BW3</f>
        <v>42.059999999999995</v>
      </c>
      <c r="BY3" s="64">
        <f>(BU3+BV3)-BI3</f>
        <v>7.5599999999999952</v>
      </c>
      <c r="BZ3" s="82">
        <f t="shared" ref="BZ3:BZ48" si="7">((BU3+BV3)-BI3)/(BU3+BV3)</f>
        <v>0.17974322396576309</v>
      </c>
      <c r="CA3" s="64">
        <f t="shared" ref="CA3:CA48" si="8">BI3*AC3</f>
        <v>74761.5</v>
      </c>
      <c r="CB3" s="64">
        <f t="shared" ref="CB3:CB48" si="9">(BU3+BV3)*AC3</f>
        <v>91144.01999999999</v>
      </c>
      <c r="CC3" s="64"/>
      <c r="CD3" s="64"/>
      <c r="CF3" s="89"/>
      <c r="CG3" s="7">
        <f>BI3*BH3</f>
        <v>40813.5</v>
      </c>
      <c r="CH3" s="7">
        <f>(BJ3+BK3)*BH3</f>
        <v>47438.3</v>
      </c>
      <c r="CI3" s="7"/>
      <c r="CJ3" s="7"/>
      <c r="CL3" s="82"/>
      <c r="CM3" s="64">
        <f>(BI3*BH3)</f>
        <v>40813.5</v>
      </c>
      <c r="CN3" s="64">
        <f>(BU3+BV3)*BH3</f>
        <v>49756.979999999996</v>
      </c>
    </row>
    <row r="4" spans="1:94" x14ac:dyDescent="0.25">
      <c r="A4" s="1">
        <v>2</v>
      </c>
      <c r="B4" s="4">
        <v>2</v>
      </c>
      <c r="C4" s="2" t="s">
        <v>14</v>
      </c>
      <c r="D4" s="50" t="s">
        <v>565</v>
      </c>
      <c r="E4" s="4">
        <v>410060</v>
      </c>
      <c r="F4" s="2" t="s">
        <v>22</v>
      </c>
      <c r="G4" s="2" t="s">
        <v>23</v>
      </c>
      <c r="H4" s="51" t="str">
        <f t="shared" si="0"/>
        <v>100000-772A732W</v>
      </c>
      <c r="I4" s="4">
        <v>100000</v>
      </c>
      <c r="J4" s="2" t="s">
        <v>17</v>
      </c>
      <c r="K4" s="2" t="s">
        <v>19</v>
      </c>
      <c r="L4" s="2" t="s">
        <v>20</v>
      </c>
      <c r="M4" s="2" t="s">
        <v>21</v>
      </c>
      <c r="N4" s="3">
        <v>45108</v>
      </c>
      <c r="O4" s="3">
        <v>45473</v>
      </c>
      <c r="P4" s="12">
        <v>33.5</v>
      </c>
      <c r="Q4" s="12"/>
      <c r="R4" s="12"/>
      <c r="S4" s="55" t="s">
        <v>1640</v>
      </c>
      <c r="T4" s="16">
        <v>33.5</v>
      </c>
      <c r="U4" s="16">
        <v>1</v>
      </c>
      <c r="V4" s="16"/>
      <c r="W4" s="17"/>
      <c r="X4" s="20"/>
      <c r="Y4" s="20"/>
      <c r="Z4" s="20"/>
      <c r="AA4" s="21"/>
      <c r="AB4" s="2" t="s">
        <v>15</v>
      </c>
      <c r="AC4" s="4">
        <v>1147</v>
      </c>
      <c r="AD4" s="4">
        <v>370</v>
      </c>
      <c r="AE4" s="4"/>
      <c r="AF4" s="4"/>
      <c r="AG4" s="4"/>
      <c r="AH4" s="4"/>
      <c r="AJ4" s="4"/>
      <c r="AK4" s="4"/>
      <c r="AL4" s="4"/>
      <c r="AM4" s="4"/>
      <c r="AN4" s="4"/>
      <c r="AO4" s="4">
        <v>20</v>
      </c>
      <c r="AP4" s="4"/>
      <c r="AQ4" s="4"/>
      <c r="AR4" s="4">
        <v>2</v>
      </c>
      <c r="AS4" s="4"/>
      <c r="AT4" s="4"/>
      <c r="AU4" s="4"/>
      <c r="AV4" s="4">
        <v>65</v>
      </c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>
        <f t="shared" ref="BH4:BH67" si="10">SUM(AD4:BG4)</f>
        <v>457</v>
      </c>
      <c r="BI4" s="7">
        <f>T4+U4</f>
        <v>34.5</v>
      </c>
      <c r="BJ4" s="7">
        <f t="shared" ref="BJ4:BJ48" si="11">ROUNDUP(((BI4/0.86)-0.02),2)</f>
        <v>40.1</v>
      </c>
      <c r="BK4" s="7"/>
      <c r="BL4" s="63"/>
      <c r="BM4" s="7">
        <f t="shared" si="1"/>
        <v>40.1</v>
      </c>
      <c r="BN4" s="7">
        <f t="shared" si="2"/>
        <v>5.6000000000000014</v>
      </c>
      <c r="BO4" s="89">
        <f t="shared" si="3"/>
        <v>0.13965087281795513</v>
      </c>
      <c r="BP4" s="7">
        <f t="shared" si="4"/>
        <v>39571.5</v>
      </c>
      <c r="BQ4" s="7">
        <f t="shared" si="5"/>
        <v>45994.700000000004</v>
      </c>
      <c r="BR4" s="7"/>
      <c r="BS4" s="7"/>
      <c r="BU4" s="6">
        <f t="shared" ref="BU4:BU48" si="12">ROUNDUP(((BI4/0.82)-0.02),2)</f>
        <v>42.059999999999995</v>
      </c>
      <c r="BX4" s="64">
        <f t="shared" si="6"/>
        <v>42.059999999999995</v>
      </c>
      <c r="BY4" s="64">
        <f t="shared" ref="BY4:BY67" si="13">(BU4+BV4)-BI4</f>
        <v>7.5599999999999952</v>
      </c>
      <c r="BZ4" s="82">
        <f t="shared" si="7"/>
        <v>0.17974322396576309</v>
      </c>
      <c r="CA4" s="64">
        <f t="shared" si="8"/>
        <v>39571.5</v>
      </c>
      <c r="CB4" s="64">
        <f t="shared" si="9"/>
        <v>48242.819999999992</v>
      </c>
      <c r="CC4" s="64"/>
      <c r="CD4" s="64"/>
      <c r="CF4" s="89"/>
      <c r="CG4" s="7">
        <f t="shared" ref="CG4:CG48" si="14">BI4*BH4</f>
        <v>15766.5</v>
      </c>
      <c r="CH4" s="7">
        <f t="shared" ref="CH4:CH48" si="15">(BJ4+BK4)*BH4</f>
        <v>18325.7</v>
      </c>
      <c r="CI4" s="7"/>
      <c r="CJ4" s="7"/>
      <c r="CL4" s="82"/>
      <c r="CM4" s="64">
        <f t="shared" ref="CM4:CM48" si="16">(BI4*BH4)</f>
        <v>15766.5</v>
      </c>
      <c r="CN4" s="64">
        <f t="shared" ref="CN4:CN48" si="17">(BU4+BV4)*BH4</f>
        <v>19221.419999999998</v>
      </c>
    </row>
    <row r="5" spans="1:94" x14ac:dyDescent="0.25">
      <c r="A5" s="1">
        <v>3</v>
      </c>
      <c r="B5" s="4">
        <v>3</v>
      </c>
      <c r="C5" s="2" t="s">
        <v>14</v>
      </c>
      <c r="D5" s="50" t="s">
        <v>566</v>
      </c>
      <c r="E5" s="4">
        <v>410239</v>
      </c>
      <c r="F5" s="2" t="s">
        <v>24</v>
      </c>
      <c r="G5" s="2" t="s">
        <v>25</v>
      </c>
      <c r="H5" s="51" t="str">
        <f t="shared" si="0"/>
        <v>100000-772A733W</v>
      </c>
      <c r="I5" s="4">
        <v>100000</v>
      </c>
      <c r="J5" s="2" t="s">
        <v>17</v>
      </c>
      <c r="K5" s="2" t="s">
        <v>19</v>
      </c>
      <c r="L5" s="2" t="s">
        <v>20</v>
      </c>
      <c r="M5" s="2" t="s">
        <v>21</v>
      </c>
      <c r="N5" s="3">
        <v>45108</v>
      </c>
      <c r="O5" s="3">
        <v>45473</v>
      </c>
      <c r="P5" s="12">
        <v>33.5</v>
      </c>
      <c r="Q5" s="12"/>
      <c r="R5" s="12"/>
      <c r="S5" s="55" t="s">
        <v>1640</v>
      </c>
      <c r="T5" s="16">
        <v>33.5</v>
      </c>
      <c r="U5" s="16">
        <v>1</v>
      </c>
      <c r="V5" s="16"/>
      <c r="W5" s="17"/>
      <c r="X5" s="20"/>
      <c r="Y5" s="20"/>
      <c r="Z5" s="20"/>
      <c r="AA5" s="21"/>
      <c r="AB5" s="2" t="s">
        <v>15</v>
      </c>
      <c r="AC5" s="4">
        <v>400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>
        <v>89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>
        <v>4</v>
      </c>
      <c r="BB5" s="4"/>
      <c r="BC5" s="4"/>
      <c r="BD5" s="4"/>
      <c r="BE5" s="4"/>
      <c r="BF5" s="4"/>
      <c r="BG5" s="4"/>
      <c r="BH5" s="4">
        <f t="shared" si="10"/>
        <v>93</v>
      </c>
      <c r="BI5" s="7">
        <f>T5+U5</f>
        <v>34.5</v>
      </c>
      <c r="BJ5" s="7">
        <f t="shared" si="11"/>
        <v>40.1</v>
      </c>
      <c r="BK5" s="7"/>
      <c r="BL5" s="63"/>
      <c r="BM5" s="7">
        <f t="shared" si="1"/>
        <v>40.1</v>
      </c>
      <c r="BN5" s="7">
        <f t="shared" si="2"/>
        <v>5.6000000000000014</v>
      </c>
      <c r="BO5" s="89">
        <f t="shared" si="3"/>
        <v>0.13965087281795513</v>
      </c>
      <c r="BP5" s="7">
        <f t="shared" si="4"/>
        <v>13800</v>
      </c>
      <c r="BQ5" s="7">
        <f t="shared" si="5"/>
        <v>16040</v>
      </c>
      <c r="BR5" s="7"/>
      <c r="BS5" s="7"/>
      <c r="BU5" s="6">
        <f t="shared" si="12"/>
        <v>42.059999999999995</v>
      </c>
      <c r="BX5" s="64">
        <f t="shared" si="6"/>
        <v>42.059999999999995</v>
      </c>
      <c r="BY5" s="64">
        <f t="shared" si="13"/>
        <v>7.5599999999999952</v>
      </c>
      <c r="BZ5" s="82">
        <f t="shared" si="7"/>
        <v>0.17974322396576309</v>
      </c>
      <c r="CA5" s="64">
        <f t="shared" si="8"/>
        <v>13800</v>
      </c>
      <c r="CB5" s="64">
        <f t="shared" si="9"/>
        <v>16823.999999999996</v>
      </c>
      <c r="CC5" s="64"/>
      <c r="CD5" s="64"/>
      <c r="CF5" s="89"/>
      <c r="CG5" s="7">
        <f t="shared" si="14"/>
        <v>3208.5</v>
      </c>
      <c r="CH5" s="7">
        <f t="shared" si="15"/>
        <v>3729.3</v>
      </c>
      <c r="CI5" s="7"/>
      <c r="CJ5" s="7"/>
      <c r="CL5" s="82"/>
      <c r="CM5" s="64">
        <f t="shared" si="16"/>
        <v>3208.5</v>
      </c>
      <c r="CN5" s="64">
        <f t="shared" si="17"/>
        <v>3911.5799999999995</v>
      </c>
    </row>
    <row r="6" spans="1:94" x14ac:dyDescent="0.25">
      <c r="A6" s="1">
        <v>4</v>
      </c>
      <c r="B6" s="4">
        <v>4</v>
      </c>
      <c r="C6" s="2" t="s">
        <v>14</v>
      </c>
      <c r="D6" s="50" t="s">
        <v>567</v>
      </c>
      <c r="E6" s="4">
        <v>400008</v>
      </c>
      <c r="F6" s="2" t="s">
        <v>26</v>
      </c>
      <c r="G6" s="2" t="s">
        <v>27</v>
      </c>
      <c r="H6" s="51" t="str">
        <f t="shared" si="0"/>
        <v>100000-207A15W</v>
      </c>
      <c r="I6" s="4">
        <v>100000</v>
      </c>
      <c r="J6" s="2" t="s">
        <v>17</v>
      </c>
      <c r="K6" s="2" t="s">
        <v>19</v>
      </c>
      <c r="L6" s="2" t="s">
        <v>28</v>
      </c>
      <c r="M6" s="2" t="s">
        <v>21</v>
      </c>
      <c r="N6" s="3">
        <v>45108</v>
      </c>
      <c r="O6" s="3">
        <v>45473</v>
      </c>
      <c r="P6" s="12">
        <v>33.5</v>
      </c>
      <c r="Q6" s="12"/>
      <c r="R6" s="12"/>
      <c r="S6" s="55" t="s">
        <v>1640</v>
      </c>
      <c r="T6" s="16">
        <v>33.5</v>
      </c>
      <c r="U6" s="16">
        <v>1</v>
      </c>
      <c r="V6" s="16"/>
      <c r="W6" s="17"/>
      <c r="X6" s="20"/>
      <c r="Y6" s="20"/>
      <c r="Z6" s="20"/>
      <c r="AA6" s="21"/>
      <c r="AB6" s="2" t="s">
        <v>15</v>
      </c>
      <c r="AC6" s="4">
        <v>522</v>
      </c>
      <c r="AD6" s="4"/>
      <c r="AE6" s="4"/>
      <c r="AF6" s="4"/>
      <c r="AG6" s="4"/>
      <c r="AH6" s="4"/>
      <c r="AI6" s="4"/>
      <c r="AJ6" s="4"/>
      <c r="AK6" s="4"/>
      <c r="AL6" s="4">
        <v>19</v>
      </c>
      <c r="AM6" s="4"/>
      <c r="AN6" s="4"/>
      <c r="AO6" s="4"/>
      <c r="AP6" s="4"/>
      <c r="AQ6" s="4"/>
      <c r="AR6" s="4"/>
      <c r="AS6" s="4"/>
      <c r="AT6" s="4"/>
      <c r="AU6" s="4">
        <v>35</v>
      </c>
      <c r="AV6" s="4"/>
      <c r="AW6" s="4"/>
      <c r="AX6" s="4"/>
      <c r="AY6" s="4">
        <v>52</v>
      </c>
      <c r="AZ6" s="4">
        <v>52</v>
      </c>
      <c r="BA6" s="4"/>
      <c r="BB6" s="4"/>
      <c r="BC6" s="4"/>
      <c r="BD6" s="4"/>
      <c r="BE6" s="4"/>
      <c r="BF6" s="4"/>
      <c r="BG6" s="4"/>
      <c r="BH6" s="4">
        <f t="shared" si="10"/>
        <v>158</v>
      </c>
      <c r="BI6" s="7">
        <f>T6+U6</f>
        <v>34.5</v>
      </c>
      <c r="BJ6" s="7">
        <f t="shared" si="11"/>
        <v>40.1</v>
      </c>
      <c r="BK6" s="7"/>
      <c r="BL6" s="63"/>
      <c r="BM6" s="7">
        <f t="shared" si="1"/>
        <v>40.1</v>
      </c>
      <c r="BN6" s="7">
        <f t="shared" si="2"/>
        <v>5.6000000000000014</v>
      </c>
      <c r="BO6" s="89">
        <f t="shared" si="3"/>
        <v>0.13965087281795513</v>
      </c>
      <c r="BP6" s="7">
        <f t="shared" si="4"/>
        <v>18009</v>
      </c>
      <c r="BQ6" s="7">
        <f t="shared" si="5"/>
        <v>20932.2</v>
      </c>
      <c r="BR6" s="7"/>
      <c r="BS6" s="7"/>
      <c r="BU6" s="6">
        <f t="shared" si="12"/>
        <v>42.059999999999995</v>
      </c>
      <c r="BX6" s="64">
        <f t="shared" si="6"/>
        <v>42.059999999999995</v>
      </c>
      <c r="BY6" s="64">
        <f t="shared" si="13"/>
        <v>7.5599999999999952</v>
      </c>
      <c r="BZ6" s="82">
        <f t="shared" si="7"/>
        <v>0.17974322396576309</v>
      </c>
      <c r="CA6" s="64">
        <f t="shared" si="8"/>
        <v>18009</v>
      </c>
      <c r="CB6" s="64">
        <f t="shared" si="9"/>
        <v>21955.319999999996</v>
      </c>
      <c r="CC6" s="64"/>
      <c r="CD6" s="64"/>
      <c r="CF6" s="89"/>
      <c r="CG6" s="7">
        <f t="shared" si="14"/>
        <v>5451</v>
      </c>
      <c r="CH6" s="7">
        <f t="shared" si="15"/>
        <v>6335.8</v>
      </c>
      <c r="CI6" s="7"/>
      <c r="CJ6" s="7"/>
      <c r="CL6" s="82"/>
      <c r="CM6" s="64">
        <f t="shared" si="16"/>
        <v>5451</v>
      </c>
      <c r="CN6" s="64">
        <f t="shared" si="17"/>
        <v>6645.48</v>
      </c>
    </row>
    <row r="7" spans="1:94" x14ac:dyDescent="0.25">
      <c r="A7" s="1">
        <v>5</v>
      </c>
      <c r="B7" s="4">
        <v>5</v>
      </c>
      <c r="C7" s="2" t="s">
        <v>14</v>
      </c>
      <c r="D7" s="50" t="s">
        <v>568</v>
      </c>
      <c r="E7" s="4">
        <v>400010</v>
      </c>
      <c r="F7" s="2" t="s">
        <v>29</v>
      </c>
      <c r="G7" s="2" t="s">
        <v>30</v>
      </c>
      <c r="H7" s="51" t="str">
        <f t="shared" si="0"/>
        <v>100000-207C15W</v>
      </c>
      <c r="I7" s="4">
        <v>100000</v>
      </c>
      <c r="J7" s="2" t="s">
        <v>17</v>
      </c>
      <c r="K7" s="2" t="s">
        <v>19</v>
      </c>
      <c r="L7" s="2" t="s">
        <v>28</v>
      </c>
      <c r="M7" s="2" t="s">
        <v>21</v>
      </c>
      <c r="N7" s="3">
        <v>45108</v>
      </c>
      <c r="O7" s="3">
        <v>45473</v>
      </c>
      <c r="P7" s="12">
        <v>33.5</v>
      </c>
      <c r="Q7" s="12"/>
      <c r="R7" s="12"/>
      <c r="S7" s="55" t="s">
        <v>1640</v>
      </c>
      <c r="T7" s="16">
        <v>33.5</v>
      </c>
      <c r="U7" s="16">
        <v>1</v>
      </c>
      <c r="V7" s="16"/>
      <c r="W7" s="17"/>
      <c r="X7" s="20"/>
      <c r="Y7" s="20"/>
      <c r="Z7" s="20"/>
      <c r="AA7" s="21"/>
      <c r="AB7" s="2" t="s">
        <v>15</v>
      </c>
      <c r="AC7" s="4">
        <v>827</v>
      </c>
      <c r="AD7" s="4"/>
      <c r="AE7" s="4"/>
      <c r="AF7" s="4"/>
      <c r="AG7" s="4"/>
      <c r="AH7" s="4">
        <v>55</v>
      </c>
      <c r="AI7" s="4"/>
      <c r="AJ7" s="4"/>
      <c r="AK7" s="4"/>
      <c r="AL7" s="4">
        <v>1</v>
      </c>
      <c r="AM7" s="4"/>
      <c r="AN7" s="4"/>
      <c r="AO7" s="4"/>
      <c r="AP7" s="4"/>
      <c r="AQ7" s="4"/>
      <c r="AR7" s="4"/>
      <c r="AS7" s="4"/>
      <c r="AT7" s="4"/>
      <c r="AU7" s="4">
        <v>14</v>
      </c>
      <c r="AV7" s="4">
        <v>17</v>
      </c>
      <c r="AW7" s="4"/>
      <c r="AX7" s="4"/>
      <c r="AY7" s="4"/>
      <c r="AZ7" s="4"/>
      <c r="BA7" s="4"/>
      <c r="BB7" s="4"/>
      <c r="BC7" s="4"/>
      <c r="BD7" s="4"/>
      <c r="BE7" s="4"/>
      <c r="BF7" s="4">
        <v>68</v>
      </c>
      <c r="BG7" s="4"/>
      <c r="BH7" s="4">
        <f t="shared" si="10"/>
        <v>155</v>
      </c>
      <c r="BI7" s="7">
        <f>T7+U7</f>
        <v>34.5</v>
      </c>
      <c r="BJ7" s="7">
        <f t="shared" si="11"/>
        <v>40.1</v>
      </c>
      <c r="BK7" s="7"/>
      <c r="BL7" s="63"/>
      <c r="BM7" s="7">
        <f t="shared" si="1"/>
        <v>40.1</v>
      </c>
      <c r="BN7" s="7">
        <f t="shared" si="2"/>
        <v>5.6000000000000014</v>
      </c>
      <c r="BO7" s="89">
        <f t="shared" si="3"/>
        <v>0.13965087281795513</v>
      </c>
      <c r="BP7" s="7">
        <f t="shared" si="4"/>
        <v>28531.5</v>
      </c>
      <c r="BQ7" s="7">
        <f t="shared" si="5"/>
        <v>33162.700000000004</v>
      </c>
      <c r="BR7" s="7"/>
      <c r="BS7" s="7"/>
      <c r="BU7" s="6">
        <f t="shared" si="12"/>
        <v>42.059999999999995</v>
      </c>
      <c r="BX7" s="64">
        <f t="shared" si="6"/>
        <v>42.059999999999995</v>
      </c>
      <c r="BY7" s="64">
        <f t="shared" si="13"/>
        <v>7.5599999999999952</v>
      </c>
      <c r="BZ7" s="82">
        <f t="shared" si="7"/>
        <v>0.17974322396576309</v>
      </c>
      <c r="CA7" s="64">
        <f t="shared" si="8"/>
        <v>28531.5</v>
      </c>
      <c r="CB7" s="64">
        <f t="shared" si="9"/>
        <v>34783.619999999995</v>
      </c>
      <c r="CC7" s="64"/>
      <c r="CD7" s="64"/>
      <c r="CF7" s="89"/>
      <c r="CG7" s="7">
        <f t="shared" si="14"/>
        <v>5347.5</v>
      </c>
      <c r="CH7" s="7">
        <f t="shared" si="15"/>
        <v>6215.5</v>
      </c>
      <c r="CI7" s="7"/>
      <c r="CJ7" s="7"/>
      <c r="CL7" s="82"/>
      <c r="CM7" s="64">
        <f t="shared" si="16"/>
        <v>5347.5</v>
      </c>
      <c r="CN7" s="64">
        <f t="shared" si="17"/>
        <v>6519.2999999999993</v>
      </c>
    </row>
    <row r="8" spans="1:94" x14ac:dyDescent="0.25">
      <c r="A8" s="1">
        <v>6</v>
      </c>
      <c r="B8" s="4">
        <v>6</v>
      </c>
      <c r="C8" s="2" t="s">
        <v>14</v>
      </c>
      <c r="D8" s="50" t="s">
        <v>569</v>
      </c>
      <c r="E8" s="4">
        <v>113948</v>
      </c>
      <c r="F8" s="2" t="s">
        <v>31</v>
      </c>
      <c r="G8" s="2" t="s">
        <v>32</v>
      </c>
      <c r="H8" s="51" t="str">
        <f t="shared" si="0"/>
        <v>100170-352/622606</v>
      </c>
      <c r="I8" s="4">
        <v>100170</v>
      </c>
      <c r="J8" s="2" t="s">
        <v>33</v>
      </c>
      <c r="K8" s="2" t="s">
        <v>19</v>
      </c>
      <c r="L8" s="2" t="s">
        <v>34</v>
      </c>
      <c r="M8" s="2" t="s">
        <v>21</v>
      </c>
      <c r="N8" s="3">
        <v>45108</v>
      </c>
      <c r="O8" s="3">
        <v>45473</v>
      </c>
      <c r="P8" s="12"/>
      <c r="Q8" s="12"/>
      <c r="R8" s="12">
        <v>33.119999999999997</v>
      </c>
      <c r="S8" s="55" t="s">
        <v>1641</v>
      </c>
      <c r="T8" s="16"/>
      <c r="U8" s="16"/>
      <c r="V8" s="16"/>
      <c r="W8" s="17"/>
      <c r="X8" s="20"/>
      <c r="Y8" s="20"/>
      <c r="Z8" s="20"/>
      <c r="AA8" s="21"/>
      <c r="AB8" s="2" t="s">
        <v>15</v>
      </c>
      <c r="AC8" s="4">
        <v>167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>
        <v>10</v>
      </c>
      <c r="AO8" s="4"/>
      <c r="AP8" s="4"/>
      <c r="AQ8" s="4">
        <v>8</v>
      </c>
      <c r="AR8" s="4"/>
      <c r="AS8" s="4"/>
      <c r="AT8" s="4"/>
      <c r="AU8" s="4">
        <v>1</v>
      </c>
      <c r="AV8" s="4"/>
      <c r="AW8" s="4">
        <v>47</v>
      </c>
      <c r="AX8" s="4"/>
      <c r="AY8" s="4"/>
      <c r="AZ8" s="4"/>
      <c r="BA8" s="4"/>
      <c r="BB8" s="4"/>
      <c r="BC8" s="4"/>
      <c r="BD8" s="4"/>
      <c r="BE8" s="4"/>
      <c r="BF8" s="4"/>
      <c r="BG8" s="4"/>
      <c r="BH8" s="4">
        <f t="shared" si="10"/>
        <v>66</v>
      </c>
      <c r="BI8" s="7">
        <f>R8</f>
        <v>33.119999999999997</v>
      </c>
      <c r="BJ8" s="7">
        <f t="shared" si="11"/>
        <v>38.5</v>
      </c>
      <c r="BK8" s="7"/>
      <c r="BL8" s="63"/>
      <c r="BM8" s="7">
        <f t="shared" si="1"/>
        <v>38.5</v>
      </c>
      <c r="BN8" s="7">
        <f t="shared" si="2"/>
        <v>5.3800000000000026</v>
      </c>
      <c r="BO8" s="89">
        <f t="shared" si="3"/>
        <v>0.1397402597402598</v>
      </c>
      <c r="BP8" s="7">
        <f t="shared" si="4"/>
        <v>5531.04</v>
      </c>
      <c r="BQ8" s="7">
        <f t="shared" si="5"/>
        <v>6429.5</v>
      </c>
      <c r="BR8" s="7"/>
      <c r="BS8" s="7"/>
      <c r="BU8" s="6">
        <f t="shared" si="12"/>
        <v>40.379999999999995</v>
      </c>
      <c r="BX8" s="64">
        <f t="shared" si="6"/>
        <v>40.379999999999995</v>
      </c>
      <c r="BY8" s="64">
        <f t="shared" si="13"/>
        <v>7.259999999999998</v>
      </c>
      <c r="BZ8" s="82">
        <f t="shared" si="7"/>
        <v>0.17979197622585436</v>
      </c>
      <c r="CA8" s="64">
        <f t="shared" si="8"/>
        <v>5531.04</v>
      </c>
      <c r="CB8" s="64">
        <f t="shared" si="9"/>
        <v>6743.4599999999991</v>
      </c>
      <c r="CC8" s="64"/>
      <c r="CD8" s="64"/>
      <c r="CF8" s="89"/>
      <c r="CG8" s="7">
        <f t="shared" si="14"/>
        <v>2185.9199999999996</v>
      </c>
      <c r="CH8" s="7">
        <f t="shared" si="15"/>
        <v>2541</v>
      </c>
      <c r="CI8" s="7"/>
      <c r="CJ8" s="7"/>
      <c r="CL8" s="82"/>
      <c r="CM8" s="64">
        <f t="shared" si="16"/>
        <v>2185.9199999999996</v>
      </c>
      <c r="CN8" s="64">
        <f t="shared" si="17"/>
        <v>2665.08</v>
      </c>
    </row>
    <row r="9" spans="1:94" x14ac:dyDescent="0.25">
      <c r="A9" s="1">
        <v>7</v>
      </c>
      <c r="B9" s="4">
        <v>7</v>
      </c>
      <c r="C9" s="2" t="s">
        <v>14</v>
      </c>
      <c r="D9" s="50" t="s">
        <v>570</v>
      </c>
      <c r="E9" s="4">
        <v>406619</v>
      </c>
      <c r="F9" s="4">
        <v>70147</v>
      </c>
      <c r="G9" s="2" t="s">
        <v>36</v>
      </c>
      <c r="H9" s="51" t="str">
        <f t="shared" si="0"/>
        <v>100033-70147</v>
      </c>
      <c r="I9" s="4">
        <v>100033</v>
      </c>
      <c r="J9" s="2" t="s">
        <v>35</v>
      </c>
      <c r="K9" s="2" t="s">
        <v>19</v>
      </c>
      <c r="L9" s="2" t="s">
        <v>37</v>
      </c>
      <c r="M9" s="2" t="s">
        <v>21</v>
      </c>
      <c r="N9" s="3">
        <v>45108</v>
      </c>
      <c r="O9" s="3">
        <v>45473</v>
      </c>
      <c r="P9" s="12">
        <f t="shared" ref="P9:P20" si="18">X9</f>
        <v>48.89</v>
      </c>
      <c r="Q9" s="12"/>
      <c r="R9" s="12"/>
      <c r="S9" s="55" t="s">
        <v>1642</v>
      </c>
      <c r="T9" s="16"/>
      <c r="U9" s="16"/>
      <c r="V9" s="16"/>
      <c r="W9" s="17"/>
      <c r="X9" s="20">
        <v>48.89</v>
      </c>
      <c r="Y9" s="20">
        <v>1</v>
      </c>
      <c r="Z9" s="20"/>
      <c r="AA9" s="56" t="s">
        <v>1643</v>
      </c>
      <c r="AB9" s="2" t="s">
        <v>15</v>
      </c>
      <c r="AC9" s="4">
        <v>2456</v>
      </c>
      <c r="AD9" s="4"/>
      <c r="AE9" s="4">
        <v>36</v>
      </c>
      <c r="AF9" s="4"/>
      <c r="AG9" s="4">
        <v>600</v>
      </c>
      <c r="AH9" s="4"/>
      <c r="AI9" s="4"/>
      <c r="AJ9" s="4">
        <v>9</v>
      </c>
      <c r="AK9" s="4"/>
      <c r="AL9" s="4"/>
      <c r="AM9" s="4"/>
      <c r="AN9" s="4">
        <v>103</v>
      </c>
      <c r="AO9" s="4"/>
      <c r="AP9" s="4"/>
      <c r="AQ9" s="4"/>
      <c r="AR9" s="4">
        <v>3</v>
      </c>
      <c r="AS9" s="4"/>
      <c r="AT9" s="4"/>
      <c r="AU9" s="4"/>
      <c r="AV9" s="4">
        <v>162</v>
      </c>
      <c r="AW9" s="4"/>
      <c r="AX9" s="4">
        <v>3</v>
      </c>
      <c r="AY9" s="4"/>
      <c r="AZ9" s="4"/>
      <c r="BA9" s="4">
        <v>4</v>
      </c>
      <c r="BB9" s="4"/>
      <c r="BC9" s="4"/>
      <c r="BD9" s="4"/>
      <c r="BE9" s="4"/>
      <c r="BF9" s="4"/>
      <c r="BG9" s="4">
        <v>274</v>
      </c>
      <c r="BH9" s="4">
        <f t="shared" si="10"/>
        <v>1194</v>
      </c>
      <c r="BI9" s="7">
        <f t="shared" ref="BI9:BI20" si="19">X9+Y9</f>
        <v>49.89</v>
      </c>
      <c r="BJ9" s="7">
        <f t="shared" si="11"/>
        <v>58</v>
      </c>
      <c r="BK9" s="7"/>
      <c r="BL9" s="63">
        <v>-6.73</v>
      </c>
      <c r="BM9" s="7">
        <f t="shared" si="1"/>
        <v>51.269999999999996</v>
      </c>
      <c r="BN9" s="7">
        <f t="shared" si="2"/>
        <v>8.11</v>
      </c>
      <c r="BO9" s="89">
        <f t="shared" si="3"/>
        <v>0.13982758620689653</v>
      </c>
      <c r="BP9" s="7">
        <f t="shared" si="4"/>
        <v>122529.84</v>
      </c>
      <c r="BQ9" s="7">
        <f t="shared" si="5"/>
        <v>142448</v>
      </c>
      <c r="BR9" s="7"/>
      <c r="BS9" s="7"/>
      <c r="BU9" s="6">
        <f t="shared" si="12"/>
        <v>60.83</v>
      </c>
      <c r="BW9" s="65">
        <f t="shared" ref="BW9:BW20" si="20">BL9</f>
        <v>-6.73</v>
      </c>
      <c r="BX9" s="64">
        <f t="shared" si="6"/>
        <v>54.099999999999994</v>
      </c>
      <c r="BY9" s="64">
        <f t="shared" si="13"/>
        <v>10.939999999999998</v>
      </c>
      <c r="BZ9" s="82">
        <f t="shared" si="7"/>
        <v>0.17984547098471146</v>
      </c>
      <c r="CA9" s="64">
        <f t="shared" si="8"/>
        <v>122529.84</v>
      </c>
      <c r="CB9" s="64">
        <f t="shared" si="9"/>
        <v>149398.47999999998</v>
      </c>
      <c r="CC9" s="64"/>
      <c r="CD9" s="64"/>
      <c r="CF9" s="89"/>
      <c r="CG9" s="7">
        <f t="shared" si="14"/>
        <v>59568.66</v>
      </c>
      <c r="CH9" s="7">
        <f t="shared" si="15"/>
        <v>69252</v>
      </c>
      <c r="CI9" s="7"/>
      <c r="CJ9" s="7"/>
      <c r="CL9" s="82"/>
      <c r="CM9" s="64">
        <f t="shared" si="16"/>
        <v>59568.66</v>
      </c>
      <c r="CN9" s="64">
        <f t="shared" si="17"/>
        <v>72631.02</v>
      </c>
    </row>
    <row r="10" spans="1:94" x14ac:dyDescent="0.25">
      <c r="A10" s="1">
        <v>8</v>
      </c>
      <c r="B10" s="4">
        <v>8</v>
      </c>
      <c r="C10" s="2" t="s">
        <v>14</v>
      </c>
      <c r="D10" s="50" t="s">
        <v>571</v>
      </c>
      <c r="E10" s="4">
        <v>406663</v>
      </c>
      <c r="F10" s="4">
        <v>705</v>
      </c>
      <c r="G10" s="2" t="s">
        <v>38</v>
      </c>
      <c r="H10" s="51" t="str">
        <f t="shared" si="0"/>
        <v>100033-705</v>
      </c>
      <c r="I10" s="4">
        <v>100033</v>
      </c>
      <c r="J10" s="2" t="s">
        <v>35</v>
      </c>
      <c r="K10" s="2" t="s">
        <v>19</v>
      </c>
      <c r="L10" s="2" t="s">
        <v>39</v>
      </c>
      <c r="M10" s="2" t="s">
        <v>21</v>
      </c>
      <c r="N10" s="3">
        <v>45108</v>
      </c>
      <c r="O10" s="3">
        <v>45473</v>
      </c>
      <c r="P10" s="12">
        <f t="shared" si="18"/>
        <v>45.33</v>
      </c>
      <c r="Q10" s="12"/>
      <c r="R10" s="12"/>
      <c r="S10" s="55" t="s">
        <v>1642</v>
      </c>
      <c r="T10" s="16"/>
      <c r="U10" s="16"/>
      <c r="V10" s="16"/>
      <c r="W10" s="17"/>
      <c r="X10" s="20">
        <v>45.33</v>
      </c>
      <c r="Y10" s="20">
        <v>1</v>
      </c>
      <c r="Z10" s="20"/>
      <c r="AA10" s="56" t="s">
        <v>1643</v>
      </c>
      <c r="AB10" s="2" t="s">
        <v>15</v>
      </c>
      <c r="AC10" s="4">
        <v>699</v>
      </c>
      <c r="AD10" s="4">
        <v>40</v>
      </c>
      <c r="AE10" s="4">
        <v>49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>
        <v>19</v>
      </c>
      <c r="AU10" s="4">
        <v>26</v>
      </c>
      <c r="AV10" s="4"/>
      <c r="AW10" s="4"/>
      <c r="AX10" s="4"/>
      <c r="AY10" s="4"/>
      <c r="AZ10" s="4">
        <v>32</v>
      </c>
      <c r="BA10" s="4"/>
      <c r="BB10" s="4"/>
      <c r="BC10" s="4"/>
      <c r="BD10" s="4"/>
      <c r="BE10" s="4"/>
      <c r="BF10" s="4"/>
      <c r="BG10" s="4"/>
      <c r="BH10" s="4">
        <f t="shared" si="10"/>
        <v>166</v>
      </c>
      <c r="BI10" s="7">
        <f t="shared" si="19"/>
        <v>46.33</v>
      </c>
      <c r="BJ10" s="7">
        <f t="shared" si="11"/>
        <v>53.86</v>
      </c>
      <c r="BK10" s="7"/>
      <c r="BL10" s="63">
        <v>-9.07</v>
      </c>
      <c r="BM10" s="7">
        <f t="shared" si="1"/>
        <v>44.79</v>
      </c>
      <c r="BN10" s="7">
        <f t="shared" si="2"/>
        <v>7.5300000000000011</v>
      </c>
      <c r="BO10" s="89">
        <f t="shared" si="3"/>
        <v>0.13980690679539548</v>
      </c>
      <c r="BP10" s="7">
        <f t="shared" si="4"/>
        <v>32384.67</v>
      </c>
      <c r="BQ10" s="7">
        <f t="shared" si="5"/>
        <v>37648.14</v>
      </c>
      <c r="BR10" s="7"/>
      <c r="BS10" s="7"/>
      <c r="BU10" s="6">
        <f t="shared" si="12"/>
        <v>56.48</v>
      </c>
      <c r="BW10" s="65">
        <f t="shared" si="20"/>
        <v>-9.07</v>
      </c>
      <c r="BX10" s="64">
        <f t="shared" si="6"/>
        <v>47.41</v>
      </c>
      <c r="BY10" s="64">
        <f t="shared" si="13"/>
        <v>10.149999999999999</v>
      </c>
      <c r="BZ10" s="82">
        <f t="shared" si="7"/>
        <v>0.1797096317280453</v>
      </c>
      <c r="CA10" s="64">
        <f t="shared" si="8"/>
        <v>32384.67</v>
      </c>
      <c r="CB10" s="64">
        <f t="shared" si="9"/>
        <v>39479.519999999997</v>
      </c>
      <c r="CC10" s="64"/>
      <c r="CD10" s="64"/>
      <c r="CF10" s="89"/>
      <c r="CG10" s="7">
        <f t="shared" si="14"/>
        <v>7690.78</v>
      </c>
      <c r="CH10" s="7">
        <f t="shared" si="15"/>
        <v>8940.76</v>
      </c>
      <c r="CI10" s="7"/>
      <c r="CJ10" s="7"/>
      <c r="CL10" s="82"/>
      <c r="CM10" s="64">
        <f t="shared" si="16"/>
        <v>7690.78</v>
      </c>
      <c r="CN10" s="64">
        <f t="shared" si="17"/>
        <v>9375.68</v>
      </c>
    </row>
    <row r="11" spans="1:94" x14ac:dyDescent="0.25">
      <c r="A11" s="1">
        <v>9</v>
      </c>
      <c r="B11" s="4">
        <v>9</v>
      </c>
      <c r="C11" s="2" t="s">
        <v>14</v>
      </c>
      <c r="D11" s="50" t="s">
        <v>572</v>
      </c>
      <c r="E11" s="4">
        <v>406666</v>
      </c>
      <c r="F11" s="4">
        <v>90129</v>
      </c>
      <c r="G11" s="2" t="s">
        <v>40</v>
      </c>
      <c r="H11" s="51" t="str">
        <f t="shared" si="0"/>
        <v>100033-90129</v>
      </c>
      <c r="I11" s="4">
        <v>100033</v>
      </c>
      <c r="J11" s="2" t="s">
        <v>35</v>
      </c>
      <c r="K11" s="2" t="s">
        <v>19</v>
      </c>
      <c r="L11" s="2" t="s">
        <v>41</v>
      </c>
      <c r="M11" s="2" t="s">
        <v>21</v>
      </c>
      <c r="N11" s="3">
        <v>45108</v>
      </c>
      <c r="O11" s="3">
        <v>45473</v>
      </c>
      <c r="P11" s="12">
        <f t="shared" si="18"/>
        <v>88.53</v>
      </c>
      <c r="Q11" s="12"/>
      <c r="R11" s="12"/>
      <c r="S11" s="55" t="s">
        <v>1642</v>
      </c>
      <c r="T11" s="16"/>
      <c r="U11" s="16"/>
      <c r="V11" s="16"/>
      <c r="W11" s="17"/>
      <c r="X11" s="20">
        <v>88.53</v>
      </c>
      <c r="Y11" s="20">
        <v>1</v>
      </c>
      <c r="Z11" s="20"/>
      <c r="AA11" s="56" t="s">
        <v>1643</v>
      </c>
      <c r="AB11" s="2" t="s">
        <v>15</v>
      </c>
      <c r="AC11" s="4">
        <v>3600</v>
      </c>
      <c r="AD11" s="4"/>
      <c r="AE11" s="4">
        <v>10</v>
      </c>
      <c r="AF11" s="4"/>
      <c r="AG11" s="4"/>
      <c r="AH11" s="4">
        <v>267</v>
      </c>
      <c r="AI11" s="4"/>
      <c r="AJ11" s="4">
        <v>6</v>
      </c>
      <c r="AK11" s="4"/>
      <c r="AL11" s="4"/>
      <c r="AM11" s="4"/>
      <c r="AN11" s="4">
        <v>333</v>
      </c>
      <c r="AO11" s="4"/>
      <c r="AP11" s="4">
        <v>57</v>
      </c>
      <c r="AQ11" s="4"/>
      <c r="AR11" s="4"/>
      <c r="AS11" s="4">
        <v>284</v>
      </c>
      <c r="AT11" s="4"/>
      <c r="AU11" s="4">
        <v>251</v>
      </c>
      <c r="AV11" s="4">
        <v>400</v>
      </c>
      <c r="AW11" s="4">
        <v>1</v>
      </c>
      <c r="AX11" s="4">
        <v>15</v>
      </c>
      <c r="AY11" s="4"/>
      <c r="AZ11" s="4"/>
      <c r="BA11" s="4">
        <v>16</v>
      </c>
      <c r="BB11" s="4"/>
      <c r="BC11" s="4"/>
      <c r="BD11" s="4">
        <v>118</v>
      </c>
      <c r="BE11" s="4"/>
      <c r="BF11" s="4"/>
      <c r="BG11" s="4">
        <v>44</v>
      </c>
      <c r="BH11" s="4">
        <f t="shared" si="10"/>
        <v>1802</v>
      </c>
      <c r="BI11" s="7">
        <f t="shared" si="19"/>
        <v>89.53</v>
      </c>
      <c r="BJ11" s="7">
        <f t="shared" si="11"/>
        <v>104.09</v>
      </c>
      <c r="BK11" s="7"/>
      <c r="BL11" s="63">
        <v>-25.96</v>
      </c>
      <c r="BM11" s="7">
        <f t="shared" si="1"/>
        <v>78.13</v>
      </c>
      <c r="BN11" s="7">
        <f t="shared" si="2"/>
        <v>14.560000000000002</v>
      </c>
      <c r="BO11" s="89">
        <f t="shared" si="3"/>
        <v>0.1398789509078682</v>
      </c>
      <c r="BP11" s="7">
        <f t="shared" si="4"/>
        <v>322308</v>
      </c>
      <c r="BQ11" s="7">
        <f t="shared" si="5"/>
        <v>374724</v>
      </c>
      <c r="BR11" s="7"/>
      <c r="BS11" s="7"/>
      <c r="BU11" s="6">
        <f t="shared" si="12"/>
        <v>109.17</v>
      </c>
      <c r="BW11" s="65">
        <f t="shared" si="20"/>
        <v>-25.96</v>
      </c>
      <c r="BX11" s="64">
        <f t="shared" si="6"/>
        <v>83.210000000000008</v>
      </c>
      <c r="BY11" s="64">
        <f t="shared" si="13"/>
        <v>19.64</v>
      </c>
      <c r="BZ11" s="82">
        <f t="shared" si="7"/>
        <v>0.17990290372813045</v>
      </c>
      <c r="CA11" s="64">
        <f t="shared" si="8"/>
        <v>322308</v>
      </c>
      <c r="CB11" s="64">
        <f t="shared" si="9"/>
        <v>393012</v>
      </c>
      <c r="CC11" s="64"/>
      <c r="CD11" s="64"/>
      <c r="CF11" s="89"/>
      <c r="CG11" s="7">
        <f t="shared" si="14"/>
        <v>161333.06</v>
      </c>
      <c r="CH11" s="7">
        <f t="shared" si="15"/>
        <v>187570.18</v>
      </c>
      <c r="CI11" s="7"/>
      <c r="CJ11" s="7"/>
      <c r="CL11" s="82"/>
      <c r="CM11" s="64">
        <f t="shared" si="16"/>
        <v>161333.06</v>
      </c>
      <c r="CN11" s="64">
        <f t="shared" si="17"/>
        <v>196724.34</v>
      </c>
    </row>
    <row r="12" spans="1:94" x14ac:dyDescent="0.25">
      <c r="A12" s="1">
        <v>10</v>
      </c>
      <c r="B12" s="4">
        <v>10</v>
      </c>
      <c r="C12" s="2" t="s">
        <v>14</v>
      </c>
      <c r="D12" s="50" t="s">
        <v>573</v>
      </c>
      <c r="E12" s="4">
        <v>406667</v>
      </c>
      <c r="F12" s="4">
        <v>90128</v>
      </c>
      <c r="G12" s="2" t="s">
        <v>42</v>
      </c>
      <c r="H12" s="51" t="str">
        <f t="shared" si="0"/>
        <v>100033-90128</v>
      </c>
      <c r="I12" s="4">
        <v>100033</v>
      </c>
      <c r="J12" s="2" t="s">
        <v>35</v>
      </c>
      <c r="K12" s="2" t="s">
        <v>19</v>
      </c>
      <c r="L12" s="2" t="s">
        <v>41</v>
      </c>
      <c r="M12" s="2" t="s">
        <v>21</v>
      </c>
      <c r="N12" s="3">
        <v>45108</v>
      </c>
      <c r="O12" s="3">
        <v>45473</v>
      </c>
      <c r="P12" s="12">
        <f t="shared" si="18"/>
        <v>84</v>
      </c>
      <c r="Q12" s="12"/>
      <c r="R12" s="12"/>
      <c r="S12" s="55" t="s">
        <v>1642</v>
      </c>
      <c r="T12" s="16"/>
      <c r="U12" s="16"/>
      <c r="V12" s="16"/>
      <c r="W12" s="17"/>
      <c r="X12" s="20">
        <v>84</v>
      </c>
      <c r="Y12" s="20">
        <v>1</v>
      </c>
      <c r="Z12" s="20"/>
      <c r="AA12" s="56" t="s">
        <v>1643</v>
      </c>
      <c r="AB12" s="2" t="s">
        <v>15</v>
      </c>
      <c r="AC12" s="4">
        <v>940</v>
      </c>
      <c r="AD12" s="4"/>
      <c r="AE12" s="4"/>
      <c r="AF12" s="4"/>
      <c r="AG12" s="4"/>
      <c r="AH12" s="4">
        <v>9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>
        <v>367</v>
      </c>
      <c r="AT12" s="4"/>
      <c r="AU12" s="4">
        <v>161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>
        <f t="shared" si="10"/>
        <v>537</v>
      </c>
      <c r="BI12" s="7">
        <f t="shared" si="19"/>
        <v>85</v>
      </c>
      <c r="BJ12" s="7">
        <f t="shared" si="11"/>
        <v>98.820000000000007</v>
      </c>
      <c r="BK12" s="7"/>
      <c r="BL12" s="63">
        <v>-25.96</v>
      </c>
      <c r="BM12" s="7">
        <f t="shared" si="1"/>
        <v>72.860000000000014</v>
      </c>
      <c r="BN12" s="7">
        <f t="shared" si="2"/>
        <v>13.820000000000007</v>
      </c>
      <c r="BO12" s="89">
        <f t="shared" si="3"/>
        <v>0.13985023274640768</v>
      </c>
      <c r="BP12" s="7">
        <f t="shared" si="4"/>
        <v>79900</v>
      </c>
      <c r="BQ12" s="7">
        <f t="shared" si="5"/>
        <v>92890.8</v>
      </c>
      <c r="BR12" s="7"/>
      <c r="BS12" s="7"/>
      <c r="BU12" s="6">
        <f t="shared" si="12"/>
        <v>103.64</v>
      </c>
      <c r="BW12" s="65">
        <f t="shared" si="20"/>
        <v>-25.96</v>
      </c>
      <c r="BX12" s="64">
        <f t="shared" si="6"/>
        <v>77.680000000000007</v>
      </c>
      <c r="BY12" s="64">
        <f t="shared" si="13"/>
        <v>18.64</v>
      </c>
      <c r="BZ12" s="82">
        <f t="shared" si="7"/>
        <v>0.17985333847935162</v>
      </c>
      <c r="CA12" s="64">
        <f t="shared" si="8"/>
        <v>79900</v>
      </c>
      <c r="CB12" s="64">
        <f t="shared" si="9"/>
        <v>97421.6</v>
      </c>
      <c r="CC12" s="64"/>
      <c r="CD12" s="64"/>
      <c r="CF12" s="89"/>
      <c r="CG12" s="7">
        <f t="shared" si="14"/>
        <v>45645</v>
      </c>
      <c r="CH12" s="7">
        <f t="shared" si="15"/>
        <v>53066.340000000004</v>
      </c>
      <c r="CI12" s="7"/>
      <c r="CJ12" s="7"/>
      <c r="CL12" s="82"/>
      <c r="CM12" s="64">
        <f t="shared" si="16"/>
        <v>45645</v>
      </c>
      <c r="CN12" s="64">
        <f t="shared" si="17"/>
        <v>55654.68</v>
      </c>
    </row>
    <row r="13" spans="1:94" x14ac:dyDescent="0.25">
      <c r="A13" s="1">
        <v>11</v>
      </c>
      <c r="B13" s="4">
        <v>11</v>
      </c>
      <c r="C13" s="2" t="s">
        <v>14</v>
      </c>
      <c r="D13" s="50" t="s">
        <v>574</v>
      </c>
      <c r="E13" s="4">
        <v>406633</v>
      </c>
      <c r="F13" s="4">
        <v>90160</v>
      </c>
      <c r="G13" s="2" t="s">
        <v>43</v>
      </c>
      <c r="H13" s="51" t="str">
        <f t="shared" si="0"/>
        <v>100033-90160</v>
      </c>
      <c r="I13" s="4">
        <v>100033</v>
      </c>
      <c r="J13" s="2" t="s">
        <v>35</v>
      </c>
      <c r="K13" s="2" t="s">
        <v>19</v>
      </c>
      <c r="L13" s="2" t="s">
        <v>44</v>
      </c>
      <c r="M13" s="2" t="s">
        <v>21</v>
      </c>
      <c r="N13" s="3">
        <v>45108</v>
      </c>
      <c r="O13" s="3">
        <v>45473</v>
      </c>
      <c r="P13" s="12">
        <f t="shared" si="18"/>
        <v>61.03</v>
      </c>
      <c r="Q13" s="12"/>
      <c r="R13" s="12"/>
      <c r="S13" s="55" t="s">
        <v>1642</v>
      </c>
      <c r="T13" s="16"/>
      <c r="U13" s="16"/>
      <c r="V13" s="16"/>
      <c r="W13" s="17"/>
      <c r="X13" s="20">
        <v>61.03</v>
      </c>
      <c r="Y13" s="20">
        <v>1</v>
      </c>
      <c r="Z13" s="20"/>
      <c r="AA13" s="56" t="s">
        <v>1643</v>
      </c>
      <c r="AB13" s="2" t="s">
        <v>15</v>
      </c>
      <c r="AC13" s="4">
        <v>965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>
        <v>492</v>
      </c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>
        <f t="shared" si="10"/>
        <v>492</v>
      </c>
      <c r="BI13" s="7">
        <f t="shared" si="19"/>
        <v>62.03</v>
      </c>
      <c r="BJ13" s="7">
        <f t="shared" si="11"/>
        <v>72.11</v>
      </c>
      <c r="BK13" s="7"/>
      <c r="BL13" s="63">
        <v>-14.52</v>
      </c>
      <c r="BM13" s="7">
        <f t="shared" si="1"/>
        <v>57.59</v>
      </c>
      <c r="BN13" s="7">
        <f t="shared" si="2"/>
        <v>10.079999999999998</v>
      </c>
      <c r="BO13" s="89">
        <f t="shared" si="3"/>
        <v>0.13978643738732491</v>
      </c>
      <c r="BP13" s="7">
        <f t="shared" si="4"/>
        <v>59858.950000000004</v>
      </c>
      <c r="BQ13" s="7">
        <f t="shared" si="5"/>
        <v>69586.149999999994</v>
      </c>
      <c r="BR13" s="7"/>
      <c r="BS13" s="7"/>
      <c r="BU13" s="6">
        <f t="shared" si="12"/>
        <v>75.63000000000001</v>
      </c>
      <c r="BW13" s="65">
        <f t="shared" si="20"/>
        <v>-14.52</v>
      </c>
      <c r="BX13" s="64">
        <f t="shared" si="6"/>
        <v>61.110000000000014</v>
      </c>
      <c r="BY13" s="64">
        <f t="shared" si="13"/>
        <v>13.600000000000009</v>
      </c>
      <c r="BZ13" s="82">
        <f t="shared" si="7"/>
        <v>0.17982282163162774</v>
      </c>
      <c r="CA13" s="64">
        <f t="shared" si="8"/>
        <v>59858.950000000004</v>
      </c>
      <c r="CB13" s="64">
        <f t="shared" si="9"/>
        <v>72982.950000000012</v>
      </c>
      <c r="CC13" s="64"/>
      <c r="CD13" s="64"/>
      <c r="CF13" s="89"/>
      <c r="CG13" s="7">
        <f t="shared" si="14"/>
        <v>30518.760000000002</v>
      </c>
      <c r="CH13" s="7">
        <f t="shared" si="15"/>
        <v>35478.120000000003</v>
      </c>
      <c r="CI13" s="7"/>
      <c r="CJ13" s="7"/>
      <c r="CL13" s="82"/>
      <c r="CM13" s="64">
        <f t="shared" si="16"/>
        <v>30518.760000000002</v>
      </c>
      <c r="CN13" s="64">
        <f t="shared" si="17"/>
        <v>37209.960000000006</v>
      </c>
    </row>
    <row r="14" spans="1:94" x14ac:dyDescent="0.25">
      <c r="A14" s="1">
        <v>12</v>
      </c>
      <c r="B14" s="4">
        <v>12</v>
      </c>
      <c r="C14" s="2" t="s">
        <v>14</v>
      </c>
      <c r="D14" s="50" t="s">
        <v>575</v>
      </c>
      <c r="E14" s="4">
        <v>406634</v>
      </c>
      <c r="F14" s="4">
        <v>90161</v>
      </c>
      <c r="G14" s="2" t="s">
        <v>45</v>
      </c>
      <c r="H14" s="51" t="str">
        <f t="shared" si="0"/>
        <v>100033-90161</v>
      </c>
      <c r="I14" s="4">
        <v>100033</v>
      </c>
      <c r="J14" s="2" t="s">
        <v>35</v>
      </c>
      <c r="K14" s="2" t="s">
        <v>19</v>
      </c>
      <c r="L14" s="2" t="s">
        <v>44</v>
      </c>
      <c r="M14" s="2" t="s">
        <v>21</v>
      </c>
      <c r="N14" s="3">
        <v>45108</v>
      </c>
      <c r="O14" s="3">
        <v>45473</v>
      </c>
      <c r="P14" s="12">
        <f t="shared" si="18"/>
        <v>64.17</v>
      </c>
      <c r="Q14" s="12"/>
      <c r="R14" s="12"/>
      <c r="S14" s="55" t="s">
        <v>1642</v>
      </c>
      <c r="T14" s="16"/>
      <c r="U14" s="16"/>
      <c r="V14" s="16"/>
      <c r="W14" s="17"/>
      <c r="X14" s="20">
        <v>64.17</v>
      </c>
      <c r="Y14" s="20">
        <v>1</v>
      </c>
      <c r="Z14" s="20"/>
      <c r="AA14" s="56" t="s">
        <v>1643</v>
      </c>
      <c r="AB14" s="2" t="s">
        <v>15</v>
      </c>
      <c r="AC14" s="4">
        <v>4972</v>
      </c>
      <c r="AD14" s="4"/>
      <c r="AE14" s="4"/>
      <c r="AF14" s="4"/>
      <c r="AG14" s="4">
        <v>385</v>
      </c>
      <c r="AH14" s="4"/>
      <c r="AI14" s="4"/>
      <c r="AJ14" s="4">
        <v>1</v>
      </c>
      <c r="AK14" s="4">
        <v>978</v>
      </c>
      <c r="AL14" s="4"/>
      <c r="AM14" s="4"/>
      <c r="AN14" s="4">
        <v>388</v>
      </c>
      <c r="AO14" s="4"/>
      <c r="AP14" s="4">
        <v>1</v>
      </c>
      <c r="AQ14" s="4"/>
      <c r="AR14" s="4">
        <v>45</v>
      </c>
      <c r="AS14" s="4">
        <v>46</v>
      </c>
      <c r="AT14" s="4"/>
      <c r="AU14" s="4">
        <v>17</v>
      </c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>
        <v>122</v>
      </c>
      <c r="BH14" s="4">
        <f t="shared" si="10"/>
        <v>1983</v>
      </c>
      <c r="BI14" s="7">
        <f t="shared" si="19"/>
        <v>65.17</v>
      </c>
      <c r="BJ14" s="7">
        <f t="shared" si="11"/>
        <v>75.760000000000005</v>
      </c>
      <c r="BK14" s="7"/>
      <c r="BL14" s="63">
        <v>-14.52</v>
      </c>
      <c r="BM14" s="7">
        <f t="shared" si="1"/>
        <v>61.240000000000009</v>
      </c>
      <c r="BN14" s="7">
        <f t="shared" si="2"/>
        <v>10.590000000000003</v>
      </c>
      <c r="BO14" s="89">
        <f t="shared" si="3"/>
        <v>0.13978352692713836</v>
      </c>
      <c r="BP14" s="7">
        <f t="shared" si="4"/>
        <v>324025.24</v>
      </c>
      <c r="BQ14" s="7">
        <f t="shared" si="5"/>
        <v>376678.72000000003</v>
      </c>
      <c r="BR14" s="7"/>
      <c r="BS14" s="7"/>
      <c r="BU14" s="6">
        <f t="shared" si="12"/>
        <v>79.460000000000008</v>
      </c>
      <c r="BW14" s="65">
        <f t="shared" si="20"/>
        <v>-14.52</v>
      </c>
      <c r="BX14" s="64">
        <f t="shared" si="6"/>
        <v>64.940000000000012</v>
      </c>
      <c r="BY14" s="64">
        <f t="shared" si="13"/>
        <v>14.290000000000006</v>
      </c>
      <c r="BZ14" s="82">
        <f t="shared" si="7"/>
        <v>0.17983891266045815</v>
      </c>
      <c r="CA14" s="64">
        <f t="shared" si="8"/>
        <v>324025.24</v>
      </c>
      <c r="CB14" s="64">
        <f t="shared" si="9"/>
        <v>395075.12000000005</v>
      </c>
      <c r="CC14" s="64"/>
      <c r="CD14" s="64"/>
      <c r="CF14" s="89"/>
      <c r="CG14" s="7">
        <f t="shared" si="14"/>
        <v>129232.11</v>
      </c>
      <c r="CH14" s="7">
        <f t="shared" si="15"/>
        <v>150232.08000000002</v>
      </c>
      <c r="CI14" s="7"/>
      <c r="CJ14" s="7"/>
      <c r="CL14" s="82"/>
      <c r="CM14" s="64">
        <f t="shared" si="16"/>
        <v>129232.11</v>
      </c>
      <c r="CN14" s="64">
        <f t="shared" si="17"/>
        <v>157569.18000000002</v>
      </c>
    </row>
    <row r="15" spans="1:94" x14ac:dyDescent="0.25">
      <c r="A15" s="1">
        <v>13</v>
      </c>
      <c r="B15" s="4">
        <v>13</v>
      </c>
      <c r="C15" s="2" t="s">
        <v>14</v>
      </c>
      <c r="D15" s="50" t="s">
        <v>576</v>
      </c>
      <c r="E15" s="4">
        <v>406635</v>
      </c>
      <c r="F15" s="4">
        <v>90164</v>
      </c>
      <c r="G15" s="2" t="s">
        <v>46</v>
      </c>
      <c r="H15" s="51" t="str">
        <f t="shared" si="0"/>
        <v>100033-90164</v>
      </c>
      <c r="I15" s="4">
        <v>100033</v>
      </c>
      <c r="J15" s="2" t="s">
        <v>35</v>
      </c>
      <c r="K15" s="2" t="s">
        <v>19</v>
      </c>
      <c r="L15" s="2" t="s">
        <v>44</v>
      </c>
      <c r="M15" s="2" t="s">
        <v>21</v>
      </c>
      <c r="N15" s="3">
        <v>45108</v>
      </c>
      <c r="O15" s="3">
        <v>45473</v>
      </c>
      <c r="P15" s="12">
        <f t="shared" si="18"/>
        <v>56.73</v>
      </c>
      <c r="Q15" s="12"/>
      <c r="R15" s="12"/>
      <c r="S15" s="55" t="s">
        <v>1642</v>
      </c>
      <c r="T15" s="16"/>
      <c r="U15" s="16"/>
      <c r="V15" s="16"/>
      <c r="W15" s="17"/>
      <c r="X15" s="20">
        <v>56.73</v>
      </c>
      <c r="Y15" s="20">
        <v>1</v>
      </c>
      <c r="Z15" s="20"/>
      <c r="AA15" s="56" t="s">
        <v>1643</v>
      </c>
      <c r="AB15" s="2" t="s">
        <v>15</v>
      </c>
      <c r="AC15" s="4">
        <v>614</v>
      </c>
      <c r="AD15" s="4"/>
      <c r="AE15" s="4"/>
      <c r="AF15" s="4"/>
      <c r="AG15" s="4">
        <v>17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>
        <v>51</v>
      </c>
      <c r="AS15" s="4">
        <v>201</v>
      </c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>
        <f t="shared" si="10"/>
        <v>269</v>
      </c>
      <c r="BI15" s="7">
        <f t="shared" si="19"/>
        <v>57.73</v>
      </c>
      <c r="BJ15" s="7">
        <f t="shared" si="11"/>
        <v>67.11</v>
      </c>
      <c r="BK15" s="7"/>
      <c r="BL15" s="63">
        <v>-15.6</v>
      </c>
      <c r="BM15" s="7">
        <f t="shared" si="1"/>
        <v>51.51</v>
      </c>
      <c r="BN15" s="7">
        <f t="shared" si="2"/>
        <v>9.3800000000000026</v>
      </c>
      <c r="BO15" s="89">
        <f t="shared" si="3"/>
        <v>0.13977052600208617</v>
      </c>
      <c r="BP15" s="7">
        <f t="shared" si="4"/>
        <v>35446.22</v>
      </c>
      <c r="BQ15" s="7">
        <f t="shared" si="5"/>
        <v>41205.54</v>
      </c>
      <c r="BR15" s="7"/>
      <c r="BS15" s="7"/>
      <c r="BU15" s="6">
        <f t="shared" si="12"/>
        <v>70.39</v>
      </c>
      <c r="BW15" s="65">
        <f t="shared" si="20"/>
        <v>-15.6</v>
      </c>
      <c r="BX15" s="64">
        <f t="shared" si="6"/>
        <v>54.79</v>
      </c>
      <c r="BY15" s="64">
        <f t="shared" si="13"/>
        <v>12.660000000000004</v>
      </c>
      <c r="BZ15" s="82">
        <f t="shared" si="7"/>
        <v>0.17985509305299052</v>
      </c>
      <c r="CA15" s="64">
        <f t="shared" si="8"/>
        <v>35446.22</v>
      </c>
      <c r="CB15" s="64">
        <f t="shared" si="9"/>
        <v>43219.46</v>
      </c>
      <c r="CC15" s="64"/>
      <c r="CD15" s="64"/>
      <c r="CF15" s="89"/>
      <c r="CG15" s="7">
        <f t="shared" si="14"/>
        <v>15529.369999999999</v>
      </c>
      <c r="CH15" s="7">
        <f t="shared" si="15"/>
        <v>18052.59</v>
      </c>
      <c r="CI15" s="7"/>
      <c r="CJ15" s="7"/>
      <c r="CL15" s="82"/>
      <c r="CM15" s="64">
        <f t="shared" si="16"/>
        <v>15529.369999999999</v>
      </c>
      <c r="CN15" s="64">
        <f t="shared" si="17"/>
        <v>18934.91</v>
      </c>
    </row>
    <row r="16" spans="1:94" x14ac:dyDescent="0.25">
      <c r="A16" s="1">
        <v>14</v>
      </c>
      <c r="B16" s="4">
        <v>14</v>
      </c>
      <c r="C16" s="2" t="s">
        <v>14</v>
      </c>
      <c r="D16" s="50" t="s">
        <v>577</v>
      </c>
      <c r="E16" s="4">
        <v>406638</v>
      </c>
      <c r="F16" s="4">
        <v>90192</v>
      </c>
      <c r="G16" s="2" t="s">
        <v>47</v>
      </c>
      <c r="H16" s="51" t="str">
        <f t="shared" si="0"/>
        <v>100033-90192</v>
      </c>
      <c r="I16" s="4">
        <v>100033</v>
      </c>
      <c r="J16" s="2" t="s">
        <v>35</v>
      </c>
      <c r="K16" s="2" t="s">
        <v>19</v>
      </c>
      <c r="L16" s="2" t="s">
        <v>48</v>
      </c>
      <c r="M16" s="2" t="s">
        <v>21</v>
      </c>
      <c r="N16" s="3">
        <v>45108</v>
      </c>
      <c r="O16" s="3">
        <v>45473</v>
      </c>
      <c r="P16" s="12">
        <f t="shared" si="18"/>
        <v>77.7</v>
      </c>
      <c r="Q16" s="12"/>
      <c r="R16" s="12"/>
      <c r="S16" s="55" t="s">
        <v>1642</v>
      </c>
      <c r="T16" s="16"/>
      <c r="U16" s="16"/>
      <c r="V16" s="16"/>
      <c r="W16" s="17"/>
      <c r="X16" s="20">
        <v>77.7</v>
      </c>
      <c r="Y16" s="20">
        <v>1</v>
      </c>
      <c r="Z16" s="20"/>
      <c r="AA16" s="56" t="s">
        <v>1643</v>
      </c>
      <c r="AB16" s="2" t="s">
        <v>15</v>
      </c>
      <c r="AC16" s="4">
        <v>1568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>
        <v>2</v>
      </c>
      <c r="AQ16" s="4">
        <v>94</v>
      </c>
      <c r="AR16" s="4"/>
      <c r="AS16" s="4"/>
      <c r="AT16" s="4"/>
      <c r="AU16" s="4"/>
      <c r="AV16" s="4">
        <v>416</v>
      </c>
      <c r="AW16" s="4"/>
      <c r="AX16" s="4"/>
      <c r="AY16" s="4"/>
      <c r="AZ16" s="4"/>
      <c r="BA16" s="4"/>
      <c r="BB16" s="4"/>
      <c r="BC16" s="4"/>
      <c r="BD16" s="4">
        <v>465</v>
      </c>
      <c r="BE16" s="4"/>
      <c r="BF16" s="4"/>
      <c r="BG16" s="4"/>
      <c r="BH16" s="4">
        <f t="shared" si="10"/>
        <v>977</v>
      </c>
      <c r="BI16" s="7">
        <f t="shared" si="19"/>
        <v>78.7</v>
      </c>
      <c r="BJ16" s="7">
        <f t="shared" si="11"/>
        <v>91.5</v>
      </c>
      <c r="BK16" s="7"/>
      <c r="BL16" s="63">
        <v>-16.78</v>
      </c>
      <c r="BM16" s="7">
        <f t="shared" si="1"/>
        <v>74.72</v>
      </c>
      <c r="BN16" s="7">
        <f t="shared" si="2"/>
        <v>12.799999999999997</v>
      </c>
      <c r="BO16" s="89">
        <f t="shared" si="3"/>
        <v>0.13989071038251363</v>
      </c>
      <c r="BP16" s="7">
        <f t="shared" si="4"/>
        <v>123401.60000000001</v>
      </c>
      <c r="BQ16" s="7">
        <f t="shared" si="5"/>
        <v>143472</v>
      </c>
      <c r="BR16" s="7"/>
      <c r="BS16" s="7"/>
      <c r="BU16" s="6">
        <f t="shared" si="12"/>
        <v>95.960000000000008</v>
      </c>
      <c r="BW16" s="65">
        <f t="shared" si="20"/>
        <v>-16.78</v>
      </c>
      <c r="BX16" s="64">
        <f t="shared" si="6"/>
        <v>79.180000000000007</v>
      </c>
      <c r="BY16" s="64">
        <f t="shared" si="13"/>
        <v>17.260000000000005</v>
      </c>
      <c r="BZ16" s="82">
        <f t="shared" si="7"/>
        <v>0.17986661108795335</v>
      </c>
      <c r="CA16" s="64">
        <f t="shared" si="8"/>
        <v>123401.60000000001</v>
      </c>
      <c r="CB16" s="64">
        <f t="shared" si="9"/>
        <v>150465.28</v>
      </c>
      <c r="CC16" s="64"/>
      <c r="CD16" s="64"/>
      <c r="CF16" s="89"/>
      <c r="CG16" s="7">
        <f t="shared" si="14"/>
        <v>76889.900000000009</v>
      </c>
      <c r="CH16" s="7">
        <f t="shared" si="15"/>
        <v>89395.5</v>
      </c>
      <c r="CI16" s="7"/>
      <c r="CJ16" s="7"/>
      <c r="CL16" s="82"/>
      <c r="CM16" s="64">
        <f t="shared" si="16"/>
        <v>76889.900000000009</v>
      </c>
      <c r="CN16" s="64">
        <f t="shared" si="17"/>
        <v>93752.920000000013</v>
      </c>
    </row>
    <row r="17" spans="1:92" x14ac:dyDescent="0.25">
      <c r="A17" s="1">
        <v>15</v>
      </c>
      <c r="B17" s="4">
        <v>15</v>
      </c>
      <c r="C17" s="2" t="s">
        <v>14</v>
      </c>
      <c r="D17" s="50" t="s">
        <v>578</v>
      </c>
      <c r="E17" s="4">
        <v>406639</v>
      </c>
      <c r="F17" s="4">
        <v>90193</v>
      </c>
      <c r="G17" s="2" t="s">
        <v>49</v>
      </c>
      <c r="H17" s="51" t="str">
        <f t="shared" si="0"/>
        <v>100033-90193</v>
      </c>
      <c r="I17" s="4">
        <v>100033</v>
      </c>
      <c r="J17" s="2" t="s">
        <v>35</v>
      </c>
      <c r="K17" s="2" t="s">
        <v>19</v>
      </c>
      <c r="L17" s="2" t="s">
        <v>48</v>
      </c>
      <c r="M17" s="2" t="s">
        <v>21</v>
      </c>
      <c r="N17" s="3">
        <v>45108</v>
      </c>
      <c r="O17" s="3">
        <v>45473</v>
      </c>
      <c r="P17" s="12">
        <f t="shared" si="18"/>
        <v>69.95</v>
      </c>
      <c r="Q17" s="12"/>
      <c r="R17" s="12"/>
      <c r="S17" s="55" t="s">
        <v>1642</v>
      </c>
      <c r="T17" s="16"/>
      <c r="U17" s="16"/>
      <c r="V17" s="16"/>
      <c r="W17" s="17"/>
      <c r="X17" s="20">
        <v>69.95</v>
      </c>
      <c r="Y17" s="20">
        <v>1</v>
      </c>
      <c r="Z17" s="20"/>
      <c r="AA17" s="56" t="s">
        <v>1643</v>
      </c>
      <c r="AB17" s="2" t="s">
        <v>15</v>
      </c>
      <c r="AC17" s="4">
        <v>571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>
        <v>107</v>
      </c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>
        <f t="shared" si="10"/>
        <v>107</v>
      </c>
      <c r="BI17" s="7">
        <f t="shared" si="19"/>
        <v>70.95</v>
      </c>
      <c r="BJ17" s="7">
        <f t="shared" si="11"/>
        <v>82.48</v>
      </c>
      <c r="BK17" s="7"/>
      <c r="BL17" s="63">
        <v>-18.510000000000002</v>
      </c>
      <c r="BM17" s="7">
        <f t="shared" si="1"/>
        <v>63.97</v>
      </c>
      <c r="BN17" s="7">
        <f t="shared" si="2"/>
        <v>11.530000000000001</v>
      </c>
      <c r="BO17" s="89">
        <f t="shared" si="3"/>
        <v>0.13979146459747818</v>
      </c>
      <c r="BP17" s="7">
        <f t="shared" si="4"/>
        <v>40512.450000000004</v>
      </c>
      <c r="BQ17" s="7">
        <f t="shared" si="5"/>
        <v>47096.08</v>
      </c>
      <c r="BR17" s="7"/>
      <c r="BS17" s="7"/>
      <c r="BU17" s="6">
        <f t="shared" si="12"/>
        <v>86.51</v>
      </c>
      <c r="BW17" s="65">
        <f t="shared" si="20"/>
        <v>-18.510000000000002</v>
      </c>
      <c r="BX17" s="64">
        <f t="shared" si="6"/>
        <v>68</v>
      </c>
      <c r="BY17" s="64">
        <f t="shared" si="13"/>
        <v>15.560000000000002</v>
      </c>
      <c r="BZ17" s="82">
        <f t="shared" si="7"/>
        <v>0.17986359958386317</v>
      </c>
      <c r="CA17" s="64">
        <f t="shared" si="8"/>
        <v>40512.450000000004</v>
      </c>
      <c r="CB17" s="64">
        <f t="shared" si="9"/>
        <v>49397.210000000006</v>
      </c>
      <c r="CC17" s="64"/>
      <c r="CD17" s="64"/>
      <c r="CF17" s="89"/>
      <c r="CG17" s="7">
        <f t="shared" si="14"/>
        <v>7591.6500000000005</v>
      </c>
      <c r="CH17" s="7">
        <f t="shared" si="15"/>
        <v>8825.36</v>
      </c>
      <c r="CI17" s="7"/>
      <c r="CJ17" s="7"/>
      <c r="CL17" s="82"/>
      <c r="CM17" s="64">
        <f t="shared" si="16"/>
        <v>7591.6500000000005</v>
      </c>
      <c r="CN17" s="64">
        <f t="shared" si="17"/>
        <v>9256.57</v>
      </c>
    </row>
    <row r="18" spans="1:92" x14ac:dyDescent="0.25">
      <c r="A18" s="1">
        <v>16</v>
      </c>
      <c r="B18" s="4">
        <v>16</v>
      </c>
      <c r="C18" s="2" t="s">
        <v>14</v>
      </c>
      <c r="D18" s="50" t="s">
        <v>579</v>
      </c>
      <c r="E18" s="4">
        <v>406650</v>
      </c>
      <c r="F18" s="4">
        <v>90630</v>
      </c>
      <c r="G18" s="2" t="s">
        <v>50</v>
      </c>
      <c r="H18" s="51" t="str">
        <f t="shared" si="0"/>
        <v>100033-90630</v>
      </c>
      <c r="I18" s="4">
        <v>100033</v>
      </c>
      <c r="J18" s="2" t="s">
        <v>35</v>
      </c>
      <c r="K18" s="2" t="s">
        <v>19</v>
      </c>
      <c r="L18" s="2" t="s">
        <v>51</v>
      </c>
      <c r="M18" s="2" t="s">
        <v>21</v>
      </c>
      <c r="N18" s="3">
        <v>45108</v>
      </c>
      <c r="O18" s="3">
        <v>45473</v>
      </c>
      <c r="P18" s="12">
        <f t="shared" si="18"/>
        <v>62.2</v>
      </c>
      <c r="Q18" s="12"/>
      <c r="R18" s="12"/>
      <c r="S18" s="55" t="s">
        <v>1642</v>
      </c>
      <c r="T18" s="16"/>
      <c r="U18" s="16"/>
      <c r="V18" s="16"/>
      <c r="W18" s="17"/>
      <c r="X18" s="20">
        <v>62.2</v>
      </c>
      <c r="Y18" s="20">
        <v>1</v>
      </c>
      <c r="Z18" s="20"/>
      <c r="AA18" s="56" t="s">
        <v>1643</v>
      </c>
      <c r="AB18" s="2" t="s">
        <v>15</v>
      </c>
      <c r="AC18" s="4">
        <v>3417</v>
      </c>
      <c r="AD18" s="4"/>
      <c r="AE18" s="4"/>
      <c r="AF18" s="4"/>
      <c r="AG18" s="4">
        <v>66</v>
      </c>
      <c r="AH18" s="4"/>
      <c r="AI18" s="4"/>
      <c r="AJ18" s="4">
        <v>92</v>
      </c>
      <c r="AK18" s="4"/>
      <c r="AL18" s="4"/>
      <c r="AM18" s="4">
        <v>60</v>
      </c>
      <c r="AN18" s="4">
        <v>744</v>
      </c>
      <c r="AO18" s="4"/>
      <c r="AP18" s="4"/>
      <c r="AQ18" s="4"/>
      <c r="AR18" s="4"/>
      <c r="AS18" s="4"/>
      <c r="AT18" s="4"/>
      <c r="AU18" s="4">
        <v>17</v>
      </c>
      <c r="AV18" s="4"/>
      <c r="AW18" s="4"/>
      <c r="AX18" s="4"/>
      <c r="AY18" s="4"/>
      <c r="AZ18" s="4"/>
      <c r="BA18" s="4"/>
      <c r="BB18" s="4"/>
      <c r="BC18" s="4"/>
      <c r="BD18" s="4">
        <v>107</v>
      </c>
      <c r="BE18" s="4"/>
      <c r="BF18" s="4"/>
      <c r="BG18" s="4">
        <v>272</v>
      </c>
      <c r="BH18" s="4">
        <f t="shared" si="10"/>
        <v>1358</v>
      </c>
      <c r="BI18" s="7">
        <f t="shared" si="19"/>
        <v>63.2</v>
      </c>
      <c r="BJ18" s="7">
        <f t="shared" si="11"/>
        <v>73.47</v>
      </c>
      <c r="BK18" s="7"/>
      <c r="BL18" s="63">
        <v>-13.15</v>
      </c>
      <c r="BM18" s="7">
        <f t="shared" si="1"/>
        <v>60.32</v>
      </c>
      <c r="BN18" s="7">
        <f t="shared" si="2"/>
        <v>10.269999999999996</v>
      </c>
      <c r="BO18" s="89">
        <f t="shared" si="3"/>
        <v>0.1397849462365591</v>
      </c>
      <c r="BP18" s="7">
        <f t="shared" si="4"/>
        <v>215954.40000000002</v>
      </c>
      <c r="BQ18" s="7">
        <f t="shared" si="5"/>
        <v>251046.99</v>
      </c>
      <c r="BR18" s="7"/>
      <c r="BS18" s="7"/>
      <c r="BU18" s="6">
        <f t="shared" si="12"/>
        <v>77.06</v>
      </c>
      <c r="BW18" s="65">
        <f t="shared" si="20"/>
        <v>-13.15</v>
      </c>
      <c r="BX18" s="64">
        <f t="shared" si="6"/>
        <v>63.910000000000004</v>
      </c>
      <c r="BY18" s="64">
        <f t="shared" si="13"/>
        <v>13.86</v>
      </c>
      <c r="BZ18" s="82">
        <f t="shared" si="7"/>
        <v>0.17985984946794703</v>
      </c>
      <c r="CA18" s="64">
        <f t="shared" si="8"/>
        <v>215954.40000000002</v>
      </c>
      <c r="CB18" s="64">
        <f t="shared" si="9"/>
        <v>263314.02</v>
      </c>
      <c r="CC18" s="64"/>
      <c r="CD18" s="64"/>
      <c r="CF18" s="89"/>
      <c r="CG18" s="7">
        <f t="shared" si="14"/>
        <v>85825.600000000006</v>
      </c>
      <c r="CH18" s="7">
        <f t="shared" si="15"/>
        <v>99772.26</v>
      </c>
      <c r="CI18" s="7"/>
      <c r="CJ18" s="7"/>
      <c r="CL18" s="82"/>
      <c r="CM18" s="64">
        <f t="shared" si="16"/>
        <v>85825.600000000006</v>
      </c>
      <c r="CN18" s="64">
        <f t="shared" si="17"/>
        <v>104647.48</v>
      </c>
    </row>
    <row r="19" spans="1:92" x14ac:dyDescent="0.25">
      <c r="A19" s="1">
        <v>17</v>
      </c>
      <c r="B19" s="4">
        <v>17</v>
      </c>
      <c r="C19" s="2" t="s">
        <v>14</v>
      </c>
      <c r="D19" s="50" t="s">
        <v>580</v>
      </c>
      <c r="E19" s="4">
        <v>406654</v>
      </c>
      <c r="F19" s="4">
        <v>90633</v>
      </c>
      <c r="G19" s="2" t="s">
        <v>52</v>
      </c>
      <c r="H19" s="51" t="str">
        <f t="shared" si="0"/>
        <v>100033-90633</v>
      </c>
      <c r="I19" s="4">
        <v>100033</v>
      </c>
      <c r="J19" s="2" t="s">
        <v>35</v>
      </c>
      <c r="K19" s="2" t="s">
        <v>19</v>
      </c>
      <c r="L19" s="2" t="s">
        <v>53</v>
      </c>
      <c r="M19" s="2" t="s">
        <v>21</v>
      </c>
      <c r="N19" s="3">
        <v>45108</v>
      </c>
      <c r="O19" s="3">
        <v>45473</v>
      </c>
      <c r="P19" s="12">
        <f t="shared" si="18"/>
        <v>60.57</v>
      </c>
      <c r="Q19" s="12"/>
      <c r="R19" s="12"/>
      <c r="S19" s="55" t="s">
        <v>1642</v>
      </c>
      <c r="T19" s="16"/>
      <c r="U19" s="16"/>
      <c r="V19" s="16"/>
      <c r="W19" s="17"/>
      <c r="X19" s="20">
        <v>60.57</v>
      </c>
      <c r="Y19" s="20">
        <v>1</v>
      </c>
      <c r="Z19" s="20"/>
      <c r="AA19" s="56" t="s">
        <v>1643</v>
      </c>
      <c r="AB19" s="2" t="s">
        <v>15</v>
      </c>
      <c r="AC19" s="4">
        <v>2896</v>
      </c>
      <c r="AD19" s="4"/>
      <c r="AE19" s="4"/>
      <c r="AF19" s="4"/>
      <c r="AG19" s="4"/>
      <c r="AI19" s="4"/>
      <c r="AJ19" s="4">
        <v>43</v>
      </c>
      <c r="AK19" s="4"/>
      <c r="AL19" s="4"/>
      <c r="AM19" s="4"/>
      <c r="AN19" s="4">
        <v>3</v>
      </c>
      <c r="AO19" s="4"/>
      <c r="AP19" s="4">
        <v>134</v>
      </c>
      <c r="AQ19" s="4">
        <v>33</v>
      </c>
      <c r="AR19" s="4">
        <v>126</v>
      </c>
      <c r="AS19" s="4">
        <v>217</v>
      </c>
      <c r="AT19" s="4"/>
      <c r="AU19" s="4">
        <v>146</v>
      </c>
      <c r="AV19" s="4"/>
      <c r="AW19" s="4">
        <v>504</v>
      </c>
      <c r="AX19" s="4"/>
      <c r="AY19" s="4"/>
      <c r="AZ19" s="4"/>
      <c r="BA19" s="4"/>
      <c r="BB19" s="4"/>
      <c r="BC19" s="4"/>
      <c r="BD19" s="4">
        <v>43</v>
      </c>
      <c r="BE19" s="4"/>
      <c r="BF19" s="4"/>
      <c r="BG19" s="4">
        <v>65</v>
      </c>
      <c r="BH19" s="4">
        <f t="shared" si="10"/>
        <v>1314</v>
      </c>
      <c r="BI19" s="7">
        <f t="shared" si="19"/>
        <v>61.57</v>
      </c>
      <c r="BJ19" s="7">
        <f t="shared" si="11"/>
        <v>71.58</v>
      </c>
      <c r="BK19" s="7"/>
      <c r="BL19" s="63">
        <v>-14.49</v>
      </c>
      <c r="BM19" s="7">
        <f t="shared" si="1"/>
        <v>57.089999999999996</v>
      </c>
      <c r="BN19" s="7">
        <f t="shared" si="2"/>
        <v>10.009999999999998</v>
      </c>
      <c r="BO19" s="89">
        <f t="shared" si="3"/>
        <v>0.13984353171276889</v>
      </c>
      <c r="BP19" s="7">
        <f t="shared" si="4"/>
        <v>178306.72</v>
      </c>
      <c r="BQ19" s="7">
        <f t="shared" si="5"/>
        <v>207295.68</v>
      </c>
      <c r="BR19" s="7"/>
      <c r="BS19" s="7"/>
      <c r="BU19" s="6">
        <f t="shared" si="12"/>
        <v>75.070000000000007</v>
      </c>
      <c r="BW19" s="65">
        <f t="shared" si="20"/>
        <v>-14.49</v>
      </c>
      <c r="BX19" s="64">
        <f t="shared" si="6"/>
        <v>60.580000000000005</v>
      </c>
      <c r="BY19" s="64">
        <f t="shared" si="13"/>
        <v>13.500000000000007</v>
      </c>
      <c r="BZ19" s="82">
        <f t="shared" si="7"/>
        <v>0.17983215665378988</v>
      </c>
      <c r="CA19" s="64">
        <f t="shared" si="8"/>
        <v>178306.72</v>
      </c>
      <c r="CB19" s="64">
        <f t="shared" si="9"/>
        <v>217402.72000000003</v>
      </c>
      <c r="CC19" s="64"/>
      <c r="CD19" s="64"/>
      <c r="CF19" s="89"/>
      <c r="CG19" s="7">
        <f t="shared" si="14"/>
        <v>80902.98</v>
      </c>
      <c r="CH19" s="7">
        <f t="shared" si="15"/>
        <v>94056.12</v>
      </c>
      <c r="CI19" s="7"/>
      <c r="CJ19" s="7"/>
      <c r="CL19" s="82"/>
      <c r="CM19" s="64">
        <f t="shared" si="16"/>
        <v>80902.98</v>
      </c>
      <c r="CN19" s="64">
        <f t="shared" si="17"/>
        <v>98641.98000000001</v>
      </c>
    </row>
    <row r="20" spans="1:92" x14ac:dyDescent="0.25">
      <c r="A20" s="1">
        <v>18</v>
      </c>
      <c r="B20" s="4">
        <v>18</v>
      </c>
      <c r="C20" s="2" t="s">
        <v>14</v>
      </c>
      <c r="D20" s="50" t="s">
        <v>581</v>
      </c>
      <c r="E20" s="4">
        <v>406659</v>
      </c>
      <c r="F20" s="4">
        <v>90409</v>
      </c>
      <c r="G20" s="2" t="s">
        <v>54</v>
      </c>
      <c r="H20" s="51" t="str">
        <f t="shared" si="0"/>
        <v>100033-90409</v>
      </c>
      <c r="I20" s="4">
        <v>100033</v>
      </c>
      <c r="J20" s="2" t="s">
        <v>35</v>
      </c>
      <c r="K20" s="2" t="s">
        <v>19</v>
      </c>
      <c r="L20" s="2" t="s">
        <v>55</v>
      </c>
      <c r="M20" s="2" t="s">
        <v>21</v>
      </c>
      <c r="N20" s="3">
        <v>45108</v>
      </c>
      <c r="O20" s="3">
        <v>45473</v>
      </c>
      <c r="P20" s="12">
        <f t="shared" si="18"/>
        <v>69.760000000000005</v>
      </c>
      <c r="Q20" s="12"/>
      <c r="R20" s="12"/>
      <c r="S20" s="55" t="s">
        <v>1642</v>
      </c>
      <c r="T20" s="16"/>
      <c r="U20" s="16"/>
      <c r="V20" s="16"/>
      <c r="W20" s="17"/>
      <c r="X20" s="20">
        <v>69.760000000000005</v>
      </c>
      <c r="Y20" s="20">
        <v>1</v>
      </c>
      <c r="Z20" s="20"/>
      <c r="AA20" s="56" t="s">
        <v>1643</v>
      </c>
      <c r="AB20" s="2" t="s">
        <v>15</v>
      </c>
      <c r="AC20" s="4">
        <v>457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>
        <v>375</v>
      </c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>
        <f t="shared" si="10"/>
        <v>375</v>
      </c>
      <c r="BI20" s="7">
        <f t="shared" si="19"/>
        <v>70.760000000000005</v>
      </c>
      <c r="BJ20" s="7">
        <f t="shared" si="11"/>
        <v>82.26</v>
      </c>
      <c r="BK20" s="7"/>
      <c r="BL20" s="63">
        <v>-20.56</v>
      </c>
      <c r="BM20" s="7">
        <f t="shared" si="1"/>
        <v>61.7</v>
      </c>
      <c r="BN20" s="7">
        <f t="shared" si="2"/>
        <v>11.5</v>
      </c>
      <c r="BO20" s="89">
        <f t="shared" si="3"/>
        <v>0.13980063214198882</v>
      </c>
      <c r="BP20" s="7">
        <f t="shared" si="4"/>
        <v>32337.320000000003</v>
      </c>
      <c r="BQ20" s="7">
        <f t="shared" si="5"/>
        <v>37592.82</v>
      </c>
      <c r="BR20" s="7"/>
      <c r="BS20" s="7"/>
      <c r="BU20" s="6">
        <f t="shared" si="12"/>
        <v>86.28</v>
      </c>
      <c r="BW20" s="65">
        <f t="shared" si="20"/>
        <v>-20.56</v>
      </c>
      <c r="BX20" s="64">
        <f t="shared" si="6"/>
        <v>65.72</v>
      </c>
      <c r="BY20" s="64">
        <f t="shared" si="13"/>
        <v>15.519999999999996</v>
      </c>
      <c r="BZ20" s="82">
        <f t="shared" si="7"/>
        <v>0.17987946221604076</v>
      </c>
      <c r="CA20" s="64">
        <f t="shared" si="8"/>
        <v>32337.320000000003</v>
      </c>
      <c r="CB20" s="64">
        <f t="shared" si="9"/>
        <v>39429.96</v>
      </c>
      <c r="CC20" s="64"/>
      <c r="CD20" s="64"/>
      <c r="CF20" s="89"/>
      <c r="CG20" s="7">
        <f t="shared" si="14"/>
        <v>26535.000000000004</v>
      </c>
      <c r="CH20" s="7">
        <f t="shared" si="15"/>
        <v>30847.500000000004</v>
      </c>
      <c r="CI20" s="7"/>
      <c r="CJ20" s="7"/>
      <c r="CL20" s="82"/>
      <c r="CM20" s="64">
        <f t="shared" si="16"/>
        <v>26535.000000000004</v>
      </c>
      <c r="CN20" s="64">
        <f t="shared" si="17"/>
        <v>32355</v>
      </c>
    </row>
    <row r="21" spans="1:92" x14ac:dyDescent="0.25">
      <c r="A21" s="1">
        <v>19</v>
      </c>
      <c r="B21" s="4">
        <v>19</v>
      </c>
      <c r="C21" s="2" t="s">
        <v>14</v>
      </c>
      <c r="D21" s="50" t="s">
        <v>582</v>
      </c>
      <c r="E21" s="4">
        <v>143817</v>
      </c>
      <c r="F21" s="2" t="s">
        <v>56</v>
      </c>
      <c r="G21" s="2" t="s">
        <v>57</v>
      </c>
      <c r="H21" s="51" t="str">
        <f t="shared" si="0"/>
        <v>110600-TGSBY48</v>
      </c>
      <c r="I21" s="4">
        <v>110600</v>
      </c>
      <c r="J21" s="2" t="s">
        <v>58</v>
      </c>
      <c r="K21" s="2" t="s">
        <v>19</v>
      </c>
      <c r="L21" s="2" t="s">
        <v>59</v>
      </c>
      <c r="M21" s="2" t="s">
        <v>21</v>
      </c>
      <c r="N21" s="3">
        <v>45108</v>
      </c>
      <c r="O21" s="3">
        <v>45473</v>
      </c>
      <c r="P21" s="12"/>
      <c r="Q21" s="12"/>
      <c r="R21" s="12">
        <v>43.2</v>
      </c>
      <c r="S21" s="55" t="s">
        <v>1662</v>
      </c>
      <c r="T21" s="16"/>
      <c r="U21" s="16"/>
      <c r="V21" s="16">
        <v>43.2</v>
      </c>
      <c r="W21" s="17"/>
      <c r="X21" s="20"/>
      <c r="Y21" s="20"/>
      <c r="Z21" s="20"/>
      <c r="AA21" s="21"/>
      <c r="AB21" s="2" t="s">
        <v>15</v>
      </c>
      <c r="AC21" s="4">
        <v>2890</v>
      </c>
      <c r="AD21" s="4">
        <v>671</v>
      </c>
      <c r="AE21" s="4"/>
      <c r="AF21" s="4">
        <v>83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>
        <v>41</v>
      </c>
      <c r="AR21" s="4"/>
      <c r="AS21" s="4"/>
      <c r="AT21" s="4"/>
      <c r="AU21" s="4"/>
      <c r="AV21" s="4"/>
      <c r="AW21" s="4">
        <v>196</v>
      </c>
      <c r="AX21" s="4"/>
      <c r="AY21" s="4"/>
      <c r="AZ21" s="4"/>
      <c r="BA21" s="4"/>
      <c r="BB21" s="4">
        <v>20</v>
      </c>
      <c r="BC21" s="4"/>
      <c r="BD21" s="4"/>
      <c r="BE21" s="4"/>
      <c r="BF21" s="4">
        <v>227</v>
      </c>
      <c r="BG21" s="4"/>
      <c r="BH21" s="4">
        <f t="shared" si="10"/>
        <v>1238</v>
      </c>
      <c r="BI21" s="7">
        <f>V21</f>
        <v>43.2</v>
      </c>
      <c r="BJ21" s="7">
        <f t="shared" si="11"/>
        <v>50.22</v>
      </c>
      <c r="BK21" s="7"/>
      <c r="BL21" s="63"/>
      <c r="BM21" s="7">
        <f t="shared" si="1"/>
        <v>50.22</v>
      </c>
      <c r="BN21" s="7">
        <f t="shared" si="2"/>
        <v>7.019999999999996</v>
      </c>
      <c r="BO21" s="89">
        <f t="shared" si="3"/>
        <v>0.13978494623655907</v>
      </c>
      <c r="BP21" s="7">
        <f t="shared" si="4"/>
        <v>124848.00000000001</v>
      </c>
      <c r="BQ21" s="7">
        <f t="shared" si="5"/>
        <v>145135.79999999999</v>
      </c>
      <c r="BR21" s="7"/>
      <c r="BS21" s="7"/>
      <c r="BU21" s="6">
        <f t="shared" si="12"/>
        <v>52.669999999999995</v>
      </c>
      <c r="BX21" s="64">
        <f t="shared" si="6"/>
        <v>52.669999999999995</v>
      </c>
      <c r="BY21" s="64">
        <f t="shared" si="13"/>
        <v>9.4699999999999918</v>
      </c>
      <c r="BZ21" s="82">
        <f t="shared" si="7"/>
        <v>0.17979874691475209</v>
      </c>
      <c r="CA21" s="64">
        <f t="shared" si="8"/>
        <v>124848.00000000001</v>
      </c>
      <c r="CB21" s="64">
        <f t="shared" si="9"/>
        <v>152216.29999999999</v>
      </c>
      <c r="CC21" s="64"/>
      <c r="CD21" s="64"/>
      <c r="CF21" s="89"/>
      <c r="CG21" s="7">
        <f t="shared" si="14"/>
        <v>53481.600000000006</v>
      </c>
      <c r="CH21" s="7">
        <f t="shared" si="15"/>
        <v>62172.36</v>
      </c>
      <c r="CI21" s="7"/>
      <c r="CJ21" s="7"/>
      <c r="CL21" s="82"/>
      <c r="CM21" s="64">
        <f t="shared" si="16"/>
        <v>53481.600000000006</v>
      </c>
      <c r="CN21" s="64">
        <f t="shared" si="17"/>
        <v>65205.459999999992</v>
      </c>
    </row>
    <row r="22" spans="1:92" x14ac:dyDescent="0.25">
      <c r="A22" s="1">
        <v>20</v>
      </c>
      <c r="B22" s="4">
        <v>20</v>
      </c>
      <c r="C22" s="2" t="s">
        <v>14</v>
      </c>
      <c r="D22" s="50" t="s">
        <v>583</v>
      </c>
      <c r="E22" s="4">
        <v>144561</v>
      </c>
      <c r="F22" s="2" t="s">
        <v>60</v>
      </c>
      <c r="G22" s="2" t="s">
        <v>61</v>
      </c>
      <c r="H22" s="51" t="str">
        <f t="shared" si="0"/>
        <v>110600-TGMPY48</v>
      </c>
      <c r="I22" s="4">
        <v>110600</v>
      </c>
      <c r="J22" s="2" t="s">
        <v>58</v>
      </c>
      <c r="K22" s="2" t="s">
        <v>19</v>
      </c>
      <c r="L22" s="2" t="s">
        <v>59</v>
      </c>
      <c r="M22" s="2" t="s">
        <v>21</v>
      </c>
      <c r="N22" s="3">
        <v>45108</v>
      </c>
      <c r="O22" s="3">
        <v>45473</v>
      </c>
      <c r="P22" s="12"/>
      <c r="Q22" s="12"/>
      <c r="R22" s="12">
        <v>43.2</v>
      </c>
      <c r="S22" s="55" t="s">
        <v>1662</v>
      </c>
      <c r="T22" s="16"/>
      <c r="U22" s="16"/>
      <c r="V22" s="16">
        <v>43.2</v>
      </c>
      <c r="W22" s="17"/>
      <c r="X22" s="20"/>
      <c r="Y22" s="20"/>
      <c r="Z22" s="20"/>
      <c r="AA22" s="21"/>
      <c r="AB22" s="2" t="s">
        <v>15</v>
      </c>
      <c r="AC22" s="4">
        <v>2025</v>
      </c>
      <c r="AD22" s="4">
        <v>227</v>
      </c>
      <c r="AE22" s="4"/>
      <c r="AF22" s="4">
        <v>72</v>
      </c>
      <c r="AG22" s="4"/>
      <c r="AH22" s="4"/>
      <c r="AI22" s="4"/>
      <c r="AJ22" s="4"/>
      <c r="AK22" s="4"/>
      <c r="AL22" s="4"/>
      <c r="AM22" s="4"/>
      <c r="AN22" s="4"/>
      <c r="AO22" s="4">
        <v>35</v>
      </c>
      <c r="AP22" s="4"/>
      <c r="AQ22" s="4">
        <v>44</v>
      </c>
      <c r="AR22" s="4"/>
      <c r="AS22" s="4"/>
      <c r="AT22" s="4"/>
      <c r="AU22" s="4"/>
      <c r="AV22" s="4"/>
      <c r="AW22" s="4">
        <v>20</v>
      </c>
      <c r="AX22" s="4"/>
      <c r="AY22" s="4"/>
      <c r="AZ22" s="4"/>
      <c r="BA22" s="4"/>
      <c r="BB22" s="4">
        <v>12</v>
      </c>
      <c r="BC22" s="4"/>
      <c r="BD22" s="4"/>
      <c r="BE22" s="4"/>
      <c r="BF22" s="4">
        <v>122</v>
      </c>
      <c r="BG22" s="4"/>
      <c r="BH22" s="4">
        <f t="shared" si="10"/>
        <v>532</v>
      </c>
      <c r="BI22" s="7">
        <f>V22</f>
        <v>43.2</v>
      </c>
      <c r="BJ22" s="7">
        <f t="shared" si="11"/>
        <v>50.22</v>
      </c>
      <c r="BK22" s="7"/>
      <c r="BL22" s="63"/>
      <c r="BM22" s="7">
        <f t="shared" si="1"/>
        <v>50.22</v>
      </c>
      <c r="BN22" s="7">
        <f t="shared" si="2"/>
        <v>7.019999999999996</v>
      </c>
      <c r="BO22" s="89">
        <f t="shared" si="3"/>
        <v>0.13978494623655907</v>
      </c>
      <c r="BP22" s="7">
        <f t="shared" si="4"/>
        <v>87480</v>
      </c>
      <c r="BQ22" s="7">
        <f t="shared" si="5"/>
        <v>101695.5</v>
      </c>
      <c r="BR22" s="7"/>
      <c r="BS22" s="7"/>
      <c r="BU22" s="6">
        <f t="shared" si="12"/>
        <v>52.669999999999995</v>
      </c>
      <c r="BX22" s="64">
        <f t="shared" si="6"/>
        <v>52.669999999999995</v>
      </c>
      <c r="BY22" s="64">
        <f t="shared" si="13"/>
        <v>9.4699999999999918</v>
      </c>
      <c r="BZ22" s="82">
        <f t="shared" si="7"/>
        <v>0.17979874691475209</v>
      </c>
      <c r="CA22" s="64">
        <f t="shared" si="8"/>
        <v>87480</v>
      </c>
      <c r="CB22" s="64">
        <f t="shared" si="9"/>
        <v>106656.74999999999</v>
      </c>
      <c r="CC22" s="64"/>
      <c r="CD22" s="64"/>
      <c r="CF22" s="89"/>
      <c r="CG22" s="7">
        <f t="shared" si="14"/>
        <v>22982.400000000001</v>
      </c>
      <c r="CH22" s="7">
        <f t="shared" si="15"/>
        <v>26717.040000000001</v>
      </c>
      <c r="CI22" s="7"/>
      <c r="CJ22" s="7"/>
      <c r="CL22" s="82"/>
      <c r="CM22" s="64">
        <f t="shared" si="16"/>
        <v>22982.400000000001</v>
      </c>
      <c r="CN22" s="64">
        <f t="shared" si="17"/>
        <v>28020.44</v>
      </c>
    </row>
    <row r="23" spans="1:92" x14ac:dyDescent="0.25">
      <c r="A23" s="1">
        <v>21</v>
      </c>
      <c r="B23" s="4">
        <v>21</v>
      </c>
      <c r="C23" s="2" t="s">
        <v>14</v>
      </c>
      <c r="D23" s="50" t="s">
        <v>584</v>
      </c>
      <c r="E23" s="4">
        <v>144872</v>
      </c>
      <c r="F23" s="2" t="s">
        <v>62</v>
      </c>
      <c r="G23" s="2" t="s">
        <v>63</v>
      </c>
      <c r="H23" s="51" t="str">
        <f t="shared" si="0"/>
        <v>110600-TGPCY48</v>
      </c>
      <c r="I23" s="4">
        <v>110600</v>
      </c>
      <c r="J23" s="2" t="s">
        <v>58</v>
      </c>
      <c r="K23" s="2" t="s">
        <v>19</v>
      </c>
      <c r="L23" s="2" t="s">
        <v>59</v>
      </c>
      <c r="M23" s="2" t="s">
        <v>21</v>
      </c>
      <c r="N23" s="3">
        <v>45108</v>
      </c>
      <c r="O23" s="3">
        <v>45473</v>
      </c>
      <c r="P23" s="12"/>
      <c r="Q23" s="12"/>
      <c r="R23" s="12">
        <v>45.6</v>
      </c>
      <c r="S23" s="55" t="s">
        <v>1662</v>
      </c>
      <c r="T23" s="16"/>
      <c r="U23" s="16"/>
      <c r="V23" s="16">
        <v>43.2</v>
      </c>
      <c r="W23" s="17"/>
      <c r="X23" s="20"/>
      <c r="Y23" s="20"/>
      <c r="Z23" s="20"/>
      <c r="AA23" s="21"/>
      <c r="AB23" s="2" t="s">
        <v>15</v>
      </c>
      <c r="AC23" s="4">
        <v>470</v>
      </c>
      <c r="AD23" s="4">
        <v>97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>
        <v>32</v>
      </c>
      <c r="AP23" s="4"/>
      <c r="AQ23" s="4">
        <v>43</v>
      </c>
      <c r="AR23" s="4"/>
      <c r="AS23" s="4"/>
      <c r="AT23" s="4"/>
      <c r="AU23" s="4"/>
      <c r="AV23" s="4"/>
      <c r="AW23" s="4">
        <v>12</v>
      </c>
      <c r="AX23" s="4"/>
      <c r="AY23" s="4"/>
      <c r="AZ23" s="4"/>
      <c r="BA23" s="4"/>
      <c r="BB23" s="4">
        <v>8</v>
      </c>
      <c r="BC23" s="4"/>
      <c r="BD23" s="4"/>
      <c r="BE23" s="4"/>
      <c r="BF23" s="4"/>
      <c r="BG23" s="4"/>
      <c r="BH23" s="4">
        <f t="shared" si="10"/>
        <v>192</v>
      </c>
      <c r="BI23" s="7">
        <f>V23</f>
        <v>43.2</v>
      </c>
      <c r="BJ23" s="7">
        <f t="shared" si="11"/>
        <v>50.22</v>
      </c>
      <c r="BK23" s="7"/>
      <c r="BL23" s="63"/>
      <c r="BM23" s="7">
        <f t="shared" si="1"/>
        <v>50.22</v>
      </c>
      <c r="BN23" s="7">
        <f t="shared" si="2"/>
        <v>7.019999999999996</v>
      </c>
      <c r="BO23" s="89">
        <f t="shared" si="3"/>
        <v>0.13978494623655907</v>
      </c>
      <c r="BP23" s="7">
        <f t="shared" si="4"/>
        <v>20304</v>
      </c>
      <c r="BQ23" s="7">
        <f t="shared" si="5"/>
        <v>23603.399999999998</v>
      </c>
      <c r="BR23" s="7"/>
      <c r="BS23" s="7"/>
      <c r="BU23" s="6">
        <f t="shared" si="12"/>
        <v>52.669999999999995</v>
      </c>
      <c r="BX23" s="64">
        <f t="shared" si="6"/>
        <v>52.669999999999995</v>
      </c>
      <c r="BY23" s="64">
        <f t="shared" si="13"/>
        <v>9.4699999999999918</v>
      </c>
      <c r="BZ23" s="82">
        <f t="shared" si="7"/>
        <v>0.17979874691475209</v>
      </c>
      <c r="CA23" s="64">
        <f t="shared" si="8"/>
        <v>20304</v>
      </c>
      <c r="CB23" s="64">
        <f t="shared" si="9"/>
        <v>24754.899999999998</v>
      </c>
      <c r="CC23" s="64"/>
      <c r="CD23" s="64"/>
      <c r="CF23" s="89"/>
      <c r="CG23" s="7">
        <f t="shared" si="14"/>
        <v>8294.4000000000015</v>
      </c>
      <c r="CH23" s="7">
        <f t="shared" si="15"/>
        <v>9642.24</v>
      </c>
      <c r="CI23" s="7"/>
      <c r="CJ23" s="7"/>
      <c r="CL23" s="82"/>
      <c r="CM23" s="64">
        <f t="shared" si="16"/>
        <v>8294.4000000000015</v>
      </c>
      <c r="CN23" s="64">
        <f t="shared" si="17"/>
        <v>10112.64</v>
      </c>
    </row>
    <row r="24" spans="1:92" x14ac:dyDescent="0.25">
      <c r="A24" s="1">
        <v>22</v>
      </c>
      <c r="B24" s="4">
        <v>22</v>
      </c>
      <c r="C24" s="2" t="s">
        <v>14</v>
      </c>
      <c r="D24" s="50" t="s">
        <v>585</v>
      </c>
      <c r="E24" s="4">
        <v>133948</v>
      </c>
      <c r="F24" s="2" t="s">
        <v>64</v>
      </c>
      <c r="G24" s="2" t="s">
        <v>65</v>
      </c>
      <c r="H24" s="51" t="str">
        <f t="shared" si="0"/>
        <v>100411-TACONADA2B12W</v>
      </c>
      <c r="I24" s="4">
        <v>100411</v>
      </c>
      <c r="J24" s="2" t="s">
        <v>66</v>
      </c>
      <c r="K24" s="2" t="s">
        <v>19</v>
      </c>
      <c r="L24" s="2" t="s">
        <v>67</v>
      </c>
      <c r="M24" s="2" t="s">
        <v>21</v>
      </c>
      <c r="N24" s="3">
        <v>45108</v>
      </c>
      <c r="O24" s="3">
        <v>45473</v>
      </c>
      <c r="P24" s="12"/>
      <c r="Q24" s="12"/>
      <c r="R24" s="12"/>
      <c r="S24" s="55" t="s">
        <v>1663</v>
      </c>
      <c r="T24" s="16" t="e">
        <f>VLOOKUP(E24,#REF!,12,FALSE)</f>
        <v>#REF!</v>
      </c>
      <c r="U24" s="16">
        <v>1</v>
      </c>
      <c r="V24" s="16" t="e">
        <f>VLOOKUP(E24,#REF!,14,FALSE)</f>
        <v>#REF!</v>
      </c>
      <c r="W24" s="17"/>
      <c r="X24" s="20"/>
      <c r="Y24" s="20"/>
      <c r="Z24" s="20"/>
      <c r="AA24" s="21"/>
      <c r="AB24" s="2" t="s">
        <v>15</v>
      </c>
      <c r="AC24" s="4">
        <v>3319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>
        <v>2</v>
      </c>
      <c r="AR24" s="4"/>
      <c r="AS24" s="4">
        <v>16</v>
      </c>
      <c r="AT24" s="4"/>
      <c r="AU24" s="4">
        <v>127</v>
      </c>
      <c r="AV24" s="4">
        <v>38</v>
      </c>
      <c r="AW24" s="4">
        <v>391</v>
      </c>
      <c r="AX24" s="4"/>
      <c r="AY24" s="4">
        <v>379</v>
      </c>
      <c r="AZ24" s="4"/>
      <c r="BA24" s="4"/>
      <c r="BB24" s="4"/>
      <c r="BC24" s="4"/>
      <c r="BD24" s="4"/>
      <c r="BE24" s="4"/>
      <c r="BF24" s="4"/>
      <c r="BG24" s="4"/>
      <c r="BH24" s="4">
        <f t="shared" si="10"/>
        <v>953</v>
      </c>
      <c r="BI24" s="7" t="e">
        <f t="shared" ref="BI24:BI30" si="21">T24+U24</f>
        <v>#REF!</v>
      </c>
      <c r="BJ24" s="7" t="e">
        <f t="shared" si="11"/>
        <v>#REF!</v>
      </c>
      <c r="BK24" s="7"/>
      <c r="BL24" s="63"/>
      <c r="BM24" s="7" t="e">
        <f t="shared" si="1"/>
        <v>#REF!</v>
      </c>
      <c r="BN24" s="7" t="e">
        <f t="shared" si="2"/>
        <v>#REF!</v>
      </c>
      <c r="BO24" s="89" t="e">
        <f t="shared" si="3"/>
        <v>#REF!</v>
      </c>
      <c r="BP24" s="7" t="e">
        <f t="shared" si="4"/>
        <v>#REF!</v>
      </c>
      <c r="BQ24" s="7" t="e">
        <f t="shared" si="5"/>
        <v>#REF!</v>
      </c>
      <c r="BR24" s="7"/>
      <c r="BS24" s="7"/>
      <c r="BU24" s="6" t="e">
        <f t="shared" si="12"/>
        <v>#REF!</v>
      </c>
      <c r="BX24" s="64" t="e">
        <f t="shared" si="6"/>
        <v>#REF!</v>
      </c>
      <c r="BY24" s="64" t="e">
        <f t="shared" si="13"/>
        <v>#REF!</v>
      </c>
      <c r="BZ24" s="82" t="e">
        <f t="shared" si="7"/>
        <v>#REF!</v>
      </c>
      <c r="CA24" s="64" t="e">
        <f t="shared" si="8"/>
        <v>#REF!</v>
      </c>
      <c r="CB24" s="64" t="e">
        <f t="shared" si="9"/>
        <v>#REF!</v>
      </c>
      <c r="CC24" s="64"/>
      <c r="CD24" s="64"/>
      <c r="CF24" s="89"/>
      <c r="CG24" s="7" t="e">
        <f t="shared" si="14"/>
        <v>#REF!</v>
      </c>
      <c r="CH24" s="7" t="e">
        <f t="shared" si="15"/>
        <v>#REF!</v>
      </c>
      <c r="CI24" s="7"/>
      <c r="CJ24" s="7"/>
      <c r="CL24" s="82"/>
      <c r="CM24" s="64" t="e">
        <f t="shared" si="16"/>
        <v>#REF!</v>
      </c>
      <c r="CN24" s="64" t="e">
        <f t="shared" si="17"/>
        <v>#REF!</v>
      </c>
    </row>
    <row r="25" spans="1:92" x14ac:dyDescent="0.25">
      <c r="A25" s="1">
        <v>23</v>
      </c>
      <c r="B25" s="4">
        <v>23</v>
      </c>
      <c r="C25" s="2" t="s">
        <v>14</v>
      </c>
      <c r="D25" s="50" t="s">
        <v>586</v>
      </c>
      <c r="E25" s="4">
        <v>101766</v>
      </c>
      <c r="F25" s="2" t="s">
        <v>68</v>
      </c>
      <c r="G25" s="2" t="s">
        <v>65</v>
      </c>
      <c r="H25" s="51" t="str">
        <f t="shared" si="0"/>
        <v>100411-6TT200W</v>
      </c>
      <c r="I25" s="4">
        <v>100411</v>
      </c>
      <c r="J25" s="2" t="s">
        <v>66</v>
      </c>
      <c r="K25" s="2" t="s">
        <v>19</v>
      </c>
      <c r="L25" s="2" t="s">
        <v>69</v>
      </c>
      <c r="M25" s="2" t="s">
        <v>21</v>
      </c>
      <c r="N25" s="3">
        <v>45108</v>
      </c>
      <c r="O25" s="3">
        <v>45473</v>
      </c>
      <c r="P25" s="12"/>
      <c r="Q25" s="12"/>
      <c r="R25" s="12"/>
      <c r="S25" s="55" t="s">
        <v>1663</v>
      </c>
      <c r="T25" s="16" t="e">
        <f>VLOOKUP(E25,#REF!,12,FALSE)</f>
        <v>#REF!</v>
      </c>
      <c r="U25" s="16">
        <v>1</v>
      </c>
      <c r="V25" s="16" t="e">
        <f>VLOOKUP(E25,#REF!,14,FALSE)</f>
        <v>#REF!</v>
      </c>
      <c r="W25" s="17"/>
      <c r="X25" s="20"/>
      <c r="Y25" s="20"/>
      <c r="Z25" s="20"/>
      <c r="AA25" s="21"/>
      <c r="AB25" s="2" t="s">
        <v>15</v>
      </c>
      <c r="AC25" s="4">
        <v>2790</v>
      </c>
      <c r="AD25" s="4">
        <v>15</v>
      </c>
      <c r="AE25" s="4"/>
      <c r="AF25" s="4"/>
      <c r="AG25" s="4"/>
      <c r="AH25" s="4"/>
      <c r="AI25" s="4"/>
      <c r="AJ25" s="4"/>
      <c r="AK25" s="4">
        <v>685</v>
      </c>
      <c r="AL25" s="4">
        <v>30</v>
      </c>
      <c r="AM25" s="4"/>
      <c r="AN25" s="4"/>
      <c r="AO25" s="4"/>
      <c r="AP25" s="4">
        <v>32</v>
      </c>
      <c r="AQ25" s="4"/>
      <c r="AR25" s="4"/>
      <c r="AS25" s="4"/>
      <c r="AT25" s="4"/>
      <c r="AU25" s="4">
        <v>24</v>
      </c>
      <c r="AV25" s="4">
        <v>104</v>
      </c>
      <c r="AW25" s="4"/>
      <c r="AX25" s="4"/>
      <c r="AY25" s="4">
        <v>15</v>
      </c>
      <c r="AZ25" s="4"/>
      <c r="BA25" s="4"/>
      <c r="BB25" s="4">
        <v>2</v>
      </c>
      <c r="BC25" s="4"/>
      <c r="BD25" s="4"/>
      <c r="BE25" s="4"/>
      <c r="BF25" s="4">
        <v>6</v>
      </c>
      <c r="BG25" s="4"/>
      <c r="BH25" s="4">
        <f t="shared" si="10"/>
        <v>913</v>
      </c>
      <c r="BI25" s="7" t="e">
        <f t="shared" si="21"/>
        <v>#REF!</v>
      </c>
      <c r="BJ25" s="7" t="e">
        <f t="shared" si="11"/>
        <v>#REF!</v>
      </c>
      <c r="BK25" s="7"/>
      <c r="BL25" s="63"/>
      <c r="BM25" s="7" t="e">
        <f t="shared" si="1"/>
        <v>#REF!</v>
      </c>
      <c r="BN25" s="7" t="e">
        <f t="shared" si="2"/>
        <v>#REF!</v>
      </c>
      <c r="BO25" s="89" t="e">
        <f t="shared" si="3"/>
        <v>#REF!</v>
      </c>
      <c r="BP25" s="7" t="e">
        <f t="shared" si="4"/>
        <v>#REF!</v>
      </c>
      <c r="BQ25" s="7" t="e">
        <f t="shared" si="5"/>
        <v>#REF!</v>
      </c>
      <c r="BR25" s="7"/>
      <c r="BS25" s="7"/>
      <c r="BU25" s="6" t="e">
        <f t="shared" si="12"/>
        <v>#REF!</v>
      </c>
      <c r="BX25" s="64" t="e">
        <f t="shared" si="6"/>
        <v>#REF!</v>
      </c>
      <c r="BY25" s="64" t="e">
        <f t="shared" si="13"/>
        <v>#REF!</v>
      </c>
      <c r="BZ25" s="82" t="e">
        <f t="shared" si="7"/>
        <v>#REF!</v>
      </c>
      <c r="CA25" s="64" t="e">
        <f t="shared" si="8"/>
        <v>#REF!</v>
      </c>
      <c r="CB25" s="64" t="e">
        <f t="shared" si="9"/>
        <v>#REF!</v>
      </c>
      <c r="CC25" s="64"/>
      <c r="CD25" s="64"/>
      <c r="CF25" s="89"/>
      <c r="CG25" s="7" t="e">
        <f t="shared" si="14"/>
        <v>#REF!</v>
      </c>
      <c r="CH25" s="7" t="e">
        <f t="shared" si="15"/>
        <v>#REF!</v>
      </c>
      <c r="CI25" s="7"/>
      <c r="CJ25" s="7"/>
      <c r="CL25" s="82"/>
      <c r="CM25" s="64" t="e">
        <f t="shared" si="16"/>
        <v>#REF!</v>
      </c>
      <c r="CN25" s="64" t="e">
        <f t="shared" si="17"/>
        <v>#REF!</v>
      </c>
    </row>
    <row r="26" spans="1:92" x14ac:dyDescent="0.25">
      <c r="A26" s="1">
        <v>24</v>
      </c>
      <c r="B26" s="4">
        <v>24</v>
      </c>
      <c r="C26" s="2" t="s">
        <v>14</v>
      </c>
      <c r="D26" s="50" t="s">
        <v>587</v>
      </c>
      <c r="E26" s="4">
        <v>133947</v>
      </c>
      <c r="F26" s="2" t="s">
        <v>70</v>
      </c>
      <c r="G26" s="2" t="s">
        <v>71</v>
      </c>
      <c r="H26" s="51" t="str">
        <f t="shared" si="0"/>
        <v>100411-PIZZANADA2B12W</v>
      </c>
      <c r="I26" s="4">
        <v>100411</v>
      </c>
      <c r="J26" s="2" t="s">
        <v>66</v>
      </c>
      <c r="K26" s="2" t="s">
        <v>19</v>
      </c>
      <c r="L26" s="2" t="s">
        <v>67</v>
      </c>
      <c r="M26" s="2" t="s">
        <v>21</v>
      </c>
      <c r="N26" s="3">
        <v>45108</v>
      </c>
      <c r="O26" s="3">
        <v>45473</v>
      </c>
      <c r="P26" s="12"/>
      <c r="Q26" s="12"/>
      <c r="R26" s="12"/>
      <c r="S26" s="55" t="s">
        <v>1663</v>
      </c>
      <c r="T26" s="16" t="e">
        <f>VLOOKUP(E26,#REF!,12,FALSE)</f>
        <v>#REF!</v>
      </c>
      <c r="U26" s="16">
        <v>1</v>
      </c>
      <c r="V26" s="16" t="e">
        <f>VLOOKUP(E26,#REF!,14,FALSE)</f>
        <v>#REF!</v>
      </c>
      <c r="W26" s="17"/>
      <c r="X26" s="20"/>
      <c r="Y26" s="20"/>
      <c r="Z26" s="20"/>
      <c r="AA26" s="21"/>
      <c r="AB26" s="2" t="s">
        <v>15</v>
      </c>
      <c r="AC26" s="4">
        <v>1833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>
        <v>1</v>
      </c>
      <c r="AQ26" s="4"/>
      <c r="AR26" s="4"/>
      <c r="AS26" s="4"/>
      <c r="AT26" s="4"/>
      <c r="AU26" s="4">
        <v>2</v>
      </c>
      <c r="AV26" s="4"/>
      <c r="AW26" s="4">
        <v>393</v>
      </c>
      <c r="AX26" s="4"/>
      <c r="AY26" s="4"/>
      <c r="AZ26" s="4"/>
      <c r="BA26" s="4"/>
      <c r="BB26" s="4"/>
      <c r="BC26" s="4"/>
      <c r="BD26" s="4"/>
      <c r="BE26" s="4"/>
      <c r="BF26" s="4">
        <v>2</v>
      </c>
      <c r="BG26" s="4"/>
      <c r="BH26" s="4">
        <f t="shared" si="10"/>
        <v>398</v>
      </c>
      <c r="BI26" s="7" t="e">
        <f t="shared" si="21"/>
        <v>#REF!</v>
      </c>
      <c r="BJ26" s="7" t="e">
        <f t="shared" si="11"/>
        <v>#REF!</v>
      </c>
      <c r="BK26" s="7"/>
      <c r="BL26" s="63"/>
      <c r="BM26" s="7" t="e">
        <f t="shared" si="1"/>
        <v>#REF!</v>
      </c>
      <c r="BN26" s="7" t="e">
        <f t="shared" si="2"/>
        <v>#REF!</v>
      </c>
      <c r="BO26" s="89" t="e">
        <f t="shared" si="3"/>
        <v>#REF!</v>
      </c>
      <c r="BP26" s="7" t="e">
        <f t="shared" si="4"/>
        <v>#REF!</v>
      </c>
      <c r="BQ26" s="7" t="e">
        <f t="shared" si="5"/>
        <v>#REF!</v>
      </c>
      <c r="BR26" s="7"/>
      <c r="BS26" s="7"/>
      <c r="BU26" s="6" t="e">
        <f t="shared" si="12"/>
        <v>#REF!</v>
      </c>
      <c r="BX26" s="64" t="e">
        <f t="shared" si="6"/>
        <v>#REF!</v>
      </c>
      <c r="BY26" s="64" t="e">
        <f t="shared" si="13"/>
        <v>#REF!</v>
      </c>
      <c r="BZ26" s="82" t="e">
        <f t="shared" si="7"/>
        <v>#REF!</v>
      </c>
      <c r="CA26" s="64" t="e">
        <f t="shared" si="8"/>
        <v>#REF!</v>
      </c>
      <c r="CB26" s="64" t="e">
        <f t="shared" si="9"/>
        <v>#REF!</v>
      </c>
      <c r="CC26" s="64"/>
      <c r="CD26" s="64"/>
      <c r="CF26" s="89"/>
      <c r="CG26" s="7" t="e">
        <f t="shared" si="14"/>
        <v>#REF!</v>
      </c>
      <c r="CH26" s="7" t="e">
        <f t="shared" si="15"/>
        <v>#REF!</v>
      </c>
      <c r="CI26" s="7"/>
      <c r="CJ26" s="7"/>
      <c r="CL26" s="82"/>
      <c r="CM26" s="64" t="e">
        <f t="shared" si="16"/>
        <v>#REF!</v>
      </c>
      <c r="CN26" s="64" t="e">
        <f t="shared" si="17"/>
        <v>#REF!</v>
      </c>
    </row>
    <row r="27" spans="1:92" x14ac:dyDescent="0.25">
      <c r="A27" s="1">
        <v>25</v>
      </c>
      <c r="B27" s="4">
        <v>25</v>
      </c>
      <c r="C27" s="2" t="s">
        <v>14</v>
      </c>
      <c r="D27" s="50" t="s">
        <v>588</v>
      </c>
      <c r="E27" s="4">
        <v>134698</v>
      </c>
      <c r="F27" s="4">
        <v>6719</v>
      </c>
      <c r="G27" s="2" t="s">
        <v>72</v>
      </c>
      <c r="H27" s="51" t="str">
        <f t="shared" si="0"/>
        <v>100067-6719</v>
      </c>
      <c r="I27" s="4">
        <v>100067</v>
      </c>
      <c r="J27" s="2" t="s">
        <v>73</v>
      </c>
      <c r="K27" s="2" t="s">
        <v>19</v>
      </c>
      <c r="L27" s="2" t="s">
        <v>74</v>
      </c>
      <c r="M27" s="2" t="s">
        <v>21</v>
      </c>
      <c r="N27" s="3">
        <v>45108</v>
      </c>
      <c r="O27" s="3">
        <v>45473</v>
      </c>
      <c r="P27" s="12" t="e">
        <f>T27+AB27</f>
        <v>#REF!</v>
      </c>
      <c r="Q27" s="12"/>
      <c r="R27" s="12"/>
      <c r="S27" s="55" t="s">
        <v>1664</v>
      </c>
      <c r="T27" s="16" t="e">
        <f>VLOOKUP(E27,#REF!,12,FALSE)</f>
        <v>#REF!</v>
      </c>
      <c r="U27" s="16">
        <v>1</v>
      </c>
      <c r="V27" s="16"/>
      <c r="W27" s="17"/>
      <c r="X27" s="20"/>
      <c r="Y27" s="20"/>
      <c r="Z27" s="20"/>
      <c r="AA27" s="21"/>
      <c r="AB27" s="57">
        <v>0.5</v>
      </c>
      <c r="AC27" s="4">
        <v>996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>
        <v>85</v>
      </c>
      <c r="AU27" s="4"/>
      <c r="AV27" s="4"/>
      <c r="AW27" s="4"/>
      <c r="AX27" s="4"/>
      <c r="AY27" s="4"/>
      <c r="AZ27" s="4"/>
      <c r="BA27" s="4">
        <v>2</v>
      </c>
      <c r="BB27" s="4"/>
      <c r="BC27" s="4"/>
      <c r="BD27" s="4"/>
      <c r="BE27" s="4"/>
      <c r="BF27" s="4">
        <v>257</v>
      </c>
      <c r="BG27" s="4"/>
      <c r="BH27" s="4">
        <f t="shared" si="10"/>
        <v>344</v>
      </c>
      <c r="BI27" s="7" t="e">
        <f t="shared" si="21"/>
        <v>#REF!</v>
      </c>
      <c r="BJ27" s="7" t="e">
        <f t="shared" si="11"/>
        <v>#REF!</v>
      </c>
      <c r="BK27" s="7"/>
      <c r="BL27" s="63"/>
      <c r="BM27" s="7" t="e">
        <f t="shared" si="1"/>
        <v>#REF!</v>
      </c>
      <c r="BN27" s="7" t="e">
        <f t="shared" si="2"/>
        <v>#REF!</v>
      </c>
      <c r="BO27" s="89" t="e">
        <f t="shared" si="3"/>
        <v>#REF!</v>
      </c>
      <c r="BP27" s="7" t="e">
        <f t="shared" si="4"/>
        <v>#REF!</v>
      </c>
      <c r="BQ27" s="7" t="e">
        <f t="shared" si="5"/>
        <v>#REF!</v>
      </c>
      <c r="BR27" s="7"/>
      <c r="BS27" s="7"/>
      <c r="BU27" s="6" t="e">
        <f t="shared" si="12"/>
        <v>#REF!</v>
      </c>
      <c r="BX27" s="64" t="e">
        <f t="shared" si="6"/>
        <v>#REF!</v>
      </c>
      <c r="BY27" s="64" t="e">
        <f t="shared" si="13"/>
        <v>#REF!</v>
      </c>
      <c r="BZ27" s="82" t="e">
        <f t="shared" si="7"/>
        <v>#REF!</v>
      </c>
      <c r="CA27" s="64" t="e">
        <f t="shared" si="8"/>
        <v>#REF!</v>
      </c>
      <c r="CB27" s="64" t="e">
        <f t="shared" si="9"/>
        <v>#REF!</v>
      </c>
      <c r="CC27" s="64"/>
      <c r="CD27" s="64"/>
      <c r="CF27" s="89"/>
      <c r="CG27" s="7" t="e">
        <f t="shared" si="14"/>
        <v>#REF!</v>
      </c>
      <c r="CH27" s="7" t="e">
        <f t="shared" si="15"/>
        <v>#REF!</v>
      </c>
      <c r="CI27" s="7"/>
      <c r="CJ27" s="7"/>
      <c r="CL27" s="82"/>
      <c r="CM27" s="64" t="e">
        <f t="shared" si="16"/>
        <v>#REF!</v>
      </c>
      <c r="CN27" s="64" t="e">
        <f t="shared" si="17"/>
        <v>#REF!</v>
      </c>
    </row>
    <row r="28" spans="1:92" x14ac:dyDescent="0.25">
      <c r="A28" s="1">
        <v>26</v>
      </c>
      <c r="B28" s="4">
        <v>26</v>
      </c>
      <c r="C28" s="2" t="s">
        <v>14</v>
      </c>
      <c r="D28" s="50" t="s">
        <v>589</v>
      </c>
      <c r="E28" s="4">
        <v>100160</v>
      </c>
      <c r="F28" s="4">
        <v>6665</v>
      </c>
      <c r="G28" s="2" t="s">
        <v>75</v>
      </c>
      <c r="H28" s="51" t="str">
        <f t="shared" si="0"/>
        <v>100067-6665</v>
      </c>
      <c r="I28" s="4">
        <v>100067</v>
      </c>
      <c r="J28" s="2" t="s">
        <v>73</v>
      </c>
      <c r="K28" s="2" t="s">
        <v>19</v>
      </c>
      <c r="L28" s="2" t="s">
        <v>76</v>
      </c>
      <c r="M28" s="2" t="s">
        <v>21</v>
      </c>
      <c r="N28" s="3">
        <v>45108</v>
      </c>
      <c r="O28" s="3">
        <v>45473</v>
      </c>
      <c r="P28" s="12" t="e">
        <f>T28+AB28</f>
        <v>#REF!</v>
      </c>
      <c r="Q28" s="12"/>
      <c r="R28" s="12"/>
      <c r="S28" s="55" t="s">
        <v>1664</v>
      </c>
      <c r="T28" s="16" t="e">
        <f>VLOOKUP(E28,#REF!,12,FALSE)</f>
        <v>#REF!</v>
      </c>
      <c r="U28" s="16">
        <v>1</v>
      </c>
      <c r="V28" s="16"/>
      <c r="W28" s="17"/>
      <c r="X28" s="20"/>
      <c r="Y28" s="20"/>
      <c r="Z28" s="20"/>
      <c r="AA28" s="21"/>
      <c r="AB28" s="57">
        <v>0.5</v>
      </c>
      <c r="AC28" s="4">
        <v>1680</v>
      </c>
      <c r="AD28" s="4">
        <v>435</v>
      </c>
      <c r="AE28" s="4"/>
      <c r="AF28" s="4">
        <v>119</v>
      </c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>
        <f t="shared" si="10"/>
        <v>554</v>
      </c>
      <c r="BI28" s="7" t="e">
        <f t="shared" si="21"/>
        <v>#REF!</v>
      </c>
      <c r="BJ28" s="7" t="e">
        <f t="shared" si="11"/>
        <v>#REF!</v>
      </c>
      <c r="BK28" s="7"/>
      <c r="BL28" s="63"/>
      <c r="BM28" s="7" t="e">
        <f t="shared" si="1"/>
        <v>#REF!</v>
      </c>
      <c r="BN28" s="7" t="e">
        <f t="shared" si="2"/>
        <v>#REF!</v>
      </c>
      <c r="BO28" s="89" t="e">
        <f t="shared" si="3"/>
        <v>#REF!</v>
      </c>
      <c r="BP28" s="7" t="e">
        <f t="shared" si="4"/>
        <v>#REF!</v>
      </c>
      <c r="BQ28" s="7" t="e">
        <f t="shared" si="5"/>
        <v>#REF!</v>
      </c>
      <c r="BR28" s="7"/>
      <c r="BS28" s="7"/>
      <c r="BU28" s="6" t="e">
        <f t="shared" si="12"/>
        <v>#REF!</v>
      </c>
      <c r="BX28" s="64" t="e">
        <f t="shared" si="6"/>
        <v>#REF!</v>
      </c>
      <c r="BY28" s="64" t="e">
        <f t="shared" si="13"/>
        <v>#REF!</v>
      </c>
      <c r="BZ28" s="82" t="e">
        <f t="shared" si="7"/>
        <v>#REF!</v>
      </c>
      <c r="CA28" s="64" t="e">
        <f t="shared" si="8"/>
        <v>#REF!</v>
      </c>
      <c r="CB28" s="64" t="e">
        <f t="shared" si="9"/>
        <v>#REF!</v>
      </c>
      <c r="CC28" s="64"/>
      <c r="CD28" s="64"/>
      <c r="CF28" s="89"/>
      <c r="CG28" s="7" t="e">
        <f t="shared" si="14"/>
        <v>#REF!</v>
      </c>
      <c r="CH28" s="7" t="e">
        <f t="shared" si="15"/>
        <v>#REF!</v>
      </c>
      <c r="CI28" s="7"/>
      <c r="CJ28" s="7"/>
      <c r="CL28" s="82"/>
      <c r="CM28" s="64" t="e">
        <f t="shared" si="16"/>
        <v>#REF!</v>
      </c>
      <c r="CN28" s="64" t="e">
        <f t="shared" si="17"/>
        <v>#REF!</v>
      </c>
    </row>
    <row r="29" spans="1:92" x14ac:dyDescent="0.25">
      <c r="A29" s="1">
        <v>27</v>
      </c>
      <c r="B29" s="4">
        <v>27</v>
      </c>
      <c r="C29" s="2" t="s">
        <v>14</v>
      </c>
      <c r="D29" s="50" t="s">
        <v>590</v>
      </c>
      <c r="E29" s="4">
        <v>133905</v>
      </c>
      <c r="F29" s="4">
        <v>6293</v>
      </c>
      <c r="G29" s="2" t="s">
        <v>77</v>
      </c>
      <c r="H29" s="51" t="str">
        <f t="shared" si="0"/>
        <v>100067-6293</v>
      </c>
      <c r="I29" s="4">
        <v>100067</v>
      </c>
      <c r="J29" s="2" t="s">
        <v>73</v>
      </c>
      <c r="K29" s="2" t="s">
        <v>19</v>
      </c>
      <c r="L29" s="2" t="s">
        <v>78</v>
      </c>
      <c r="M29" s="2" t="s">
        <v>21</v>
      </c>
      <c r="N29" s="3">
        <v>45108</v>
      </c>
      <c r="O29" s="3">
        <v>45473</v>
      </c>
      <c r="P29" s="12" t="e">
        <f>T29+AB29</f>
        <v>#REF!</v>
      </c>
      <c r="Q29" s="12"/>
      <c r="R29" s="12"/>
      <c r="S29" s="55" t="s">
        <v>1664</v>
      </c>
      <c r="T29" s="16" t="e">
        <f>VLOOKUP(E29,#REF!,12,FALSE)</f>
        <v>#REF!</v>
      </c>
      <c r="U29" s="16">
        <v>1</v>
      </c>
      <c r="V29" s="16"/>
      <c r="W29" s="17"/>
      <c r="X29" s="20"/>
      <c r="Y29" s="20"/>
      <c r="Z29" s="20"/>
      <c r="AA29" s="21"/>
      <c r="AB29" s="57">
        <v>0.5</v>
      </c>
      <c r="AC29" s="4">
        <v>1780</v>
      </c>
      <c r="AD29" s="4"/>
      <c r="AE29" s="4">
        <v>1</v>
      </c>
      <c r="AF29" s="4">
        <v>43</v>
      </c>
      <c r="AG29" s="4"/>
      <c r="AH29" s="4">
        <v>150</v>
      </c>
      <c r="AI29" s="4"/>
      <c r="AJ29" s="4"/>
      <c r="AK29" s="4"/>
      <c r="AL29" s="4"/>
      <c r="AM29" s="4"/>
      <c r="AN29" s="4"/>
      <c r="AO29" s="4"/>
      <c r="AP29" s="4">
        <v>8</v>
      </c>
      <c r="AQ29" s="4"/>
      <c r="AR29" s="4"/>
      <c r="AS29" s="4"/>
      <c r="AT29" s="4"/>
      <c r="AU29" s="4">
        <v>10</v>
      </c>
      <c r="AV29" s="4"/>
      <c r="AW29" s="4"/>
      <c r="AX29" s="4"/>
      <c r="AY29" s="4">
        <v>185</v>
      </c>
      <c r="AZ29" s="4"/>
      <c r="BA29" s="4"/>
      <c r="BB29" s="4">
        <v>2</v>
      </c>
      <c r="BC29" s="4"/>
      <c r="BD29" s="4"/>
      <c r="BE29" s="4"/>
      <c r="BF29" s="4">
        <v>46</v>
      </c>
      <c r="BG29" s="4"/>
      <c r="BH29" s="4">
        <f t="shared" si="10"/>
        <v>445</v>
      </c>
      <c r="BI29" s="7" t="e">
        <f t="shared" si="21"/>
        <v>#REF!</v>
      </c>
      <c r="BJ29" s="7" t="e">
        <f t="shared" si="11"/>
        <v>#REF!</v>
      </c>
      <c r="BK29" s="7"/>
      <c r="BL29" s="63"/>
      <c r="BM29" s="7" t="e">
        <f t="shared" si="1"/>
        <v>#REF!</v>
      </c>
      <c r="BN29" s="7" t="e">
        <f t="shared" si="2"/>
        <v>#REF!</v>
      </c>
      <c r="BO29" s="89" t="e">
        <f t="shared" si="3"/>
        <v>#REF!</v>
      </c>
      <c r="BP29" s="7" t="e">
        <f t="shared" si="4"/>
        <v>#REF!</v>
      </c>
      <c r="BQ29" s="7" t="e">
        <f t="shared" si="5"/>
        <v>#REF!</v>
      </c>
      <c r="BR29" s="7"/>
      <c r="BS29" s="7"/>
      <c r="BU29" s="6" t="e">
        <f t="shared" si="12"/>
        <v>#REF!</v>
      </c>
      <c r="BX29" s="64" t="e">
        <f t="shared" si="6"/>
        <v>#REF!</v>
      </c>
      <c r="BY29" s="64" t="e">
        <f t="shared" si="13"/>
        <v>#REF!</v>
      </c>
      <c r="BZ29" s="82" t="e">
        <f t="shared" si="7"/>
        <v>#REF!</v>
      </c>
      <c r="CA29" s="64" t="e">
        <f t="shared" si="8"/>
        <v>#REF!</v>
      </c>
      <c r="CB29" s="64" t="e">
        <f t="shared" si="9"/>
        <v>#REF!</v>
      </c>
      <c r="CC29" s="64"/>
      <c r="CD29" s="64"/>
      <c r="CF29" s="89"/>
      <c r="CG29" s="7" t="e">
        <f t="shared" si="14"/>
        <v>#REF!</v>
      </c>
      <c r="CH29" s="7" t="e">
        <f t="shared" si="15"/>
        <v>#REF!</v>
      </c>
      <c r="CI29" s="7"/>
      <c r="CJ29" s="7"/>
      <c r="CL29" s="82"/>
      <c r="CM29" s="64" t="e">
        <f t="shared" si="16"/>
        <v>#REF!</v>
      </c>
      <c r="CN29" s="64" t="e">
        <f t="shared" si="17"/>
        <v>#REF!</v>
      </c>
    </row>
    <row r="30" spans="1:92" x14ac:dyDescent="0.25">
      <c r="A30" s="1">
        <v>28</v>
      </c>
      <c r="B30" s="4">
        <v>28</v>
      </c>
      <c r="C30" s="2" t="s">
        <v>14</v>
      </c>
      <c r="D30" s="50" t="s">
        <v>591</v>
      </c>
      <c r="E30" s="4">
        <v>134362</v>
      </c>
      <c r="F30" s="4">
        <v>6270</v>
      </c>
      <c r="G30" s="2" t="s">
        <v>79</v>
      </c>
      <c r="H30" s="51" t="str">
        <f t="shared" si="0"/>
        <v>100067-6270</v>
      </c>
      <c r="I30" s="4">
        <v>100067</v>
      </c>
      <c r="J30" s="2" t="s">
        <v>73</v>
      </c>
      <c r="K30" s="2" t="s">
        <v>19</v>
      </c>
      <c r="L30" s="2" t="s">
        <v>80</v>
      </c>
      <c r="M30" s="2" t="s">
        <v>21</v>
      </c>
      <c r="N30" s="3">
        <v>45108</v>
      </c>
      <c r="O30" s="3">
        <v>45473</v>
      </c>
      <c r="P30" s="12" t="e">
        <f>T30+AB30</f>
        <v>#REF!</v>
      </c>
      <c r="Q30" s="12"/>
      <c r="R30" s="12"/>
      <c r="S30" s="55" t="s">
        <v>1664</v>
      </c>
      <c r="T30" s="16" t="e">
        <f>VLOOKUP(E30,#REF!,12,FALSE)</f>
        <v>#REF!</v>
      </c>
      <c r="U30" s="16">
        <v>1</v>
      </c>
      <c r="V30" s="16"/>
      <c r="W30" s="17"/>
      <c r="X30" s="20"/>
      <c r="Y30" s="20"/>
      <c r="Z30" s="20"/>
      <c r="AA30" s="21"/>
      <c r="AB30" s="57">
        <v>0.5</v>
      </c>
      <c r="AC30" s="4">
        <v>882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>
        <v>221</v>
      </c>
      <c r="AT30" s="4"/>
      <c r="AU30" s="4">
        <v>75</v>
      </c>
      <c r="AV30" s="4"/>
      <c r="AW30" s="4">
        <v>6</v>
      </c>
      <c r="AX30" s="4"/>
      <c r="AY30" s="4"/>
      <c r="AZ30" s="4"/>
      <c r="BA30" s="4"/>
      <c r="BB30" s="4">
        <v>4</v>
      </c>
      <c r="BC30" s="4"/>
      <c r="BD30" s="4"/>
      <c r="BE30" s="4"/>
      <c r="BF30" s="4"/>
      <c r="BG30" s="4"/>
      <c r="BH30" s="4">
        <f t="shared" si="10"/>
        <v>306</v>
      </c>
      <c r="BI30" s="7" t="e">
        <f t="shared" si="21"/>
        <v>#REF!</v>
      </c>
      <c r="BJ30" s="7" t="e">
        <f t="shared" si="11"/>
        <v>#REF!</v>
      </c>
      <c r="BK30" s="7"/>
      <c r="BL30" s="63"/>
      <c r="BM30" s="7" t="e">
        <f t="shared" si="1"/>
        <v>#REF!</v>
      </c>
      <c r="BN30" s="7" t="e">
        <f t="shared" si="2"/>
        <v>#REF!</v>
      </c>
      <c r="BO30" s="89" t="e">
        <f t="shared" si="3"/>
        <v>#REF!</v>
      </c>
      <c r="BP30" s="7" t="e">
        <f t="shared" si="4"/>
        <v>#REF!</v>
      </c>
      <c r="BQ30" s="7" t="e">
        <f t="shared" si="5"/>
        <v>#REF!</v>
      </c>
      <c r="BR30" s="7"/>
      <c r="BS30" s="7"/>
      <c r="BU30" s="6" t="e">
        <f t="shared" si="12"/>
        <v>#REF!</v>
      </c>
      <c r="BX30" s="64" t="e">
        <f t="shared" si="6"/>
        <v>#REF!</v>
      </c>
      <c r="BY30" s="64" t="e">
        <f t="shared" si="13"/>
        <v>#REF!</v>
      </c>
      <c r="BZ30" s="82" t="e">
        <f t="shared" si="7"/>
        <v>#REF!</v>
      </c>
      <c r="CA30" s="64" t="e">
        <f t="shared" si="8"/>
        <v>#REF!</v>
      </c>
      <c r="CB30" s="64" t="e">
        <f t="shared" si="9"/>
        <v>#REF!</v>
      </c>
      <c r="CC30" s="64"/>
      <c r="CD30" s="64"/>
      <c r="CF30" s="89"/>
      <c r="CG30" s="7" t="e">
        <f t="shared" si="14"/>
        <v>#REF!</v>
      </c>
      <c r="CH30" s="7" t="e">
        <f t="shared" si="15"/>
        <v>#REF!</v>
      </c>
      <c r="CI30" s="7"/>
      <c r="CJ30" s="7"/>
      <c r="CL30" s="82"/>
      <c r="CM30" s="64" t="e">
        <f t="shared" si="16"/>
        <v>#REF!</v>
      </c>
      <c r="CN30" s="64" t="e">
        <f t="shared" si="17"/>
        <v>#REF!</v>
      </c>
    </row>
    <row r="31" spans="1:92" x14ac:dyDescent="0.25">
      <c r="A31" s="1">
        <v>29</v>
      </c>
      <c r="B31" s="4">
        <v>29</v>
      </c>
      <c r="C31" s="2" t="s">
        <v>14</v>
      </c>
      <c r="D31" s="50" t="s">
        <v>592</v>
      </c>
      <c r="E31" s="4">
        <v>134564</v>
      </c>
      <c r="F31" s="4">
        <v>82220</v>
      </c>
      <c r="G31" s="2" t="s">
        <v>81</v>
      </c>
      <c r="H31" s="51" t="str">
        <f t="shared" si="0"/>
        <v>100069-82220</v>
      </c>
      <c r="I31" s="4">
        <v>100069</v>
      </c>
      <c r="J31" s="2" t="s">
        <v>82</v>
      </c>
      <c r="K31" s="2" t="s">
        <v>19</v>
      </c>
      <c r="L31" s="2" t="s">
        <v>83</v>
      </c>
      <c r="M31" s="2" t="s">
        <v>21</v>
      </c>
      <c r="N31" s="3">
        <v>45108</v>
      </c>
      <c r="O31" s="3">
        <v>45473</v>
      </c>
      <c r="P31" s="12" t="e">
        <f t="shared" ref="P31:P47" si="22">T31</f>
        <v>#REF!</v>
      </c>
      <c r="Q31" s="12"/>
      <c r="R31" s="12"/>
      <c r="S31" s="55" t="s">
        <v>1665</v>
      </c>
      <c r="T31" s="16" t="e">
        <f>VLOOKUP(E31,#REF!,12,FALSE)</f>
        <v>#REF!</v>
      </c>
      <c r="U31" s="16"/>
      <c r="V31" s="16" t="e">
        <f>VLOOKUP(E31,#REF!,14,FALSE)</f>
        <v>#REF!</v>
      </c>
      <c r="W31" s="17"/>
      <c r="X31" s="20">
        <v>36</v>
      </c>
      <c r="Y31" s="20">
        <v>1</v>
      </c>
      <c r="Z31" s="20">
        <v>39</v>
      </c>
      <c r="AA31" s="56" t="s">
        <v>1643</v>
      </c>
      <c r="AB31" s="2" t="s">
        <v>15</v>
      </c>
      <c r="AC31" s="4">
        <v>5717</v>
      </c>
      <c r="AD31" s="4">
        <v>721</v>
      </c>
      <c r="AE31" s="4">
        <v>13</v>
      </c>
      <c r="AF31" s="4"/>
      <c r="AG31" s="4"/>
      <c r="AH31" s="4"/>
      <c r="AI31" s="4"/>
      <c r="AJ31" s="4"/>
      <c r="AK31" s="4"/>
      <c r="AL31" s="4">
        <v>31</v>
      </c>
      <c r="AM31" s="4"/>
      <c r="AN31" s="4"/>
      <c r="AO31" s="4"/>
      <c r="AP31" s="4"/>
      <c r="AQ31" s="4"/>
      <c r="AR31" s="4">
        <v>20</v>
      </c>
      <c r="AS31" s="4"/>
      <c r="AT31" s="4">
        <v>62</v>
      </c>
      <c r="AU31" s="4">
        <v>4</v>
      </c>
      <c r="AV31" s="4">
        <v>113</v>
      </c>
      <c r="AW31" s="4"/>
      <c r="AX31" s="4"/>
      <c r="AY31" s="4">
        <v>540</v>
      </c>
      <c r="AZ31" s="4">
        <v>88</v>
      </c>
      <c r="BA31" s="4"/>
      <c r="BB31" s="4">
        <v>30</v>
      </c>
      <c r="BC31" s="4">
        <v>11</v>
      </c>
      <c r="BD31" s="4"/>
      <c r="BE31" s="4"/>
      <c r="BF31" s="4"/>
      <c r="BG31" s="4"/>
      <c r="BH31" s="4">
        <f t="shared" si="10"/>
        <v>1633</v>
      </c>
      <c r="BI31" s="7">
        <f t="shared" ref="BI31:BI47" si="23">X31+Y31</f>
        <v>37</v>
      </c>
      <c r="BJ31" s="7">
        <f t="shared" si="11"/>
        <v>43.01</v>
      </c>
      <c r="BK31" s="7"/>
      <c r="BL31" s="63"/>
      <c r="BM31" s="7">
        <f t="shared" si="1"/>
        <v>43.01</v>
      </c>
      <c r="BN31" s="7">
        <f t="shared" si="2"/>
        <v>6.009999999999998</v>
      </c>
      <c r="BO31" s="89">
        <f t="shared" si="3"/>
        <v>0.13973494536154379</v>
      </c>
      <c r="BP31" s="7">
        <f t="shared" si="4"/>
        <v>211529</v>
      </c>
      <c r="BQ31" s="7">
        <f t="shared" si="5"/>
        <v>245888.16999999998</v>
      </c>
      <c r="BR31" s="7"/>
      <c r="BS31" s="7"/>
      <c r="BU31" s="6">
        <f t="shared" si="12"/>
        <v>45.11</v>
      </c>
      <c r="BX31" s="64">
        <f t="shared" si="6"/>
        <v>45.11</v>
      </c>
      <c r="BY31" s="64">
        <f t="shared" si="13"/>
        <v>8.11</v>
      </c>
      <c r="BZ31" s="82">
        <f t="shared" si="7"/>
        <v>0.17978275326978496</v>
      </c>
      <c r="CA31" s="64">
        <f t="shared" si="8"/>
        <v>211529</v>
      </c>
      <c r="CB31" s="64">
        <f t="shared" si="9"/>
        <v>257893.87</v>
      </c>
      <c r="CC31" s="64"/>
      <c r="CD31" s="64"/>
      <c r="CF31" s="89"/>
      <c r="CG31" s="7">
        <f t="shared" si="14"/>
        <v>60421</v>
      </c>
      <c r="CH31" s="7">
        <f t="shared" si="15"/>
        <v>70235.33</v>
      </c>
      <c r="CI31" s="7"/>
      <c r="CJ31" s="7"/>
      <c r="CL31" s="82"/>
      <c r="CM31" s="64">
        <f t="shared" si="16"/>
        <v>60421</v>
      </c>
      <c r="CN31" s="64">
        <f t="shared" si="17"/>
        <v>73664.63</v>
      </c>
    </row>
    <row r="32" spans="1:92" x14ac:dyDescent="0.25">
      <c r="A32" s="1">
        <v>30</v>
      </c>
      <c r="B32" s="4">
        <v>30</v>
      </c>
      <c r="C32" s="2" t="s">
        <v>14</v>
      </c>
      <c r="D32" s="50" t="s">
        <v>593</v>
      </c>
      <c r="E32" s="4">
        <v>403820</v>
      </c>
      <c r="F32" s="4">
        <v>90040</v>
      </c>
      <c r="G32" s="2" t="s">
        <v>84</v>
      </c>
      <c r="H32" s="51" t="str">
        <f t="shared" si="0"/>
        <v>100069-90040</v>
      </c>
      <c r="I32" s="4">
        <v>100069</v>
      </c>
      <c r="J32" s="2" t="s">
        <v>82</v>
      </c>
      <c r="K32" s="2" t="s">
        <v>19</v>
      </c>
      <c r="L32" s="2" t="s">
        <v>85</v>
      </c>
      <c r="M32" s="2" t="s">
        <v>21</v>
      </c>
      <c r="N32" s="3">
        <v>45108</v>
      </c>
      <c r="O32" s="3">
        <v>45473</v>
      </c>
      <c r="P32" s="12" t="e">
        <f t="shared" si="22"/>
        <v>#REF!</v>
      </c>
      <c r="Q32" s="12"/>
      <c r="R32" s="12"/>
      <c r="S32" s="55" t="s">
        <v>1665</v>
      </c>
      <c r="T32" s="16" t="e">
        <f>VLOOKUP(E32,#REF!,12,FALSE)</f>
        <v>#REF!</v>
      </c>
      <c r="U32" s="16"/>
      <c r="V32" s="16" t="e">
        <f>VLOOKUP(E32,#REF!,14,FALSE)</f>
        <v>#REF!</v>
      </c>
      <c r="W32" s="17"/>
      <c r="X32" s="20">
        <v>41.95</v>
      </c>
      <c r="Y32" s="20">
        <v>1</v>
      </c>
      <c r="Z32" s="20">
        <v>44.95</v>
      </c>
      <c r="AA32" s="56" t="s">
        <v>1643</v>
      </c>
      <c r="AB32" s="2" t="s">
        <v>15</v>
      </c>
      <c r="AC32" s="4">
        <v>6267</v>
      </c>
      <c r="AD32" s="4"/>
      <c r="AE32" s="4">
        <v>15</v>
      </c>
      <c r="AF32" s="4">
        <v>76</v>
      </c>
      <c r="AG32" s="4">
        <v>43</v>
      </c>
      <c r="AH32" s="4">
        <v>52</v>
      </c>
      <c r="AI32" s="4">
        <v>45</v>
      </c>
      <c r="AJ32" s="4">
        <v>113</v>
      </c>
      <c r="AK32" s="4"/>
      <c r="AL32" s="4"/>
      <c r="AM32" s="4">
        <v>288</v>
      </c>
      <c r="AN32" s="4">
        <v>77</v>
      </c>
      <c r="AO32" s="4"/>
      <c r="AP32" s="4"/>
      <c r="AQ32" s="4">
        <v>367</v>
      </c>
      <c r="AR32" s="4">
        <v>30</v>
      </c>
      <c r="AS32" s="4"/>
      <c r="AT32" s="4">
        <v>71</v>
      </c>
      <c r="AU32" s="4">
        <v>16</v>
      </c>
      <c r="AV32" s="4"/>
      <c r="AW32" s="4"/>
      <c r="AX32" s="4"/>
      <c r="AY32" s="4">
        <v>130</v>
      </c>
      <c r="AZ32" s="4"/>
      <c r="BA32" s="4">
        <v>14</v>
      </c>
      <c r="BB32" s="4">
        <v>2</v>
      </c>
      <c r="BC32" s="4"/>
      <c r="BD32" s="4"/>
      <c r="BE32" s="4"/>
      <c r="BF32" s="4"/>
      <c r="BG32" s="4">
        <v>72</v>
      </c>
      <c r="BH32" s="4">
        <f t="shared" si="10"/>
        <v>1411</v>
      </c>
      <c r="BI32" s="7">
        <f t="shared" si="23"/>
        <v>42.95</v>
      </c>
      <c r="BJ32" s="7">
        <f t="shared" si="11"/>
        <v>49.93</v>
      </c>
      <c r="BK32" s="7"/>
      <c r="BL32" s="63">
        <v>-2.82</v>
      </c>
      <c r="BM32" s="7">
        <f t="shared" si="1"/>
        <v>47.11</v>
      </c>
      <c r="BN32" s="7">
        <f t="shared" si="2"/>
        <v>6.9799999999999969</v>
      </c>
      <c r="BO32" s="89">
        <f t="shared" si="3"/>
        <v>0.13979571399959936</v>
      </c>
      <c r="BP32" s="7">
        <f t="shared" si="4"/>
        <v>269167.65000000002</v>
      </c>
      <c r="BQ32" s="7">
        <f t="shared" si="5"/>
        <v>312911.31</v>
      </c>
      <c r="BR32" s="7"/>
      <c r="BS32" s="7"/>
      <c r="BU32" s="6">
        <f t="shared" si="12"/>
        <v>52.36</v>
      </c>
      <c r="BW32" s="65">
        <f>BL32</f>
        <v>-2.82</v>
      </c>
      <c r="BX32" s="64">
        <f t="shared" si="6"/>
        <v>49.54</v>
      </c>
      <c r="BY32" s="64">
        <f t="shared" si="13"/>
        <v>9.4099999999999966</v>
      </c>
      <c r="BZ32" s="82">
        <f t="shared" si="7"/>
        <v>0.17971734148204729</v>
      </c>
      <c r="CA32" s="64">
        <f t="shared" si="8"/>
        <v>269167.65000000002</v>
      </c>
      <c r="CB32" s="64">
        <f t="shared" si="9"/>
        <v>328140.12</v>
      </c>
      <c r="CC32" s="64"/>
      <c r="CD32" s="64"/>
      <c r="CF32" s="89"/>
      <c r="CG32" s="7">
        <f t="shared" si="14"/>
        <v>60602.450000000004</v>
      </c>
      <c r="CH32" s="7">
        <f t="shared" si="15"/>
        <v>70451.23</v>
      </c>
      <c r="CI32" s="7"/>
      <c r="CJ32" s="7"/>
      <c r="CL32" s="82"/>
      <c r="CM32" s="64">
        <f t="shared" si="16"/>
        <v>60602.450000000004</v>
      </c>
      <c r="CN32" s="64">
        <f t="shared" si="17"/>
        <v>73879.960000000006</v>
      </c>
    </row>
    <row r="33" spans="1:92" x14ac:dyDescent="0.25">
      <c r="A33" s="1">
        <v>31</v>
      </c>
      <c r="B33" s="4">
        <v>31</v>
      </c>
      <c r="C33" s="2" t="s">
        <v>14</v>
      </c>
      <c r="D33" s="50" t="s">
        <v>594</v>
      </c>
      <c r="E33" s="4">
        <v>406560</v>
      </c>
      <c r="F33" s="4">
        <v>90060</v>
      </c>
      <c r="G33" s="2" t="s">
        <v>86</v>
      </c>
      <c r="H33" s="51" t="str">
        <f t="shared" si="0"/>
        <v>100069-90060</v>
      </c>
      <c r="I33" s="4">
        <v>100069</v>
      </c>
      <c r="J33" s="2" t="s">
        <v>82</v>
      </c>
      <c r="K33" s="2" t="s">
        <v>19</v>
      </c>
      <c r="L33" s="2" t="s">
        <v>87</v>
      </c>
      <c r="M33" s="2" t="s">
        <v>21</v>
      </c>
      <c r="N33" s="3">
        <v>45108</v>
      </c>
      <c r="O33" s="3">
        <v>45473</v>
      </c>
      <c r="P33" s="12" t="e">
        <f t="shared" si="22"/>
        <v>#REF!</v>
      </c>
      <c r="Q33" s="12"/>
      <c r="R33" s="12"/>
      <c r="S33" s="55" t="s">
        <v>1665</v>
      </c>
      <c r="T33" s="16" t="e">
        <f>VLOOKUP(E33,#REF!,12,FALSE)</f>
        <v>#REF!</v>
      </c>
      <c r="U33" s="16"/>
      <c r="V33" s="16" t="e">
        <f>VLOOKUP(E33,#REF!,14,FALSE)</f>
        <v>#REF!</v>
      </c>
      <c r="W33" s="17"/>
      <c r="X33" s="20">
        <v>42</v>
      </c>
      <c r="Y33" s="20">
        <v>1</v>
      </c>
      <c r="Z33" s="20">
        <v>45</v>
      </c>
      <c r="AA33" s="56" t="s">
        <v>1643</v>
      </c>
      <c r="AB33" s="2" t="s">
        <v>15</v>
      </c>
      <c r="AC33" s="4">
        <v>486</v>
      </c>
      <c r="AD33" s="4"/>
      <c r="AE33" s="4"/>
      <c r="AF33" s="4"/>
      <c r="AG33" s="4"/>
      <c r="AH33" s="4"/>
      <c r="AI33" s="4">
        <v>22</v>
      </c>
      <c r="AJ33" s="4"/>
      <c r="AK33" s="4"/>
      <c r="AL33" s="4"/>
      <c r="AM33" s="4">
        <v>160</v>
      </c>
      <c r="AN33" s="4"/>
      <c r="AO33" s="4"/>
      <c r="AP33" s="4"/>
      <c r="AQ33" s="4"/>
      <c r="AR33" s="4"/>
      <c r="AS33" s="4">
        <v>4</v>
      </c>
      <c r="AT33" s="4"/>
      <c r="AU33" s="4"/>
      <c r="AV33" s="4"/>
      <c r="AW33" s="4"/>
      <c r="AX33" s="4"/>
      <c r="AY33" s="4"/>
      <c r="AZ33" s="4"/>
      <c r="BA33" s="4"/>
      <c r="BB33" s="4">
        <v>4</v>
      </c>
      <c r="BC33" s="4"/>
      <c r="BD33" s="4"/>
      <c r="BE33" s="4"/>
      <c r="BF33" s="4"/>
      <c r="BG33" s="4"/>
      <c r="BH33" s="4">
        <f t="shared" si="10"/>
        <v>190</v>
      </c>
      <c r="BI33" s="7">
        <f t="shared" si="23"/>
        <v>43</v>
      </c>
      <c r="BJ33" s="7">
        <f t="shared" si="11"/>
        <v>49.98</v>
      </c>
      <c r="BK33" s="7"/>
      <c r="BL33" s="63">
        <v>-2.76</v>
      </c>
      <c r="BM33" s="7">
        <f t="shared" si="1"/>
        <v>47.22</v>
      </c>
      <c r="BN33" s="7">
        <f t="shared" si="2"/>
        <v>6.9799999999999969</v>
      </c>
      <c r="BO33" s="89">
        <f t="shared" si="3"/>
        <v>0.13965586234493793</v>
      </c>
      <c r="BP33" s="7">
        <f t="shared" si="4"/>
        <v>20898</v>
      </c>
      <c r="BQ33" s="7">
        <f t="shared" si="5"/>
        <v>24290.28</v>
      </c>
      <c r="BR33" s="7"/>
      <c r="BS33" s="7"/>
      <c r="BU33" s="6">
        <f t="shared" si="12"/>
        <v>52.419999999999995</v>
      </c>
      <c r="BW33" s="65">
        <f>BL33</f>
        <v>-2.76</v>
      </c>
      <c r="BX33" s="64">
        <f t="shared" si="6"/>
        <v>49.66</v>
      </c>
      <c r="BY33" s="64">
        <f t="shared" si="13"/>
        <v>9.4199999999999946</v>
      </c>
      <c r="BZ33" s="82">
        <f t="shared" si="7"/>
        <v>0.17970240366272405</v>
      </c>
      <c r="CA33" s="64">
        <f t="shared" si="8"/>
        <v>20898</v>
      </c>
      <c r="CB33" s="64">
        <f t="shared" si="9"/>
        <v>25476.12</v>
      </c>
      <c r="CC33" s="64"/>
      <c r="CD33" s="64"/>
      <c r="CF33" s="89"/>
      <c r="CG33" s="7">
        <f t="shared" si="14"/>
        <v>8170</v>
      </c>
      <c r="CH33" s="7">
        <f t="shared" si="15"/>
        <v>9496.1999999999989</v>
      </c>
      <c r="CI33" s="7"/>
      <c r="CJ33" s="7"/>
      <c r="CL33" s="82"/>
      <c r="CM33" s="64">
        <f t="shared" si="16"/>
        <v>8170</v>
      </c>
      <c r="CN33" s="64">
        <f t="shared" si="17"/>
        <v>9959.7999999999993</v>
      </c>
    </row>
    <row r="34" spans="1:92" x14ac:dyDescent="0.25">
      <c r="A34" s="1">
        <v>32</v>
      </c>
      <c r="B34" s="4">
        <v>32</v>
      </c>
      <c r="C34" s="2" t="s">
        <v>14</v>
      </c>
      <c r="D34" s="50" t="s">
        <v>595</v>
      </c>
      <c r="E34" s="4">
        <v>134662</v>
      </c>
      <c r="F34" s="4">
        <v>78015</v>
      </c>
      <c r="G34" s="2" t="s">
        <v>88</v>
      </c>
      <c r="H34" s="51" t="str">
        <f t="shared" si="0"/>
        <v>100069-78015</v>
      </c>
      <c r="I34" s="4">
        <v>100069</v>
      </c>
      <c r="J34" s="2" t="s">
        <v>82</v>
      </c>
      <c r="K34" s="2" t="s">
        <v>19</v>
      </c>
      <c r="L34" s="2" t="s">
        <v>89</v>
      </c>
      <c r="M34" s="2" t="s">
        <v>21</v>
      </c>
      <c r="N34" s="3">
        <v>45108</v>
      </c>
      <c r="O34" s="3">
        <v>45473</v>
      </c>
      <c r="P34" s="12" t="e">
        <f t="shared" si="22"/>
        <v>#REF!</v>
      </c>
      <c r="Q34" s="12"/>
      <c r="R34" s="12"/>
      <c r="S34" s="55" t="s">
        <v>1665</v>
      </c>
      <c r="T34" s="16" t="e">
        <f>VLOOKUP(E34,#REF!,12,FALSE)</f>
        <v>#REF!</v>
      </c>
      <c r="U34" s="16"/>
      <c r="V34" s="16" t="e">
        <f>VLOOKUP(E34,#REF!,14,FALSE)</f>
        <v>#REF!</v>
      </c>
      <c r="W34" s="17"/>
      <c r="X34" s="20">
        <v>49</v>
      </c>
      <c r="Y34" s="20">
        <v>1</v>
      </c>
      <c r="Z34" s="20">
        <v>52</v>
      </c>
      <c r="AA34" s="56" t="s">
        <v>1643</v>
      </c>
      <c r="AB34" s="2" t="s">
        <v>15</v>
      </c>
      <c r="AC34" s="4">
        <v>817</v>
      </c>
      <c r="AD34" s="4"/>
      <c r="AE34" s="4">
        <v>15</v>
      </c>
      <c r="AF34" s="4"/>
      <c r="AG34" s="4"/>
      <c r="AH34" s="4"/>
      <c r="AI34" s="4">
        <v>42</v>
      </c>
      <c r="AJ34" s="4"/>
      <c r="AK34" s="4"/>
      <c r="AL34" s="4">
        <v>8</v>
      </c>
      <c r="AM34" s="4"/>
      <c r="AN34" s="4"/>
      <c r="AO34" s="4"/>
      <c r="AP34" s="4"/>
      <c r="AQ34" s="4"/>
      <c r="AR34" s="4"/>
      <c r="AS34" s="4">
        <v>140</v>
      </c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>
        <f t="shared" si="10"/>
        <v>205</v>
      </c>
      <c r="BI34" s="7">
        <f t="shared" si="23"/>
        <v>50</v>
      </c>
      <c r="BJ34" s="7">
        <f t="shared" si="11"/>
        <v>58.12</v>
      </c>
      <c r="BK34" s="7"/>
      <c r="BL34" s="63">
        <v>-2.41</v>
      </c>
      <c r="BM34" s="7">
        <f t="shared" si="1"/>
        <v>55.709999999999994</v>
      </c>
      <c r="BN34" s="7">
        <f t="shared" si="2"/>
        <v>8.1199999999999974</v>
      </c>
      <c r="BO34" s="89">
        <f t="shared" si="3"/>
        <v>0.13971094287680658</v>
      </c>
      <c r="BP34" s="7">
        <f t="shared" si="4"/>
        <v>40850</v>
      </c>
      <c r="BQ34" s="7">
        <f t="shared" si="5"/>
        <v>47484.04</v>
      </c>
      <c r="BR34" s="7"/>
      <c r="BS34" s="7"/>
      <c r="BU34" s="6">
        <f t="shared" si="12"/>
        <v>60.96</v>
      </c>
      <c r="BW34" s="65">
        <f>BL34</f>
        <v>-2.41</v>
      </c>
      <c r="BX34" s="64">
        <f t="shared" si="6"/>
        <v>58.55</v>
      </c>
      <c r="BY34" s="64">
        <f t="shared" si="13"/>
        <v>10.96</v>
      </c>
      <c r="BZ34" s="82">
        <f t="shared" si="7"/>
        <v>0.17979002624671916</v>
      </c>
      <c r="CA34" s="64">
        <f t="shared" si="8"/>
        <v>40850</v>
      </c>
      <c r="CB34" s="64">
        <f t="shared" si="9"/>
        <v>49804.32</v>
      </c>
      <c r="CC34" s="64"/>
      <c r="CD34" s="64"/>
      <c r="CF34" s="89"/>
      <c r="CG34" s="7">
        <f t="shared" si="14"/>
        <v>10250</v>
      </c>
      <c r="CH34" s="7">
        <f t="shared" si="15"/>
        <v>11914.6</v>
      </c>
      <c r="CI34" s="7"/>
      <c r="CJ34" s="7"/>
      <c r="CL34" s="82"/>
      <c r="CM34" s="64">
        <f t="shared" si="16"/>
        <v>10250</v>
      </c>
      <c r="CN34" s="64">
        <f t="shared" si="17"/>
        <v>12496.8</v>
      </c>
    </row>
    <row r="35" spans="1:92" x14ac:dyDescent="0.25">
      <c r="A35" s="1">
        <v>33</v>
      </c>
      <c r="B35" s="4">
        <v>33</v>
      </c>
      <c r="C35" s="2" t="s">
        <v>14</v>
      </c>
      <c r="D35" s="50" t="s">
        <v>596</v>
      </c>
      <c r="E35" s="4">
        <v>139892</v>
      </c>
      <c r="F35" s="4">
        <v>78185</v>
      </c>
      <c r="G35" s="2" t="s">
        <v>90</v>
      </c>
      <c r="H35" s="51" t="str">
        <f t="shared" si="0"/>
        <v>100069-78185</v>
      </c>
      <c r="I35" s="4">
        <v>100069</v>
      </c>
      <c r="J35" s="2" t="s">
        <v>82</v>
      </c>
      <c r="K35" s="2" t="s">
        <v>19</v>
      </c>
      <c r="L35" s="2" t="s">
        <v>91</v>
      </c>
      <c r="M35" s="2" t="s">
        <v>21</v>
      </c>
      <c r="N35" s="3">
        <v>45108</v>
      </c>
      <c r="O35" s="3">
        <v>45473</v>
      </c>
      <c r="P35" s="12" t="e">
        <f t="shared" si="22"/>
        <v>#REF!</v>
      </c>
      <c r="Q35" s="12"/>
      <c r="R35" s="12"/>
      <c r="S35" s="55" t="s">
        <v>1665</v>
      </c>
      <c r="T35" s="16" t="e">
        <f>VLOOKUP(E35,#REF!,12,FALSE)</f>
        <v>#REF!</v>
      </c>
      <c r="U35" s="16"/>
      <c r="V35" s="16" t="e">
        <f>VLOOKUP(E35,#REF!,14,FALSE)</f>
        <v>#REF!</v>
      </c>
      <c r="W35" s="17"/>
      <c r="X35" s="20">
        <v>37</v>
      </c>
      <c r="Y35" s="20">
        <v>1</v>
      </c>
      <c r="Z35" s="20">
        <v>40</v>
      </c>
      <c r="AA35" s="56" t="s">
        <v>1643</v>
      </c>
      <c r="AB35" s="2" t="s">
        <v>15</v>
      </c>
      <c r="AC35" s="4">
        <v>972</v>
      </c>
      <c r="AD35" s="4"/>
      <c r="AE35" s="4"/>
      <c r="AF35" s="4"/>
      <c r="AG35" s="4"/>
      <c r="AH35" s="4"/>
      <c r="AI35" s="4">
        <v>131</v>
      </c>
      <c r="AJ35" s="4"/>
      <c r="AK35" s="4"/>
      <c r="AL35" s="4">
        <v>60</v>
      </c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>
        <v>3</v>
      </c>
      <c r="BG35" s="4"/>
      <c r="BH35" s="4">
        <f t="shared" si="10"/>
        <v>194</v>
      </c>
      <c r="BI35" s="7">
        <f t="shared" si="23"/>
        <v>38</v>
      </c>
      <c r="BJ35" s="7">
        <f t="shared" si="11"/>
        <v>44.169999999999995</v>
      </c>
      <c r="BK35" s="7"/>
      <c r="BL35" s="63">
        <v>-1.83</v>
      </c>
      <c r="BM35" s="7">
        <f t="shared" si="1"/>
        <v>42.339999999999996</v>
      </c>
      <c r="BN35" s="7">
        <f t="shared" si="2"/>
        <v>6.1699999999999946</v>
      </c>
      <c r="BO35" s="89">
        <f t="shared" si="3"/>
        <v>0.13968757074937729</v>
      </c>
      <c r="BP35" s="7">
        <f t="shared" si="4"/>
        <v>36936</v>
      </c>
      <c r="BQ35" s="7">
        <f t="shared" si="5"/>
        <v>42933.24</v>
      </c>
      <c r="BR35" s="7"/>
      <c r="BS35" s="7"/>
      <c r="BU35" s="6">
        <f t="shared" si="12"/>
        <v>46.33</v>
      </c>
      <c r="BW35" s="65">
        <f>BL35</f>
        <v>-1.83</v>
      </c>
      <c r="BX35" s="64">
        <f t="shared" si="6"/>
        <v>44.5</v>
      </c>
      <c r="BY35" s="64">
        <f t="shared" si="13"/>
        <v>8.3299999999999983</v>
      </c>
      <c r="BZ35" s="82">
        <f t="shared" si="7"/>
        <v>0.17979710770559029</v>
      </c>
      <c r="CA35" s="64">
        <f t="shared" si="8"/>
        <v>36936</v>
      </c>
      <c r="CB35" s="64">
        <f t="shared" si="9"/>
        <v>45032.759999999995</v>
      </c>
      <c r="CC35" s="64"/>
      <c r="CD35" s="64"/>
      <c r="CF35" s="89"/>
      <c r="CG35" s="7">
        <f t="shared" si="14"/>
        <v>7372</v>
      </c>
      <c r="CH35" s="7">
        <f t="shared" si="15"/>
        <v>8568.98</v>
      </c>
      <c r="CI35" s="7"/>
      <c r="CJ35" s="7"/>
      <c r="CL35" s="82"/>
      <c r="CM35" s="64">
        <f t="shared" si="16"/>
        <v>7372</v>
      </c>
      <c r="CN35" s="64">
        <f t="shared" si="17"/>
        <v>8988.02</v>
      </c>
    </row>
    <row r="36" spans="1:92" x14ac:dyDescent="0.25">
      <c r="A36" s="1">
        <v>34</v>
      </c>
      <c r="B36" s="4">
        <v>34</v>
      </c>
      <c r="C36" s="2" t="s">
        <v>14</v>
      </c>
      <c r="D36" s="50" t="s">
        <v>597</v>
      </c>
      <c r="E36" s="4">
        <v>100200</v>
      </c>
      <c r="F36" s="4">
        <v>72820</v>
      </c>
      <c r="G36" s="2" t="s">
        <v>92</v>
      </c>
      <c r="H36" s="51" t="str">
        <f t="shared" si="0"/>
        <v>100069-72820</v>
      </c>
      <c r="I36" s="4">
        <v>100069</v>
      </c>
      <c r="J36" s="2" t="s">
        <v>82</v>
      </c>
      <c r="K36" s="2" t="s">
        <v>19</v>
      </c>
      <c r="L36" s="2" t="s">
        <v>93</v>
      </c>
      <c r="M36" s="2" t="s">
        <v>21</v>
      </c>
      <c r="N36" s="3">
        <v>45108</v>
      </c>
      <c r="O36" s="3">
        <v>45473</v>
      </c>
      <c r="P36" s="12" t="e">
        <f t="shared" si="22"/>
        <v>#REF!</v>
      </c>
      <c r="Q36" s="12"/>
      <c r="R36" s="12"/>
      <c r="S36" s="55" t="s">
        <v>1665</v>
      </c>
      <c r="T36" s="16" t="e">
        <f>VLOOKUP(E36,#REF!,12,FALSE)</f>
        <v>#REF!</v>
      </c>
      <c r="U36" s="16"/>
      <c r="V36" s="16" t="e">
        <f>VLOOKUP(E36,#REF!,14,FALSE)</f>
        <v>#REF!</v>
      </c>
      <c r="W36" s="17"/>
      <c r="X36" s="20">
        <v>45.5</v>
      </c>
      <c r="Y36" s="20">
        <v>1</v>
      </c>
      <c r="Z36" s="20">
        <v>48.5</v>
      </c>
      <c r="AA36" s="56" t="s">
        <v>1643</v>
      </c>
      <c r="AB36" s="2" t="s">
        <v>15</v>
      </c>
      <c r="AC36" s="4">
        <v>1384</v>
      </c>
      <c r="AD36" s="4"/>
      <c r="AE36" s="4">
        <v>3</v>
      </c>
      <c r="AF36" s="4"/>
      <c r="AG36" s="4"/>
      <c r="AH36" s="4"/>
      <c r="AI36" s="4">
        <v>253</v>
      </c>
      <c r="AJ36" s="4">
        <v>13</v>
      </c>
      <c r="AK36" s="4"/>
      <c r="AL36" s="4">
        <v>16</v>
      </c>
      <c r="AM36" s="4"/>
      <c r="AN36" s="4"/>
      <c r="AO36" s="4"/>
      <c r="AP36" s="4"/>
      <c r="AQ36" s="4">
        <v>73</v>
      </c>
      <c r="AR36" s="4">
        <v>12</v>
      </c>
      <c r="AS36" s="4"/>
      <c r="AT36" s="4"/>
      <c r="AU36" s="4"/>
      <c r="AV36" s="4"/>
      <c r="AW36" s="4">
        <v>41</v>
      </c>
      <c r="AX36" s="4">
        <v>15</v>
      </c>
      <c r="AY36" s="4"/>
      <c r="AZ36" s="4">
        <v>18</v>
      </c>
      <c r="BA36" s="4">
        <v>11</v>
      </c>
      <c r="BB36" s="4"/>
      <c r="BC36" s="4">
        <v>15</v>
      </c>
      <c r="BD36" s="4">
        <v>21</v>
      </c>
      <c r="BE36" s="4"/>
      <c r="BF36" s="4"/>
      <c r="BG36" s="4">
        <v>40</v>
      </c>
      <c r="BH36" s="4">
        <f t="shared" si="10"/>
        <v>531</v>
      </c>
      <c r="BI36" s="7">
        <f t="shared" si="23"/>
        <v>46.5</v>
      </c>
      <c r="BJ36" s="7">
        <f t="shared" si="11"/>
        <v>54.05</v>
      </c>
      <c r="BK36" s="7"/>
      <c r="BL36" s="63"/>
      <c r="BM36" s="7">
        <f t="shared" si="1"/>
        <v>54.05</v>
      </c>
      <c r="BN36" s="7">
        <f t="shared" si="2"/>
        <v>7.5499999999999972</v>
      </c>
      <c r="BO36" s="89">
        <f t="shared" si="3"/>
        <v>0.13968547641073076</v>
      </c>
      <c r="BP36" s="7">
        <f t="shared" si="4"/>
        <v>64356</v>
      </c>
      <c r="BQ36" s="7">
        <f t="shared" si="5"/>
        <v>74805.2</v>
      </c>
      <c r="BR36" s="7"/>
      <c r="BS36" s="7"/>
      <c r="BU36" s="6">
        <f t="shared" si="12"/>
        <v>56.69</v>
      </c>
      <c r="BX36" s="64">
        <f t="shared" si="6"/>
        <v>56.69</v>
      </c>
      <c r="BY36" s="64">
        <f t="shared" si="13"/>
        <v>10.189999999999998</v>
      </c>
      <c r="BZ36" s="82">
        <f t="shared" si="7"/>
        <v>0.17974951490562707</v>
      </c>
      <c r="CA36" s="64">
        <f t="shared" si="8"/>
        <v>64356</v>
      </c>
      <c r="CB36" s="64">
        <f t="shared" si="9"/>
        <v>78458.959999999992</v>
      </c>
      <c r="CC36" s="64"/>
      <c r="CD36" s="64"/>
      <c r="CF36" s="89"/>
      <c r="CG36" s="7">
        <f t="shared" si="14"/>
        <v>24691.5</v>
      </c>
      <c r="CH36" s="7">
        <f t="shared" si="15"/>
        <v>28700.55</v>
      </c>
      <c r="CI36" s="7"/>
      <c r="CJ36" s="7"/>
      <c r="CL36" s="82"/>
      <c r="CM36" s="64">
        <f t="shared" si="16"/>
        <v>24691.5</v>
      </c>
      <c r="CN36" s="64">
        <f t="shared" si="17"/>
        <v>30102.39</v>
      </c>
    </row>
    <row r="37" spans="1:92" x14ac:dyDescent="0.25">
      <c r="A37" s="1">
        <v>35</v>
      </c>
      <c r="B37" s="4">
        <v>35</v>
      </c>
      <c r="C37" s="2" t="s">
        <v>14</v>
      </c>
      <c r="D37" s="50" t="s">
        <v>598</v>
      </c>
      <c r="E37" s="4">
        <v>134667</v>
      </c>
      <c r="F37" s="4">
        <v>79010</v>
      </c>
      <c r="G37" s="2" t="s">
        <v>94</v>
      </c>
      <c r="H37" s="51" t="str">
        <f t="shared" si="0"/>
        <v>100069-79010</v>
      </c>
      <c r="I37" s="4">
        <v>100069</v>
      </c>
      <c r="J37" s="2" t="s">
        <v>82</v>
      </c>
      <c r="K37" s="2" t="s">
        <v>19</v>
      </c>
      <c r="L37" s="2" t="s">
        <v>95</v>
      </c>
      <c r="M37" s="2" t="s">
        <v>21</v>
      </c>
      <c r="N37" s="3">
        <v>45108</v>
      </c>
      <c r="O37" s="3">
        <v>45473</v>
      </c>
      <c r="P37" s="12" t="e">
        <f t="shared" si="22"/>
        <v>#REF!</v>
      </c>
      <c r="Q37" s="12"/>
      <c r="R37" s="12"/>
      <c r="S37" s="55" t="s">
        <v>1665</v>
      </c>
      <c r="T37" s="16" t="e">
        <f>VLOOKUP(E37,#REF!,12,FALSE)</f>
        <v>#REF!</v>
      </c>
      <c r="U37" s="16"/>
      <c r="V37" s="16" t="e">
        <f>VLOOKUP(E37,#REF!,14,FALSE)</f>
        <v>#REF!</v>
      </c>
      <c r="W37" s="17"/>
      <c r="X37" s="20">
        <v>49.42</v>
      </c>
      <c r="Y37" s="20">
        <v>1</v>
      </c>
      <c r="Z37" s="20">
        <v>52.42</v>
      </c>
      <c r="AA37" s="56" t="s">
        <v>1643</v>
      </c>
      <c r="AB37" s="2" t="s">
        <v>15</v>
      </c>
      <c r="AC37" s="4">
        <v>389</v>
      </c>
      <c r="AD37" s="4"/>
      <c r="AE37" s="4">
        <v>11</v>
      </c>
      <c r="AF37" s="4"/>
      <c r="AG37" s="4">
        <v>223</v>
      </c>
      <c r="AH37" s="4"/>
      <c r="AI37" s="4"/>
      <c r="AJ37" s="4"/>
      <c r="AK37" s="4"/>
      <c r="AL37" s="4"/>
      <c r="AM37" s="4">
        <v>4</v>
      </c>
      <c r="AN37" s="4"/>
      <c r="AO37" s="4"/>
      <c r="AP37" s="4"/>
      <c r="AQ37" s="4"/>
      <c r="AR37" s="4"/>
      <c r="AS37" s="4">
        <v>9</v>
      </c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>
        <f t="shared" si="10"/>
        <v>247</v>
      </c>
      <c r="BI37" s="7">
        <f t="shared" si="23"/>
        <v>50.42</v>
      </c>
      <c r="BJ37" s="7">
        <f t="shared" si="11"/>
        <v>58.61</v>
      </c>
      <c r="BK37" s="7"/>
      <c r="BL37" s="63"/>
      <c r="BM37" s="7">
        <f t="shared" si="1"/>
        <v>58.61</v>
      </c>
      <c r="BN37" s="7">
        <f t="shared" si="2"/>
        <v>8.1899999999999977</v>
      </c>
      <c r="BO37" s="89">
        <f t="shared" si="3"/>
        <v>0.13973724620371947</v>
      </c>
      <c r="BP37" s="7">
        <f t="shared" si="4"/>
        <v>19613.38</v>
      </c>
      <c r="BQ37" s="7">
        <f t="shared" si="5"/>
        <v>22799.29</v>
      </c>
      <c r="BR37" s="7"/>
      <c r="BS37" s="7"/>
      <c r="BU37" s="6">
        <f t="shared" si="12"/>
        <v>61.47</v>
      </c>
      <c r="BX37" s="64">
        <f t="shared" si="6"/>
        <v>61.47</v>
      </c>
      <c r="BY37" s="64">
        <f t="shared" si="13"/>
        <v>11.049999999999997</v>
      </c>
      <c r="BZ37" s="82">
        <f t="shared" si="7"/>
        <v>0.17976248576541398</v>
      </c>
      <c r="CA37" s="64">
        <f t="shared" si="8"/>
        <v>19613.38</v>
      </c>
      <c r="CB37" s="64">
        <f t="shared" si="9"/>
        <v>23911.829999999998</v>
      </c>
      <c r="CC37" s="64"/>
      <c r="CD37" s="64"/>
      <c r="CF37" s="89"/>
      <c r="CG37" s="7">
        <f t="shared" si="14"/>
        <v>12453.74</v>
      </c>
      <c r="CH37" s="7">
        <f t="shared" si="15"/>
        <v>14476.67</v>
      </c>
      <c r="CI37" s="7"/>
      <c r="CJ37" s="7"/>
      <c r="CL37" s="82"/>
      <c r="CM37" s="64">
        <f t="shared" si="16"/>
        <v>12453.74</v>
      </c>
      <c r="CN37" s="64">
        <f t="shared" si="17"/>
        <v>15183.09</v>
      </c>
    </row>
    <row r="38" spans="1:92" x14ac:dyDescent="0.25">
      <c r="A38" s="1">
        <v>36</v>
      </c>
      <c r="B38" s="4">
        <v>36</v>
      </c>
      <c r="C38" s="2" t="s">
        <v>14</v>
      </c>
      <c r="D38" s="50" t="s">
        <v>599</v>
      </c>
      <c r="E38" s="4">
        <v>134668</v>
      </c>
      <c r="F38" s="4">
        <v>79015</v>
      </c>
      <c r="G38" s="2" t="s">
        <v>96</v>
      </c>
      <c r="H38" s="51" t="str">
        <f t="shared" si="0"/>
        <v>100069-79015</v>
      </c>
      <c r="I38" s="4">
        <v>100069</v>
      </c>
      <c r="J38" s="2" t="s">
        <v>82</v>
      </c>
      <c r="K38" s="2" t="s">
        <v>19</v>
      </c>
      <c r="L38" s="2" t="s">
        <v>97</v>
      </c>
      <c r="M38" s="2" t="s">
        <v>21</v>
      </c>
      <c r="N38" s="3">
        <v>45108</v>
      </c>
      <c r="O38" s="3">
        <v>45473</v>
      </c>
      <c r="P38" s="12" t="e">
        <f t="shared" si="22"/>
        <v>#REF!</v>
      </c>
      <c r="Q38" s="12"/>
      <c r="R38" s="12"/>
      <c r="S38" s="55" t="s">
        <v>1665</v>
      </c>
      <c r="T38" s="16" t="e">
        <f>VLOOKUP(E38,#REF!,12,FALSE)</f>
        <v>#REF!</v>
      </c>
      <c r="U38" s="16"/>
      <c r="V38" s="16" t="e">
        <f>VLOOKUP(E38,#REF!,14,FALSE)</f>
        <v>#REF!</v>
      </c>
      <c r="W38" s="17"/>
      <c r="X38" s="20">
        <v>41</v>
      </c>
      <c r="Y38" s="20">
        <v>1</v>
      </c>
      <c r="Z38" s="20">
        <v>44</v>
      </c>
      <c r="AA38" s="56" t="s">
        <v>1643</v>
      </c>
      <c r="AB38" s="2" t="s">
        <v>15</v>
      </c>
      <c r="AC38" s="4">
        <v>924</v>
      </c>
      <c r="AD38" s="4">
        <v>54</v>
      </c>
      <c r="AE38" s="4">
        <v>60</v>
      </c>
      <c r="AF38" s="4">
        <v>5</v>
      </c>
      <c r="AG38" s="4">
        <v>3</v>
      </c>
      <c r="AH38" s="4"/>
      <c r="AI38" s="4"/>
      <c r="AJ38" s="4"/>
      <c r="AK38" s="4"/>
      <c r="AL38" s="4">
        <v>2</v>
      </c>
      <c r="AM38" s="4">
        <v>3</v>
      </c>
      <c r="AN38" s="4"/>
      <c r="AO38" s="4"/>
      <c r="AP38" s="4">
        <v>10</v>
      </c>
      <c r="AQ38" s="4"/>
      <c r="AR38" s="4">
        <v>5</v>
      </c>
      <c r="AS38" s="4"/>
      <c r="AT38" s="4"/>
      <c r="AU38" s="4">
        <v>17</v>
      </c>
      <c r="AV38" s="4"/>
      <c r="AW38" s="4"/>
      <c r="AX38" s="4"/>
      <c r="AY38" s="4"/>
      <c r="AZ38" s="4">
        <v>67</v>
      </c>
      <c r="BA38" s="4"/>
      <c r="BB38" s="4">
        <v>42</v>
      </c>
      <c r="BC38" s="4">
        <v>2</v>
      </c>
      <c r="BD38" s="4"/>
      <c r="BE38" s="4"/>
      <c r="BF38" s="4"/>
      <c r="BG38" s="4"/>
      <c r="BH38" s="4">
        <f t="shared" si="10"/>
        <v>270</v>
      </c>
      <c r="BI38" s="7">
        <f t="shared" si="23"/>
        <v>42</v>
      </c>
      <c r="BJ38" s="7">
        <f t="shared" si="11"/>
        <v>48.82</v>
      </c>
      <c r="BK38" s="7"/>
      <c r="BL38" s="63"/>
      <c r="BM38" s="7">
        <f t="shared" si="1"/>
        <v>48.82</v>
      </c>
      <c r="BN38" s="7">
        <f t="shared" si="2"/>
        <v>6.82</v>
      </c>
      <c r="BO38" s="89">
        <f t="shared" si="3"/>
        <v>0.13969684555510037</v>
      </c>
      <c r="BP38" s="7">
        <f t="shared" si="4"/>
        <v>38808</v>
      </c>
      <c r="BQ38" s="7">
        <f t="shared" si="5"/>
        <v>45109.68</v>
      </c>
      <c r="BR38" s="7"/>
      <c r="BS38" s="7"/>
      <c r="BU38" s="6">
        <f t="shared" si="12"/>
        <v>51.199999999999996</v>
      </c>
      <c r="BX38" s="64">
        <f t="shared" si="6"/>
        <v>51.199999999999996</v>
      </c>
      <c r="BY38" s="64">
        <f t="shared" si="13"/>
        <v>9.1999999999999957</v>
      </c>
      <c r="BZ38" s="82">
        <f t="shared" si="7"/>
        <v>0.17968749999999994</v>
      </c>
      <c r="CA38" s="64">
        <f t="shared" si="8"/>
        <v>38808</v>
      </c>
      <c r="CB38" s="64">
        <f t="shared" si="9"/>
        <v>47308.799999999996</v>
      </c>
      <c r="CC38" s="64"/>
      <c r="CD38" s="64"/>
      <c r="CF38" s="89"/>
      <c r="CG38" s="7">
        <f t="shared" si="14"/>
        <v>11340</v>
      </c>
      <c r="CH38" s="7">
        <f t="shared" si="15"/>
        <v>13181.4</v>
      </c>
      <c r="CI38" s="7"/>
      <c r="CJ38" s="7"/>
      <c r="CL38" s="82"/>
      <c r="CM38" s="64">
        <f t="shared" si="16"/>
        <v>11340</v>
      </c>
      <c r="CN38" s="64">
        <f t="shared" si="17"/>
        <v>13823.999999999998</v>
      </c>
    </row>
    <row r="39" spans="1:92" x14ac:dyDescent="0.25">
      <c r="A39" s="1">
        <v>37</v>
      </c>
      <c r="B39" s="4">
        <v>37</v>
      </c>
      <c r="C39" s="2" t="s">
        <v>14</v>
      </c>
      <c r="D39" s="50" t="s">
        <v>600</v>
      </c>
      <c r="E39" s="4">
        <v>139847</v>
      </c>
      <c r="F39" s="4">
        <v>79185</v>
      </c>
      <c r="G39" s="2" t="s">
        <v>98</v>
      </c>
      <c r="H39" s="51" t="str">
        <f t="shared" si="0"/>
        <v>100069-79185</v>
      </c>
      <c r="I39" s="4">
        <v>100069</v>
      </c>
      <c r="J39" s="2" t="s">
        <v>82</v>
      </c>
      <c r="K39" s="2" t="s">
        <v>19</v>
      </c>
      <c r="L39" s="2" t="s">
        <v>99</v>
      </c>
      <c r="M39" s="2" t="s">
        <v>21</v>
      </c>
      <c r="N39" s="3">
        <v>45108</v>
      </c>
      <c r="O39" s="3">
        <v>45473</v>
      </c>
      <c r="P39" s="12" t="e">
        <f t="shared" si="22"/>
        <v>#REF!</v>
      </c>
      <c r="Q39" s="12"/>
      <c r="R39" s="12"/>
      <c r="S39" s="55" t="s">
        <v>1665</v>
      </c>
      <c r="T39" s="16" t="e">
        <f>VLOOKUP(E39,#REF!,12,FALSE)</f>
        <v>#REF!</v>
      </c>
      <c r="U39" s="16"/>
      <c r="V39" s="16" t="e">
        <f>VLOOKUP(E39,#REF!,14,FALSE)</f>
        <v>#REF!</v>
      </c>
      <c r="W39" s="17"/>
      <c r="X39" s="20">
        <v>38.1</v>
      </c>
      <c r="Y39" s="20">
        <v>1</v>
      </c>
      <c r="Z39" s="20">
        <v>41.1</v>
      </c>
      <c r="AA39" s="56" t="s">
        <v>1643</v>
      </c>
      <c r="AB39" s="2" t="s">
        <v>15</v>
      </c>
      <c r="AC39" s="4">
        <v>790</v>
      </c>
      <c r="AD39" s="4"/>
      <c r="AE39" s="4">
        <v>11</v>
      </c>
      <c r="AF39" s="4"/>
      <c r="AG39" s="4">
        <v>256</v>
      </c>
      <c r="AH39" s="4"/>
      <c r="AI39" s="4"/>
      <c r="AJ39" s="4"/>
      <c r="AK39" s="4"/>
      <c r="AL39" s="4"/>
      <c r="AM39" s="4"/>
      <c r="AN39" s="4"/>
      <c r="AO39" s="4"/>
      <c r="AP39" s="4">
        <v>24</v>
      </c>
      <c r="AQ39" s="4"/>
      <c r="AR39" s="4">
        <v>5</v>
      </c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>
        <v>2</v>
      </c>
      <c r="BD39" s="4"/>
      <c r="BE39" s="4"/>
      <c r="BF39" s="4"/>
      <c r="BG39" s="4"/>
      <c r="BH39" s="4">
        <f t="shared" si="10"/>
        <v>298</v>
      </c>
      <c r="BI39" s="7">
        <f t="shared" si="23"/>
        <v>39.1</v>
      </c>
      <c r="BJ39" s="7">
        <f t="shared" si="11"/>
        <v>45.449999999999996</v>
      </c>
      <c r="BK39" s="7"/>
      <c r="BL39" s="63"/>
      <c r="BM39" s="7">
        <f t="shared" si="1"/>
        <v>45.449999999999996</v>
      </c>
      <c r="BN39" s="7">
        <f t="shared" si="2"/>
        <v>6.3499999999999943</v>
      </c>
      <c r="BO39" s="89">
        <f t="shared" si="3"/>
        <v>0.13971397139713959</v>
      </c>
      <c r="BP39" s="7">
        <f t="shared" si="4"/>
        <v>30889</v>
      </c>
      <c r="BQ39" s="7">
        <f t="shared" si="5"/>
        <v>35905.5</v>
      </c>
      <c r="BR39" s="7"/>
      <c r="BS39" s="7"/>
      <c r="BU39" s="6">
        <f t="shared" si="12"/>
        <v>47.669999999999995</v>
      </c>
      <c r="BX39" s="64">
        <f t="shared" si="6"/>
        <v>47.669999999999995</v>
      </c>
      <c r="BY39" s="64">
        <f t="shared" si="13"/>
        <v>8.5699999999999932</v>
      </c>
      <c r="BZ39" s="82">
        <f t="shared" si="7"/>
        <v>0.17977763792741755</v>
      </c>
      <c r="CA39" s="64">
        <f t="shared" si="8"/>
        <v>30889</v>
      </c>
      <c r="CB39" s="64">
        <f t="shared" si="9"/>
        <v>37659.299999999996</v>
      </c>
      <c r="CC39" s="64"/>
      <c r="CD39" s="64"/>
      <c r="CF39" s="89"/>
      <c r="CG39" s="7">
        <f t="shared" si="14"/>
        <v>11651.800000000001</v>
      </c>
      <c r="CH39" s="7">
        <f t="shared" si="15"/>
        <v>13544.099999999999</v>
      </c>
      <c r="CI39" s="7"/>
      <c r="CJ39" s="7"/>
      <c r="CL39" s="82"/>
      <c r="CM39" s="64">
        <f t="shared" si="16"/>
        <v>11651.800000000001</v>
      </c>
      <c r="CN39" s="64">
        <f t="shared" si="17"/>
        <v>14205.659999999998</v>
      </c>
    </row>
    <row r="40" spans="1:92" x14ac:dyDescent="0.25">
      <c r="A40" s="1">
        <v>38</v>
      </c>
      <c r="B40" s="4">
        <v>38</v>
      </c>
      <c r="C40" s="2" t="s">
        <v>14</v>
      </c>
      <c r="D40" s="50" t="s">
        <v>601</v>
      </c>
      <c r="E40" s="4">
        <v>141304</v>
      </c>
      <c r="F40" s="4">
        <v>84440</v>
      </c>
      <c r="G40" s="2" t="s">
        <v>100</v>
      </c>
      <c r="H40" s="51" t="str">
        <f t="shared" si="0"/>
        <v>100069-84440</v>
      </c>
      <c r="I40" s="4">
        <v>100069</v>
      </c>
      <c r="J40" s="2" t="s">
        <v>82</v>
      </c>
      <c r="K40" s="2" t="s">
        <v>19</v>
      </c>
      <c r="L40" s="2" t="s">
        <v>101</v>
      </c>
      <c r="M40" s="2" t="s">
        <v>21</v>
      </c>
      <c r="N40" s="3">
        <v>45108</v>
      </c>
      <c r="O40" s="3">
        <v>45473</v>
      </c>
      <c r="P40" s="12" t="e">
        <f t="shared" si="22"/>
        <v>#REF!</v>
      </c>
      <c r="Q40" s="12"/>
      <c r="R40" s="12"/>
      <c r="S40" s="55" t="s">
        <v>1665</v>
      </c>
      <c r="T40" s="16" t="e">
        <f>VLOOKUP(E40,#REF!,12,FALSE)</f>
        <v>#REF!</v>
      </c>
      <c r="U40" s="16"/>
      <c r="V40" s="16" t="e">
        <f>VLOOKUP(E40,#REF!,14,FALSE)</f>
        <v>#REF!</v>
      </c>
      <c r="W40" s="17"/>
      <c r="X40" s="20">
        <v>38</v>
      </c>
      <c r="Y40" s="20">
        <v>1</v>
      </c>
      <c r="Z40" s="20">
        <v>41</v>
      </c>
      <c r="AA40" s="56" t="s">
        <v>1643</v>
      </c>
      <c r="AB40" s="2" t="s">
        <v>15</v>
      </c>
      <c r="AC40" s="4">
        <v>722</v>
      </c>
      <c r="AD40" s="4"/>
      <c r="AE40" s="4"/>
      <c r="AF40" s="4"/>
      <c r="AG40" s="4"/>
      <c r="AH40" s="4"/>
      <c r="AI40" s="4"/>
      <c r="AJ40" s="4"/>
      <c r="AK40" s="4"/>
      <c r="AL40" s="4"/>
      <c r="AM40" s="4">
        <v>7</v>
      </c>
      <c r="AN40" s="4"/>
      <c r="AO40" s="4">
        <v>11</v>
      </c>
      <c r="AP40" s="4"/>
      <c r="AQ40" s="4">
        <v>119</v>
      </c>
      <c r="AR40" s="4"/>
      <c r="AS40" s="4"/>
      <c r="AT40" s="4"/>
      <c r="AU40" s="4">
        <v>20</v>
      </c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>
        <v>90</v>
      </c>
      <c r="BH40" s="4">
        <f t="shared" si="10"/>
        <v>247</v>
      </c>
      <c r="BI40" s="7">
        <f t="shared" si="23"/>
        <v>39</v>
      </c>
      <c r="BJ40" s="7">
        <f t="shared" si="11"/>
        <v>45.33</v>
      </c>
      <c r="BK40" s="7"/>
      <c r="BL40" s="63"/>
      <c r="BM40" s="7">
        <f t="shared" si="1"/>
        <v>45.33</v>
      </c>
      <c r="BN40" s="7">
        <f t="shared" si="2"/>
        <v>6.3299999999999983</v>
      </c>
      <c r="BO40" s="89">
        <f t="shared" si="3"/>
        <v>0.13964262078093975</v>
      </c>
      <c r="BP40" s="7">
        <f t="shared" si="4"/>
        <v>28158</v>
      </c>
      <c r="BQ40" s="7">
        <f t="shared" si="5"/>
        <v>32728.26</v>
      </c>
      <c r="BR40" s="7"/>
      <c r="BS40" s="7"/>
      <c r="BU40" s="6">
        <f t="shared" si="12"/>
        <v>47.55</v>
      </c>
      <c r="BX40" s="64">
        <f t="shared" si="6"/>
        <v>47.55</v>
      </c>
      <c r="BY40" s="64">
        <f t="shared" si="13"/>
        <v>8.5499999999999972</v>
      </c>
      <c r="BZ40" s="82">
        <f t="shared" si="7"/>
        <v>0.17981072555205044</v>
      </c>
      <c r="CA40" s="64">
        <f t="shared" si="8"/>
        <v>28158</v>
      </c>
      <c r="CB40" s="64">
        <f t="shared" si="9"/>
        <v>34331.1</v>
      </c>
      <c r="CC40" s="64"/>
      <c r="CD40" s="64"/>
      <c r="CF40" s="89"/>
      <c r="CG40" s="7">
        <f t="shared" si="14"/>
        <v>9633</v>
      </c>
      <c r="CH40" s="7">
        <f t="shared" si="15"/>
        <v>11196.51</v>
      </c>
      <c r="CI40" s="7"/>
      <c r="CJ40" s="7"/>
      <c r="CL40" s="82"/>
      <c r="CM40" s="64">
        <f t="shared" si="16"/>
        <v>9633</v>
      </c>
      <c r="CN40" s="64">
        <f t="shared" si="17"/>
        <v>11744.849999999999</v>
      </c>
    </row>
    <row r="41" spans="1:92" x14ac:dyDescent="0.25">
      <c r="A41" s="1">
        <v>39</v>
      </c>
      <c r="B41" s="4">
        <v>39</v>
      </c>
      <c r="C41" s="2" t="s">
        <v>14</v>
      </c>
      <c r="D41" s="50" t="s">
        <v>602</v>
      </c>
      <c r="E41" s="4">
        <v>400580</v>
      </c>
      <c r="F41" s="4">
        <v>73720</v>
      </c>
      <c r="G41" s="2" t="s">
        <v>102</v>
      </c>
      <c r="H41" s="51" t="str">
        <f t="shared" si="0"/>
        <v>100069-73720</v>
      </c>
      <c r="I41" s="4">
        <v>100069</v>
      </c>
      <c r="J41" s="2" t="s">
        <v>82</v>
      </c>
      <c r="K41" s="2" t="s">
        <v>19</v>
      </c>
      <c r="L41" s="2" t="s">
        <v>93</v>
      </c>
      <c r="M41" s="2" t="s">
        <v>21</v>
      </c>
      <c r="N41" s="3">
        <v>45108</v>
      </c>
      <c r="O41" s="3">
        <v>45473</v>
      </c>
      <c r="P41" s="12" t="e">
        <f t="shared" si="22"/>
        <v>#REF!</v>
      </c>
      <c r="Q41" s="12"/>
      <c r="R41" s="12"/>
      <c r="S41" s="55" t="s">
        <v>1665</v>
      </c>
      <c r="T41" s="16" t="e">
        <f>VLOOKUP(E41,#REF!,12,FALSE)</f>
        <v>#REF!</v>
      </c>
      <c r="U41" s="16"/>
      <c r="V41" s="16" t="e">
        <f>VLOOKUP(E41,#REF!,14,FALSE)</f>
        <v>#REF!</v>
      </c>
      <c r="W41" s="17"/>
      <c r="X41" s="20">
        <v>45.5</v>
      </c>
      <c r="Y41" s="20">
        <v>1</v>
      </c>
      <c r="Z41" s="20">
        <v>48.5</v>
      </c>
      <c r="AA41" s="56" t="s">
        <v>1643</v>
      </c>
      <c r="AB41" s="2" t="s">
        <v>15</v>
      </c>
      <c r="AC41" s="4">
        <v>658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>
        <f t="shared" si="10"/>
        <v>0</v>
      </c>
      <c r="BI41" s="7">
        <f t="shared" si="23"/>
        <v>46.5</v>
      </c>
      <c r="BJ41" s="7">
        <f t="shared" si="11"/>
        <v>54.05</v>
      </c>
      <c r="BK41" s="7"/>
      <c r="BL41" s="63"/>
      <c r="BM41" s="7">
        <f t="shared" si="1"/>
        <v>54.05</v>
      </c>
      <c r="BN41" s="7">
        <f t="shared" si="2"/>
        <v>7.5499999999999972</v>
      </c>
      <c r="BO41" s="89">
        <f t="shared" si="3"/>
        <v>0.13968547641073076</v>
      </c>
      <c r="BP41" s="7">
        <f t="shared" si="4"/>
        <v>30597</v>
      </c>
      <c r="BQ41" s="7">
        <f t="shared" si="5"/>
        <v>35564.9</v>
      </c>
      <c r="BR41" s="7"/>
      <c r="BS41" s="7"/>
      <c r="BU41" s="6">
        <f t="shared" si="12"/>
        <v>56.69</v>
      </c>
      <c r="BX41" s="64">
        <f t="shared" si="6"/>
        <v>56.69</v>
      </c>
      <c r="BY41" s="64">
        <f t="shared" si="13"/>
        <v>10.189999999999998</v>
      </c>
      <c r="BZ41" s="82">
        <f t="shared" si="7"/>
        <v>0.17974951490562707</v>
      </c>
      <c r="CA41" s="64">
        <f t="shared" si="8"/>
        <v>30597</v>
      </c>
      <c r="CB41" s="64">
        <f t="shared" si="9"/>
        <v>37302.019999999997</v>
      </c>
      <c r="CC41" s="64"/>
      <c r="CD41" s="64"/>
      <c r="CF41" s="89"/>
      <c r="CG41" s="7">
        <f t="shared" si="14"/>
        <v>0</v>
      </c>
      <c r="CH41" s="7">
        <f t="shared" si="15"/>
        <v>0</v>
      </c>
      <c r="CI41" s="7"/>
      <c r="CJ41" s="7"/>
      <c r="CL41" s="82"/>
      <c r="CM41" s="64">
        <f t="shared" si="16"/>
        <v>0</v>
      </c>
      <c r="CN41" s="64">
        <f t="shared" si="17"/>
        <v>0</v>
      </c>
    </row>
    <row r="42" spans="1:92" x14ac:dyDescent="0.25">
      <c r="A42" s="1">
        <v>40</v>
      </c>
      <c r="B42" s="4">
        <v>40</v>
      </c>
      <c r="C42" s="2" t="s">
        <v>14</v>
      </c>
      <c r="D42" s="50" t="s">
        <v>603</v>
      </c>
      <c r="E42" s="4">
        <v>406345</v>
      </c>
      <c r="F42" s="4">
        <v>50721</v>
      </c>
      <c r="G42" s="2" t="s">
        <v>103</v>
      </c>
      <c r="H42" s="51" t="str">
        <f t="shared" si="0"/>
        <v>100069-50721</v>
      </c>
      <c r="I42" s="4">
        <v>100069</v>
      </c>
      <c r="J42" s="2" t="s">
        <v>82</v>
      </c>
      <c r="K42" s="2" t="s">
        <v>19</v>
      </c>
      <c r="L42" s="2" t="s">
        <v>104</v>
      </c>
      <c r="M42" s="2" t="s">
        <v>21</v>
      </c>
      <c r="N42" s="3">
        <v>45108</v>
      </c>
      <c r="O42" s="3">
        <v>45473</v>
      </c>
      <c r="P42" s="12" t="e">
        <f t="shared" si="22"/>
        <v>#REF!</v>
      </c>
      <c r="Q42" s="12"/>
      <c r="R42" s="12"/>
      <c r="S42" s="55" t="s">
        <v>1665</v>
      </c>
      <c r="T42" s="16" t="e">
        <f>VLOOKUP(E42,#REF!,12,FALSE)</f>
        <v>#REF!</v>
      </c>
      <c r="U42" s="16"/>
      <c r="V42" s="16" t="e">
        <f>VLOOKUP(E42,#REF!,14,FALSE)</f>
        <v>#REF!</v>
      </c>
      <c r="W42" s="17"/>
      <c r="X42" s="20">
        <v>82.2</v>
      </c>
      <c r="Y42" s="20">
        <v>1</v>
      </c>
      <c r="Z42" s="20">
        <v>85.2</v>
      </c>
      <c r="AA42" s="56" t="s">
        <v>1643</v>
      </c>
      <c r="AB42" s="2" t="s">
        <v>15</v>
      </c>
      <c r="AC42" s="4">
        <v>3536</v>
      </c>
      <c r="AD42" s="4"/>
      <c r="AE42" s="4"/>
      <c r="AF42" s="4"/>
      <c r="AG42" s="4">
        <v>21</v>
      </c>
      <c r="AH42" s="4"/>
      <c r="AI42" s="4"/>
      <c r="AJ42" s="4"/>
      <c r="AK42" s="4">
        <v>102</v>
      </c>
      <c r="AL42" s="4">
        <v>13</v>
      </c>
      <c r="AM42" s="4"/>
      <c r="AN42" s="4"/>
      <c r="AO42" s="4">
        <v>3</v>
      </c>
      <c r="AP42" s="4">
        <v>111</v>
      </c>
      <c r="AQ42" s="4"/>
      <c r="AR42" s="4"/>
      <c r="AS42" s="4"/>
      <c r="AT42" s="4"/>
      <c r="AU42" s="4">
        <v>196</v>
      </c>
      <c r="AV42" s="4">
        <v>21</v>
      </c>
      <c r="AW42" s="4"/>
      <c r="AX42" s="4"/>
      <c r="AY42" s="4">
        <v>70</v>
      </c>
      <c r="AZ42" s="4"/>
      <c r="BA42" s="4"/>
      <c r="BB42" s="4">
        <v>17</v>
      </c>
      <c r="BC42" s="4"/>
      <c r="BD42" s="4"/>
      <c r="BE42" s="4"/>
      <c r="BF42" s="4">
        <v>10</v>
      </c>
      <c r="BG42" s="4">
        <v>105</v>
      </c>
      <c r="BH42" s="4">
        <f t="shared" si="10"/>
        <v>669</v>
      </c>
      <c r="BI42" s="7">
        <f t="shared" si="23"/>
        <v>83.2</v>
      </c>
      <c r="BJ42" s="7">
        <f t="shared" si="11"/>
        <v>96.73</v>
      </c>
      <c r="BK42" s="7"/>
      <c r="BL42" s="63">
        <v>-16.62</v>
      </c>
      <c r="BM42" s="7">
        <f t="shared" si="1"/>
        <v>80.11</v>
      </c>
      <c r="BN42" s="7">
        <f t="shared" si="2"/>
        <v>13.530000000000001</v>
      </c>
      <c r="BO42" s="89">
        <f t="shared" si="3"/>
        <v>0.13987387573658638</v>
      </c>
      <c r="BP42" s="7">
        <f t="shared" si="4"/>
        <v>294195.20000000001</v>
      </c>
      <c r="BQ42" s="7">
        <f t="shared" si="5"/>
        <v>342037.28</v>
      </c>
      <c r="BR42" s="7"/>
      <c r="BS42" s="7"/>
      <c r="BU42" s="6">
        <f t="shared" si="12"/>
        <v>101.45</v>
      </c>
      <c r="BW42" s="65">
        <f t="shared" ref="BW42:BW47" si="24">BL42</f>
        <v>-16.62</v>
      </c>
      <c r="BX42" s="64">
        <f t="shared" si="6"/>
        <v>84.83</v>
      </c>
      <c r="BY42" s="64">
        <f t="shared" si="13"/>
        <v>18.25</v>
      </c>
      <c r="BZ42" s="82">
        <f t="shared" si="7"/>
        <v>0.17989157220305568</v>
      </c>
      <c r="CA42" s="64">
        <f t="shared" si="8"/>
        <v>294195.20000000001</v>
      </c>
      <c r="CB42" s="64">
        <f t="shared" si="9"/>
        <v>358727.2</v>
      </c>
      <c r="CC42" s="64"/>
      <c r="CD42" s="64"/>
      <c r="CF42" s="89"/>
      <c r="CG42" s="7">
        <f t="shared" si="14"/>
        <v>55660.800000000003</v>
      </c>
      <c r="CH42" s="7">
        <f t="shared" si="15"/>
        <v>64712.37</v>
      </c>
      <c r="CI42" s="7"/>
      <c r="CJ42" s="7"/>
      <c r="CL42" s="82"/>
      <c r="CM42" s="64">
        <f t="shared" si="16"/>
        <v>55660.800000000003</v>
      </c>
      <c r="CN42" s="64">
        <f t="shared" si="17"/>
        <v>67870.05</v>
      </c>
    </row>
    <row r="43" spans="1:92" x14ac:dyDescent="0.25">
      <c r="A43" s="1">
        <v>41</v>
      </c>
      <c r="B43" s="4">
        <v>41</v>
      </c>
      <c r="C43" s="2" t="s">
        <v>14</v>
      </c>
      <c r="D43" s="50" t="s">
        <v>604</v>
      </c>
      <c r="E43" s="4">
        <v>406381</v>
      </c>
      <c r="F43" s="4">
        <v>50241</v>
      </c>
      <c r="G43" s="2" t="s">
        <v>105</v>
      </c>
      <c r="H43" s="51" t="str">
        <f t="shared" si="0"/>
        <v>100069-50241</v>
      </c>
      <c r="I43" s="4">
        <v>100069</v>
      </c>
      <c r="J43" s="2" t="s">
        <v>82</v>
      </c>
      <c r="K43" s="2" t="s">
        <v>19</v>
      </c>
      <c r="L43" s="2" t="s">
        <v>104</v>
      </c>
      <c r="M43" s="2" t="s">
        <v>21</v>
      </c>
      <c r="N43" s="3">
        <v>45108</v>
      </c>
      <c r="O43" s="3">
        <v>45473</v>
      </c>
      <c r="P43" s="12" t="e">
        <f t="shared" si="22"/>
        <v>#REF!</v>
      </c>
      <c r="Q43" s="12"/>
      <c r="R43" s="12"/>
      <c r="S43" s="55" t="s">
        <v>1665</v>
      </c>
      <c r="T43" s="16" t="e">
        <f>VLOOKUP(E43,#REF!,12,FALSE)</f>
        <v>#REF!</v>
      </c>
      <c r="U43" s="16"/>
      <c r="V43" s="16" t="e">
        <f>VLOOKUP(E43,#REF!,14,FALSE)</f>
        <v>#REF!</v>
      </c>
      <c r="W43" s="17"/>
      <c r="X43" s="20">
        <v>79.2</v>
      </c>
      <c r="Y43" s="20">
        <v>1</v>
      </c>
      <c r="Z43" s="20">
        <v>85.2</v>
      </c>
      <c r="AA43" s="56" t="s">
        <v>1643</v>
      </c>
      <c r="AB43" s="2" t="s">
        <v>15</v>
      </c>
      <c r="AC43" s="4">
        <v>2290</v>
      </c>
      <c r="AD43" s="4"/>
      <c r="AE43" s="4">
        <v>28</v>
      </c>
      <c r="AF43" s="4"/>
      <c r="AG43" s="4">
        <v>1</v>
      </c>
      <c r="AH43" s="4"/>
      <c r="AI43" s="4"/>
      <c r="AJ43" s="4">
        <v>1</v>
      </c>
      <c r="AK43" s="4">
        <v>51</v>
      </c>
      <c r="AL43" s="4">
        <v>15</v>
      </c>
      <c r="AM43" s="4"/>
      <c r="AN43" s="4"/>
      <c r="AO43" s="4"/>
      <c r="AP43" s="4">
        <v>103</v>
      </c>
      <c r="AQ43" s="4"/>
      <c r="AR43" s="4"/>
      <c r="AS43" s="4"/>
      <c r="AT43" s="4"/>
      <c r="AU43" s="4">
        <v>6</v>
      </c>
      <c r="AV43" s="4">
        <v>319</v>
      </c>
      <c r="AW43" s="4"/>
      <c r="AX43" s="4">
        <v>3</v>
      </c>
      <c r="AY43" s="4"/>
      <c r="AZ43" s="4"/>
      <c r="BA43" s="4"/>
      <c r="BB43" s="4"/>
      <c r="BC43" s="4"/>
      <c r="BD43" s="4"/>
      <c r="BE43" s="4"/>
      <c r="BF43" s="4">
        <v>208</v>
      </c>
      <c r="BG43" s="4">
        <v>159</v>
      </c>
      <c r="BH43" s="4">
        <f t="shared" si="10"/>
        <v>894</v>
      </c>
      <c r="BI43" s="7">
        <f t="shared" si="23"/>
        <v>80.2</v>
      </c>
      <c r="BJ43" s="7">
        <f t="shared" si="11"/>
        <v>93.240000000000009</v>
      </c>
      <c r="BK43" s="7"/>
      <c r="BL43" s="63">
        <v>-17.5</v>
      </c>
      <c r="BM43" s="7">
        <f t="shared" si="1"/>
        <v>75.740000000000009</v>
      </c>
      <c r="BN43" s="7">
        <f t="shared" si="2"/>
        <v>13.040000000000006</v>
      </c>
      <c r="BO43" s="89">
        <f t="shared" si="3"/>
        <v>0.13985413985413991</v>
      </c>
      <c r="BP43" s="7">
        <f t="shared" si="4"/>
        <v>183658</v>
      </c>
      <c r="BQ43" s="7">
        <f t="shared" si="5"/>
        <v>213519.60000000003</v>
      </c>
      <c r="BR43" s="7"/>
      <c r="BS43" s="7"/>
      <c r="BU43" s="6">
        <f t="shared" si="12"/>
        <v>97.79</v>
      </c>
      <c r="BW43" s="65">
        <f t="shared" si="24"/>
        <v>-17.5</v>
      </c>
      <c r="BX43" s="64">
        <f t="shared" si="6"/>
        <v>80.290000000000006</v>
      </c>
      <c r="BY43" s="64">
        <f t="shared" si="13"/>
        <v>17.590000000000003</v>
      </c>
      <c r="BZ43" s="82">
        <f t="shared" si="7"/>
        <v>0.17987524286736886</v>
      </c>
      <c r="CA43" s="64">
        <f t="shared" si="8"/>
        <v>183658</v>
      </c>
      <c r="CB43" s="64">
        <f t="shared" si="9"/>
        <v>223939.1</v>
      </c>
      <c r="CC43" s="64"/>
      <c r="CD43" s="64"/>
      <c r="CF43" s="89"/>
      <c r="CG43" s="7">
        <f t="shared" si="14"/>
        <v>71698.8</v>
      </c>
      <c r="CH43" s="7">
        <f t="shared" si="15"/>
        <v>83356.560000000012</v>
      </c>
      <c r="CI43" s="7"/>
      <c r="CJ43" s="7"/>
      <c r="CL43" s="82"/>
      <c r="CM43" s="64">
        <f t="shared" si="16"/>
        <v>71698.8</v>
      </c>
      <c r="CN43" s="64">
        <f t="shared" si="17"/>
        <v>87424.260000000009</v>
      </c>
    </row>
    <row r="44" spans="1:92" x14ac:dyDescent="0.25">
      <c r="A44" s="1">
        <v>42</v>
      </c>
      <c r="B44" s="4">
        <v>42</v>
      </c>
      <c r="C44" s="2" t="s">
        <v>14</v>
      </c>
      <c r="D44" s="50" t="s">
        <v>605</v>
      </c>
      <c r="E44" s="4">
        <v>406161</v>
      </c>
      <c r="F44" s="4">
        <v>60826</v>
      </c>
      <c r="G44" s="2" t="s">
        <v>106</v>
      </c>
      <c r="H44" s="51" t="str">
        <f t="shared" si="0"/>
        <v>100069-60826</v>
      </c>
      <c r="I44" s="4">
        <v>100069</v>
      </c>
      <c r="J44" s="2" t="s">
        <v>82</v>
      </c>
      <c r="K44" s="2" t="s">
        <v>19</v>
      </c>
      <c r="L44" s="2" t="s">
        <v>107</v>
      </c>
      <c r="M44" s="2" t="s">
        <v>21</v>
      </c>
      <c r="N44" s="3">
        <v>45108</v>
      </c>
      <c r="O44" s="3">
        <v>45473</v>
      </c>
      <c r="P44" s="12" t="e">
        <f t="shared" si="22"/>
        <v>#REF!</v>
      </c>
      <c r="Q44" s="12"/>
      <c r="R44" s="12"/>
      <c r="S44" s="55" t="s">
        <v>1665</v>
      </c>
      <c r="T44" s="16" t="e">
        <f>VLOOKUP(E44,#REF!,12,FALSE)</f>
        <v>#REF!</v>
      </c>
      <c r="U44" s="16"/>
      <c r="V44" s="16" t="e">
        <f>VLOOKUP(E44,#REF!,14,FALSE)</f>
        <v>#REF!</v>
      </c>
      <c r="W44" s="17"/>
      <c r="X44" s="20">
        <v>54</v>
      </c>
      <c r="Y44" s="20">
        <v>1</v>
      </c>
      <c r="Z44" s="20">
        <v>57</v>
      </c>
      <c r="AA44" s="56" t="s">
        <v>1643</v>
      </c>
      <c r="AB44" s="2" t="s">
        <v>15</v>
      </c>
      <c r="AC44" s="4">
        <v>3451</v>
      </c>
      <c r="AD44" s="4">
        <v>78</v>
      </c>
      <c r="AE44" s="4">
        <v>1</v>
      </c>
      <c r="AF44" s="4"/>
      <c r="AG44" s="4"/>
      <c r="AH44" s="4">
        <v>4</v>
      </c>
      <c r="AI44" s="4"/>
      <c r="AJ44" s="4"/>
      <c r="AK44" s="4"/>
      <c r="AL44" s="4">
        <v>2</v>
      </c>
      <c r="AM44" s="4">
        <v>360</v>
      </c>
      <c r="AN44" s="4"/>
      <c r="AO44" s="4"/>
      <c r="AP44" s="4"/>
      <c r="AQ44" s="4"/>
      <c r="AR44" s="4"/>
      <c r="AS44" s="4"/>
      <c r="AT44" s="4"/>
      <c r="AU44" s="4">
        <v>1</v>
      </c>
      <c r="AV44" s="4">
        <v>10</v>
      </c>
      <c r="AW44" s="4"/>
      <c r="AX44" s="4"/>
      <c r="AY44" s="4"/>
      <c r="AZ44" s="4"/>
      <c r="BA44" s="4"/>
      <c r="BB44" s="4"/>
      <c r="BC44" s="4">
        <v>1</v>
      </c>
      <c r="BD44" s="4"/>
      <c r="BE44" s="4"/>
      <c r="BF44" s="4"/>
      <c r="BG44" s="4">
        <v>396</v>
      </c>
      <c r="BH44" s="4">
        <f t="shared" si="10"/>
        <v>853</v>
      </c>
      <c r="BI44" s="7">
        <f t="shared" si="23"/>
        <v>55</v>
      </c>
      <c r="BJ44" s="7">
        <f t="shared" si="11"/>
        <v>63.94</v>
      </c>
      <c r="BK44" s="7"/>
      <c r="BL44" s="63">
        <v>-4.0599999999999996</v>
      </c>
      <c r="BM44" s="7">
        <f t="shared" si="1"/>
        <v>59.879999999999995</v>
      </c>
      <c r="BN44" s="7">
        <f t="shared" si="2"/>
        <v>8.9399999999999977</v>
      </c>
      <c r="BO44" s="89">
        <f t="shared" si="3"/>
        <v>0.13981857991867372</v>
      </c>
      <c r="BP44" s="7">
        <f t="shared" si="4"/>
        <v>189805</v>
      </c>
      <c r="BQ44" s="7">
        <f t="shared" si="5"/>
        <v>220656.94</v>
      </c>
      <c r="BR44" s="7"/>
      <c r="BS44" s="7"/>
      <c r="BU44" s="6">
        <f t="shared" si="12"/>
        <v>67.06</v>
      </c>
      <c r="BW44" s="65">
        <f t="shared" si="24"/>
        <v>-4.0599999999999996</v>
      </c>
      <c r="BX44" s="64">
        <f t="shared" si="6"/>
        <v>63</v>
      </c>
      <c r="BY44" s="64">
        <f t="shared" si="13"/>
        <v>12.060000000000002</v>
      </c>
      <c r="BZ44" s="82">
        <f t="shared" si="7"/>
        <v>0.17983895019385629</v>
      </c>
      <c r="CA44" s="64">
        <f t="shared" si="8"/>
        <v>189805</v>
      </c>
      <c r="CB44" s="64">
        <f t="shared" si="9"/>
        <v>231424.06</v>
      </c>
      <c r="CC44" s="64"/>
      <c r="CD44" s="64"/>
      <c r="CF44" s="89"/>
      <c r="CG44" s="7">
        <f t="shared" si="14"/>
        <v>46915</v>
      </c>
      <c r="CH44" s="7">
        <f t="shared" si="15"/>
        <v>54540.82</v>
      </c>
      <c r="CI44" s="7"/>
      <c r="CJ44" s="7"/>
      <c r="CL44" s="82"/>
      <c r="CM44" s="64">
        <f t="shared" si="16"/>
        <v>46915</v>
      </c>
      <c r="CN44" s="64">
        <f t="shared" si="17"/>
        <v>57202.18</v>
      </c>
    </row>
    <row r="45" spans="1:92" x14ac:dyDescent="0.25">
      <c r="A45" s="1">
        <v>43</v>
      </c>
      <c r="B45" s="4">
        <v>43</v>
      </c>
      <c r="C45" s="2" t="s">
        <v>14</v>
      </c>
      <c r="D45" s="50" t="s">
        <v>606</v>
      </c>
      <c r="E45" s="4">
        <v>406578</v>
      </c>
      <c r="F45" s="4">
        <v>60941</v>
      </c>
      <c r="G45" s="2" t="s">
        <v>108</v>
      </c>
      <c r="H45" s="51" t="str">
        <f t="shared" si="0"/>
        <v>100069-60941</v>
      </c>
      <c r="I45" s="4">
        <v>100069</v>
      </c>
      <c r="J45" s="2" t="s">
        <v>82</v>
      </c>
      <c r="K45" s="2" t="s">
        <v>19</v>
      </c>
      <c r="L45" s="2" t="s">
        <v>109</v>
      </c>
      <c r="M45" s="2" t="s">
        <v>21</v>
      </c>
      <c r="N45" s="3">
        <v>45108</v>
      </c>
      <c r="O45" s="3">
        <v>45473</v>
      </c>
      <c r="P45" s="12" t="e">
        <f t="shared" si="22"/>
        <v>#REF!</v>
      </c>
      <c r="Q45" s="12"/>
      <c r="R45" s="12"/>
      <c r="S45" s="55" t="s">
        <v>1665</v>
      </c>
      <c r="T45" s="16" t="e">
        <f>VLOOKUP(E45,#REF!,12,FALSE)</f>
        <v>#REF!</v>
      </c>
      <c r="U45" s="16"/>
      <c r="V45" s="16" t="e">
        <f>VLOOKUP(E45,#REF!,14,FALSE)</f>
        <v>#REF!</v>
      </c>
      <c r="W45" s="17"/>
      <c r="X45" s="20">
        <v>50.35</v>
      </c>
      <c r="Y45" s="20">
        <v>1</v>
      </c>
      <c r="Z45" s="20">
        <v>53.35</v>
      </c>
      <c r="AA45" s="56" t="s">
        <v>1643</v>
      </c>
      <c r="AB45" s="2" t="s">
        <v>15</v>
      </c>
      <c r="AC45" s="4">
        <v>1910</v>
      </c>
      <c r="AD45" s="4"/>
      <c r="AE45" s="4"/>
      <c r="AF45" s="4"/>
      <c r="AG45" s="4">
        <v>3</v>
      </c>
      <c r="AH45" s="4">
        <v>48</v>
      </c>
      <c r="AI45" s="4">
        <v>151</v>
      </c>
      <c r="AJ45" s="4"/>
      <c r="AK45" s="4"/>
      <c r="AL45" s="4"/>
      <c r="AM45" s="4">
        <v>108</v>
      </c>
      <c r="AN45" s="4"/>
      <c r="AO45" s="4"/>
      <c r="AP45" s="4"/>
      <c r="AQ45" s="4"/>
      <c r="AR45" s="4"/>
      <c r="AS45" s="4"/>
      <c r="AT45" s="4"/>
      <c r="AU45" s="4">
        <v>30</v>
      </c>
      <c r="AV45" s="4"/>
      <c r="AW45" s="4"/>
      <c r="AX45" s="4"/>
      <c r="AY45" s="4"/>
      <c r="AZ45" s="4"/>
      <c r="BA45" s="4"/>
      <c r="BB45" s="4"/>
      <c r="BC45" s="4"/>
      <c r="BD45" s="4">
        <v>15</v>
      </c>
      <c r="BE45" s="4"/>
      <c r="BF45" s="4"/>
      <c r="BG45" s="4"/>
      <c r="BH45" s="4">
        <f t="shared" si="10"/>
        <v>355</v>
      </c>
      <c r="BI45" s="7">
        <f t="shared" si="23"/>
        <v>51.35</v>
      </c>
      <c r="BJ45" s="7">
        <f t="shared" si="11"/>
        <v>59.69</v>
      </c>
      <c r="BK45" s="7"/>
      <c r="BL45" s="63">
        <v>-1.89</v>
      </c>
      <c r="BM45" s="7">
        <f t="shared" si="1"/>
        <v>57.8</v>
      </c>
      <c r="BN45" s="7">
        <f t="shared" si="2"/>
        <v>8.3399999999999963</v>
      </c>
      <c r="BO45" s="89">
        <f t="shared" si="3"/>
        <v>0.13972189646506947</v>
      </c>
      <c r="BP45" s="7">
        <f t="shared" si="4"/>
        <v>98078.5</v>
      </c>
      <c r="BQ45" s="7">
        <f t="shared" si="5"/>
        <v>114007.9</v>
      </c>
      <c r="BR45" s="7"/>
      <c r="BS45" s="7"/>
      <c r="BU45" s="6">
        <f t="shared" si="12"/>
        <v>62.61</v>
      </c>
      <c r="BW45" s="65">
        <f t="shared" si="24"/>
        <v>-1.89</v>
      </c>
      <c r="BX45" s="64">
        <f t="shared" si="6"/>
        <v>60.72</v>
      </c>
      <c r="BY45" s="64">
        <f t="shared" si="13"/>
        <v>11.259999999999998</v>
      </c>
      <c r="BZ45" s="82">
        <f t="shared" si="7"/>
        <v>0.17984347548314963</v>
      </c>
      <c r="CA45" s="64">
        <f t="shared" si="8"/>
        <v>98078.5</v>
      </c>
      <c r="CB45" s="64">
        <f t="shared" si="9"/>
        <v>119585.1</v>
      </c>
      <c r="CC45" s="64"/>
      <c r="CD45" s="64"/>
      <c r="CF45" s="89"/>
      <c r="CG45" s="7">
        <f t="shared" si="14"/>
        <v>18229.25</v>
      </c>
      <c r="CH45" s="7">
        <f t="shared" si="15"/>
        <v>21189.95</v>
      </c>
      <c r="CI45" s="7"/>
      <c r="CJ45" s="7"/>
      <c r="CL45" s="82"/>
      <c r="CM45" s="64">
        <f t="shared" si="16"/>
        <v>18229.25</v>
      </c>
      <c r="CN45" s="64">
        <f t="shared" si="17"/>
        <v>22226.55</v>
      </c>
    </row>
    <row r="46" spans="1:92" x14ac:dyDescent="0.25">
      <c r="A46" s="1">
        <v>44</v>
      </c>
      <c r="B46" s="4">
        <v>44</v>
      </c>
      <c r="C46" s="2" t="s">
        <v>14</v>
      </c>
      <c r="D46" s="50" t="s">
        <v>607</v>
      </c>
      <c r="E46" s="4">
        <v>406931</v>
      </c>
      <c r="F46" s="2" t="s">
        <v>110</v>
      </c>
      <c r="G46" s="2" t="s">
        <v>111</v>
      </c>
      <c r="H46" s="51" t="str">
        <f t="shared" si="0"/>
        <v>100069-64175LA</v>
      </c>
      <c r="I46" s="4">
        <v>100069</v>
      </c>
      <c r="J46" s="2" t="s">
        <v>82</v>
      </c>
      <c r="K46" s="2" t="s">
        <v>19</v>
      </c>
      <c r="L46" s="2" t="s">
        <v>112</v>
      </c>
      <c r="M46" s="2" t="s">
        <v>21</v>
      </c>
      <c r="N46" s="3">
        <v>45108</v>
      </c>
      <c r="O46" s="3">
        <v>45473</v>
      </c>
      <c r="P46" s="12" t="e">
        <f t="shared" si="22"/>
        <v>#REF!</v>
      </c>
      <c r="Q46" s="12"/>
      <c r="R46" s="12"/>
      <c r="S46" s="55" t="s">
        <v>1665</v>
      </c>
      <c r="T46" s="16" t="e">
        <f>VLOOKUP(E46,#REF!,12,FALSE)</f>
        <v>#REF!</v>
      </c>
      <c r="U46" s="16"/>
      <c r="V46" s="16" t="e">
        <f>VLOOKUP(E46,#REF!,14,FALSE)</f>
        <v>#REF!</v>
      </c>
      <c r="W46" s="17"/>
      <c r="X46" s="20">
        <v>38</v>
      </c>
      <c r="Y46" s="20">
        <v>1</v>
      </c>
      <c r="Z46" s="20">
        <v>41</v>
      </c>
      <c r="AA46" s="56" t="s">
        <v>1643</v>
      </c>
      <c r="AB46" s="2" t="s">
        <v>15</v>
      </c>
      <c r="AC46" s="4">
        <v>1193</v>
      </c>
      <c r="AD46" s="4">
        <v>295</v>
      </c>
      <c r="AE46" s="4">
        <v>5</v>
      </c>
      <c r="AF46" s="4"/>
      <c r="AG46" s="4"/>
      <c r="AH46" s="4"/>
      <c r="AI46" s="4">
        <v>282</v>
      </c>
      <c r="AJ46" s="4"/>
      <c r="AK46" s="4"/>
      <c r="AL46" s="4">
        <v>2</v>
      </c>
      <c r="AM46" s="4"/>
      <c r="AN46" s="4"/>
      <c r="AO46" s="4"/>
      <c r="AP46" s="4">
        <v>11</v>
      </c>
      <c r="AQ46" s="4">
        <v>345</v>
      </c>
      <c r="AR46" s="4"/>
      <c r="AS46" s="4">
        <v>8</v>
      </c>
      <c r="AT46" s="4"/>
      <c r="AU46" s="4"/>
      <c r="AV46" s="4">
        <v>179</v>
      </c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>
        <f t="shared" si="10"/>
        <v>1127</v>
      </c>
      <c r="BI46" s="7">
        <f t="shared" si="23"/>
        <v>39</v>
      </c>
      <c r="BJ46" s="7">
        <f t="shared" si="11"/>
        <v>45.33</v>
      </c>
      <c r="BK46" s="7"/>
      <c r="BL46" s="63">
        <v>-3.39</v>
      </c>
      <c r="BM46" s="7">
        <f t="shared" si="1"/>
        <v>41.94</v>
      </c>
      <c r="BN46" s="7">
        <f t="shared" si="2"/>
        <v>6.3299999999999983</v>
      </c>
      <c r="BO46" s="89">
        <f t="shared" si="3"/>
        <v>0.13964262078093975</v>
      </c>
      <c r="BP46" s="7">
        <f t="shared" si="4"/>
        <v>46527</v>
      </c>
      <c r="BQ46" s="7">
        <f t="shared" si="5"/>
        <v>54078.689999999995</v>
      </c>
      <c r="BR46" s="7"/>
      <c r="BS46" s="7"/>
      <c r="BU46" s="6">
        <f t="shared" si="12"/>
        <v>47.55</v>
      </c>
      <c r="BW46" s="65">
        <f t="shared" si="24"/>
        <v>-3.39</v>
      </c>
      <c r="BX46" s="64">
        <f t="shared" si="6"/>
        <v>44.16</v>
      </c>
      <c r="BY46" s="64">
        <f t="shared" si="13"/>
        <v>8.5499999999999972</v>
      </c>
      <c r="BZ46" s="82">
        <f t="shared" si="7"/>
        <v>0.17981072555205044</v>
      </c>
      <c r="CA46" s="64">
        <f t="shared" si="8"/>
        <v>46527</v>
      </c>
      <c r="CB46" s="64">
        <f t="shared" si="9"/>
        <v>56727.149999999994</v>
      </c>
      <c r="CC46" s="64"/>
      <c r="CD46" s="64"/>
      <c r="CF46" s="89"/>
      <c r="CG46" s="7">
        <f t="shared" si="14"/>
        <v>43953</v>
      </c>
      <c r="CH46" s="7">
        <f t="shared" si="15"/>
        <v>51086.909999999996</v>
      </c>
      <c r="CI46" s="7"/>
      <c r="CJ46" s="7"/>
      <c r="CL46" s="82"/>
      <c r="CM46" s="64">
        <f t="shared" si="16"/>
        <v>43953</v>
      </c>
      <c r="CN46" s="64">
        <f t="shared" si="17"/>
        <v>53588.85</v>
      </c>
    </row>
    <row r="47" spans="1:92" x14ac:dyDescent="0.25">
      <c r="A47" s="1">
        <v>45</v>
      </c>
      <c r="B47" s="4">
        <v>45</v>
      </c>
      <c r="C47" s="2" t="s">
        <v>14</v>
      </c>
      <c r="D47" s="50" t="s">
        <v>608</v>
      </c>
      <c r="E47" s="4">
        <v>406728</v>
      </c>
      <c r="F47" s="4">
        <v>50821</v>
      </c>
      <c r="G47" s="2" t="s">
        <v>113</v>
      </c>
      <c r="H47" s="51" t="str">
        <f t="shared" si="0"/>
        <v>100069-50821</v>
      </c>
      <c r="I47" s="4">
        <v>100069</v>
      </c>
      <c r="J47" s="2" t="s">
        <v>82</v>
      </c>
      <c r="K47" s="2" t="s">
        <v>19</v>
      </c>
      <c r="L47" s="2" t="s">
        <v>104</v>
      </c>
      <c r="M47" s="2" t="s">
        <v>21</v>
      </c>
      <c r="N47" s="3">
        <v>45108</v>
      </c>
      <c r="O47" s="3">
        <v>45473</v>
      </c>
      <c r="P47" s="12" t="e">
        <f t="shared" si="22"/>
        <v>#REF!</v>
      </c>
      <c r="Q47" s="12"/>
      <c r="R47" s="12"/>
      <c r="S47" s="55" t="s">
        <v>1665</v>
      </c>
      <c r="T47" s="16" t="e">
        <f>VLOOKUP(E47,#REF!,12,FALSE)</f>
        <v>#REF!</v>
      </c>
      <c r="U47" s="16"/>
      <c r="V47" s="16" t="e">
        <f>VLOOKUP(E47,#REF!,14,FALSE)</f>
        <v>#REF!</v>
      </c>
      <c r="W47" s="17"/>
      <c r="X47" s="20">
        <v>81</v>
      </c>
      <c r="Y47" s="20">
        <v>1</v>
      </c>
      <c r="Z47" s="20">
        <v>84</v>
      </c>
      <c r="AA47" s="56" t="s">
        <v>1643</v>
      </c>
      <c r="AB47" s="2" t="s">
        <v>15</v>
      </c>
      <c r="AC47" s="4">
        <v>237</v>
      </c>
      <c r="AD47" s="4"/>
      <c r="AE47" s="4">
        <v>2</v>
      </c>
      <c r="AF47" s="4"/>
      <c r="AG47" s="4"/>
      <c r="AH47" s="4"/>
      <c r="AI47" s="4"/>
      <c r="AJ47" s="4"/>
      <c r="AK47" s="4">
        <v>3</v>
      </c>
      <c r="AL47" s="4">
        <v>7</v>
      </c>
      <c r="AM47" s="4"/>
      <c r="AN47" s="4"/>
      <c r="AO47" s="4"/>
      <c r="AP47" s="4"/>
      <c r="AQ47" s="4"/>
      <c r="AR47" s="4"/>
      <c r="AS47" s="4"/>
      <c r="AT47" s="4">
        <v>6</v>
      </c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>
        <v>85</v>
      </c>
      <c r="BH47" s="4">
        <f t="shared" si="10"/>
        <v>103</v>
      </c>
      <c r="BI47" s="7">
        <f t="shared" si="23"/>
        <v>82</v>
      </c>
      <c r="BJ47" s="7">
        <f t="shared" si="11"/>
        <v>95.33</v>
      </c>
      <c r="BK47" s="7"/>
      <c r="BL47" s="63">
        <v>-19.420000000000002</v>
      </c>
      <c r="BM47" s="7">
        <f t="shared" si="1"/>
        <v>75.91</v>
      </c>
      <c r="BN47" s="7">
        <f t="shared" si="2"/>
        <v>13.329999999999998</v>
      </c>
      <c r="BO47" s="89">
        <f t="shared" si="3"/>
        <v>0.13983006398825132</v>
      </c>
      <c r="BP47" s="7">
        <f t="shared" si="4"/>
        <v>19434</v>
      </c>
      <c r="BQ47" s="7">
        <f t="shared" si="5"/>
        <v>22593.21</v>
      </c>
      <c r="BR47" s="7"/>
      <c r="BS47" s="7"/>
      <c r="BU47" s="6">
        <f t="shared" si="12"/>
        <v>99.98</v>
      </c>
      <c r="BW47" s="65">
        <f t="shared" si="24"/>
        <v>-19.420000000000002</v>
      </c>
      <c r="BX47" s="64">
        <f t="shared" si="6"/>
        <v>80.56</v>
      </c>
      <c r="BY47" s="64">
        <f t="shared" si="13"/>
        <v>17.980000000000004</v>
      </c>
      <c r="BZ47" s="82">
        <f t="shared" si="7"/>
        <v>0.17983596719343872</v>
      </c>
      <c r="CA47" s="64">
        <f t="shared" si="8"/>
        <v>19434</v>
      </c>
      <c r="CB47" s="64">
        <f t="shared" si="9"/>
        <v>23695.260000000002</v>
      </c>
      <c r="CC47" s="64"/>
      <c r="CD47" s="64"/>
      <c r="CF47" s="89"/>
      <c r="CG47" s="7">
        <f t="shared" si="14"/>
        <v>8446</v>
      </c>
      <c r="CH47" s="7">
        <f t="shared" si="15"/>
        <v>9818.99</v>
      </c>
      <c r="CI47" s="7"/>
      <c r="CJ47" s="7"/>
      <c r="CL47" s="82"/>
      <c r="CM47" s="64">
        <f t="shared" si="16"/>
        <v>8446</v>
      </c>
      <c r="CN47" s="64">
        <f t="shared" si="17"/>
        <v>10297.94</v>
      </c>
    </row>
    <row r="48" spans="1:92" x14ac:dyDescent="0.25">
      <c r="A48" s="1">
        <v>46</v>
      </c>
      <c r="B48" s="4">
        <v>46</v>
      </c>
      <c r="C48" s="2" t="s">
        <v>14</v>
      </c>
      <c r="D48" s="50" t="s">
        <v>609</v>
      </c>
      <c r="E48" s="4">
        <v>133825</v>
      </c>
      <c r="F48" s="4">
        <v>1422</v>
      </c>
      <c r="G48" s="2" t="s">
        <v>114</v>
      </c>
      <c r="H48" s="51" t="str">
        <f t="shared" si="0"/>
        <v>100740-1422</v>
      </c>
      <c r="I48" s="4">
        <v>100740</v>
      </c>
      <c r="J48" s="2" t="s">
        <v>115</v>
      </c>
      <c r="K48" s="2" t="s">
        <v>19</v>
      </c>
      <c r="L48" s="2" t="s">
        <v>116</v>
      </c>
      <c r="M48" s="2" t="s">
        <v>21</v>
      </c>
      <c r="N48" s="3">
        <v>45108</v>
      </c>
      <c r="O48" s="3">
        <v>45473</v>
      </c>
      <c r="P48" s="12"/>
      <c r="Q48" s="12"/>
      <c r="R48" s="12"/>
      <c r="S48" s="13"/>
      <c r="T48" s="16" t="e">
        <f>VLOOKUP(E48,#REF!,12,FALSE)</f>
        <v>#REF!</v>
      </c>
      <c r="U48" s="16">
        <v>1</v>
      </c>
      <c r="V48" s="16" t="e">
        <f>VLOOKUP(E48,#REF!,14,FALSE)</f>
        <v>#REF!</v>
      </c>
      <c r="W48" s="60" t="s">
        <v>1667</v>
      </c>
      <c r="X48" s="20"/>
      <c r="Y48" s="20"/>
      <c r="Z48" s="20"/>
      <c r="AA48" s="21"/>
      <c r="AB48" s="2" t="s">
        <v>15</v>
      </c>
      <c r="AC48" s="4">
        <v>404</v>
      </c>
      <c r="AD48" s="4"/>
      <c r="AE48" s="4"/>
      <c r="AF48" s="4"/>
      <c r="AG48" s="4"/>
      <c r="AH48" s="4"/>
      <c r="AI48" s="4"/>
      <c r="AJ48" s="4"/>
      <c r="AK48" s="4"/>
      <c r="AL48" s="4">
        <v>7</v>
      </c>
      <c r="AM48" s="4"/>
      <c r="AN48" s="4"/>
      <c r="AO48" s="4"/>
      <c r="AP48" s="4"/>
      <c r="AQ48" s="4"/>
      <c r="AR48" s="4"/>
      <c r="AS48" s="4">
        <v>157</v>
      </c>
      <c r="AT48" s="4"/>
      <c r="AU48" s="4"/>
      <c r="AV48" s="4"/>
      <c r="AW48" s="4"/>
      <c r="AX48" s="4"/>
      <c r="AY48" s="4"/>
      <c r="AZ48" s="4"/>
      <c r="BA48" s="4">
        <v>2</v>
      </c>
      <c r="BB48" s="4"/>
      <c r="BC48" s="4"/>
      <c r="BD48" s="4"/>
      <c r="BE48" s="4"/>
      <c r="BF48" s="4"/>
      <c r="BG48" s="4"/>
      <c r="BH48" s="4">
        <f t="shared" si="10"/>
        <v>166</v>
      </c>
      <c r="BI48" s="7" t="e">
        <f>T48+U48</f>
        <v>#REF!</v>
      </c>
      <c r="BJ48" s="7" t="e">
        <f t="shared" si="11"/>
        <v>#REF!</v>
      </c>
      <c r="BK48" s="7"/>
      <c r="BL48" s="63"/>
      <c r="BM48" s="7" t="e">
        <f t="shared" si="1"/>
        <v>#REF!</v>
      </c>
      <c r="BN48" s="7" t="e">
        <f t="shared" si="2"/>
        <v>#REF!</v>
      </c>
      <c r="BO48" s="89" t="e">
        <f t="shared" si="3"/>
        <v>#REF!</v>
      </c>
      <c r="BP48" s="7" t="e">
        <f t="shared" si="4"/>
        <v>#REF!</v>
      </c>
      <c r="BQ48" s="7" t="e">
        <f t="shared" si="5"/>
        <v>#REF!</v>
      </c>
      <c r="BR48" s="7"/>
      <c r="BS48" s="7"/>
      <c r="BU48" s="6" t="e">
        <f t="shared" si="12"/>
        <v>#REF!</v>
      </c>
      <c r="BX48" s="64" t="e">
        <f t="shared" si="6"/>
        <v>#REF!</v>
      </c>
      <c r="BY48" s="64" t="e">
        <f t="shared" si="13"/>
        <v>#REF!</v>
      </c>
      <c r="BZ48" s="82" t="e">
        <f t="shared" si="7"/>
        <v>#REF!</v>
      </c>
      <c r="CA48" s="64" t="e">
        <f t="shared" si="8"/>
        <v>#REF!</v>
      </c>
      <c r="CB48" s="64" t="e">
        <f t="shared" si="9"/>
        <v>#REF!</v>
      </c>
      <c r="CC48" s="64"/>
      <c r="CD48" s="64"/>
      <c r="CF48" s="89"/>
      <c r="CG48" s="7" t="e">
        <f t="shared" si="14"/>
        <v>#REF!</v>
      </c>
      <c r="CH48" s="7" t="e">
        <f t="shared" si="15"/>
        <v>#REF!</v>
      </c>
      <c r="CI48" s="7"/>
      <c r="CJ48" s="7"/>
      <c r="CL48" s="82"/>
      <c r="CM48" s="64" t="e">
        <f t="shared" si="16"/>
        <v>#REF!</v>
      </c>
      <c r="CN48" s="64" t="e">
        <f t="shared" si="17"/>
        <v>#REF!</v>
      </c>
    </row>
    <row r="49" spans="1:92" x14ac:dyDescent="0.25">
      <c r="A49" s="1">
        <v>47</v>
      </c>
      <c r="B49" s="58">
        <v>47</v>
      </c>
      <c r="C49" s="2" t="s">
        <v>14</v>
      </c>
      <c r="D49" s="50" t="s">
        <v>610</v>
      </c>
      <c r="E49" s="4">
        <v>140036</v>
      </c>
      <c r="F49" s="4">
        <v>3502</v>
      </c>
      <c r="G49" s="2" t="s">
        <v>117</v>
      </c>
      <c r="H49" s="51" t="str">
        <f t="shared" si="0"/>
        <v>100740-3502</v>
      </c>
      <c r="I49" s="4">
        <v>100740</v>
      </c>
      <c r="J49" s="2" t="s">
        <v>115</v>
      </c>
      <c r="K49" s="2" t="s">
        <v>19</v>
      </c>
      <c r="L49" s="2" t="s">
        <v>118</v>
      </c>
      <c r="M49" s="2" t="s">
        <v>21</v>
      </c>
      <c r="N49" s="3">
        <v>45108</v>
      </c>
      <c r="O49" s="3">
        <v>45473</v>
      </c>
      <c r="P49" s="12"/>
      <c r="Q49" s="12"/>
      <c r="R49" s="12"/>
      <c r="S49" s="13"/>
      <c r="T49" s="16"/>
      <c r="U49" s="16"/>
      <c r="V49" s="16"/>
      <c r="W49" s="17"/>
      <c r="X49" s="20"/>
      <c r="Y49" s="20"/>
      <c r="Z49" s="20"/>
      <c r="AA49" s="21"/>
      <c r="AB49" s="2" t="s">
        <v>15</v>
      </c>
      <c r="AC49" s="4">
        <v>190</v>
      </c>
      <c r="AD49" s="4"/>
      <c r="AE49" s="4">
        <v>2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>
        <v>24</v>
      </c>
      <c r="AT49" s="4"/>
      <c r="AU49" s="4"/>
      <c r="AV49" s="4"/>
      <c r="AW49" s="4"/>
      <c r="AX49" s="4"/>
      <c r="AY49" s="4"/>
      <c r="AZ49" s="4"/>
      <c r="BA49" s="4"/>
      <c r="BB49" s="4">
        <v>3</v>
      </c>
      <c r="BC49" s="4"/>
      <c r="BD49" s="4"/>
      <c r="BE49" s="4"/>
      <c r="BF49" s="4"/>
      <c r="BG49" s="4"/>
      <c r="BH49" s="4">
        <f t="shared" si="10"/>
        <v>29</v>
      </c>
      <c r="BI49" s="92" t="s">
        <v>1666</v>
      </c>
      <c r="BJ49" s="92" t="s">
        <v>1666</v>
      </c>
      <c r="BK49" s="7"/>
      <c r="BL49" s="63"/>
      <c r="BM49" s="7"/>
      <c r="BN49" s="7"/>
      <c r="BO49" s="89"/>
      <c r="BP49" s="7"/>
      <c r="BQ49" s="7"/>
      <c r="BR49" s="7"/>
      <c r="BS49" s="7"/>
      <c r="BU49" s="92" t="s">
        <v>1666</v>
      </c>
      <c r="CF49" s="92" t="s">
        <v>1666</v>
      </c>
      <c r="CG49" s="7"/>
      <c r="CH49" s="7"/>
      <c r="CI49" s="7"/>
      <c r="CJ49" s="7"/>
      <c r="CM49" s="64"/>
      <c r="CN49" s="64"/>
    </row>
    <row r="50" spans="1:92" x14ac:dyDescent="0.25">
      <c r="A50" s="1"/>
      <c r="B50" s="58">
        <v>47</v>
      </c>
      <c r="C50" s="54" t="s">
        <v>836</v>
      </c>
      <c r="D50" s="50" t="s">
        <v>610</v>
      </c>
      <c r="E50" s="4">
        <v>149718</v>
      </c>
      <c r="F50" s="4">
        <v>8806</v>
      </c>
      <c r="G50" s="2" t="s">
        <v>117</v>
      </c>
      <c r="H50" s="51" t="str">
        <f t="shared" si="0"/>
        <v>100740-8806</v>
      </c>
      <c r="I50" s="4">
        <v>100740</v>
      </c>
      <c r="J50" s="2" t="s">
        <v>115</v>
      </c>
      <c r="K50" s="54" t="s">
        <v>19</v>
      </c>
      <c r="L50" s="54" t="s">
        <v>306</v>
      </c>
      <c r="M50" s="2"/>
      <c r="N50" s="3"/>
      <c r="O50" s="3"/>
      <c r="P50" s="12"/>
      <c r="Q50" s="12"/>
      <c r="R50" s="12"/>
      <c r="S50" s="13"/>
      <c r="T50" s="16">
        <v>29.07</v>
      </c>
      <c r="U50" s="16">
        <v>1</v>
      </c>
      <c r="V50" s="16">
        <v>37.880000000000003</v>
      </c>
      <c r="W50" s="60" t="s">
        <v>1667</v>
      </c>
      <c r="X50" s="20"/>
      <c r="Y50" s="20"/>
      <c r="Z50" s="20"/>
      <c r="AA50" s="21"/>
      <c r="AB50" s="2"/>
      <c r="AC50" s="4">
        <v>190</v>
      </c>
      <c r="AD50" s="4"/>
      <c r="AE50" s="4"/>
      <c r="AF50" s="4"/>
      <c r="AG50" s="4"/>
      <c r="AH50" s="4"/>
      <c r="AI50" s="4">
        <v>27</v>
      </c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>
        <f t="shared" si="10"/>
        <v>27</v>
      </c>
      <c r="BI50" s="7">
        <f>T50+U50</f>
        <v>30.07</v>
      </c>
      <c r="BJ50" s="7">
        <f t="shared" ref="BJ50:BJ113" si="25">ROUNDUP(((BI50/0.86)-0.02),2)</f>
        <v>34.949999999999996</v>
      </c>
      <c r="BK50" s="7"/>
      <c r="BL50" s="63"/>
      <c r="BM50" s="7">
        <f t="shared" ref="BM50:BM113" si="26">BJ50+BK50+BL50</f>
        <v>34.949999999999996</v>
      </c>
      <c r="BN50" s="7">
        <f t="shared" ref="BN50:BN113" si="27">(BJ50+BK50)-BI50</f>
        <v>4.8799999999999955</v>
      </c>
      <c r="BO50" s="89">
        <f t="shared" ref="BO50:BO113" si="28">((BJ50+BK50)-BI50)/(BJ50+BK50)</f>
        <v>0.13962804005722448</v>
      </c>
      <c r="BP50" s="7">
        <f t="shared" ref="BP50:BP113" si="29">BI50*AC50</f>
        <v>5713.3</v>
      </c>
      <c r="BQ50" s="7">
        <f t="shared" ref="BQ50:BQ113" si="30">(BJ50+BK50)*AC50</f>
        <v>6640.4999999999991</v>
      </c>
      <c r="BR50" s="7"/>
      <c r="BS50" s="7"/>
      <c r="BU50" s="6">
        <f t="shared" ref="BU50:BU113" si="31">ROUNDUP(((BI50/0.82)-0.02),2)</f>
        <v>36.659999999999997</v>
      </c>
      <c r="BX50" s="64">
        <f t="shared" ref="BX50:BX113" si="32">BU50+BV50+BW50</f>
        <v>36.659999999999997</v>
      </c>
      <c r="BY50" s="64">
        <f t="shared" si="13"/>
        <v>6.5899999999999963</v>
      </c>
      <c r="BZ50" s="82">
        <f t="shared" ref="BZ50:BZ113" si="33">((BU50+BV50)-BI50)/(BU50+BV50)</f>
        <v>0.17975995635570094</v>
      </c>
      <c r="CA50" s="64">
        <f t="shared" ref="CA50:CA113" si="34">BI50*AC50</f>
        <v>5713.3</v>
      </c>
      <c r="CB50" s="64">
        <f t="shared" ref="CB50:CB113" si="35">(BU50+BV50)*AC50</f>
        <v>6965.4</v>
      </c>
      <c r="CC50" s="64"/>
      <c r="CD50" s="64"/>
      <c r="CF50" s="89"/>
      <c r="CG50" s="7">
        <f t="shared" ref="CG50:CG59" si="36">BI50*BH50</f>
        <v>811.89</v>
      </c>
      <c r="CH50" s="7">
        <f t="shared" ref="CH50:CH59" si="37">(BJ50+BK50)*BH50</f>
        <v>943.64999999999986</v>
      </c>
      <c r="CI50" s="7"/>
      <c r="CJ50" s="7"/>
      <c r="CL50" s="82"/>
      <c r="CM50" s="64">
        <f t="shared" ref="CM50:CM113" si="38">(BI50*BH50)</f>
        <v>811.89</v>
      </c>
      <c r="CN50" s="64">
        <f t="shared" ref="CN50:CN113" si="39">(BU50+BV50)*BH50</f>
        <v>989.81999999999994</v>
      </c>
    </row>
    <row r="51" spans="1:92" x14ac:dyDescent="0.25">
      <c r="A51" s="1">
        <v>48</v>
      </c>
      <c r="B51" s="4">
        <v>48</v>
      </c>
      <c r="C51" s="2" t="s">
        <v>14</v>
      </c>
      <c r="D51" s="50" t="s">
        <v>611</v>
      </c>
      <c r="E51" s="4">
        <v>134066</v>
      </c>
      <c r="F51" s="4">
        <v>4606</v>
      </c>
      <c r="G51" s="2" t="s">
        <v>120</v>
      </c>
      <c r="H51" s="51" t="str">
        <f t="shared" si="0"/>
        <v>100365-4606</v>
      </c>
      <c r="I51" s="4">
        <v>100365</v>
      </c>
      <c r="J51" s="2" t="s">
        <v>119</v>
      </c>
      <c r="K51" s="2" t="s">
        <v>19</v>
      </c>
      <c r="L51" s="2" t="s">
        <v>121</v>
      </c>
      <c r="M51" s="2" t="s">
        <v>21</v>
      </c>
      <c r="N51" s="3">
        <v>45108</v>
      </c>
      <c r="O51" s="3">
        <v>45473</v>
      </c>
      <c r="P51" s="12"/>
      <c r="Q51" s="12"/>
      <c r="R51" s="12"/>
      <c r="S51" s="13"/>
      <c r="T51" s="16">
        <v>12.6</v>
      </c>
      <c r="U51" s="16">
        <v>1</v>
      </c>
      <c r="V51" s="16"/>
      <c r="W51" s="17"/>
      <c r="X51" s="20"/>
      <c r="Y51" s="20"/>
      <c r="Z51" s="20"/>
      <c r="AA51" s="21"/>
      <c r="AB51" s="2" t="s">
        <v>15</v>
      </c>
      <c r="AC51" s="4">
        <v>256</v>
      </c>
      <c r="AD51" s="4"/>
      <c r="AE51" s="4"/>
      <c r="AF51" s="4">
        <v>66</v>
      </c>
      <c r="AG51" s="4"/>
      <c r="AH51" s="4">
        <v>22</v>
      </c>
      <c r="AI51" s="4"/>
      <c r="AJ51" s="4"/>
      <c r="AK51" s="4"/>
      <c r="AL51" s="4"/>
      <c r="AM51" s="4"/>
      <c r="AN51" s="4"/>
      <c r="AO51" s="4"/>
      <c r="AP51" s="4"/>
      <c r="AQ51" s="4">
        <v>11</v>
      </c>
      <c r="AR51" s="4"/>
      <c r="AS51" s="4">
        <v>3</v>
      </c>
      <c r="AT51" s="4"/>
      <c r="AU51" s="4">
        <v>7</v>
      </c>
      <c r="AV51" s="4"/>
      <c r="AW51" s="4"/>
      <c r="AX51" s="4"/>
      <c r="AY51" s="4"/>
      <c r="AZ51" s="4"/>
      <c r="BA51" s="4"/>
      <c r="BB51" s="4"/>
      <c r="BC51" s="4"/>
      <c r="BD51" s="4"/>
      <c r="BE51" s="4">
        <v>12</v>
      </c>
      <c r="BF51" s="4"/>
      <c r="BG51" s="4"/>
      <c r="BH51" s="4">
        <f t="shared" si="10"/>
        <v>121</v>
      </c>
      <c r="BI51" s="7">
        <f>T51+U51</f>
        <v>13.6</v>
      </c>
      <c r="BJ51" s="7">
        <f t="shared" si="25"/>
        <v>15.799999999999999</v>
      </c>
      <c r="BK51" s="7"/>
      <c r="BL51" s="63"/>
      <c r="BM51" s="7">
        <f t="shared" si="26"/>
        <v>15.799999999999999</v>
      </c>
      <c r="BN51" s="7">
        <f t="shared" si="27"/>
        <v>2.1999999999999993</v>
      </c>
      <c r="BO51" s="89">
        <f t="shared" si="28"/>
        <v>0.13924050632911389</v>
      </c>
      <c r="BP51" s="7">
        <f t="shared" si="29"/>
        <v>3481.6</v>
      </c>
      <c r="BQ51" s="7">
        <f t="shared" si="30"/>
        <v>4044.7999999999997</v>
      </c>
      <c r="BR51" s="7"/>
      <c r="BS51" s="7"/>
      <c r="BU51" s="6">
        <f t="shared" si="31"/>
        <v>16.57</v>
      </c>
      <c r="BX51" s="64">
        <f t="shared" si="32"/>
        <v>16.57</v>
      </c>
      <c r="BY51" s="64">
        <f t="shared" si="13"/>
        <v>2.9700000000000006</v>
      </c>
      <c r="BZ51" s="82">
        <f t="shared" si="33"/>
        <v>0.17923958961979486</v>
      </c>
      <c r="CA51" s="64">
        <f t="shared" si="34"/>
        <v>3481.6</v>
      </c>
      <c r="CB51" s="64">
        <f t="shared" si="35"/>
        <v>4241.92</v>
      </c>
      <c r="CC51" s="64"/>
      <c r="CD51" s="64"/>
      <c r="CF51" s="89"/>
      <c r="CG51" s="7">
        <f t="shared" si="36"/>
        <v>1645.6</v>
      </c>
      <c r="CH51" s="7">
        <f t="shared" si="37"/>
        <v>1911.8</v>
      </c>
      <c r="CI51" s="7"/>
      <c r="CJ51" s="7"/>
      <c r="CL51" s="82"/>
      <c r="CM51" s="64">
        <f t="shared" si="38"/>
        <v>1645.6</v>
      </c>
      <c r="CN51" s="64">
        <f t="shared" si="39"/>
        <v>2004.97</v>
      </c>
    </row>
    <row r="52" spans="1:92" x14ac:dyDescent="0.25">
      <c r="A52" s="1">
        <v>49</v>
      </c>
      <c r="B52" s="4">
        <v>49</v>
      </c>
      <c r="C52" s="2" t="s">
        <v>14</v>
      </c>
      <c r="D52" s="50" t="s">
        <v>612</v>
      </c>
      <c r="E52" s="4">
        <v>113949</v>
      </c>
      <c r="F52" s="2" t="s">
        <v>122</v>
      </c>
      <c r="G52" s="2" t="s">
        <v>124</v>
      </c>
      <c r="H52" s="51" t="str">
        <f t="shared" si="0"/>
        <v>115134-CCF-0018</v>
      </c>
      <c r="I52" s="4">
        <v>115134</v>
      </c>
      <c r="J52" s="2" t="s">
        <v>123</v>
      </c>
      <c r="K52" s="2" t="s">
        <v>19</v>
      </c>
      <c r="L52" s="2" t="s">
        <v>125</v>
      </c>
      <c r="M52" s="2" t="s">
        <v>21</v>
      </c>
      <c r="N52" s="3">
        <v>45108</v>
      </c>
      <c r="O52" s="3">
        <v>45473</v>
      </c>
      <c r="P52" s="12"/>
      <c r="Q52" s="12"/>
      <c r="R52" s="12"/>
      <c r="S52" s="55"/>
      <c r="T52" s="16"/>
      <c r="U52" s="16"/>
      <c r="V52" s="16" t="e">
        <f>VLOOKUP(E52,#REF!,14,FALSE)</f>
        <v>#REF!</v>
      </c>
      <c r="W52" s="17"/>
      <c r="X52" s="20"/>
      <c r="Y52" s="20"/>
      <c r="Z52" s="20"/>
      <c r="AA52" s="21"/>
      <c r="AB52" s="2" t="s">
        <v>15</v>
      </c>
      <c r="AC52" s="4">
        <v>283</v>
      </c>
      <c r="AD52" s="4">
        <v>106</v>
      </c>
      <c r="AE52" s="4">
        <v>7</v>
      </c>
      <c r="AF52" s="4"/>
      <c r="AG52" s="4"/>
      <c r="AH52" s="4"/>
      <c r="AI52" s="4"/>
      <c r="AJ52" s="4"/>
      <c r="AK52" s="4"/>
      <c r="AL52" s="4"/>
      <c r="AM52" s="4"/>
      <c r="AN52" s="4"/>
      <c r="AO52" s="4">
        <v>27</v>
      </c>
      <c r="AP52" s="4"/>
      <c r="AQ52" s="4">
        <v>14</v>
      </c>
      <c r="AR52" s="4"/>
      <c r="AS52" s="4">
        <v>6</v>
      </c>
      <c r="AT52" s="4"/>
      <c r="AU52" s="4"/>
      <c r="AV52" s="4"/>
      <c r="AW52" s="4"/>
      <c r="AX52" s="4"/>
      <c r="AY52" s="4">
        <v>1</v>
      </c>
      <c r="AZ52" s="4">
        <v>4</v>
      </c>
      <c r="BA52" s="4">
        <v>2</v>
      </c>
      <c r="BB52" s="4"/>
      <c r="BC52" s="4"/>
      <c r="BD52" s="4"/>
      <c r="BE52" s="4"/>
      <c r="BF52" s="4">
        <v>27</v>
      </c>
      <c r="BG52" s="4">
        <v>1</v>
      </c>
      <c r="BH52" s="4">
        <f t="shared" si="10"/>
        <v>195</v>
      </c>
      <c r="BI52" s="7" t="e">
        <f>V52</f>
        <v>#REF!</v>
      </c>
      <c r="BJ52" s="7" t="e">
        <f t="shared" si="25"/>
        <v>#REF!</v>
      </c>
      <c r="BK52" s="7"/>
      <c r="BL52" s="63"/>
      <c r="BM52" s="7" t="e">
        <f t="shared" si="26"/>
        <v>#REF!</v>
      </c>
      <c r="BN52" s="7" t="e">
        <f t="shared" si="27"/>
        <v>#REF!</v>
      </c>
      <c r="BO52" s="89" t="e">
        <f t="shared" si="28"/>
        <v>#REF!</v>
      </c>
      <c r="BP52" s="7" t="e">
        <f t="shared" si="29"/>
        <v>#REF!</v>
      </c>
      <c r="BQ52" s="7" t="e">
        <f t="shared" si="30"/>
        <v>#REF!</v>
      </c>
      <c r="BR52" s="7"/>
      <c r="BS52" s="7"/>
      <c r="BU52" s="6" t="e">
        <f t="shared" si="31"/>
        <v>#REF!</v>
      </c>
      <c r="BX52" s="64" t="e">
        <f t="shared" si="32"/>
        <v>#REF!</v>
      </c>
      <c r="BY52" s="64" t="e">
        <f t="shared" si="13"/>
        <v>#REF!</v>
      </c>
      <c r="BZ52" s="82" t="e">
        <f t="shared" si="33"/>
        <v>#REF!</v>
      </c>
      <c r="CA52" s="64" t="e">
        <f t="shared" si="34"/>
        <v>#REF!</v>
      </c>
      <c r="CB52" s="64" t="e">
        <f t="shared" si="35"/>
        <v>#REF!</v>
      </c>
      <c r="CC52" s="64"/>
      <c r="CD52" s="64"/>
      <c r="CF52" s="89"/>
      <c r="CG52" s="7" t="e">
        <f t="shared" si="36"/>
        <v>#REF!</v>
      </c>
      <c r="CH52" s="7" t="e">
        <f t="shared" si="37"/>
        <v>#REF!</v>
      </c>
      <c r="CI52" s="7"/>
      <c r="CJ52" s="7"/>
      <c r="CL52" s="82"/>
      <c r="CM52" s="64" t="e">
        <f t="shared" si="38"/>
        <v>#REF!</v>
      </c>
      <c r="CN52" s="64" t="e">
        <f t="shared" si="39"/>
        <v>#REF!</v>
      </c>
    </row>
    <row r="53" spans="1:92" x14ac:dyDescent="0.25">
      <c r="A53" s="1">
        <v>50</v>
      </c>
      <c r="B53" s="4">
        <v>50</v>
      </c>
      <c r="C53" s="2" t="s">
        <v>14</v>
      </c>
      <c r="D53" s="50" t="s">
        <v>613</v>
      </c>
      <c r="E53" s="4">
        <v>405715</v>
      </c>
      <c r="F53" s="4">
        <v>500</v>
      </c>
      <c r="G53" s="2" t="s">
        <v>126</v>
      </c>
      <c r="H53" s="51" t="str">
        <f t="shared" si="0"/>
        <v>115134-500</v>
      </c>
      <c r="I53" s="4">
        <v>115134</v>
      </c>
      <c r="J53" s="2" t="s">
        <v>123</v>
      </c>
      <c r="K53" s="2" t="s">
        <v>19</v>
      </c>
      <c r="L53" s="2" t="s">
        <v>127</v>
      </c>
      <c r="M53" s="2" t="s">
        <v>21</v>
      </c>
      <c r="N53" s="3">
        <v>45108</v>
      </c>
      <c r="O53" s="3">
        <v>45473</v>
      </c>
      <c r="P53" s="12"/>
      <c r="Q53" s="12"/>
      <c r="R53" s="12"/>
      <c r="S53" s="55"/>
      <c r="T53" s="16"/>
      <c r="U53" s="16"/>
      <c r="V53" s="16" t="e">
        <f>VLOOKUP(E53,#REF!,14,FALSE)</f>
        <v>#REF!</v>
      </c>
      <c r="W53" s="17"/>
      <c r="X53" s="20"/>
      <c r="Y53" s="20"/>
      <c r="Z53" s="20"/>
      <c r="AA53" s="21"/>
      <c r="AB53" s="2" t="s">
        <v>15</v>
      </c>
      <c r="AC53" s="4">
        <v>2360</v>
      </c>
      <c r="AD53" s="4">
        <v>255</v>
      </c>
      <c r="AE53" s="4">
        <v>14</v>
      </c>
      <c r="AF53" s="4"/>
      <c r="AG53" s="4"/>
      <c r="AH53" s="4"/>
      <c r="AI53" s="4"/>
      <c r="AJ53" s="4"/>
      <c r="AK53" s="4">
        <v>31</v>
      </c>
      <c r="AL53" s="4">
        <v>3</v>
      </c>
      <c r="AM53" s="4"/>
      <c r="AN53" s="4"/>
      <c r="AO53" s="4"/>
      <c r="AP53" s="4">
        <v>21</v>
      </c>
      <c r="AQ53" s="4"/>
      <c r="AR53" s="4">
        <v>2</v>
      </c>
      <c r="AS53" s="4"/>
      <c r="AT53" s="4">
        <v>51</v>
      </c>
      <c r="AU53" s="4">
        <v>1</v>
      </c>
      <c r="AV53" s="4"/>
      <c r="AW53" s="4"/>
      <c r="AX53" s="4"/>
      <c r="AY53" s="4">
        <v>118</v>
      </c>
      <c r="AZ53" s="4">
        <v>106</v>
      </c>
      <c r="BA53" s="4">
        <v>14</v>
      </c>
      <c r="BB53" s="4">
        <v>2</v>
      </c>
      <c r="BC53" s="4"/>
      <c r="BD53" s="4">
        <v>235</v>
      </c>
      <c r="BE53" s="4"/>
      <c r="BF53" s="4">
        <v>89</v>
      </c>
      <c r="BG53" s="4"/>
      <c r="BH53" s="4">
        <f t="shared" si="10"/>
        <v>942</v>
      </c>
      <c r="BI53" s="7" t="e">
        <f>V53</f>
        <v>#REF!</v>
      </c>
      <c r="BJ53" s="7" t="e">
        <f t="shared" si="25"/>
        <v>#REF!</v>
      </c>
      <c r="BK53" s="7"/>
      <c r="BL53" s="63">
        <v>-9</v>
      </c>
      <c r="BM53" s="7" t="e">
        <f t="shared" si="26"/>
        <v>#REF!</v>
      </c>
      <c r="BN53" s="7" t="e">
        <f t="shared" si="27"/>
        <v>#REF!</v>
      </c>
      <c r="BO53" s="89" t="e">
        <f t="shared" si="28"/>
        <v>#REF!</v>
      </c>
      <c r="BP53" s="7" t="e">
        <f t="shared" si="29"/>
        <v>#REF!</v>
      </c>
      <c r="BQ53" s="7" t="e">
        <f t="shared" si="30"/>
        <v>#REF!</v>
      </c>
      <c r="BR53" s="7"/>
      <c r="BS53" s="7"/>
      <c r="BU53" s="6" t="e">
        <f t="shared" si="31"/>
        <v>#REF!</v>
      </c>
      <c r="BW53" s="65">
        <f>BL53</f>
        <v>-9</v>
      </c>
      <c r="BX53" s="64" t="e">
        <f t="shared" si="32"/>
        <v>#REF!</v>
      </c>
      <c r="BY53" s="64" t="e">
        <f t="shared" si="13"/>
        <v>#REF!</v>
      </c>
      <c r="BZ53" s="82" t="e">
        <f t="shared" si="33"/>
        <v>#REF!</v>
      </c>
      <c r="CA53" s="64" t="e">
        <f t="shared" si="34"/>
        <v>#REF!</v>
      </c>
      <c r="CB53" s="64" t="e">
        <f t="shared" si="35"/>
        <v>#REF!</v>
      </c>
      <c r="CC53" s="64"/>
      <c r="CD53" s="64"/>
      <c r="CF53" s="89"/>
      <c r="CG53" s="7" t="e">
        <f t="shared" si="36"/>
        <v>#REF!</v>
      </c>
      <c r="CH53" s="7" t="e">
        <f t="shared" si="37"/>
        <v>#REF!</v>
      </c>
      <c r="CI53" s="7"/>
      <c r="CJ53" s="7"/>
      <c r="CL53" s="82"/>
      <c r="CM53" s="64" t="e">
        <f t="shared" si="38"/>
        <v>#REF!</v>
      </c>
      <c r="CN53" s="64" t="e">
        <f t="shared" si="39"/>
        <v>#REF!</v>
      </c>
    </row>
    <row r="54" spans="1:92" x14ac:dyDescent="0.25">
      <c r="A54" s="1">
        <v>51</v>
      </c>
      <c r="B54" s="4">
        <v>51</v>
      </c>
      <c r="C54" s="2" t="s">
        <v>14</v>
      </c>
      <c r="D54" s="50" t="s">
        <v>614</v>
      </c>
      <c r="E54" s="4">
        <v>101464</v>
      </c>
      <c r="F54" s="4">
        <v>8708</v>
      </c>
      <c r="G54" s="2" t="s">
        <v>128</v>
      </c>
      <c r="H54" s="51" t="str">
        <f t="shared" si="0"/>
        <v>100365-8708</v>
      </c>
      <c r="I54" s="4">
        <v>100365</v>
      </c>
      <c r="J54" s="2" t="s">
        <v>129</v>
      </c>
      <c r="K54" s="2" t="s">
        <v>19</v>
      </c>
      <c r="L54" s="2" t="s">
        <v>130</v>
      </c>
      <c r="M54" s="2" t="s">
        <v>21</v>
      </c>
      <c r="N54" s="3">
        <v>45108</v>
      </c>
      <c r="O54" s="3">
        <v>45473</v>
      </c>
      <c r="P54" s="12"/>
      <c r="Q54" s="12"/>
      <c r="R54" s="12"/>
      <c r="S54" s="13"/>
      <c r="T54" s="16">
        <v>18.399999999999999</v>
      </c>
      <c r="U54" s="16">
        <v>1</v>
      </c>
      <c r="V54" s="16"/>
      <c r="W54" s="17"/>
      <c r="X54" s="20"/>
      <c r="Y54" s="20"/>
      <c r="Z54" s="20"/>
      <c r="AA54" s="21"/>
      <c r="AB54" s="2" t="s">
        <v>15</v>
      </c>
      <c r="AC54" s="4">
        <v>489</v>
      </c>
      <c r="AD54" s="4"/>
      <c r="AE54" s="4"/>
      <c r="AF54" s="4">
        <v>11</v>
      </c>
      <c r="AG54" s="4"/>
      <c r="AH54" s="4"/>
      <c r="AI54" s="4">
        <v>318</v>
      </c>
      <c r="AJ54" s="4"/>
      <c r="AK54" s="4"/>
      <c r="AL54" s="4"/>
      <c r="AM54" s="4"/>
      <c r="AN54" s="4">
        <v>51</v>
      </c>
      <c r="AO54" s="4"/>
      <c r="AP54" s="4"/>
      <c r="AQ54" s="4"/>
      <c r="AR54" s="4">
        <v>2</v>
      </c>
      <c r="AS54" s="4"/>
      <c r="AT54" s="4"/>
      <c r="AU54" s="4">
        <v>5</v>
      </c>
      <c r="AV54" s="4"/>
      <c r="AW54" s="4"/>
      <c r="AX54" s="4"/>
      <c r="AY54" s="4"/>
      <c r="AZ54" s="4"/>
      <c r="BA54" s="4"/>
      <c r="BB54" s="4">
        <v>2</v>
      </c>
      <c r="BC54" s="4"/>
      <c r="BD54" s="4"/>
      <c r="BE54" s="4">
        <v>3</v>
      </c>
      <c r="BF54" s="4"/>
      <c r="BG54" s="4"/>
      <c r="BH54" s="4">
        <f t="shared" si="10"/>
        <v>392</v>
      </c>
      <c r="BI54" s="7">
        <f>T54+U54</f>
        <v>19.399999999999999</v>
      </c>
      <c r="BJ54" s="7">
        <f t="shared" si="25"/>
        <v>22.540000000000003</v>
      </c>
      <c r="BK54" s="7"/>
      <c r="BL54" s="63"/>
      <c r="BM54" s="7">
        <f t="shared" si="26"/>
        <v>22.540000000000003</v>
      </c>
      <c r="BN54" s="7">
        <f t="shared" si="27"/>
        <v>3.1400000000000041</v>
      </c>
      <c r="BO54" s="89">
        <f t="shared" si="28"/>
        <v>0.13930789707187238</v>
      </c>
      <c r="BP54" s="7">
        <f t="shared" si="29"/>
        <v>9486.5999999999985</v>
      </c>
      <c r="BQ54" s="7">
        <f t="shared" si="30"/>
        <v>11022.060000000001</v>
      </c>
      <c r="BR54" s="7"/>
      <c r="BS54" s="7"/>
      <c r="BU54" s="6">
        <f t="shared" si="31"/>
        <v>23.64</v>
      </c>
      <c r="BX54" s="64">
        <f t="shared" si="32"/>
        <v>23.64</v>
      </c>
      <c r="BY54" s="64">
        <f t="shared" si="13"/>
        <v>4.240000000000002</v>
      </c>
      <c r="BZ54" s="82">
        <f t="shared" si="33"/>
        <v>0.17935702199661599</v>
      </c>
      <c r="CA54" s="64">
        <f t="shared" si="34"/>
        <v>9486.5999999999985</v>
      </c>
      <c r="CB54" s="64">
        <f t="shared" si="35"/>
        <v>11559.960000000001</v>
      </c>
      <c r="CC54" s="64"/>
      <c r="CD54" s="64"/>
      <c r="CF54" s="89"/>
      <c r="CG54" s="7">
        <f t="shared" si="36"/>
        <v>7604.7999999999993</v>
      </c>
      <c r="CH54" s="7">
        <f t="shared" si="37"/>
        <v>8835.68</v>
      </c>
      <c r="CI54" s="7"/>
      <c r="CJ54" s="7"/>
      <c r="CL54" s="82"/>
      <c r="CM54" s="64">
        <f t="shared" si="38"/>
        <v>7604.7999999999993</v>
      </c>
      <c r="CN54" s="64">
        <f t="shared" si="39"/>
        <v>9266.880000000001</v>
      </c>
    </row>
    <row r="55" spans="1:92" x14ac:dyDescent="0.25">
      <c r="A55" s="1">
        <v>53</v>
      </c>
      <c r="B55" s="4">
        <v>52</v>
      </c>
      <c r="C55" s="2" t="s">
        <v>14</v>
      </c>
      <c r="D55" s="50" t="s">
        <v>615</v>
      </c>
      <c r="E55" s="4">
        <v>141198</v>
      </c>
      <c r="F55" s="4">
        <v>225070</v>
      </c>
      <c r="G55" s="2" t="s">
        <v>131</v>
      </c>
      <c r="H55" s="51" t="str">
        <f t="shared" si="0"/>
        <v>100138-225070</v>
      </c>
      <c r="I55" s="4">
        <v>100138</v>
      </c>
      <c r="J55" s="2" t="s">
        <v>132</v>
      </c>
      <c r="K55" s="2" t="s">
        <v>19</v>
      </c>
      <c r="L55" s="2" t="s">
        <v>133</v>
      </c>
      <c r="M55" s="2" t="s">
        <v>21</v>
      </c>
      <c r="N55" s="3">
        <v>45108</v>
      </c>
      <c r="O55" s="3">
        <v>45473</v>
      </c>
      <c r="P55" s="12"/>
      <c r="Q55" s="12"/>
      <c r="R55" s="12">
        <v>37.590000000000003</v>
      </c>
      <c r="S55" s="61" t="s">
        <v>1668</v>
      </c>
      <c r="T55" s="16"/>
      <c r="U55" s="16"/>
      <c r="V55" s="16">
        <v>34.590000000000003</v>
      </c>
      <c r="W55" s="17"/>
      <c r="X55" s="20"/>
      <c r="Y55" s="20"/>
      <c r="Z55" s="20">
        <v>34.590000000000003</v>
      </c>
      <c r="AA55" s="21" t="s">
        <v>1674</v>
      </c>
      <c r="AB55" s="57">
        <v>3</v>
      </c>
      <c r="AC55" s="4">
        <v>251</v>
      </c>
      <c r="AD55" s="4">
        <v>54</v>
      </c>
      <c r="AE55" s="4"/>
      <c r="AF55" s="4"/>
      <c r="AG55" s="4"/>
      <c r="AH55" s="4">
        <v>30</v>
      </c>
      <c r="AI55" s="4"/>
      <c r="AJ55" s="4"/>
      <c r="AK55" s="4"/>
      <c r="AL55" s="4"/>
      <c r="AM55" s="4"/>
      <c r="AN55" s="4"/>
      <c r="AO55" s="4"/>
      <c r="AP55" s="4">
        <v>2</v>
      </c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>
        <f t="shared" si="10"/>
        <v>86</v>
      </c>
      <c r="BI55" s="7">
        <f>Z55</f>
        <v>34.590000000000003</v>
      </c>
      <c r="BJ55" s="7">
        <f t="shared" si="25"/>
        <v>40.21</v>
      </c>
      <c r="BK55" s="7"/>
      <c r="BL55" s="63"/>
      <c r="BM55" s="7">
        <f t="shared" si="26"/>
        <v>40.21</v>
      </c>
      <c r="BN55" s="7">
        <f t="shared" si="27"/>
        <v>5.6199999999999974</v>
      </c>
      <c r="BO55" s="89">
        <f t="shared" si="28"/>
        <v>0.13976622730664007</v>
      </c>
      <c r="BP55" s="7">
        <f t="shared" si="29"/>
        <v>8682.09</v>
      </c>
      <c r="BQ55" s="7">
        <f t="shared" si="30"/>
        <v>10092.710000000001</v>
      </c>
      <c r="BR55" s="7"/>
      <c r="BS55" s="7"/>
      <c r="BU55" s="6">
        <f t="shared" si="31"/>
        <v>42.169999999999995</v>
      </c>
      <c r="BX55" s="64">
        <f t="shared" si="32"/>
        <v>42.169999999999995</v>
      </c>
      <c r="BY55" s="64">
        <f t="shared" si="13"/>
        <v>7.5799999999999912</v>
      </c>
      <c r="BZ55" s="82">
        <f t="shared" si="33"/>
        <v>0.179748636471425</v>
      </c>
      <c r="CA55" s="64">
        <f t="shared" si="34"/>
        <v>8682.09</v>
      </c>
      <c r="CB55" s="64">
        <f t="shared" si="35"/>
        <v>10584.669999999998</v>
      </c>
      <c r="CC55" s="64"/>
      <c r="CD55" s="64"/>
      <c r="CF55" s="89"/>
      <c r="CG55" s="7">
        <f t="shared" si="36"/>
        <v>2974.7400000000002</v>
      </c>
      <c r="CH55" s="7">
        <f t="shared" si="37"/>
        <v>3458.06</v>
      </c>
      <c r="CI55" s="7"/>
      <c r="CJ55" s="7"/>
      <c r="CL55" s="82"/>
      <c r="CM55" s="64">
        <f t="shared" si="38"/>
        <v>2974.7400000000002</v>
      </c>
      <c r="CN55" s="64">
        <f t="shared" si="39"/>
        <v>3626.6199999999994</v>
      </c>
    </row>
    <row r="56" spans="1:92" x14ac:dyDescent="0.25">
      <c r="A56" s="1">
        <v>54</v>
      </c>
      <c r="B56" s="4">
        <v>53</v>
      </c>
      <c r="C56" s="2" t="s">
        <v>14</v>
      </c>
      <c r="D56" s="50" t="s">
        <v>616</v>
      </c>
      <c r="E56" s="4">
        <v>100458</v>
      </c>
      <c r="F56" s="4">
        <v>225</v>
      </c>
      <c r="G56" s="2" t="s">
        <v>134</v>
      </c>
      <c r="H56" s="51" t="str">
        <f t="shared" si="0"/>
        <v>100142-225</v>
      </c>
      <c r="I56" s="4">
        <v>100142</v>
      </c>
      <c r="J56" s="2" t="s">
        <v>135</v>
      </c>
      <c r="K56" s="2" t="s">
        <v>19</v>
      </c>
      <c r="L56" s="2" t="s">
        <v>136</v>
      </c>
      <c r="M56" s="2" t="s">
        <v>21</v>
      </c>
      <c r="N56" s="3">
        <v>45108</v>
      </c>
      <c r="O56" s="3">
        <v>45473</v>
      </c>
      <c r="P56" s="12" t="e">
        <f t="shared" ref="P56:P78" si="40">T56</f>
        <v>#REF!</v>
      </c>
      <c r="Q56" s="12"/>
      <c r="R56" s="12"/>
      <c r="S56" s="55" t="s">
        <v>1669</v>
      </c>
      <c r="T56" s="16" t="e">
        <f>VLOOKUP(E56,#REF!,12,FALSE)</f>
        <v>#REF!</v>
      </c>
      <c r="U56" s="16">
        <v>1</v>
      </c>
      <c r="V56" s="16"/>
      <c r="W56" s="17"/>
      <c r="X56" s="20"/>
      <c r="Y56" s="20"/>
      <c r="Z56" s="20"/>
      <c r="AA56" s="21"/>
      <c r="AB56" s="2" t="s">
        <v>15</v>
      </c>
      <c r="AC56" s="4">
        <v>667</v>
      </c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>
        <v>38</v>
      </c>
      <c r="BA56" s="4"/>
      <c r="BB56" s="4">
        <v>2</v>
      </c>
      <c r="BC56" s="4">
        <v>144</v>
      </c>
      <c r="BD56" s="4"/>
      <c r="BE56" s="4"/>
      <c r="BF56" s="4"/>
      <c r="BG56" s="4"/>
      <c r="BH56" s="4">
        <f t="shared" si="10"/>
        <v>184</v>
      </c>
      <c r="BI56" s="7" t="e">
        <f t="shared" ref="BI56:BI79" si="41">T56+U56</f>
        <v>#REF!</v>
      </c>
      <c r="BJ56" s="7" t="e">
        <f t="shared" si="25"/>
        <v>#REF!</v>
      </c>
      <c r="BK56" s="7"/>
      <c r="BL56" s="63"/>
      <c r="BM56" s="7" t="e">
        <f t="shared" si="26"/>
        <v>#REF!</v>
      </c>
      <c r="BN56" s="7" t="e">
        <f t="shared" si="27"/>
        <v>#REF!</v>
      </c>
      <c r="BO56" s="89" t="e">
        <f t="shared" si="28"/>
        <v>#REF!</v>
      </c>
      <c r="BP56" s="7" t="e">
        <f t="shared" si="29"/>
        <v>#REF!</v>
      </c>
      <c r="BQ56" s="7" t="e">
        <f t="shared" si="30"/>
        <v>#REF!</v>
      </c>
      <c r="BR56" s="7"/>
      <c r="BS56" s="7"/>
      <c r="BU56" s="6" t="e">
        <f t="shared" si="31"/>
        <v>#REF!</v>
      </c>
      <c r="BX56" s="64" t="e">
        <f t="shared" si="32"/>
        <v>#REF!</v>
      </c>
      <c r="BY56" s="64" t="e">
        <f t="shared" si="13"/>
        <v>#REF!</v>
      </c>
      <c r="BZ56" s="82" t="e">
        <f t="shared" si="33"/>
        <v>#REF!</v>
      </c>
      <c r="CA56" s="64" t="e">
        <f t="shared" si="34"/>
        <v>#REF!</v>
      </c>
      <c r="CB56" s="64" t="e">
        <f t="shared" si="35"/>
        <v>#REF!</v>
      </c>
      <c r="CC56" s="64"/>
      <c r="CD56" s="64"/>
      <c r="CF56" s="89"/>
      <c r="CG56" s="7" t="e">
        <f t="shared" si="36"/>
        <v>#REF!</v>
      </c>
      <c r="CH56" s="7" t="e">
        <f t="shared" si="37"/>
        <v>#REF!</v>
      </c>
      <c r="CI56" s="7"/>
      <c r="CJ56" s="7"/>
      <c r="CL56" s="82"/>
      <c r="CM56" s="64" t="e">
        <f t="shared" si="38"/>
        <v>#REF!</v>
      </c>
      <c r="CN56" s="64" t="e">
        <f t="shared" si="39"/>
        <v>#REF!</v>
      </c>
    </row>
    <row r="57" spans="1:92" x14ac:dyDescent="0.25">
      <c r="A57" s="1">
        <v>55</v>
      </c>
      <c r="B57" s="4">
        <v>54</v>
      </c>
      <c r="C57" s="2" t="s">
        <v>14</v>
      </c>
      <c r="D57" s="50" t="s">
        <v>617</v>
      </c>
      <c r="E57" s="4">
        <v>100482</v>
      </c>
      <c r="F57" s="2" t="s">
        <v>137</v>
      </c>
      <c r="G57" s="2" t="s">
        <v>138</v>
      </c>
      <c r="H57" s="51" t="str">
        <f t="shared" si="0"/>
        <v>100142-FT600</v>
      </c>
      <c r="I57" s="4">
        <v>100142</v>
      </c>
      <c r="J57" s="2" t="s">
        <v>135</v>
      </c>
      <c r="K57" s="2" t="s">
        <v>19</v>
      </c>
      <c r="L57" s="2" t="s">
        <v>139</v>
      </c>
      <c r="M57" s="2" t="s">
        <v>21</v>
      </c>
      <c r="N57" s="3">
        <v>45108</v>
      </c>
      <c r="O57" s="3">
        <v>45473</v>
      </c>
      <c r="P57" s="12" t="e">
        <f t="shared" si="40"/>
        <v>#REF!</v>
      </c>
      <c r="Q57" s="12"/>
      <c r="R57" s="12"/>
      <c r="S57" s="55" t="s">
        <v>1669</v>
      </c>
      <c r="T57" s="16" t="e">
        <f>VLOOKUP(E57,#REF!,12,FALSE)</f>
        <v>#REF!</v>
      </c>
      <c r="U57" s="16">
        <v>1</v>
      </c>
      <c r="V57" s="16"/>
      <c r="W57" s="17"/>
      <c r="X57" s="20"/>
      <c r="Y57" s="20"/>
      <c r="Z57" s="20"/>
      <c r="AA57" s="21"/>
      <c r="AB57" s="2" t="s">
        <v>15</v>
      </c>
      <c r="AC57" s="4">
        <v>473</v>
      </c>
      <c r="AD57" s="4"/>
      <c r="AE57" s="4"/>
      <c r="AF57" s="4">
        <v>3</v>
      </c>
      <c r="AG57" s="4"/>
      <c r="AH57" s="4"/>
      <c r="AI57" s="4"/>
      <c r="AJ57" s="4">
        <v>19</v>
      </c>
      <c r="AK57" s="4"/>
      <c r="AL57" s="4">
        <v>1</v>
      </c>
      <c r="AM57" s="4"/>
      <c r="AN57" s="4"/>
      <c r="AO57" s="4"/>
      <c r="AP57" s="4">
        <v>3</v>
      </c>
      <c r="AQ57" s="4"/>
      <c r="AR57" s="4">
        <v>5</v>
      </c>
      <c r="AS57" s="4"/>
      <c r="AT57" s="4"/>
      <c r="AU57" s="4"/>
      <c r="AV57" s="4"/>
      <c r="AW57" s="4">
        <v>23</v>
      </c>
      <c r="AX57" s="4">
        <v>2</v>
      </c>
      <c r="AY57" s="4"/>
      <c r="AZ57" s="4"/>
      <c r="BA57" s="4"/>
      <c r="BB57" s="4">
        <v>17</v>
      </c>
      <c r="BC57" s="4"/>
      <c r="BD57" s="4"/>
      <c r="BE57" s="4"/>
      <c r="BF57" s="4"/>
      <c r="BG57" s="4"/>
      <c r="BH57" s="4">
        <f t="shared" si="10"/>
        <v>73</v>
      </c>
      <c r="BI57" s="7" t="e">
        <f t="shared" si="41"/>
        <v>#REF!</v>
      </c>
      <c r="BJ57" s="7" t="e">
        <f t="shared" si="25"/>
        <v>#REF!</v>
      </c>
      <c r="BK57" s="7"/>
      <c r="BL57" s="63"/>
      <c r="BM57" s="7" t="e">
        <f t="shared" si="26"/>
        <v>#REF!</v>
      </c>
      <c r="BN57" s="7" t="e">
        <f t="shared" si="27"/>
        <v>#REF!</v>
      </c>
      <c r="BO57" s="89" t="e">
        <f t="shared" si="28"/>
        <v>#REF!</v>
      </c>
      <c r="BP57" s="7" t="e">
        <f t="shared" si="29"/>
        <v>#REF!</v>
      </c>
      <c r="BQ57" s="7" t="e">
        <f t="shared" si="30"/>
        <v>#REF!</v>
      </c>
      <c r="BR57" s="7"/>
      <c r="BS57" s="7"/>
      <c r="BU57" s="6" t="e">
        <f t="shared" si="31"/>
        <v>#REF!</v>
      </c>
      <c r="BX57" s="64" t="e">
        <f t="shared" si="32"/>
        <v>#REF!</v>
      </c>
      <c r="BY57" s="64" t="e">
        <f t="shared" si="13"/>
        <v>#REF!</v>
      </c>
      <c r="BZ57" s="82" t="e">
        <f t="shared" si="33"/>
        <v>#REF!</v>
      </c>
      <c r="CA57" s="64" t="e">
        <f t="shared" si="34"/>
        <v>#REF!</v>
      </c>
      <c r="CB57" s="64" t="e">
        <f t="shared" si="35"/>
        <v>#REF!</v>
      </c>
      <c r="CC57" s="64"/>
      <c r="CD57" s="64"/>
      <c r="CF57" s="89"/>
      <c r="CG57" s="7" t="e">
        <f t="shared" si="36"/>
        <v>#REF!</v>
      </c>
      <c r="CH57" s="7" t="e">
        <f t="shared" si="37"/>
        <v>#REF!</v>
      </c>
      <c r="CI57" s="7"/>
      <c r="CJ57" s="7"/>
      <c r="CL57" s="82"/>
      <c r="CM57" s="64" t="e">
        <f t="shared" si="38"/>
        <v>#REF!</v>
      </c>
      <c r="CN57" s="64" t="e">
        <f t="shared" si="39"/>
        <v>#REF!</v>
      </c>
    </row>
    <row r="58" spans="1:92" x14ac:dyDescent="0.25">
      <c r="A58" s="1">
        <v>56</v>
      </c>
      <c r="B58" s="4">
        <v>55</v>
      </c>
      <c r="C58" s="2" t="s">
        <v>14</v>
      </c>
      <c r="D58" s="50" t="s">
        <v>618</v>
      </c>
      <c r="E58" s="4">
        <v>113034</v>
      </c>
      <c r="F58" s="4">
        <v>360</v>
      </c>
      <c r="G58" s="2" t="s">
        <v>140</v>
      </c>
      <c r="H58" s="51" t="str">
        <f t="shared" si="0"/>
        <v>100142-360</v>
      </c>
      <c r="I58" s="4">
        <v>100142</v>
      </c>
      <c r="J58" s="2" t="s">
        <v>135</v>
      </c>
      <c r="K58" s="2" t="s">
        <v>19</v>
      </c>
      <c r="L58" s="2" t="s">
        <v>141</v>
      </c>
      <c r="M58" s="2" t="s">
        <v>21</v>
      </c>
      <c r="N58" s="3">
        <v>45108</v>
      </c>
      <c r="O58" s="3">
        <v>45473</v>
      </c>
      <c r="P58" s="12" t="e">
        <f t="shared" si="40"/>
        <v>#REF!</v>
      </c>
      <c r="Q58" s="12"/>
      <c r="R58" s="12"/>
      <c r="S58" s="55" t="s">
        <v>1669</v>
      </c>
      <c r="T58" s="16" t="e">
        <f>VLOOKUP(E58,#REF!,12,FALSE)</f>
        <v>#REF!</v>
      </c>
      <c r="U58" s="16">
        <v>1</v>
      </c>
      <c r="V58" s="16"/>
      <c r="W58" s="17"/>
      <c r="X58" s="20"/>
      <c r="Y58" s="20"/>
      <c r="Z58" s="20"/>
      <c r="AA58" s="21"/>
      <c r="AB58" s="2" t="s">
        <v>15</v>
      </c>
      <c r="AC58" s="4">
        <v>4904</v>
      </c>
      <c r="AD58" s="4"/>
      <c r="AE58" s="4"/>
      <c r="AF58" s="4">
        <v>10</v>
      </c>
      <c r="AG58" s="4">
        <v>432</v>
      </c>
      <c r="AH58" s="4"/>
      <c r="AI58" s="4">
        <v>4</v>
      </c>
      <c r="AJ58" s="4">
        <v>70</v>
      </c>
      <c r="AK58" s="4">
        <v>389</v>
      </c>
      <c r="AL58" s="4">
        <v>32</v>
      </c>
      <c r="AM58" s="4"/>
      <c r="AN58" s="4"/>
      <c r="AO58" s="4"/>
      <c r="AP58" s="4">
        <v>16</v>
      </c>
      <c r="AQ58" s="4"/>
      <c r="AR58" s="4">
        <v>158</v>
      </c>
      <c r="AS58" s="4"/>
      <c r="AT58" s="4"/>
      <c r="AU58" s="4"/>
      <c r="AV58" s="4">
        <v>15</v>
      </c>
      <c r="AW58" s="4">
        <v>203</v>
      </c>
      <c r="AX58" s="4"/>
      <c r="AY58" s="4"/>
      <c r="AZ58" s="4"/>
      <c r="BA58" s="4"/>
      <c r="BB58" s="4">
        <v>37</v>
      </c>
      <c r="BC58" s="4"/>
      <c r="BD58" s="4"/>
      <c r="BE58" s="4"/>
      <c r="BF58" s="4">
        <v>46</v>
      </c>
      <c r="BG58" s="4"/>
      <c r="BH58" s="4">
        <f t="shared" si="10"/>
        <v>1412</v>
      </c>
      <c r="BI58" s="7" t="e">
        <f t="shared" si="41"/>
        <v>#REF!</v>
      </c>
      <c r="BJ58" s="7" t="e">
        <f t="shared" si="25"/>
        <v>#REF!</v>
      </c>
      <c r="BK58" s="7"/>
      <c r="BL58" s="63"/>
      <c r="BM58" s="7" t="e">
        <f t="shared" si="26"/>
        <v>#REF!</v>
      </c>
      <c r="BN58" s="7" t="e">
        <f t="shared" si="27"/>
        <v>#REF!</v>
      </c>
      <c r="BO58" s="89" t="e">
        <f t="shared" si="28"/>
        <v>#REF!</v>
      </c>
      <c r="BP58" s="7" t="e">
        <f t="shared" si="29"/>
        <v>#REF!</v>
      </c>
      <c r="BQ58" s="7" t="e">
        <f t="shared" si="30"/>
        <v>#REF!</v>
      </c>
      <c r="BR58" s="7"/>
      <c r="BS58" s="7"/>
      <c r="BU58" s="6" t="e">
        <f t="shared" si="31"/>
        <v>#REF!</v>
      </c>
      <c r="BX58" s="64" t="e">
        <f t="shared" si="32"/>
        <v>#REF!</v>
      </c>
      <c r="BY58" s="64" t="e">
        <f t="shared" si="13"/>
        <v>#REF!</v>
      </c>
      <c r="BZ58" s="82" t="e">
        <f t="shared" si="33"/>
        <v>#REF!</v>
      </c>
      <c r="CA58" s="64" t="e">
        <f t="shared" si="34"/>
        <v>#REF!</v>
      </c>
      <c r="CB58" s="64" t="e">
        <f t="shared" si="35"/>
        <v>#REF!</v>
      </c>
      <c r="CC58" s="64"/>
      <c r="CD58" s="64"/>
      <c r="CF58" s="89"/>
      <c r="CG58" s="7" t="e">
        <f t="shared" si="36"/>
        <v>#REF!</v>
      </c>
      <c r="CH58" s="7" t="e">
        <f t="shared" si="37"/>
        <v>#REF!</v>
      </c>
      <c r="CI58" s="7"/>
      <c r="CJ58" s="7"/>
      <c r="CL58" s="82"/>
      <c r="CM58" s="64" t="e">
        <f t="shared" si="38"/>
        <v>#REF!</v>
      </c>
      <c r="CN58" s="64" t="e">
        <f t="shared" si="39"/>
        <v>#REF!</v>
      </c>
    </row>
    <row r="59" spans="1:92" x14ac:dyDescent="0.25">
      <c r="A59" s="1">
        <v>57</v>
      </c>
      <c r="B59" s="4">
        <v>56</v>
      </c>
      <c r="C59" s="2" t="s">
        <v>14</v>
      </c>
      <c r="D59" s="50" t="s">
        <v>619</v>
      </c>
      <c r="E59" s="4">
        <v>133875</v>
      </c>
      <c r="F59" s="4">
        <v>126</v>
      </c>
      <c r="G59" s="2" t="s">
        <v>142</v>
      </c>
      <c r="H59" s="51" t="str">
        <f t="shared" si="0"/>
        <v>100142-126</v>
      </c>
      <c r="I59" s="4">
        <v>100142</v>
      </c>
      <c r="J59" s="2" t="s">
        <v>135</v>
      </c>
      <c r="K59" s="2" t="s">
        <v>19</v>
      </c>
      <c r="L59" s="2" t="s">
        <v>143</v>
      </c>
      <c r="M59" s="2" t="s">
        <v>21</v>
      </c>
      <c r="N59" s="3">
        <v>45108</v>
      </c>
      <c r="O59" s="3">
        <v>45473</v>
      </c>
      <c r="P59" s="12" t="e">
        <f t="shared" si="40"/>
        <v>#REF!</v>
      </c>
      <c r="Q59" s="12"/>
      <c r="R59" s="12"/>
      <c r="S59" s="55" t="s">
        <v>1669</v>
      </c>
      <c r="T59" s="16" t="e">
        <f>VLOOKUP(E59,#REF!,12,FALSE)</f>
        <v>#REF!</v>
      </c>
      <c r="U59" s="16">
        <v>1</v>
      </c>
      <c r="V59" s="16"/>
      <c r="W59" s="17"/>
      <c r="X59" s="20"/>
      <c r="Y59" s="20"/>
      <c r="Z59" s="20"/>
      <c r="AA59" s="21"/>
      <c r="AB59" s="2" t="s">
        <v>15</v>
      </c>
      <c r="AC59" s="4">
        <v>100</v>
      </c>
      <c r="AD59" s="4">
        <v>56</v>
      </c>
      <c r="AE59" s="4">
        <v>17</v>
      </c>
      <c r="AF59" s="4"/>
      <c r="AG59" s="4"/>
      <c r="AH59" s="4">
        <v>5</v>
      </c>
      <c r="AI59" s="4">
        <v>832</v>
      </c>
      <c r="AJ59" s="4"/>
      <c r="AK59" s="4"/>
      <c r="AL59" s="4">
        <v>3</v>
      </c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>
        <v>90</v>
      </c>
      <c r="BH59" s="4">
        <f t="shared" si="10"/>
        <v>1003</v>
      </c>
      <c r="BI59" s="7" t="e">
        <f t="shared" si="41"/>
        <v>#REF!</v>
      </c>
      <c r="BJ59" s="7" t="e">
        <f t="shared" si="25"/>
        <v>#REF!</v>
      </c>
      <c r="BK59" s="7"/>
      <c r="BL59" s="63"/>
      <c r="BM59" s="7" t="e">
        <f t="shared" si="26"/>
        <v>#REF!</v>
      </c>
      <c r="BN59" s="7" t="e">
        <f t="shared" si="27"/>
        <v>#REF!</v>
      </c>
      <c r="BO59" s="89" t="e">
        <f t="shared" si="28"/>
        <v>#REF!</v>
      </c>
      <c r="BP59" s="7" t="e">
        <f t="shared" si="29"/>
        <v>#REF!</v>
      </c>
      <c r="BQ59" s="7" t="e">
        <f t="shared" si="30"/>
        <v>#REF!</v>
      </c>
      <c r="BR59" s="7"/>
      <c r="BS59" s="7"/>
      <c r="BU59" s="6" t="e">
        <f t="shared" si="31"/>
        <v>#REF!</v>
      </c>
      <c r="BX59" s="64" t="e">
        <f t="shared" si="32"/>
        <v>#REF!</v>
      </c>
      <c r="BY59" s="64" t="e">
        <f t="shared" si="13"/>
        <v>#REF!</v>
      </c>
      <c r="BZ59" s="82" t="e">
        <f t="shared" si="33"/>
        <v>#REF!</v>
      </c>
      <c r="CA59" s="64" t="e">
        <f t="shared" si="34"/>
        <v>#REF!</v>
      </c>
      <c r="CB59" s="64" t="e">
        <f t="shared" si="35"/>
        <v>#REF!</v>
      </c>
      <c r="CC59" s="64"/>
      <c r="CD59" s="64"/>
      <c r="CF59" s="89"/>
      <c r="CG59" s="7" t="e">
        <f t="shared" si="36"/>
        <v>#REF!</v>
      </c>
      <c r="CH59" s="7" t="e">
        <f t="shared" si="37"/>
        <v>#REF!</v>
      </c>
      <c r="CI59" s="7"/>
      <c r="CJ59" s="7"/>
      <c r="CL59" s="82"/>
      <c r="CM59" s="64" t="e">
        <f t="shared" si="38"/>
        <v>#REF!</v>
      </c>
      <c r="CN59" s="64" t="e">
        <f t="shared" si="39"/>
        <v>#REF!</v>
      </c>
    </row>
    <row r="60" spans="1:92" x14ac:dyDescent="0.25">
      <c r="A60" s="1">
        <v>58</v>
      </c>
      <c r="B60" s="4">
        <v>57</v>
      </c>
      <c r="C60" s="2" t="s">
        <v>14</v>
      </c>
      <c r="D60" s="50" t="s">
        <v>620</v>
      </c>
      <c r="E60" s="4">
        <v>133889</v>
      </c>
      <c r="F60" s="2" t="s">
        <v>144</v>
      </c>
      <c r="G60" s="2" t="s">
        <v>145</v>
      </c>
      <c r="H60" s="51" t="str">
        <f t="shared" si="0"/>
        <v>100142-WG1001</v>
      </c>
      <c r="I60" s="4">
        <v>100142</v>
      </c>
      <c r="J60" s="2" t="s">
        <v>135</v>
      </c>
      <c r="K60" s="2" t="s">
        <v>19</v>
      </c>
      <c r="L60" s="2" t="s">
        <v>146</v>
      </c>
      <c r="M60" s="2" t="s">
        <v>21</v>
      </c>
      <c r="N60" s="3">
        <v>45108</v>
      </c>
      <c r="O60" s="3">
        <v>45473</v>
      </c>
      <c r="P60" s="12" t="e">
        <f t="shared" si="40"/>
        <v>#REF!</v>
      </c>
      <c r="Q60" s="12"/>
      <c r="R60" s="12"/>
      <c r="S60" s="55" t="s">
        <v>1669</v>
      </c>
      <c r="T60" s="16" t="e">
        <f>VLOOKUP(E60,#REF!,12,FALSE)</f>
        <v>#REF!</v>
      </c>
      <c r="U60" s="16">
        <v>1</v>
      </c>
      <c r="V60" s="16"/>
      <c r="W60" s="17"/>
      <c r="X60" s="20"/>
      <c r="Y60" s="20"/>
      <c r="Z60" s="20"/>
      <c r="AA60" s="21"/>
      <c r="AB60" s="2" t="s">
        <v>15</v>
      </c>
      <c r="AC60" s="4">
        <v>2354</v>
      </c>
      <c r="AD60" s="4"/>
      <c r="AE60" s="4"/>
      <c r="AF60" s="4"/>
      <c r="AG60" s="4"/>
      <c r="AH60" s="4"/>
      <c r="AI60" s="4">
        <v>8</v>
      </c>
      <c r="AJ60" s="4">
        <v>103</v>
      </c>
      <c r="AK60" s="4">
        <v>224</v>
      </c>
      <c r="AL60" s="4">
        <v>43</v>
      </c>
      <c r="AM60" s="4"/>
      <c r="AN60" s="4"/>
      <c r="AO60" s="4"/>
      <c r="AP60" s="4">
        <v>4</v>
      </c>
      <c r="AQ60" s="4">
        <v>9</v>
      </c>
      <c r="AR60" s="4">
        <v>3</v>
      </c>
      <c r="AS60" s="4"/>
      <c r="AT60" s="4"/>
      <c r="AU60" s="4"/>
      <c r="AV60" s="4">
        <v>271</v>
      </c>
      <c r="AW60" s="4"/>
      <c r="AX60" s="4">
        <v>2</v>
      </c>
      <c r="AY60" s="4">
        <v>128</v>
      </c>
      <c r="AZ60" s="4"/>
      <c r="BA60" s="4"/>
      <c r="BB60" s="4">
        <v>4</v>
      </c>
      <c r="BC60" s="4"/>
      <c r="BD60" s="4"/>
      <c r="BE60" s="4">
        <v>49</v>
      </c>
      <c r="BF60" s="4"/>
      <c r="BG60" s="4">
        <v>123</v>
      </c>
      <c r="BH60" s="4">
        <f t="shared" si="10"/>
        <v>971</v>
      </c>
      <c r="BI60" s="7" t="e">
        <f t="shared" si="41"/>
        <v>#REF!</v>
      </c>
      <c r="BJ60" s="7" t="e">
        <f t="shared" si="25"/>
        <v>#REF!</v>
      </c>
      <c r="BK60" s="7"/>
      <c r="BL60" s="63"/>
      <c r="BM60" s="7" t="e">
        <f t="shared" si="26"/>
        <v>#REF!</v>
      </c>
      <c r="BN60" s="7" t="e">
        <f t="shared" si="27"/>
        <v>#REF!</v>
      </c>
      <c r="BO60" s="89" t="e">
        <f t="shared" si="28"/>
        <v>#REF!</v>
      </c>
      <c r="BP60" s="7" t="e">
        <f t="shared" si="29"/>
        <v>#REF!</v>
      </c>
      <c r="BQ60" s="7" t="e">
        <f t="shared" si="30"/>
        <v>#REF!</v>
      </c>
      <c r="BR60" s="7"/>
      <c r="BS60" s="7"/>
      <c r="BU60" s="6" t="e">
        <f t="shared" si="31"/>
        <v>#REF!</v>
      </c>
      <c r="BX60" s="64" t="e">
        <f t="shared" si="32"/>
        <v>#REF!</v>
      </c>
      <c r="BY60" s="64" t="e">
        <f t="shared" si="13"/>
        <v>#REF!</v>
      </c>
      <c r="BZ60" s="82" t="e">
        <f t="shared" si="33"/>
        <v>#REF!</v>
      </c>
      <c r="CA60" s="64" t="e">
        <f t="shared" si="34"/>
        <v>#REF!</v>
      </c>
      <c r="CB60" s="64" t="e">
        <f t="shared" si="35"/>
        <v>#REF!</v>
      </c>
      <c r="CC60" s="64"/>
      <c r="CD60" s="64"/>
      <c r="CF60" s="89"/>
      <c r="CG60" s="7" t="e">
        <f t="shared" ref="CG60:CG123" si="42">BI60*BH60</f>
        <v>#REF!</v>
      </c>
      <c r="CH60" s="7" t="e">
        <f t="shared" ref="CH60:CH123" si="43">(BJ60+BK60)*BH60</f>
        <v>#REF!</v>
      </c>
      <c r="CI60" s="7"/>
      <c r="CJ60" s="7"/>
      <c r="CL60" s="82"/>
      <c r="CM60" s="64" t="e">
        <f t="shared" si="38"/>
        <v>#REF!</v>
      </c>
      <c r="CN60" s="64" t="e">
        <f t="shared" si="39"/>
        <v>#REF!</v>
      </c>
    </row>
    <row r="61" spans="1:92" x14ac:dyDescent="0.25">
      <c r="A61" s="1">
        <v>59</v>
      </c>
      <c r="B61" s="4">
        <v>58</v>
      </c>
      <c r="C61" s="2" t="s">
        <v>14</v>
      </c>
      <c r="D61" s="50" t="s">
        <v>621</v>
      </c>
      <c r="E61" s="4">
        <v>139361</v>
      </c>
      <c r="F61" s="4">
        <v>350</v>
      </c>
      <c r="G61" s="2" t="s">
        <v>147</v>
      </c>
      <c r="H61" s="51" t="str">
        <f t="shared" si="0"/>
        <v>100142-350</v>
      </c>
      <c r="I61" s="4">
        <v>100142</v>
      </c>
      <c r="J61" s="2" t="s">
        <v>135</v>
      </c>
      <c r="K61" s="2" t="s">
        <v>19</v>
      </c>
      <c r="L61" s="2" t="s">
        <v>141</v>
      </c>
      <c r="M61" s="2" t="s">
        <v>21</v>
      </c>
      <c r="N61" s="3">
        <v>45108</v>
      </c>
      <c r="O61" s="3">
        <v>45473</v>
      </c>
      <c r="P61" s="12" t="e">
        <f t="shared" si="40"/>
        <v>#REF!</v>
      </c>
      <c r="Q61" s="12"/>
      <c r="R61" s="12"/>
      <c r="S61" s="55" t="s">
        <v>1669</v>
      </c>
      <c r="T61" s="16" t="e">
        <f>VLOOKUP(E61,#REF!,12,FALSE)</f>
        <v>#REF!</v>
      </c>
      <c r="U61" s="16">
        <v>1</v>
      </c>
      <c r="V61" s="16"/>
      <c r="W61" s="17"/>
      <c r="X61" s="20"/>
      <c r="Y61" s="20"/>
      <c r="Z61" s="20"/>
      <c r="AA61" s="21"/>
      <c r="AB61" s="2" t="s">
        <v>15</v>
      </c>
      <c r="AC61" s="4">
        <v>1064</v>
      </c>
      <c r="AD61" s="4">
        <v>30</v>
      </c>
      <c r="AE61" s="4"/>
      <c r="AF61" s="4">
        <v>343</v>
      </c>
      <c r="AG61" s="4">
        <v>96</v>
      </c>
      <c r="AH61" s="4"/>
      <c r="AI61" s="4">
        <v>29</v>
      </c>
      <c r="AJ61" s="4">
        <v>39</v>
      </c>
      <c r="AK61" s="4"/>
      <c r="AL61" s="4">
        <v>3</v>
      </c>
      <c r="AM61" s="4"/>
      <c r="AN61" s="4"/>
      <c r="AO61" s="4"/>
      <c r="AP61" s="4"/>
      <c r="AQ61" s="4">
        <v>25</v>
      </c>
      <c r="AR61" s="4">
        <v>4</v>
      </c>
      <c r="AS61" s="4"/>
      <c r="AT61" s="4"/>
      <c r="AU61" s="4"/>
      <c r="AV61" s="4">
        <v>1</v>
      </c>
      <c r="AW61" s="4"/>
      <c r="AX61" s="4"/>
      <c r="AY61" s="4"/>
      <c r="AZ61" s="4"/>
      <c r="BA61" s="4">
        <v>2</v>
      </c>
      <c r="BB61" s="4"/>
      <c r="BC61" s="4"/>
      <c r="BD61" s="4"/>
      <c r="BE61" s="4"/>
      <c r="BF61" s="4"/>
      <c r="BG61" s="4"/>
      <c r="BH61" s="4">
        <f t="shared" si="10"/>
        <v>572</v>
      </c>
      <c r="BI61" s="7" t="e">
        <f t="shared" si="41"/>
        <v>#REF!</v>
      </c>
      <c r="BJ61" s="7" t="e">
        <f t="shared" si="25"/>
        <v>#REF!</v>
      </c>
      <c r="BK61" s="7"/>
      <c r="BL61" s="63"/>
      <c r="BM61" s="7" t="e">
        <f t="shared" si="26"/>
        <v>#REF!</v>
      </c>
      <c r="BN61" s="7" t="e">
        <f t="shared" si="27"/>
        <v>#REF!</v>
      </c>
      <c r="BO61" s="89" t="e">
        <f t="shared" si="28"/>
        <v>#REF!</v>
      </c>
      <c r="BP61" s="7" t="e">
        <f t="shared" si="29"/>
        <v>#REF!</v>
      </c>
      <c r="BQ61" s="7" t="e">
        <f t="shared" si="30"/>
        <v>#REF!</v>
      </c>
      <c r="BR61" s="7"/>
      <c r="BS61" s="7"/>
      <c r="BU61" s="6" t="e">
        <f t="shared" si="31"/>
        <v>#REF!</v>
      </c>
      <c r="BX61" s="64" t="e">
        <f t="shared" si="32"/>
        <v>#REF!</v>
      </c>
      <c r="BY61" s="64" t="e">
        <f t="shared" si="13"/>
        <v>#REF!</v>
      </c>
      <c r="BZ61" s="82" t="e">
        <f t="shared" si="33"/>
        <v>#REF!</v>
      </c>
      <c r="CA61" s="64" t="e">
        <f t="shared" si="34"/>
        <v>#REF!</v>
      </c>
      <c r="CB61" s="64" t="e">
        <f t="shared" si="35"/>
        <v>#REF!</v>
      </c>
      <c r="CC61" s="64"/>
      <c r="CD61" s="64"/>
      <c r="CF61" s="89"/>
      <c r="CG61" s="7" t="e">
        <f t="shared" si="42"/>
        <v>#REF!</v>
      </c>
      <c r="CH61" s="7" t="e">
        <f t="shared" si="43"/>
        <v>#REF!</v>
      </c>
      <c r="CI61" s="7"/>
      <c r="CJ61" s="7"/>
      <c r="CL61" s="82"/>
      <c r="CM61" s="64" t="e">
        <f t="shared" si="38"/>
        <v>#REF!</v>
      </c>
      <c r="CN61" s="64" t="e">
        <f t="shared" si="39"/>
        <v>#REF!</v>
      </c>
    </row>
    <row r="62" spans="1:92" x14ac:dyDescent="0.25">
      <c r="A62" s="1">
        <v>60</v>
      </c>
      <c r="B62" s="4">
        <v>59</v>
      </c>
      <c r="C62" s="2" t="s">
        <v>14</v>
      </c>
      <c r="D62" s="50" t="s">
        <v>622</v>
      </c>
      <c r="E62" s="4">
        <v>100484</v>
      </c>
      <c r="F62" s="2" t="s">
        <v>148</v>
      </c>
      <c r="G62" s="2" t="s">
        <v>149</v>
      </c>
      <c r="H62" s="51" t="str">
        <f t="shared" si="0"/>
        <v>100142-WG1111</v>
      </c>
      <c r="I62" s="4">
        <v>100142</v>
      </c>
      <c r="J62" s="2" t="s">
        <v>135</v>
      </c>
      <c r="K62" s="2" t="s">
        <v>19</v>
      </c>
      <c r="L62" s="2" t="s">
        <v>139</v>
      </c>
      <c r="M62" s="2" t="s">
        <v>21</v>
      </c>
      <c r="N62" s="3">
        <v>45108</v>
      </c>
      <c r="O62" s="3">
        <v>45473</v>
      </c>
      <c r="P62" s="12" t="e">
        <f t="shared" si="40"/>
        <v>#REF!</v>
      </c>
      <c r="Q62" s="12"/>
      <c r="R62" s="12"/>
      <c r="S62" s="55" t="s">
        <v>1669</v>
      </c>
      <c r="T62" s="16" t="e">
        <f>VLOOKUP(E62,#REF!,12,FALSE)</f>
        <v>#REF!</v>
      </c>
      <c r="U62" s="16">
        <v>1</v>
      </c>
      <c r="V62" s="16"/>
      <c r="W62" s="17"/>
      <c r="X62" s="20"/>
      <c r="Y62" s="20"/>
      <c r="Z62" s="20"/>
      <c r="AA62" s="21"/>
      <c r="AB62" s="2" t="s">
        <v>15</v>
      </c>
      <c r="AC62" s="4">
        <v>535</v>
      </c>
      <c r="AD62" s="4"/>
      <c r="AE62" s="4"/>
      <c r="AF62" s="4">
        <v>42</v>
      </c>
      <c r="AG62" s="4">
        <v>3</v>
      </c>
      <c r="AH62" s="4"/>
      <c r="AI62" s="4">
        <v>248</v>
      </c>
      <c r="AJ62" s="4">
        <v>24</v>
      </c>
      <c r="AK62" s="4"/>
      <c r="AL62" s="4">
        <v>2</v>
      </c>
      <c r="AM62" s="4"/>
      <c r="AN62" s="4"/>
      <c r="AO62" s="4"/>
      <c r="AP62" s="4">
        <v>15</v>
      </c>
      <c r="AQ62" s="4">
        <v>77</v>
      </c>
      <c r="AR62" s="4">
        <v>82</v>
      </c>
      <c r="AS62" s="4"/>
      <c r="AT62" s="4"/>
      <c r="AU62" s="4">
        <v>1</v>
      </c>
      <c r="AV62" s="4">
        <v>6</v>
      </c>
      <c r="AW62" s="4"/>
      <c r="AX62" s="4">
        <v>3</v>
      </c>
      <c r="AY62" s="4"/>
      <c r="AZ62" s="4">
        <v>8</v>
      </c>
      <c r="BA62" s="4"/>
      <c r="BB62" s="4">
        <v>2</v>
      </c>
      <c r="BC62" s="4"/>
      <c r="BD62" s="4">
        <v>4</v>
      </c>
      <c r="BE62" s="4"/>
      <c r="BF62" s="4"/>
      <c r="BG62" s="4"/>
      <c r="BH62" s="4">
        <f t="shared" si="10"/>
        <v>517</v>
      </c>
      <c r="BI62" s="7" t="e">
        <f t="shared" si="41"/>
        <v>#REF!</v>
      </c>
      <c r="BJ62" s="7" t="e">
        <f t="shared" si="25"/>
        <v>#REF!</v>
      </c>
      <c r="BK62" s="7"/>
      <c r="BL62" s="63"/>
      <c r="BM62" s="7" t="e">
        <f t="shared" si="26"/>
        <v>#REF!</v>
      </c>
      <c r="BN62" s="7" t="e">
        <f t="shared" si="27"/>
        <v>#REF!</v>
      </c>
      <c r="BO62" s="89" t="e">
        <f t="shared" si="28"/>
        <v>#REF!</v>
      </c>
      <c r="BP62" s="7" t="e">
        <f t="shared" si="29"/>
        <v>#REF!</v>
      </c>
      <c r="BQ62" s="7" t="e">
        <f t="shared" si="30"/>
        <v>#REF!</v>
      </c>
      <c r="BR62" s="7"/>
      <c r="BS62" s="7"/>
      <c r="BU62" s="6" t="e">
        <f t="shared" si="31"/>
        <v>#REF!</v>
      </c>
      <c r="BX62" s="64" t="e">
        <f t="shared" si="32"/>
        <v>#REF!</v>
      </c>
      <c r="BY62" s="64" t="e">
        <f t="shared" si="13"/>
        <v>#REF!</v>
      </c>
      <c r="BZ62" s="82" t="e">
        <f t="shared" si="33"/>
        <v>#REF!</v>
      </c>
      <c r="CA62" s="64" t="e">
        <f t="shared" si="34"/>
        <v>#REF!</v>
      </c>
      <c r="CB62" s="64" t="e">
        <f t="shared" si="35"/>
        <v>#REF!</v>
      </c>
      <c r="CC62" s="64"/>
      <c r="CD62" s="64"/>
      <c r="CF62" s="89"/>
      <c r="CG62" s="7" t="e">
        <f t="shared" si="42"/>
        <v>#REF!</v>
      </c>
      <c r="CH62" s="7" t="e">
        <f t="shared" si="43"/>
        <v>#REF!</v>
      </c>
      <c r="CI62" s="7"/>
      <c r="CJ62" s="7"/>
      <c r="CL62" s="82"/>
      <c r="CM62" s="64" t="e">
        <f t="shared" si="38"/>
        <v>#REF!</v>
      </c>
      <c r="CN62" s="64" t="e">
        <f t="shared" si="39"/>
        <v>#REF!</v>
      </c>
    </row>
    <row r="63" spans="1:92" x14ac:dyDescent="0.25">
      <c r="A63" s="1">
        <v>61</v>
      </c>
      <c r="B63" s="4">
        <v>60</v>
      </c>
      <c r="C63" s="2" t="s">
        <v>14</v>
      </c>
      <c r="D63" s="50" t="s">
        <v>623</v>
      </c>
      <c r="E63" s="4">
        <v>113406</v>
      </c>
      <c r="F63" s="2" t="s">
        <v>150</v>
      </c>
      <c r="G63" s="2" t="s">
        <v>151</v>
      </c>
      <c r="H63" s="51" t="str">
        <f t="shared" si="0"/>
        <v>100142-WG370</v>
      </c>
      <c r="I63" s="4">
        <v>100142</v>
      </c>
      <c r="J63" s="2" t="s">
        <v>135</v>
      </c>
      <c r="K63" s="2" t="s">
        <v>19</v>
      </c>
      <c r="L63" s="2" t="s">
        <v>152</v>
      </c>
      <c r="M63" s="2" t="s">
        <v>21</v>
      </c>
      <c r="N63" s="3">
        <v>45108</v>
      </c>
      <c r="O63" s="3">
        <v>45473</v>
      </c>
      <c r="P63" s="12" t="e">
        <f t="shared" si="40"/>
        <v>#REF!</v>
      </c>
      <c r="Q63" s="12"/>
      <c r="R63" s="12"/>
      <c r="S63" s="55" t="s">
        <v>1669</v>
      </c>
      <c r="T63" s="16" t="e">
        <f>VLOOKUP(E63,#REF!,12,FALSE)</f>
        <v>#REF!</v>
      </c>
      <c r="U63" s="16">
        <v>1</v>
      </c>
      <c r="V63" s="16"/>
      <c r="W63" s="17"/>
      <c r="X63" s="20"/>
      <c r="Y63" s="20"/>
      <c r="Z63" s="20"/>
      <c r="AA63" s="21"/>
      <c r="AB63" s="2" t="s">
        <v>15</v>
      </c>
      <c r="AC63" s="4">
        <v>554</v>
      </c>
      <c r="AD63" s="4">
        <v>5</v>
      </c>
      <c r="AE63" s="4"/>
      <c r="AF63" s="4">
        <v>30</v>
      </c>
      <c r="AG63" s="4"/>
      <c r="AH63" s="4"/>
      <c r="AI63" s="4">
        <v>4</v>
      </c>
      <c r="AJ63" s="4">
        <v>98</v>
      </c>
      <c r="AK63" s="4"/>
      <c r="AL63" s="4">
        <v>2</v>
      </c>
      <c r="AM63" s="4"/>
      <c r="AN63" s="4"/>
      <c r="AO63" s="4"/>
      <c r="AP63" s="4"/>
      <c r="AQ63" s="4"/>
      <c r="AR63" s="4"/>
      <c r="AS63" s="4">
        <v>129</v>
      </c>
      <c r="AT63" s="4"/>
      <c r="AU63" s="4"/>
      <c r="AV63" s="4"/>
      <c r="AW63" s="4"/>
      <c r="AX63" s="4"/>
      <c r="AY63" s="4"/>
      <c r="AZ63" s="4"/>
      <c r="BA63" s="4">
        <v>34</v>
      </c>
      <c r="BB63" s="4"/>
      <c r="BC63" s="4"/>
      <c r="BD63" s="4">
        <v>12</v>
      </c>
      <c r="BE63" s="4"/>
      <c r="BF63" s="4"/>
      <c r="BG63" s="4"/>
      <c r="BH63" s="4">
        <f t="shared" si="10"/>
        <v>314</v>
      </c>
      <c r="BI63" s="7" t="e">
        <f t="shared" si="41"/>
        <v>#REF!</v>
      </c>
      <c r="BJ63" s="7" t="e">
        <f t="shared" si="25"/>
        <v>#REF!</v>
      </c>
      <c r="BK63" s="7"/>
      <c r="BL63" s="63"/>
      <c r="BM63" s="7" t="e">
        <f t="shared" si="26"/>
        <v>#REF!</v>
      </c>
      <c r="BN63" s="7" t="e">
        <f t="shared" si="27"/>
        <v>#REF!</v>
      </c>
      <c r="BO63" s="89" t="e">
        <f t="shared" si="28"/>
        <v>#REF!</v>
      </c>
      <c r="BP63" s="7" t="e">
        <f t="shared" si="29"/>
        <v>#REF!</v>
      </c>
      <c r="BQ63" s="7" t="e">
        <f t="shared" si="30"/>
        <v>#REF!</v>
      </c>
      <c r="BR63" s="7"/>
      <c r="BS63" s="7"/>
      <c r="BU63" s="6" t="e">
        <f t="shared" si="31"/>
        <v>#REF!</v>
      </c>
      <c r="BX63" s="64" t="e">
        <f t="shared" si="32"/>
        <v>#REF!</v>
      </c>
      <c r="BY63" s="64" t="e">
        <f t="shared" si="13"/>
        <v>#REF!</v>
      </c>
      <c r="BZ63" s="82" t="e">
        <f t="shared" si="33"/>
        <v>#REF!</v>
      </c>
      <c r="CA63" s="64" t="e">
        <f t="shared" si="34"/>
        <v>#REF!</v>
      </c>
      <c r="CB63" s="64" t="e">
        <f t="shared" si="35"/>
        <v>#REF!</v>
      </c>
      <c r="CC63" s="64"/>
      <c r="CD63" s="64"/>
      <c r="CF63" s="89"/>
      <c r="CG63" s="7" t="e">
        <f t="shared" si="42"/>
        <v>#REF!</v>
      </c>
      <c r="CH63" s="7" t="e">
        <f t="shared" si="43"/>
        <v>#REF!</v>
      </c>
      <c r="CI63" s="7"/>
      <c r="CJ63" s="7"/>
      <c r="CL63" s="82"/>
      <c r="CM63" s="64" t="e">
        <f t="shared" si="38"/>
        <v>#REF!</v>
      </c>
      <c r="CN63" s="64" t="e">
        <f t="shared" si="39"/>
        <v>#REF!</v>
      </c>
    </row>
    <row r="64" spans="1:92" x14ac:dyDescent="0.25">
      <c r="A64" s="1">
        <v>62</v>
      </c>
      <c r="B64" s="4">
        <v>61</v>
      </c>
      <c r="C64" s="2" t="s">
        <v>14</v>
      </c>
      <c r="D64" s="50" t="s">
        <v>624</v>
      </c>
      <c r="E64" s="4">
        <v>113412</v>
      </c>
      <c r="F64" s="4">
        <v>8229</v>
      </c>
      <c r="G64" s="2" t="s">
        <v>153</v>
      </c>
      <c r="H64" s="51" t="str">
        <f t="shared" si="0"/>
        <v>100142-8229</v>
      </c>
      <c r="I64" s="4">
        <v>100142</v>
      </c>
      <c r="J64" s="2" t="s">
        <v>135</v>
      </c>
      <c r="K64" s="2" t="s">
        <v>19</v>
      </c>
      <c r="L64" s="2" t="s">
        <v>154</v>
      </c>
      <c r="M64" s="2" t="s">
        <v>21</v>
      </c>
      <c r="N64" s="3">
        <v>45108</v>
      </c>
      <c r="O64" s="3">
        <v>45473</v>
      </c>
      <c r="P64" s="12" t="e">
        <f t="shared" si="40"/>
        <v>#REF!</v>
      </c>
      <c r="Q64" s="12"/>
      <c r="R64" s="12"/>
      <c r="S64" s="55" t="s">
        <v>1669</v>
      </c>
      <c r="T64" s="16" t="e">
        <f>VLOOKUP(E64,#REF!,12,FALSE)</f>
        <v>#REF!</v>
      </c>
      <c r="U64" s="16">
        <v>1</v>
      </c>
      <c r="V64" s="16"/>
      <c r="W64" s="17"/>
      <c r="X64" s="20"/>
      <c r="Y64" s="20"/>
      <c r="Z64" s="20"/>
      <c r="AA64" s="21"/>
      <c r="AB64" s="2" t="s">
        <v>15</v>
      </c>
      <c r="AC64" s="4">
        <v>469</v>
      </c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>
        <v>1</v>
      </c>
      <c r="AS64" s="4">
        <v>236</v>
      </c>
      <c r="AT64" s="4"/>
      <c r="AU64" s="4"/>
      <c r="AV64" s="4"/>
      <c r="AW64" s="4"/>
      <c r="AX64" s="4"/>
      <c r="AY64" s="4"/>
      <c r="AZ64" s="4"/>
      <c r="BA64" s="4">
        <v>2</v>
      </c>
      <c r="BB64" s="4"/>
      <c r="BC64" s="4"/>
      <c r="BD64" s="4"/>
      <c r="BE64" s="4"/>
      <c r="BF64" s="4"/>
      <c r="BG64" s="4"/>
      <c r="BH64" s="4">
        <f t="shared" si="10"/>
        <v>239</v>
      </c>
      <c r="BI64" s="7" t="e">
        <f t="shared" si="41"/>
        <v>#REF!</v>
      </c>
      <c r="BJ64" s="7" t="e">
        <f t="shared" si="25"/>
        <v>#REF!</v>
      </c>
      <c r="BK64" s="7"/>
      <c r="BL64" s="63"/>
      <c r="BM64" s="7" t="e">
        <f t="shared" si="26"/>
        <v>#REF!</v>
      </c>
      <c r="BN64" s="7" t="e">
        <f t="shared" si="27"/>
        <v>#REF!</v>
      </c>
      <c r="BO64" s="89" t="e">
        <f t="shared" si="28"/>
        <v>#REF!</v>
      </c>
      <c r="BP64" s="7" t="e">
        <f t="shared" si="29"/>
        <v>#REF!</v>
      </c>
      <c r="BQ64" s="7" t="e">
        <f t="shared" si="30"/>
        <v>#REF!</v>
      </c>
      <c r="BR64" s="7"/>
      <c r="BS64" s="7"/>
      <c r="BU64" s="6" t="e">
        <f t="shared" si="31"/>
        <v>#REF!</v>
      </c>
      <c r="BX64" s="64" t="e">
        <f t="shared" si="32"/>
        <v>#REF!</v>
      </c>
      <c r="BY64" s="64" t="e">
        <f t="shared" si="13"/>
        <v>#REF!</v>
      </c>
      <c r="BZ64" s="82" t="e">
        <f t="shared" si="33"/>
        <v>#REF!</v>
      </c>
      <c r="CA64" s="64" t="e">
        <f t="shared" si="34"/>
        <v>#REF!</v>
      </c>
      <c r="CB64" s="64" t="e">
        <f t="shared" si="35"/>
        <v>#REF!</v>
      </c>
      <c r="CC64" s="64"/>
      <c r="CD64" s="64"/>
      <c r="CF64" s="89"/>
      <c r="CG64" s="7" t="e">
        <f t="shared" si="42"/>
        <v>#REF!</v>
      </c>
      <c r="CH64" s="7" t="e">
        <f t="shared" si="43"/>
        <v>#REF!</v>
      </c>
      <c r="CI64" s="7"/>
      <c r="CJ64" s="7"/>
      <c r="CL64" s="82"/>
      <c r="CM64" s="64" t="e">
        <f t="shared" si="38"/>
        <v>#REF!</v>
      </c>
      <c r="CN64" s="64" t="e">
        <f t="shared" si="39"/>
        <v>#REF!</v>
      </c>
    </row>
    <row r="65" spans="1:92" x14ac:dyDescent="0.25">
      <c r="A65" s="1">
        <v>63</v>
      </c>
      <c r="B65" s="4">
        <v>62</v>
      </c>
      <c r="C65" s="2" t="s">
        <v>14</v>
      </c>
      <c r="D65" s="50" t="s">
        <v>625</v>
      </c>
      <c r="E65" s="4">
        <v>113419</v>
      </c>
      <c r="F65" s="2" t="s">
        <v>155</v>
      </c>
      <c r="G65" s="2" t="s">
        <v>156</v>
      </c>
      <c r="H65" s="51" t="str">
        <f t="shared" si="0"/>
        <v>100142-WG825</v>
      </c>
      <c r="I65" s="4">
        <v>100142</v>
      </c>
      <c r="J65" s="2" t="s">
        <v>135</v>
      </c>
      <c r="K65" s="2" t="s">
        <v>19</v>
      </c>
      <c r="L65" s="2" t="s">
        <v>154</v>
      </c>
      <c r="M65" s="2" t="s">
        <v>21</v>
      </c>
      <c r="N65" s="3">
        <v>45108</v>
      </c>
      <c r="O65" s="3">
        <v>45473</v>
      </c>
      <c r="P65" s="12" t="e">
        <f t="shared" si="40"/>
        <v>#REF!</v>
      </c>
      <c r="Q65" s="12"/>
      <c r="R65" s="12"/>
      <c r="S65" s="55" t="s">
        <v>1669</v>
      </c>
      <c r="T65" s="16" t="e">
        <f>VLOOKUP(E65,#REF!,12,FALSE)</f>
        <v>#REF!</v>
      </c>
      <c r="U65" s="16">
        <v>1</v>
      </c>
      <c r="V65" s="16"/>
      <c r="W65" s="17"/>
      <c r="X65" s="20"/>
      <c r="Y65" s="20"/>
      <c r="Z65" s="20"/>
      <c r="AA65" s="21"/>
      <c r="AB65" s="2" t="s">
        <v>15</v>
      </c>
      <c r="AC65" s="4">
        <v>6897</v>
      </c>
      <c r="AD65" s="4">
        <v>499</v>
      </c>
      <c r="AE65" s="4"/>
      <c r="AF65" s="4">
        <v>19</v>
      </c>
      <c r="AG65" s="4">
        <v>60</v>
      </c>
      <c r="AH65" s="4">
        <v>10</v>
      </c>
      <c r="AI65" s="4"/>
      <c r="AJ65" s="4">
        <v>25</v>
      </c>
      <c r="AK65" s="4">
        <v>238</v>
      </c>
      <c r="AL65" s="4">
        <v>2</v>
      </c>
      <c r="AM65" s="4"/>
      <c r="AN65" s="4">
        <v>525</v>
      </c>
      <c r="AO65" s="4">
        <v>123</v>
      </c>
      <c r="AP65" s="4">
        <v>13</v>
      </c>
      <c r="AQ65" s="4">
        <v>453</v>
      </c>
      <c r="AR65" s="4">
        <v>3</v>
      </c>
      <c r="AS65" s="4"/>
      <c r="AT65" s="4">
        <v>5</v>
      </c>
      <c r="AU65" s="4">
        <v>30</v>
      </c>
      <c r="AV65" s="4">
        <v>12</v>
      </c>
      <c r="AW65" s="4">
        <v>383</v>
      </c>
      <c r="AX65" s="4">
        <v>127</v>
      </c>
      <c r="AY65" s="4"/>
      <c r="AZ65" s="4">
        <v>92</v>
      </c>
      <c r="BA65" s="4"/>
      <c r="BB65" s="4">
        <v>50</v>
      </c>
      <c r="BC65" s="4"/>
      <c r="BD65" s="4">
        <v>25</v>
      </c>
      <c r="BE65" s="4">
        <v>5</v>
      </c>
      <c r="BF65" s="4"/>
      <c r="BG65" s="4"/>
      <c r="BH65" s="4">
        <f t="shared" si="10"/>
        <v>2699</v>
      </c>
      <c r="BI65" s="7" t="e">
        <f t="shared" si="41"/>
        <v>#REF!</v>
      </c>
      <c r="BJ65" s="7" t="e">
        <f t="shared" si="25"/>
        <v>#REF!</v>
      </c>
      <c r="BK65" s="7"/>
      <c r="BL65" s="63"/>
      <c r="BM65" s="7" t="e">
        <f t="shared" si="26"/>
        <v>#REF!</v>
      </c>
      <c r="BN65" s="7" t="e">
        <f t="shared" si="27"/>
        <v>#REF!</v>
      </c>
      <c r="BO65" s="89" t="e">
        <f t="shared" si="28"/>
        <v>#REF!</v>
      </c>
      <c r="BP65" s="7" t="e">
        <f t="shared" si="29"/>
        <v>#REF!</v>
      </c>
      <c r="BQ65" s="7" t="e">
        <f t="shared" si="30"/>
        <v>#REF!</v>
      </c>
      <c r="BR65" s="7"/>
      <c r="BS65" s="7"/>
      <c r="BU65" s="6" t="e">
        <f t="shared" si="31"/>
        <v>#REF!</v>
      </c>
      <c r="BX65" s="64" t="e">
        <f t="shared" si="32"/>
        <v>#REF!</v>
      </c>
      <c r="BY65" s="64" t="e">
        <f t="shared" si="13"/>
        <v>#REF!</v>
      </c>
      <c r="BZ65" s="82" t="e">
        <f t="shared" si="33"/>
        <v>#REF!</v>
      </c>
      <c r="CA65" s="64" t="e">
        <f t="shared" si="34"/>
        <v>#REF!</v>
      </c>
      <c r="CB65" s="64" t="e">
        <f t="shared" si="35"/>
        <v>#REF!</v>
      </c>
      <c r="CC65" s="64"/>
      <c r="CD65" s="64"/>
      <c r="CF65" s="89"/>
      <c r="CG65" s="7" t="e">
        <f t="shared" si="42"/>
        <v>#REF!</v>
      </c>
      <c r="CH65" s="7" t="e">
        <f t="shared" si="43"/>
        <v>#REF!</v>
      </c>
      <c r="CI65" s="7"/>
      <c r="CJ65" s="7"/>
      <c r="CL65" s="82"/>
      <c r="CM65" s="64" t="e">
        <f t="shared" si="38"/>
        <v>#REF!</v>
      </c>
      <c r="CN65" s="64" t="e">
        <f t="shared" si="39"/>
        <v>#REF!</v>
      </c>
    </row>
    <row r="66" spans="1:92" x14ac:dyDescent="0.25">
      <c r="A66" s="1">
        <v>64</v>
      </c>
      <c r="B66" s="4">
        <v>63</v>
      </c>
      <c r="C66" s="2" t="s">
        <v>14</v>
      </c>
      <c r="D66" s="50" t="s">
        <v>626</v>
      </c>
      <c r="E66" s="4">
        <v>113420</v>
      </c>
      <c r="F66" s="2" t="s">
        <v>157</v>
      </c>
      <c r="G66" s="2" t="s">
        <v>158</v>
      </c>
      <c r="H66" s="51" t="str">
        <f t="shared" si="0"/>
        <v>100142-WG828</v>
      </c>
      <c r="I66" s="4">
        <v>100142</v>
      </c>
      <c r="J66" s="2" t="s">
        <v>135</v>
      </c>
      <c r="K66" s="2" t="s">
        <v>19</v>
      </c>
      <c r="L66" s="2" t="s">
        <v>154</v>
      </c>
      <c r="M66" s="2" t="s">
        <v>21</v>
      </c>
      <c r="N66" s="3">
        <v>45108</v>
      </c>
      <c r="O66" s="3">
        <v>45473</v>
      </c>
      <c r="P66" s="12" t="e">
        <f t="shared" si="40"/>
        <v>#REF!</v>
      </c>
      <c r="Q66" s="12"/>
      <c r="R66" s="12"/>
      <c r="S66" s="55" t="s">
        <v>1669</v>
      </c>
      <c r="T66" s="16" t="e">
        <f>VLOOKUP(E66,#REF!,12,FALSE)</f>
        <v>#REF!</v>
      </c>
      <c r="U66" s="16">
        <v>1</v>
      </c>
      <c r="V66" s="16"/>
      <c r="W66" s="17"/>
      <c r="X66" s="20"/>
      <c r="Y66" s="20"/>
      <c r="Z66" s="20"/>
      <c r="AA66" s="21"/>
      <c r="AB66" s="2" t="s">
        <v>15</v>
      </c>
      <c r="AC66" s="4">
        <v>1700</v>
      </c>
      <c r="AD66" s="4">
        <v>7</v>
      </c>
      <c r="AE66" s="4">
        <v>1</v>
      </c>
      <c r="AF66" s="4"/>
      <c r="AG66" s="4">
        <v>191</v>
      </c>
      <c r="AH66" s="4"/>
      <c r="AI66" s="4">
        <v>87</v>
      </c>
      <c r="AJ66" s="4">
        <v>6</v>
      </c>
      <c r="AK66" s="4"/>
      <c r="AL66" s="4">
        <v>2</v>
      </c>
      <c r="AM66" s="4"/>
      <c r="AN66" s="4"/>
      <c r="AO66" s="4"/>
      <c r="AP66" s="4"/>
      <c r="AQ66" s="4"/>
      <c r="AR66" s="4">
        <v>15</v>
      </c>
      <c r="AS66" s="4">
        <v>63</v>
      </c>
      <c r="AT66" s="4">
        <v>48</v>
      </c>
      <c r="AU66" s="4">
        <v>48</v>
      </c>
      <c r="AV66" s="4">
        <v>16</v>
      </c>
      <c r="AW66" s="4"/>
      <c r="AX66" s="4">
        <v>1</v>
      </c>
      <c r="AY66" s="4"/>
      <c r="AZ66" s="4">
        <v>28</v>
      </c>
      <c r="BA66" s="4"/>
      <c r="BB66" s="4">
        <v>6</v>
      </c>
      <c r="BC66" s="4"/>
      <c r="BD66" s="4"/>
      <c r="BE66" s="4"/>
      <c r="BF66" s="4"/>
      <c r="BG66" s="4"/>
      <c r="BH66" s="4">
        <f t="shared" si="10"/>
        <v>519</v>
      </c>
      <c r="BI66" s="7" t="e">
        <f t="shared" si="41"/>
        <v>#REF!</v>
      </c>
      <c r="BJ66" s="7" t="e">
        <f t="shared" si="25"/>
        <v>#REF!</v>
      </c>
      <c r="BK66" s="7"/>
      <c r="BL66" s="63"/>
      <c r="BM66" s="7" t="e">
        <f t="shared" si="26"/>
        <v>#REF!</v>
      </c>
      <c r="BN66" s="7" t="e">
        <f t="shared" si="27"/>
        <v>#REF!</v>
      </c>
      <c r="BO66" s="89" t="e">
        <f t="shared" si="28"/>
        <v>#REF!</v>
      </c>
      <c r="BP66" s="7" t="e">
        <f t="shared" si="29"/>
        <v>#REF!</v>
      </c>
      <c r="BQ66" s="7" t="e">
        <f t="shared" si="30"/>
        <v>#REF!</v>
      </c>
      <c r="BR66" s="7"/>
      <c r="BS66" s="7"/>
      <c r="BU66" s="6" t="e">
        <f t="shared" si="31"/>
        <v>#REF!</v>
      </c>
      <c r="BX66" s="64" t="e">
        <f t="shared" si="32"/>
        <v>#REF!</v>
      </c>
      <c r="BY66" s="64" t="e">
        <f t="shared" si="13"/>
        <v>#REF!</v>
      </c>
      <c r="BZ66" s="82" t="e">
        <f t="shared" si="33"/>
        <v>#REF!</v>
      </c>
      <c r="CA66" s="64" t="e">
        <f t="shared" si="34"/>
        <v>#REF!</v>
      </c>
      <c r="CB66" s="64" t="e">
        <f t="shared" si="35"/>
        <v>#REF!</v>
      </c>
      <c r="CC66" s="64"/>
      <c r="CD66" s="64"/>
      <c r="CF66" s="89"/>
      <c r="CG66" s="7" t="e">
        <f t="shared" si="42"/>
        <v>#REF!</v>
      </c>
      <c r="CH66" s="7" t="e">
        <f t="shared" si="43"/>
        <v>#REF!</v>
      </c>
      <c r="CI66" s="7"/>
      <c r="CJ66" s="7"/>
      <c r="CL66" s="82"/>
      <c r="CM66" s="64" t="e">
        <f t="shared" si="38"/>
        <v>#REF!</v>
      </c>
      <c r="CN66" s="64" t="e">
        <f t="shared" si="39"/>
        <v>#REF!</v>
      </c>
    </row>
    <row r="67" spans="1:92" x14ac:dyDescent="0.25">
      <c r="A67" s="1">
        <v>65</v>
      </c>
      <c r="B67" s="4">
        <v>64</v>
      </c>
      <c r="C67" s="2" t="s">
        <v>14</v>
      </c>
      <c r="D67" s="50" t="s">
        <v>627</v>
      </c>
      <c r="E67" s="4">
        <v>113421</v>
      </c>
      <c r="F67" s="2" t="s">
        <v>159</v>
      </c>
      <c r="G67" s="2" t="s">
        <v>160</v>
      </c>
      <c r="H67" s="51" t="str">
        <f t="shared" ref="H67:H130" si="44">_xlfn.CONCAT(I67,"-",F67)</f>
        <v>100142-WG829</v>
      </c>
      <c r="I67" s="4">
        <v>100142</v>
      </c>
      <c r="J67" s="2" t="s">
        <v>135</v>
      </c>
      <c r="K67" s="2" t="s">
        <v>19</v>
      </c>
      <c r="L67" s="2" t="s">
        <v>154</v>
      </c>
      <c r="M67" s="2" t="s">
        <v>21</v>
      </c>
      <c r="N67" s="3">
        <v>45108</v>
      </c>
      <c r="O67" s="3">
        <v>45473</v>
      </c>
      <c r="P67" s="12" t="e">
        <f t="shared" si="40"/>
        <v>#REF!</v>
      </c>
      <c r="Q67" s="12"/>
      <c r="R67" s="12"/>
      <c r="S67" s="55" t="s">
        <v>1669</v>
      </c>
      <c r="T67" s="16" t="e">
        <f>VLOOKUP(E67,#REF!,12,FALSE)</f>
        <v>#REF!</v>
      </c>
      <c r="U67" s="16">
        <v>1</v>
      </c>
      <c r="V67" s="16"/>
      <c r="W67" s="17"/>
      <c r="X67" s="20"/>
      <c r="Y67" s="20"/>
      <c r="Z67" s="20"/>
      <c r="AA67" s="21"/>
      <c r="AB67" s="2" t="s">
        <v>15</v>
      </c>
      <c r="AC67" s="4">
        <v>6225</v>
      </c>
      <c r="AD67" s="4">
        <v>456</v>
      </c>
      <c r="AE67" s="4">
        <v>13</v>
      </c>
      <c r="AF67" s="4">
        <v>132</v>
      </c>
      <c r="AG67" s="4">
        <v>94</v>
      </c>
      <c r="AH67" s="4">
        <v>8</v>
      </c>
      <c r="AI67" s="4">
        <v>55</v>
      </c>
      <c r="AJ67" s="4"/>
      <c r="AK67" s="4"/>
      <c r="AL67" s="4">
        <v>3</v>
      </c>
      <c r="AM67" s="4"/>
      <c r="AN67" s="4"/>
      <c r="AO67" s="4"/>
      <c r="AP67" s="4">
        <v>19</v>
      </c>
      <c r="AQ67" s="4">
        <v>275</v>
      </c>
      <c r="AR67" s="4">
        <v>240</v>
      </c>
      <c r="AS67" s="4">
        <v>52</v>
      </c>
      <c r="AT67" s="4">
        <v>37</v>
      </c>
      <c r="AU67" s="4">
        <v>9</v>
      </c>
      <c r="AV67" s="4"/>
      <c r="AW67" s="4"/>
      <c r="AX67" s="4">
        <v>3</v>
      </c>
      <c r="AY67" s="4">
        <v>257</v>
      </c>
      <c r="AZ67" s="4">
        <v>36</v>
      </c>
      <c r="BA67" s="4"/>
      <c r="BB67" s="4">
        <v>17</v>
      </c>
      <c r="BC67" s="4"/>
      <c r="BD67" s="4">
        <v>2</v>
      </c>
      <c r="BE67" s="4"/>
      <c r="BF67" s="4"/>
      <c r="BG67" s="4"/>
      <c r="BH67" s="4">
        <f t="shared" si="10"/>
        <v>1708</v>
      </c>
      <c r="BI67" s="7" t="e">
        <f t="shared" si="41"/>
        <v>#REF!</v>
      </c>
      <c r="BJ67" s="7" t="e">
        <f t="shared" si="25"/>
        <v>#REF!</v>
      </c>
      <c r="BK67" s="7"/>
      <c r="BL67" s="63"/>
      <c r="BM67" s="7" t="e">
        <f t="shared" si="26"/>
        <v>#REF!</v>
      </c>
      <c r="BN67" s="7" t="e">
        <f t="shared" si="27"/>
        <v>#REF!</v>
      </c>
      <c r="BO67" s="89" t="e">
        <f t="shared" si="28"/>
        <v>#REF!</v>
      </c>
      <c r="BP67" s="7" t="e">
        <f t="shared" si="29"/>
        <v>#REF!</v>
      </c>
      <c r="BQ67" s="7" t="e">
        <f t="shared" si="30"/>
        <v>#REF!</v>
      </c>
      <c r="BR67" s="7"/>
      <c r="BS67" s="7"/>
      <c r="BU67" s="6" t="e">
        <f t="shared" si="31"/>
        <v>#REF!</v>
      </c>
      <c r="BX67" s="64" t="e">
        <f t="shared" si="32"/>
        <v>#REF!</v>
      </c>
      <c r="BY67" s="64" t="e">
        <f t="shared" si="13"/>
        <v>#REF!</v>
      </c>
      <c r="BZ67" s="82" t="e">
        <f t="shared" si="33"/>
        <v>#REF!</v>
      </c>
      <c r="CA67" s="64" t="e">
        <f t="shared" si="34"/>
        <v>#REF!</v>
      </c>
      <c r="CB67" s="64" t="e">
        <f t="shared" si="35"/>
        <v>#REF!</v>
      </c>
      <c r="CC67" s="64"/>
      <c r="CD67" s="64"/>
      <c r="CF67" s="89"/>
      <c r="CG67" s="7" t="e">
        <f t="shared" si="42"/>
        <v>#REF!</v>
      </c>
      <c r="CH67" s="7" t="e">
        <f t="shared" si="43"/>
        <v>#REF!</v>
      </c>
      <c r="CI67" s="7"/>
      <c r="CJ67" s="7"/>
      <c r="CL67" s="82"/>
      <c r="CM67" s="64" t="e">
        <f t="shared" si="38"/>
        <v>#REF!</v>
      </c>
      <c r="CN67" s="64" t="e">
        <f t="shared" si="39"/>
        <v>#REF!</v>
      </c>
    </row>
    <row r="68" spans="1:92" x14ac:dyDescent="0.25">
      <c r="A68" s="1">
        <v>66</v>
      </c>
      <c r="B68" s="4">
        <v>65</v>
      </c>
      <c r="C68" s="2" t="s">
        <v>14</v>
      </c>
      <c r="D68" s="50" t="s">
        <v>628</v>
      </c>
      <c r="E68" s="4">
        <v>134042</v>
      </c>
      <c r="F68" s="2" t="s">
        <v>161</v>
      </c>
      <c r="G68" s="2" t="s">
        <v>162</v>
      </c>
      <c r="H68" s="51" t="str">
        <f t="shared" si="44"/>
        <v>100142-WG380</v>
      </c>
      <c r="I68" s="4">
        <v>100142</v>
      </c>
      <c r="J68" s="2" t="s">
        <v>135</v>
      </c>
      <c r="K68" s="2" t="s">
        <v>19</v>
      </c>
      <c r="L68" s="2" t="s">
        <v>152</v>
      </c>
      <c r="M68" s="2" t="s">
        <v>21</v>
      </c>
      <c r="N68" s="3">
        <v>45108</v>
      </c>
      <c r="O68" s="3">
        <v>45473</v>
      </c>
      <c r="P68" s="12" t="e">
        <f t="shared" si="40"/>
        <v>#REF!</v>
      </c>
      <c r="Q68" s="12"/>
      <c r="R68" s="12"/>
      <c r="S68" s="55" t="s">
        <v>1669</v>
      </c>
      <c r="T68" s="16" t="e">
        <f>VLOOKUP(E68,#REF!,12,FALSE)</f>
        <v>#REF!</v>
      </c>
      <c r="U68" s="16">
        <v>1</v>
      </c>
      <c r="V68" s="16"/>
      <c r="W68" s="17"/>
      <c r="X68" s="20"/>
      <c r="Y68" s="20"/>
      <c r="Z68" s="20"/>
      <c r="AA68" s="21"/>
      <c r="AB68" s="2" t="s">
        <v>15</v>
      </c>
      <c r="AC68" s="4">
        <v>1048</v>
      </c>
      <c r="AD68" s="4"/>
      <c r="AE68" s="4"/>
      <c r="AF68" s="4">
        <v>1</v>
      </c>
      <c r="AG68" s="4">
        <v>20</v>
      </c>
      <c r="AH68" s="4"/>
      <c r="AI68" s="4">
        <v>44</v>
      </c>
      <c r="AJ68" s="4"/>
      <c r="AK68" s="4"/>
      <c r="AL68" s="4">
        <v>2</v>
      </c>
      <c r="AM68" s="4"/>
      <c r="AN68" s="4">
        <v>35</v>
      </c>
      <c r="AO68" s="4"/>
      <c r="AP68" s="4">
        <v>33</v>
      </c>
      <c r="AQ68" s="4"/>
      <c r="AR68" s="4"/>
      <c r="AS68" s="4">
        <v>11</v>
      </c>
      <c r="AT68" s="4">
        <v>33</v>
      </c>
      <c r="AU68" s="4">
        <v>3</v>
      </c>
      <c r="AV68" s="4">
        <v>2</v>
      </c>
      <c r="AW68" s="4"/>
      <c r="AX68" s="4"/>
      <c r="AY68" s="4">
        <v>9</v>
      </c>
      <c r="AZ68" s="4"/>
      <c r="BA68" s="4"/>
      <c r="BB68" s="4">
        <v>40</v>
      </c>
      <c r="BC68" s="4">
        <v>1</v>
      </c>
      <c r="BD68" s="4">
        <v>14</v>
      </c>
      <c r="BE68" s="4"/>
      <c r="BF68" s="4"/>
      <c r="BG68" s="4"/>
      <c r="BH68" s="4">
        <f t="shared" ref="BH68:BH131" si="45">SUM(AD68:BG68)</f>
        <v>248</v>
      </c>
      <c r="BI68" s="7" t="e">
        <f t="shared" si="41"/>
        <v>#REF!</v>
      </c>
      <c r="BJ68" s="7" t="e">
        <f t="shared" si="25"/>
        <v>#REF!</v>
      </c>
      <c r="BK68" s="7"/>
      <c r="BL68" s="63"/>
      <c r="BM68" s="7" t="e">
        <f t="shared" si="26"/>
        <v>#REF!</v>
      </c>
      <c r="BN68" s="7" t="e">
        <f t="shared" si="27"/>
        <v>#REF!</v>
      </c>
      <c r="BO68" s="89" t="e">
        <f t="shared" si="28"/>
        <v>#REF!</v>
      </c>
      <c r="BP68" s="7" t="e">
        <f t="shared" si="29"/>
        <v>#REF!</v>
      </c>
      <c r="BQ68" s="7" t="e">
        <f t="shared" si="30"/>
        <v>#REF!</v>
      </c>
      <c r="BR68" s="7"/>
      <c r="BS68" s="7"/>
      <c r="BU68" s="6" t="e">
        <f t="shared" si="31"/>
        <v>#REF!</v>
      </c>
      <c r="BX68" s="64" t="e">
        <f t="shared" si="32"/>
        <v>#REF!</v>
      </c>
      <c r="BY68" s="64" t="e">
        <f t="shared" ref="BY68:BY131" si="46">(BU68+BV68)-BI68</f>
        <v>#REF!</v>
      </c>
      <c r="BZ68" s="82" t="e">
        <f t="shared" si="33"/>
        <v>#REF!</v>
      </c>
      <c r="CA68" s="64" t="e">
        <f t="shared" si="34"/>
        <v>#REF!</v>
      </c>
      <c r="CB68" s="64" t="e">
        <f t="shared" si="35"/>
        <v>#REF!</v>
      </c>
      <c r="CC68" s="64"/>
      <c r="CD68" s="64"/>
      <c r="CF68" s="89"/>
      <c r="CG68" s="7" t="e">
        <f t="shared" si="42"/>
        <v>#REF!</v>
      </c>
      <c r="CH68" s="7" t="e">
        <f t="shared" si="43"/>
        <v>#REF!</v>
      </c>
      <c r="CI68" s="7"/>
      <c r="CJ68" s="7"/>
      <c r="CL68" s="82"/>
      <c r="CM68" s="64" t="e">
        <f t="shared" si="38"/>
        <v>#REF!</v>
      </c>
      <c r="CN68" s="64" t="e">
        <f t="shared" si="39"/>
        <v>#REF!</v>
      </c>
    </row>
    <row r="69" spans="1:92" x14ac:dyDescent="0.25">
      <c r="A69" s="1">
        <v>67</v>
      </c>
      <c r="B69" s="4">
        <v>66</v>
      </c>
      <c r="C69" s="2" t="s">
        <v>14</v>
      </c>
      <c r="D69" s="50" t="s">
        <v>629</v>
      </c>
      <c r="E69" s="4">
        <v>134181</v>
      </c>
      <c r="F69" s="2" t="s">
        <v>163</v>
      </c>
      <c r="G69" s="2" t="s">
        <v>164</v>
      </c>
      <c r="H69" s="51" t="str">
        <f t="shared" si="44"/>
        <v>100142-WG381</v>
      </c>
      <c r="I69" s="4">
        <v>100142</v>
      </c>
      <c r="J69" s="2" t="s">
        <v>135</v>
      </c>
      <c r="K69" s="2" t="s">
        <v>19</v>
      </c>
      <c r="L69" s="2" t="s">
        <v>152</v>
      </c>
      <c r="M69" s="2" t="s">
        <v>21</v>
      </c>
      <c r="N69" s="3">
        <v>45108</v>
      </c>
      <c r="O69" s="3">
        <v>45473</v>
      </c>
      <c r="P69" s="12" t="e">
        <f t="shared" si="40"/>
        <v>#REF!</v>
      </c>
      <c r="Q69" s="12"/>
      <c r="R69" s="12"/>
      <c r="S69" s="55" t="s">
        <v>1669</v>
      </c>
      <c r="T69" s="16" t="e">
        <f>VLOOKUP(E69,#REF!,12,FALSE)</f>
        <v>#REF!</v>
      </c>
      <c r="U69" s="16">
        <v>1</v>
      </c>
      <c r="V69" s="16"/>
      <c r="W69" s="17"/>
      <c r="X69" s="20"/>
      <c r="Y69" s="20"/>
      <c r="Z69" s="20"/>
      <c r="AA69" s="21"/>
      <c r="AB69" s="2" t="s">
        <v>15</v>
      </c>
      <c r="AC69" s="4">
        <v>1311</v>
      </c>
      <c r="AD69" s="4">
        <v>7</v>
      </c>
      <c r="AE69" s="4"/>
      <c r="AF69" s="4"/>
      <c r="AG69" s="4">
        <v>41</v>
      </c>
      <c r="AH69" s="4">
        <v>4</v>
      </c>
      <c r="AI69" s="4"/>
      <c r="AJ69" s="4"/>
      <c r="AK69" s="4"/>
      <c r="AL69" s="4">
        <v>2</v>
      </c>
      <c r="AM69" s="4"/>
      <c r="AN69" s="4">
        <v>73</v>
      </c>
      <c r="AO69" s="4"/>
      <c r="AP69" s="4">
        <v>2</v>
      </c>
      <c r="AQ69" s="4"/>
      <c r="AR69" s="4"/>
      <c r="AS69" s="4"/>
      <c r="AT69" s="4"/>
      <c r="AU69" s="4">
        <v>4</v>
      </c>
      <c r="AV69" s="4">
        <v>1</v>
      </c>
      <c r="AW69" s="4">
        <v>45</v>
      </c>
      <c r="AX69" s="4"/>
      <c r="AY69" s="4"/>
      <c r="AZ69" s="4">
        <v>67</v>
      </c>
      <c r="BA69" s="4"/>
      <c r="BB69" s="4">
        <v>36</v>
      </c>
      <c r="BC69" s="4"/>
      <c r="BD69" s="4">
        <v>60</v>
      </c>
      <c r="BE69" s="4"/>
      <c r="BF69" s="4"/>
      <c r="BG69" s="4"/>
      <c r="BH69" s="4">
        <f t="shared" si="45"/>
        <v>342</v>
      </c>
      <c r="BI69" s="7" t="e">
        <f t="shared" si="41"/>
        <v>#REF!</v>
      </c>
      <c r="BJ69" s="7" t="e">
        <f t="shared" si="25"/>
        <v>#REF!</v>
      </c>
      <c r="BK69" s="7"/>
      <c r="BL69" s="63"/>
      <c r="BM69" s="7" t="e">
        <f t="shared" si="26"/>
        <v>#REF!</v>
      </c>
      <c r="BN69" s="7" t="e">
        <f t="shared" si="27"/>
        <v>#REF!</v>
      </c>
      <c r="BO69" s="89" t="e">
        <f t="shared" si="28"/>
        <v>#REF!</v>
      </c>
      <c r="BP69" s="7" t="e">
        <f t="shared" si="29"/>
        <v>#REF!</v>
      </c>
      <c r="BQ69" s="7" t="e">
        <f t="shared" si="30"/>
        <v>#REF!</v>
      </c>
      <c r="BR69" s="7"/>
      <c r="BS69" s="7"/>
      <c r="BU69" s="6" t="e">
        <f t="shared" si="31"/>
        <v>#REF!</v>
      </c>
      <c r="BX69" s="64" t="e">
        <f t="shared" si="32"/>
        <v>#REF!</v>
      </c>
      <c r="BY69" s="64" t="e">
        <f t="shared" si="46"/>
        <v>#REF!</v>
      </c>
      <c r="BZ69" s="82" t="e">
        <f t="shared" si="33"/>
        <v>#REF!</v>
      </c>
      <c r="CA69" s="64" t="e">
        <f t="shared" si="34"/>
        <v>#REF!</v>
      </c>
      <c r="CB69" s="64" t="e">
        <f t="shared" si="35"/>
        <v>#REF!</v>
      </c>
      <c r="CC69" s="64"/>
      <c r="CD69" s="64"/>
      <c r="CF69" s="89"/>
      <c r="CG69" s="7" t="e">
        <f t="shared" si="42"/>
        <v>#REF!</v>
      </c>
      <c r="CH69" s="7" t="e">
        <f t="shared" si="43"/>
        <v>#REF!</v>
      </c>
      <c r="CI69" s="7"/>
      <c r="CJ69" s="7"/>
      <c r="CL69" s="82"/>
      <c r="CM69" s="64" t="e">
        <f t="shared" si="38"/>
        <v>#REF!</v>
      </c>
      <c r="CN69" s="64" t="e">
        <f t="shared" si="39"/>
        <v>#REF!</v>
      </c>
    </row>
    <row r="70" spans="1:92" x14ac:dyDescent="0.25">
      <c r="A70" s="1">
        <v>68</v>
      </c>
      <c r="B70" s="4">
        <v>67</v>
      </c>
      <c r="C70" s="2" t="s">
        <v>14</v>
      </c>
      <c r="D70" s="50" t="s">
        <v>630</v>
      </c>
      <c r="E70" s="4">
        <v>134237</v>
      </c>
      <c r="F70" s="2" t="s">
        <v>165</v>
      </c>
      <c r="G70" s="2" t="s">
        <v>166</v>
      </c>
      <c r="H70" s="51" t="str">
        <f t="shared" si="44"/>
        <v>100142-WG845</v>
      </c>
      <c r="I70" s="4">
        <v>100142</v>
      </c>
      <c r="J70" s="2" t="s">
        <v>135</v>
      </c>
      <c r="K70" s="2" t="s">
        <v>19</v>
      </c>
      <c r="L70" s="2" t="s">
        <v>154</v>
      </c>
      <c r="M70" s="2" t="s">
        <v>21</v>
      </c>
      <c r="N70" s="3">
        <v>45108</v>
      </c>
      <c r="O70" s="3">
        <v>45473</v>
      </c>
      <c r="P70" s="12" t="e">
        <f t="shared" si="40"/>
        <v>#REF!</v>
      </c>
      <c r="Q70" s="12"/>
      <c r="R70" s="12"/>
      <c r="S70" s="55" t="s">
        <v>1669</v>
      </c>
      <c r="T70" s="16" t="e">
        <f>VLOOKUP(E70,#REF!,12,FALSE)</f>
        <v>#REF!</v>
      </c>
      <c r="U70" s="16">
        <v>1</v>
      </c>
      <c r="V70" s="16"/>
      <c r="W70" s="17"/>
      <c r="X70" s="20"/>
      <c r="Y70" s="20"/>
      <c r="Z70" s="20"/>
      <c r="AA70" s="21"/>
      <c r="AB70" s="2" t="s">
        <v>15</v>
      </c>
      <c r="AC70" s="4">
        <v>7456</v>
      </c>
      <c r="AD70" s="4"/>
      <c r="AE70" s="4">
        <v>386</v>
      </c>
      <c r="AF70" s="4">
        <v>332</v>
      </c>
      <c r="AG70" s="4">
        <v>95</v>
      </c>
      <c r="AH70" s="4">
        <v>35</v>
      </c>
      <c r="AI70" s="4"/>
      <c r="AJ70" s="4">
        <v>94</v>
      </c>
      <c r="AK70" s="4">
        <v>52</v>
      </c>
      <c r="AL70" s="4">
        <v>4</v>
      </c>
      <c r="AM70" s="4"/>
      <c r="AN70" s="4"/>
      <c r="AO70" s="4">
        <v>212</v>
      </c>
      <c r="AP70" s="4"/>
      <c r="AQ70" s="4">
        <v>11</v>
      </c>
      <c r="AR70" s="4">
        <v>16</v>
      </c>
      <c r="AS70" s="4">
        <v>535</v>
      </c>
      <c r="AT70" s="4">
        <v>130</v>
      </c>
      <c r="AU70" s="4">
        <v>32</v>
      </c>
      <c r="AV70" s="4"/>
      <c r="AW70" s="4">
        <v>446</v>
      </c>
      <c r="AX70" s="4">
        <v>33</v>
      </c>
      <c r="AY70" s="4"/>
      <c r="AZ70" s="4"/>
      <c r="BA70" s="4">
        <v>18</v>
      </c>
      <c r="BB70" s="4">
        <v>32</v>
      </c>
      <c r="BC70" s="4"/>
      <c r="BD70" s="4"/>
      <c r="BE70" s="4">
        <v>174</v>
      </c>
      <c r="BF70" s="4"/>
      <c r="BG70" s="4">
        <v>80</v>
      </c>
      <c r="BH70" s="4">
        <f t="shared" si="45"/>
        <v>2717</v>
      </c>
      <c r="BI70" s="7" t="e">
        <f t="shared" si="41"/>
        <v>#REF!</v>
      </c>
      <c r="BJ70" s="7" t="e">
        <f t="shared" si="25"/>
        <v>#REF!</v>
      </c>
      <c r="BK70" s="7"/>
      <c r="BL70" s="63"/>
      <c r="BM70" s="7" t="e">
        <f t="shared" si="26"/>
        <v>#REF!</v>
      </c>
      <c r="BN70" s="7" t="e">
        <f t="shared" si="27"/>
        <v>#REF!</v>
      </c>
      <c r="BO70" s="89" t="e">
        <f t="shared" si="28"/>
        <v>#REF!</v>
      </c>
      <c r="BP70" s="7" t="e">
        <f t="shared" si="29"/>
        <v>#REF!</v>
      </c>
      <c r="BQ70" s="7" t="e">
        <f t="shared" si="30"/>
        <v>#REF!</v>
      </c>
      <c r="BR70" s="7"/>
      <c r="BS70" s="7"/>
      <c r="BU70" s="6" t="e">
        <f t="shared" si="31"/>
        <v>#REF!</v>
      </c>
      <c r="BX70" s="64" t="e">
        <f t="shared" si="32"/>
        <v>#REF!</v>
      </c>
      <c r="BY70" s="64" t="e">
        <f t="shared" si="46"/>
        <v>#REF!</v>
      </c>
      <c r="BZ70" s="82" t="e">
        <f t="shared" si="33"/>
        <v>#REF!</v>
      </c>
      <c r="CA70" s="64" t="e">
        <f t="shared" si="34"/>
        <v>#REF!</v>
      </c>
      <c r="CB70" s="64" t="e">
        <f t="shared" si="35"/>
        <v>#REF!</v>
      </c>
      <c r="CC70" s="64"/>
      <c r="CD70" s="64"/>
      <c r="CF70" s="89"/>
      <c r="CG70" s="7" t="e">
        <f t="shared" si="42"/>
        <v>#REF!</v>
      </c>
      <c r="CH70" s="7" t="e">
        <f t="shared" si="43"/>
        <v>#REF!</v>
      </c>
      <c r="CI70" s="7"/>
      <c r="CJ70" s="7"/>
      <c r="CL70" s="82"/>
      <c r="CM70" s="64" t="e">
        <f t="shared" si="38"/>
        <v>#REF!</v>
      </c>
      <c r="CN70" s="64" t="e">
        <f t="shared" si="39"/>
        <v>#REF!</v>
      </c>
    </row>
    <row r="71" spans="1:92" x14ac:dyDescent="0.25">
      <c r="A71" s="1">
        <v>69</v>
      </c>
      <c r="B71" s="4">
        <v>68</v>
      </c>
      <c r="C71" s="2" t="s">
        <v>14</v>
      </c>
      <c r="D71" s="50" t="s">
        <v>631</v>
      </c>
      <c r="E71" s="4">
        <v>134399</v>
      </c>
      <c r="F71" s="2" t="s">
        <v>167</v>
      </c>
      <c r="G71" s="2" t="s">
        <v>168</v>
      </c>
      <c r="H71" s="51" t="str">
        <f t="shared" si="44"/>
        <v>100142-WG382</v>
      </c>
      <c r="I71" s="4">
        <v>100142</v>
      </c>
      <c r="J71" s="2" t="s">
        <v>135</v>
      </c>
      <c r="K71" s="2" t="s">
        <v>19</v>
      </c>
      <c r="L71" s="2" t="s">
        <v>152</v>
      </c>
      <c r="M71" s="2" t="s">
        <v>21</v>
      </c>
      <c r="N71" s="3">
        <v>45108</v>
      </c>
      <c r="O71" s="3">
        <v>45473</v>
      </c>
      <c r="P71" s="12" t="e">
        <f t="shared" si="40"/>
        <v>#REF!</v>
      </c>
      <c r="Q71" s="12"/>
      <c r="R71" s="12"/>
      <c r="S71" s="55" t="s">
        <v>1669</v>
      </c>
      <c r="T71" s="16" t="e">
        <f>VLOOKUP(E71,#REF!,12,FALSE)</f>
        <v>#REF!</v>
      </c>
      <c r="U71" s="16">
        <v>1</v>
      </c>
      <c r="V71" s="16"/>
      <c r="W71" s="17"/>
      <c r="X71" s="20"/>
      <c r="Y71" s="20"/>
      <c r="Z71" s="20"/>
      <c r="AA71" s="21"/>
      <c r="AB71" s="2" t="s">
        <v>15</v>
      </c>
      <c r="AC71" s="4">
        <v>1074</v>
      </c>
      <c r="AD71" s="4">
        <v>9</v>
      </c>
      <c r="AE71" s="4"/>
      <c r="AF71" s="4"/>
      <c r="AG71" s="4">
        <v>65</v>
      </c>
      <c r="AH71" s="4">
        <v>46</v>
      </c>
      <c r="AI71" s="4">
        <v>164</v>
      </c>
      <c r="AJ71" s="4"/>
      <c r="AK71" s="4"/>
      <c r="AL71" s="4"/>
      <c r="AM71" s="4"/>
      <c r="AN71" s="4"/>
      <c r="AO71" s="4"/>
      <c r="AP71" s="4">
        <v>4</v>
      </c>
      <c r="AQ71" s="4"/>
      <c r="AR71" s="4"/>
      <c r="AS71" s="4">
        <v>61</v>
      </c>
      <c r="AT71" s="4">
        <v>2</v>
      </c>
      <c r="AU71" s="4"/>
      <c r="AV71" s="4">
        <v>2</v>
      </c>
      <c r="AW71" s="4"/>
      <c r="AX71" s="4"/>
      <c r="AY71" s="4">
        <v>9</v>
      </c>
      <c r="AZ71" s="4">
        <v>87</v>
      </c>
      <c r="BA71" s="4"/>
      <c r="BB71" s="4"/>
      <c r="BC71" s="4"/>
      <c r="BD71" s="4">
        <v>43</v>
      </c>
      <c r="BE71" s="4"/>
      <c r="BF71" s="4"/>
      <c r="BG71" s="4"/>
      <c r="BH71" s="4">
        <f t="shared" si="45"/>
        <v>492</v>
      </c>
      <c r="BI71" s="7" t="e">
        <f t="shared" si="41"/>
        <v>#REF!</v>
      </c>
      <c r="BJ71" s="7" t="e">
        <f t="shared" si="25"/>
        <v>#REF!</v>
      </c>
      <c r="BK71" s="7"/>
      <c r="BL71" s="63"/>
      <c r="BM71" s="7" t="e">
        <f t="shared" si="26"/>
        <v>#REF!</v>
      </c>
      <c r="BN71" s="7" t="e">
        <f t="shared" si="27"/>
        <v>#REF!</v>
      </c>
      <c r="BO71" s="89" t="e">
        <f t="shared" si="28"/>
        <v>#REF!</v>
      </c>
      <c r="BP71" s="7" t="e">
        <f t="shared" si="29"/>
        <v>#REF!</v>
      </c>
      <c r="BQ71" s="7" t="e">
        <f t="shared" si="30"/>
        <v>#REF!</v>
      </c>
      <c r="BR71" s="7"/>
      <c r="BS71" s="7"/>
      <c r="BU71" s="6" t="e">
        <f t="shared" si="31"/>
        <v>#REF!</v>
      </c>
      <c r="BX71" s="64" t="e">
        <f t="shared" si="32"/>
        <v>#REF!</v>
      </c>
      <c r="BY71" s="64" t="e">
        <f t="shared" si="46"/>
        <v>#REF!</v>
      </c>
      <c r="BZ71" s="82" t="e">
        <f t="shared" si="33"/>
        <v>#REF!</v>
      </c>
      <c r="CA71" s="64" t="e">
        <f t="shared" si="34"/>
        <v>#REF!</v>
      </c>
      <c r="CB71" s="64" t="e">
        <f t="shared" si="35"/>
        <v>#REF!</v>
      </c>
      <c r="CC71" s="64"/>
      <c r="CD71" s="64"/>
      <c r="CF71" s="89"/>
      <c r="CG71" s="7" t="e">
        <f t="shared" si="42"/>
        <v>#REF!</v>
      </c>
      <c r="CH71" s="7" t="e">
        <f t="shared" si="43"/>
        <v>#REF!</v>
      </c>
      <c r="CI71" s="7"/>
      <c r="CJ71" s="7"/>
      <c r="CL71" s="82"/>
      <c r="CM71" s="64" t="e">
        <f t="shared" si="38"/>
        <v>#REF!</v>
      </c>
      <c r="CN71" s="64" t="e">
        <f t="shared" si="39"/>
        <v>#REF!</v>
      </c>
    </row>
    <row r="72" spans="1:92" x14ac:dyDescent="0.25">
      <c r="A72" s="1">
        <v>70</v>
      </c>
      <c r="B72" s="4">
        <v>69</v>
      </c>
      <c r="C72" s="2" t="s">
        <v>14</v>
      </c>
      <c r="D72" s="50" t="s">
        <v>632</v>
      </c>
      <c r="E72" s="4">
        <v>134765</v>
      </c>
      <c r="F72" s="4">
        <v>994</v>
      </c>
      <c r="G72" s="2" t="s">
        <v>169</v>
      </c>
      <c r="H72" s="51" t="str">
        <f t="shared" si="44"/>
        <v>100142-994</v>
      </c>
      <c r="I72" s="4">
        <v>100142</v>
      </c>
      <c r="J72" s="2" t="s">
        <v>135</v>
      </c>
      <c r="K72" s="2" t="s">
        <v>19</v>
      </c>
      <c r="L72" s="2" t="s">
        <v>20</v>
      </c>
      <c r="M72" s="2" t="s">
        <v>21</v>
      </c>
      <c r="N72" s="3">
        <v>45108</v>
      </c>
      <c r="O72" s="3">
        <v>45473</v>
      </c>
      <c r="P72" s="12" t="e">
        <f t="shared" si="40"/>
        <v>#REF!</v>
      </c>
      <c r="Q72" s="12"/>
      <c r="R72" s="12"/>
      <c r="S72" s="55" t="s">
        <v>1669</v>
      </c>
      <c r="T72" s="16" t="e">
        <f>VLOOKUP(E72,#REF!,12,FALSE)</f>
        <v>#REF!</v>
      </c>
      <c r="U72" s="16">
        <v>1</v>
      </c>
      <c r="V72" s="16"/>
      <c r="W72" s="17"/>
      <c r="X72" s="20"/>
      <c r="Y72" s="20"/>
      <c r="Z72" s="20"/>
      <c r="AA72" s="21"/>
      <c r="AB72" s="2" t="s">
        <v>15</v>
      </c>
      <c r="AC72" s="4">
        <v>868</v>
      </c>
      <c r="AD72" s="4"/>
      <c r="AE72" s="4"/>
      <c r="AF72" s="4"/>
      <c r="AG72" s="4">
        <v>2</v>
      </c>
      <c r="AH72" s="4"/>
      <c r="AI72" s="4"/>
      <c r="AJ72" s="4"/>
      <c r="AK72" s="4"/>
      <c r="AL72" s="4"/>
      <c r="AM72" s="4"/>
      <c r="AN72" s="4">
        <v>500</v>
      </c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>
        <f t="shared" si="45"/>
        <v>502</v>
      </c>
      <c r="BI72" s="7" t="e">
        <f t="shared" si="41"/>
        <v>#REF!</v>
      </c>
      <c r="BJ72" s="7" t="e">
        <f t="shared" si="25"/>
        <v>#REF!</v>
      </c>
      <c r="BK72" s="7"/>
      <c r="BL72" s="63"/>
      <c r="BM72" s="7" t="e">
        <f t="shared" si="26"/>
        <v>#REF!</v>
      </c>
      <c r="BN72" s="7" t="e">
        <f t="shared" si="27"/>
        <v>#REF!</v>
      </c>
      <c r="BO72" s="89" t="e">
        <f t="shared" si="28"/>
        <v>#REF!</v>
      </c>
      <c r="BP72" s="7" t="e">
        <f t="shared" si="29"/>
        <v>#REF!</v>
      </c>
      <c r="BQ72" s="7" t="e">
        <f t="shared" si="30"/>
        <v>#REF!</v>
      </c>
      <c r="BR72" s="7"/>
      <c r="BS72" s="7"/>
      <c r="BU72" s="6" t="e">
        <f t="shared" si="31"/>
        <v>#REF!</v>
      </c>
      <c r="BX72" s="64" t="e">
        <f t="shared" si="32"/>
        <v>#REF!</v>
      </c>
      <c r="BY72" s="64" t="e">
        <f t="shared" si="46"/>
        <v>#REF!</v>
      </c>
      <c r="BZ72" s="82" t="e">
        <f t="shared" si="33"/>
        <v>#REF!</v>
      </c>
      <c r="CA72" s="64" t="e">
        <f t="shared" si="34"/>
        <v>#REF!</v>
      </c>
      <c r="CB72" s="64" t="e">
        <f t="shared" si="35"/>
        <v>#REF!</v>
      </c>
      <c r="CC72" s="64"/>
      <c r="CD72" s="64"/>
      <c r="CF72" s="89"/>
      <c r="CG72" s="7" t="e">
        <f t="shared" si="42"/>
        <v>#REF!</v>
      </c>
      <c r="CH72" s="7" t="e">
        <f t="shared" si="43"/>
        <v>#REF!</v>
      </c>
      <c r="CI72" s="7"/>
      <c r="CJ72" s="7"/>
      <c r="CL72" s="82"/>
      <c r="CM72" s="64" t="e">
        <f t="shared" si="38"/>
        <v>#REF!</v>
      </c>
      <c r="CN72" s="64" t="e">
        <f t="shared" si="39"/>
        <v>#REF!</v>
      </c>
    </row>
    <row r="73" spans="1:92" x14ac:dyDescent="0.25">
      <c r="A73" s="1">
        <v>71</v>
      </c>
      <c r="B73" s="4">
        <v>70</v>
      </c>
      <c r="C73" s="2" t="s">
        <v>14</v>
      </c>
      <c r="D73" s="50" t="s">
        <v>633</v>
      </c>
      <c r="E73" s="4">
        <v>139815</v>
      </c>
      <c r="F73" s="4">
        <v>260</v>
      </c>
      <c r="G73" s="2" t="s">
        <v>170</v>
      </c>
      <c r="H73" s="51" t="str">
        <f t="shared" si="44"/>
        <v>100142-260</v>
      </c>
      <c r="I73" s="4">
        <v>100142</v>
      </c>
      <c r="J73" s="2" t="s">
        <v>135</v>
      </c>
      <c r="K73" s="2" t="s">
        <v>19</v>
      </c>
      <c r="L73" s="2" t="s">
        <v>171</v>
      </c>
      <c r="M73" s="2" t="s">
        <v>21</v>
      </c>
      <c r="N73" s="3">
        <v>45108</v>
      </c>
      <c r="O73" s="3">
        <v>45473</v>
      </c>
      <c r="P73" s="12" t="e">
        <f t="shared" si="40"/>
        <v>#REF!</v>
      </c>
      <c r="Q73" s="12"/>
      <c r="R73" s="12"/>
      <c r="S73" s="55" t="s">
        <v>1669</v>
      </c>
      <c r="T73" s="16" t="e">
        <f>VLOOKUP(E73,#REF!,12,FALSE)</f>
        <v>#REF!</v>
      </c>
      <c r="U73" s="16">
        <v>1</v>
      </c>
      <c r="V73" s="16"/>
      <c r="W73" s="17"/>
      <c r="X73" s="20"/>
      <c r="Y73" s="20"/>
      <c r="Z73" s="20"/>
      <c r="AA73" s="21"/>
      <c r="AB73" s="2" t="s">
        <v>15</v>
      </c>
      <c r="AC73" s="4">
        <v>540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>
        <v>453</v>
      </c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>
        <v>7</v>
      </c>
      <c r="BA73" s="4"/>
      <c r="BB73" s="4">
        <v>1</v>
      </c>
      <c r="BC73" s="4"/>
      <c r="BD73" s="4"/>
      <c r="BE73" s="4"/>
      <c r="BF73" s="4"/>
      <c r="BG73" s="4"/>
      <c r="BH73" s="4">
        <f t="shared" si="45"/>
        <v>461</v>
      </c>
      <c r="BI73" s="7" t="e">
        <f t="shared" si="41"/>
        <v>#REF!</v>
      </c>
      <c r="BJ73" s="7" t="e">
        <f t="shared" si="25"/>
        <v>#REF!</v>
      </c>
      <c r="BK73" s="7"/>
      <c r="BL73" s="63"/>
      <c r="BM73" s="7" t="e">
        <f t="shared" si="26"/>
        <v>#REF!</v>
      </c>
      <c r="BN73" s="7" t="e">
        <f t="shared" si="27"/>
        <v>#REF!</v>
      </c>
      <c r="BO73" s="89" t="e">
        <f t="shared" si="28"/>
        <v>#REF!</v>
      </c>
      <c r="BP73" s="7" t="e">
        <f t="shared" si="29"/>
        <v>#REF!</v>
      </c>
      <c r="BQ73" s="7" t="e">
        <f t="shared" si="30"/>
        <v>#REF!</v>
      </c>
      <c r="BR73" s="7"/>
      <c r="BS73" s="7"/>
      <c r="BU73" s="6" t="e">
        <f t="shared" si="31"/>
        <v>#REF!</v>
      </c>
      <c r="BX73" s="64" t="e">
        <f t="shared" si="32"/>
        <v>#REF!</v>
      </c>
      <c r="BY73" s="64" t="e">
        <f t="shared" si="46"/>
        <v>#REF!</v>
      </c>
      <c r="BZ73" s="82" t="e">
        <f t="shared" si="33"/>
        <v>#REF!</v>
      </c>
      <c r="CA73" s="64" t="e">
        <f t="shared" si="34"/>
        <v>#REF!</v>
      </c>
      <c r="CB73" s="64" t="e">
        <f t="shared" si="35"/>
        <v>#REF!</v>
      </c>
      <c r="CC73" s="64"/>
      <c r="CD73" s="64"/>
      <c r="CF73" s="89"/>
      <c r="CG73" s="7" t="e">
        <f t="shared" si="42"/>
        <v>#REF!</v>
      </c>
      <c r="CH73" s="7" t="e">
        <f t="shared" si="43"/>
        <v>#REF!</v>
      </c>
      <c r="CI73" s="7"/>
      <c r="CJ73" s="7"/>
      <c r="CL73" s="82"/>
      <c r="CM73" s="64" t="e">
        <f t="shared" si="38"/>
        <v>#REF!</v>
      </c>
      <c r="CN73" s="64" t="e">
        <f t="shared" si="39"/>
        <v>#REF!</v>
      </c>
    </row>
    <row r="74" spans="1:92" x14ac:dyDescent="0.25">
      <c r="A74" s="1">
        <v>72</v>
      </c>
      <c r="B74" s="4">
        <v>71</v>
      </c>
      <c r="C74" s="2" t="s">
        <v>14</v>
      </c>
      <c r="D74" s="50" t="s">
        <v>634</v>
      </c>
      <c r="E74" s="4">
        <v>138025</v>
      </c>
      <c r="F74" s="4">
        <v>767</v>
      </c>
      <c r="G74" s="2" t="s">
        <v>172</v>
      </c>
      <c r="H74" s="51" t="str">
        <f t="shared" si="44"/>
        <v>100939-767</v>
      </c>
      <c r="I74" s="4">
        <v>100939</v>
      </c>
      <c r="J74" s="2" t="s">
        <v>173</v>
      </c>
      <c r="K74" s="2" t="s">
        <v>19</v>
      </c>
      <c r="L74" s="2" t="s">
        <v>174</v>
      </c>
      <c r="M74" s="2" t="s">
        <v>21</v>
      </c>
      <c r="N74" s="3">
        <v>45108</v>
      </c>
      <c r="O74" s="3">
        <v>45473</v>
      </c>
      <c r="P74" s="12" t="e">
        <f t="shared" si="40"/>
        <v>#REF!</v>
      </c>
      <c r="Q74" s="12"/>
      <c r="R74" s="12"/>
      <c r="S74" s="55" t="s">
        <v>1670</v>
      </c>
      <c r="T74" s="16" t="e">
        <f>VLOOKUP(E74,#REF!,12,FALSE)</f>
        <v>#REF!</v>
      </c>
      <c r="U74" s="16">
        <v>1</v>
      </c>
      <c r="V74" s="16"/>
      <c r="W74" s="17"/>
      <c r="X74" s="20"/>
      <c r="Y74" s="20"/>
      <c r="Z74" s="20"/>
      <c r="AA74" s="21"/>
      <c r="AB74" s="2" t="s">
        <v>15</v>
      </c>
      <c r="AC74" s="4">
        <v>2225</v>
      </c>
      <c r="AD74" s="4"/>
      <c r="AE74" s="4"/>
      <c r="AF74" s="4"/>
      <c r="AG74" s="4"/>
      <c r="AH74" s="4">
        <v>348</v>
      </c>
      <c r="AI74" s="4"/>
      <c r="AJ74" s="4"/>
      <c r="AK74" s="4"/>
      <c r="AL74" s="4">
        <v>1</v>
      </c>
      <c r="AM74" s="4"/>
      <c r="AN74" s="4"/>
      <c r="AO74" s="4"/>
      <c r="AP74" s="4">
        <v>24</v>
      </c>
      <c r="AQ74" s="4"/>
      <c r="AR74" s="4">
        <v>26</v>
      </c>
      <c r="AS74" s="4"/>
      <c r="AT74" s="4"/>
      <c r="AU74" s="4">
        <v>90</v>
      </c>
      <c r="AV74" s="4">
        <v>116</v>
      </c>
      <c r="AW74" s="4">
        <v>23</v>
      </c>
      <c r="AX74" s="4">
        <v>11</v>
      </c>
      <c r="AY74" s="4">
        <v>249</v>
      </c>
      <c r="AZ74" s="4">
        <v>100</v>
      </c>
      <c r="BA74" s="4"/>
      <c r="BB74" s="4">
        <v>31</v>
      </c>
      <c r="BC74" s="4"/>
      <c r="BD74" s="4"/>
      <c r="BE74" s="4"/>
      <c r="BF74" s="4">
        <v>37</v>
      </c>
      <c r="BG74" s="4"/>
      <c r="BH74" s="4">
        <f t="shared" si="45"/>
        <v>1056</v>
      </c>
      <c r="BI74" s="7" t="e">
        <f t="shared" si="41"/>
        <v>#REF!</v>
      </c>
      <c r="BJ74" s="7" t="e">
        <f t="shared" si="25"/>
        <v>#REF!</v>
      </c>
      <c r="BK74" s="7"/>
      <c r="BL74" s="63"/>
      <c r="BM74" s="7" t="e">
        <f t="shared" si="26"/>
        <v>#REF!</v>
      </c>
      <c r="BN74" s="7" t="e">
        <f t="shared" si="27"/>
        <v>#REF!</v>
      </c>
      <c r="BO74" s="89" t="e">
        <f t="shared" si="28"/>
        <v>#REF!</v>
      </c>
      <c r="BP74" s="7" t="e">
        <f t="shared" si="29"/>
        <v>#REF!</v>
      </c>
      <c r="BQ74" s="7" t="e">
        <f t="shared" si="30"/>
        <v>#REF!</v>
      </c>
      <c r="BR74" s="7"/>
      <c r="BS74" s="7"/>
      <c r="BU74" s="6" t="e">
        <f t="shared" si="31"/>
        <v>#REF!</v>
      </c>
      <c r="BX74" s="64" t="e">
        <f t="shared" si="32"/>
        <v>#REF!</v>
      </c>
      <c r="BY74" s="64" t="e">
        <f t="shared" si="46"/>
        <v>#REF!</v>
      </c>
      <c r="BZ74" s="82" t="e">
        <f t="shared" si="33"/>
        <v>#REF!</v>
      </c>
      <c r="CA74" s="64" t="e">
        <f t="shared" si="34"/>
        <v>#REF!</v>
      </c>
      <c r="CB74" s="64" t="e">
        <f t="shared" si="35"/>
        <v>#REF!</v>
      </c>
      <c r="CC74" s="64"/>
      <c r="CD74" s="64"/>
      <c r="CF74" s="89"/>
      <c r="CG74" s="7" t="e">
        <f t="shared" si="42"/>
        <v>#REF!</v>
      </c>
      <c r="CH74" s="7" t="e">
        <f t="shared" si="43"/>
        <v>#REF!</v>
      </c>
      <c r="CI74" s="7"/>
      <c r="CJ74" s="7"/>
      <c r="CL74" s="82"/>
      <c r="CM74" s="64" t="e">
        <f t="shared" si="38"/>
        <v>#REF!</v>
      </c>
      <c r="CN74" s="64" t="e">
        <f t="shared" si="39"/>
        <v>#REF!</v>
      </c>
    </row>
    <row r="75" spans="1:92" x14ac:dyDescent="0.25">
      <c r="A75" s="1">
        <v>73</v>
      </c>
      <c r="B75" s="4">
        <v>72</v>
      </c>
      <c r="C75" s="2" t="s">
        <v>14</v>
      </c>
      <c r="D75" s="50" t="s">
        <v>635</v>
      </c>
      <c r="E75" s="4">
        <v>138967</v>
      </c>
      <c r="F75" s="4">
        <v>783</v>
      </c>
      <c r="G75" s="2" t="s">
        <v>175</v>
      </c>
      <c r="H75" s="51" t="str">
        <f t="shared" si="44"/>
        <v>100939-783</v>
      </c>
      <c r="I75" s="4">
        <v>100939</v>
      </c>
      <c r="J75" s="2" t="s">
        <v>173</v>
      </c>
      <c r="K75" s="2" t="s">
        <v>19</v>
      </c>
      <c r="L75" s="2" t="s">
        <v>176</v>
      </c>
      <c r="M75" s="2" t="s">
        <v>21</v>
      </c>
      <c r="N75" s="3">
        <v>45108</v>
      </c>
      <c r="O75" s="3">
        <v>45473</v>
      </c>
      <c r="P75" s="12" t="e">
        <f t="shared" si="40"/>
        <v>#REF!</v>
      </c>
      <c r="Q75" s="12"/>
      <c r="R75" s="12"/>
      <c r="S75" s="55" t="s">
        <v>1670</v>
      </c>
      <c r="T75" s="16" t="e">
        <f>VLOOKUP(E75,#REF!,12,FALSE)</f>
        <v>#REF!</v>
      </c>
      <c r="U75" s="16">
        <v>1</v>
      </c>
      <c r="V75" s="16"/>
      <c r="W75" s="17"/>
      <c r="X75" s="20"/>
      <c r="Y75" s="20"/>
      <c r="Z75" s="20"/>
      <c r="AA75" s="21"/>
      <c r="AB75" s="2" t="s">
        <v>15</v>
      </c>
      <c r="AC75" s="4">
        <v>9849</v>
      </c>
      <c r="AD75" s="4"/>
      <c r="AE75" s="4">
        <v>8</v>
      </c>
      <c r="AF75" s="4">
        <v>118</v>
      </c>
      <c r="AG75" s="4"/>
      <c r="AH75" s="4"/>
      <c r="AI75" s="4"/>
      <c r="AJ75" s="4"/>
      <c r="AK75" s="4"/>
      <c r="AL75" s="4">
        <v>26</v>
      </c>
      <c r="AM75" s="4">
        <v>1021</v>
      </c>
      <c r="AN75" s="4">
        <v>210</v>
      </c>
      <c r="AO75" s="4">
        <v>30</v>
      </c>
      <c r="AP75" s="4"/>
      <c r="AQ75" s="4"/>
      <c r="AR75" s="4">
        <v>17</v>
      </c>
      <c r="AS75" s="4">
        <v>155</v>
      </c>
      <c r="AT75" s="4"/>
      <c r="AU75" s="4">
        <v>53</v>
      </c>
      <c r="AV75" s="4">
        <v>1</v>
      </c>
      <c r="AW75" s="4">
        <v>130</v>
      </c>
      <c r="AX75" s="4"/>
      <c r="AY75" s="4">
        <v>70</v>
      </c>
      <c r="AZ75" s="4">
        <v>67</v>
      </c>
      <c r="BA75" s="4"/>
      <c r="BB75" s="4"/>
      <c r="BC75" s="4"/>
      <c r="BD75" s="4"/>
      <c r="BE75" s="4"/>
      <c r="BF75" s="4">
        <v>3</v>
      </c>
      <c r="BG75" s="4"/>
      <c r="BH75" s="4">
        <f t="shared" si="45"/>
        <v>1909</v>
      </c>
      <c r="BI75" s="7" t="e">
        <f t="shared" si="41"/>
        <v>#REF!</v>
      </c>
      <c r="BJ75" s="7" t="e">
        <f t="shared" si="25"/>
        <v>#REF!</v>
      </c>
      <c r="BK75" s="7"/>
      <c r="BL75" s="63"/>
      <c r="BM75" s="7" t="e">
        <f t="shared" si="26"/>
        <v>#REF!</v>
      </c>
      <c r="BN75" s="7" t="e">
        <f t="shared" si="27"/>
        <v>#REF!</v>
      </c>
      <c r="BO75" s="89" t="e">
        <f t="shared" si="28"/>
        <v>#REF!</v>
      </c>
      <c r="BP75" s="7" t="e">
        <f t="shared" si="29"/>
        <v>#REF!</v>
      </c>
      <c r="BQ75" s="7" t="e">
        <f t="shared" si="30"/>
        <v>#REF!</v>
      </c>
      <c r="BR75" s="7"/>
      <c r="BS75" s="7"/>
      <c r="BU75" s="6" t="e">
        <f t="shared" si="31"/>
        <v>#REF!</v>
      </c>
      <c r="BX75" s="64" t="e">
        <f t="shared" si="32"/>
        <v>#REF!</v>
      </c>
      <c r="BY75" s="64" t="e">
        <f t="shared" si="46"/>
        <v>#REF!</v>
      </c>
      <c r="BZ75" s="82" t="e">
        <f t="shared" si="33"/>
        <v>#REF!</v>
      </c>
      <c r="CA75" s="64" t="e">
        <f t="shared" si="34"/>
        <v>#REF!</v>
      </c>
      <c r="CB75" s="64" t="e">
        <f t="shared" si="35"/>
        <v>#REF!</v>
      </c>
      <c r="CC75" s="64"/>
      <c r="CD75" s="64"/>
      <c r="CF75" s="89"/>
      <c r="CG75" s="7" t="e">
        <f t="shared" si="42"/>
        <v>#REF!</v>
      </c>
      <c r="CH75" s="7" t="e">
        <f t="shared" si="43"/>
        <v>#REF!</v>
      </c>
      <c r="CI75" s="7"/>
      <c r="CJ75" s="7"/>
      <c r="CL75" s="82"/>
      <c r="CM75" s="64" t="e">
        <f t="shared" si="38"/>
        <v>#REF!</v>
      </c>
      <c r="CN75" s="64" t="e">
        <f t="shared" si="39"/>
        <v>#REF!</v>
      </c>
    </row>
    <row r="76" spans="1:92" x14ac:dyDescent="0.25">
      <c r="A76" s="1">
        <v>74</v>
      </c>
      <c r="B76" s="4">
        <v>73</v>
      </c>
      <c r="C76" s="2" t="s">
        <v>14</v>
      </c>
      <c r="D76" s="50" t="s">
        <v>636</v>
      </c>
      <c r="E76" s="4">
        <v>303556</v>
      </c>
      <c r="F76" s="4">
        <v>705</v>
      </c>
      <c r="G76" s="2" t="s">
        <v>177</v>
      </c>
      <c r="H76" s="51" t="str">
        <f t="shared" si="44"/>
        <v>100939-705</v>
      </c>
      <c r="I76" s="4">
        <v>100939</v>
      </c>
      <c r="J76" s="2" t="s">
        <v>173</v>
      </c>
      <c r="K76" s="2" t="s">
        <v>19</v>
      </c>
      <c r="L76" s="2" t="s">
        <v>178</v>
      </c>
      <c r="M76" s="2" t="s">
        <v>21</v>
      </c>
      <c r="N76" s="3">
        <v>45108</v>
      </c>
      <c r="O76" s="3">
        <v>45473</v>
      </c>
      <c r="P76" s="12" t="e">
        <f t="shared" si="40"/>
        <v>#REF!</v>
      </c>
      <c r="Q76" s="12"/>
      <c r="R76" s="12"/>
      <c r="S76" s="55" t="s">
        <v>1670</v>
      </c>
      <c r="T76" s="16" t="e">
        <f>VLOOKUP(E76,#REF!,12,FALSE)</f>
        <v>#REF!</v>
      </c>
      <c r="U76" s="16">
        <v>1</v>
      </c>
      <c r="V76" s="16"/>
      <c r="W76" s="17"/>
      <c r="X76" s="20"/>
      <c r="Y76" s="20"/>
      <c r="Z76" s="20"/>
      <c r="AA76" s="21"/>
      <c r="AB76" s="2" t="s">
        <v>15</v>
      </c>
      <c r="AC76" s="4">
        <v>6375</v>
      </c>
      <c r="AD76" s="4"/>
      <c r="AE76" s="4">
        <v>29</v>
      </c>
      <c r="AF76" s="4"/>
      <c r="AG76" s="4">
        <v>46</v>
      </c>
      <c r="AH76" s="4"/>
      <c r="AI76" s="4"/>
      <c r="AJ76" s="4">
        <v>7</v>
      </c>
      <c r="AK76" s="4"/>
      <c r="AL76" s="4">
        <v>10</v>
      </c>
      <c r="AM76" s="4"/>
      <c r="AN76" s="4"/>
      <c r="AO76" s="4"/>
      <c r="AP76" s="4">
        <v>10</v>
      </c>
      <c r="AQ76" s="4">
        <v>251</v>
      </c>
      <c r="AR76" s="4"/>
      <c r="AS76" s="4">
        <v>2262</v>
      </c>
      <c r="AT76" s="4"/>
      <c r="AU76" s="4">
        <v>175</v>
      </c>
      <c r="AV76" s="4">
        <v>2</v>
      </c>
      <c r="AW76" s="4"/>
      <c r="AX76" s="4">
        <v>1</v>
      </c>
      <c r="AY76" s="4"/>
      <c r="AZ76" s="4"/>
      <c r="BA76" s="4"/>
      <c r="BB76" s="4">
        <v>3</v>
      </c>
      <c r="BC76" s="4">
        <v>290</v>
      </c>
      <c r="BD76" s="4"/>
      <c r="BE76" s="4">
        <v>54</v>
      </c>
      <c r="BF76" s="4"/>
      <c r="BG76" s="4"/>
      <c r="BH76" s="4">
        <f t="shared" si="45"/>
        <v>3140</v>
      </c>
      <c r="BI76" s="7" t="e">
        <f t="shared" si="41"/>
        <v>#REF!</v>
      </c>
      <c r="BJ76" s="7" t="e">
        <f t="shared" si="25"/>
        <v>#REF!</v>
      </c>
      <c r="BK76" s="7"/>
      <c r="BL76" s="63"/>
      <c r="BM76" s="7" t="e">
        <f t="shared" si="26"/>
        <v>#REF!</v>
      </c>
      <c r="BN76" s="7" t="e">
        <f t="shared" si="27"/>
        <v>#REF!</v>
      </c>
      <c r="BO76" s="89" t="e">
        <f t="shared" si="28"/>
        <v>#REF!</v>
      </c>
      <c r="BP76" s="7" t="e">
        <f t="shared" si="29"/>
        <v>#REF!</v>
      </c>
      <c r="BQ76" s="7" t="e">
        <f t="shared" si="30"/>
        <v>#REF!</v>
      </c>
      <c r="BR76" s="7"/>
      <c r="BS76" s="7"/>
      <c r="BU76" s="6" t="e">
        <f t="shared" si="31"/>
        <v>#REF!</v>
      </c>
      <c r="BX76" s="64" t="e">
        <f t="shared" si="32"/>
        <v>#REF!</v>
      </c>
      <c r="BY76" s="64" t="e">
        <f t="shared" si="46"/>
        <v>#REF!</v>
      </c>
      <c r="BZ76" s="82" t="e">
        <f t="shared" si="33"/>
        <v>#REF!</v>
      </c>
      <c r="CA76" s="64" t="e">
        <f t="shared" si="34"/>
        <v>#REF!</v>
      </c>
      <c r="CB76" s="64" t="e">
        <f t="shared" si="35"/>
        <v>#REF!</v>
      </c>
      <c r="CC76" s="64"/>
      <c r="CD76" s="64"/>
      <c r="CF76" s="89"/>
      <c r="CG76" s="7" t="e">
        <f t="shared" si="42"/>
        <v>#REF!</v>
      </c>
      <c r="CH76" s="7" t="e">
        <f t="shared" si="43"/>
        <v>#REF!</v>
      </c>
      <c r="CI76" s="7"/>
      <c r="CJ76" s="7"/>
      <c r="CL76" s="82"/>
      <c r="CM76" s="64" t="e">
        <f t="shared" si="38"/>
        <v>#REF!</v>
      </c>
      <c r="CN76" s="64" t="e">
        <f t="shared" si="39"/>
        <v>#REF!</v>
      </c>
    </row>
    <row r="77" spans="1:92" x14ac:dyDescent="0.25">
      <c r="A77" s="1">
        <v>75</v>
      </c>
      <c r="B77" s="4">
        <v>74</v>
      </c>
      <c r="C77" s="2" t="s">
        <v>14</v>
      </c>
      <c r="D77" s="50" t="s">
        <v>637</v>
      </c>
      <c r="E77" s="4">
        <v>305360</v>
      </c>
      <c r="F77" s="4">
        <v>702</v>
      </c>
      <c r="G77" s="2" t="s">
        <v>179</v>
      </c>
      <c r="H77" s="51" t="str">
        <f t="shared" si="44"/>
        <v>100939-702</v>
      </c>
      <c r="I77" s="4">
        <v>100939</v>
      </c>
      <c r="J77" s="2" t="s">
        <v>173</v>
      </c>
      <c r="K77" s="2" t="s">
        <v>19</v>
      </c>
      <c r="L77" s="2" t="s">
        <v>180</v>
      </c>
      <c r="M77" s="2" t="s">
        <v>21</v>
      </c>
      <c r="N77" s="3">
        <v>45108</v>
      </c>
      <c r="O77" s="3">
        <v>45473</v>
      </c>
      <c r="P77" s="12" t="e">
        <f t="shared" si="40"/>
        <v>#REF!</v>
      </c>
      <c r="Q77" s="12"/>
      <c r="R77" s="12"/>
      <c r="S77" s="55" t="s">
        <v>1670</v>
      </c>
      <c r="T77" s="16" t="e">
        <f>VLOOKUP(E77,#REF!,12,FALSE)</f>
        <v>#REF!</v>
      </c>
      <c r="U77" s="16">
        <v>1</v>
      </c>
      <c r="V77" s="16"/>
      <c r="W77" s="17"/>
      <c r="X77" s="20"/>
      <c r="Y77" s="20"/>
      <c r="Z77" s="20"/>
      <c r="AA77" s="21"/>
      <c r="AB77" s="2" t="s">
        <v>15</v>
      </c>
      <c r="AC77" s="4">
        <v>633</v>
      </c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>
        <v>1</v>
      </c>
      <c r="AT77" s="4"/>
      <c r="AU77" s="4">
        <v>3</v>
      </c>
      <c r="AV77" s="4"/>
      <c r="AW77" s="4">
        <v>402</v>
      </c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>
        <f t="shared" si="45"/>
        <v>406</v>
      </c>
      <c r="BI77" s="7" t="e">
        <f t="shared" si="41"/>
        <v>#REF!</v>
      </c>
      <c r="BJ77" s="7" t="e">
        <f t="shared" si="25"/>
        <v>#REF!</v>
      </c>
      <c r="BK77" s="7"/>
      <c r="BL77" s="63"/>
      <c r="BM77" s="7" t="e">
        <f t="shared" si="26"/>
        <v>#REF!</v>
      </c>
      <c r="BN77" s="7" t="e">
        <f t="shared" si="27"/>
        <v>#REF!</v>
      </c>
      <c r="BO77" s="89" t="e">
        <f t="shared" si="28"/>
        <v>#REF!</v>
      </c>
      <c r="BP77" s="7" t="e">
        <f t="shared" si="29"/>
        <v>#REF!</v>
      </c>
      <c r="BQ77" s="7" t="e">
        <f t="shared" si="30"/>
        <v>#REF!</v>
      </c>
      <c r="BR77" s="7"/>
      <c r="BS77" s="7"/>
      <c r="BU77" s="6" t="e">
        <f t="shared" si="31"/>
        <v>#REF!</v>
      </c>
      <c r="BX77" s="64" t="e">
        <f t="shared" si="32"/>
        <v>#REF!</v>
      </c>
      <c r="BY77" s="64" t="e">
        <f t="shared" si="46"/>
        <v>#REF!</v>
      </c>
      <c r="BZ77" s="82" t="e">
        <f t="shared" si="33"/>
        <v>#REF!</v>
      </c>
      <c r="CA77" s="64" t="e">
        <f t="shared" si="34"/>
        <v>#REF!</v>
      </c>
      <c r="CB77" s="64" t="e">
        <f t="shared" si="35"/>
        <v>#REF!</v>
      </c>
      <c r="CC77" s="64"/>
      <c r="CD77" s="64"/>
      <c r="CF77" s="89"/>
      <c r="CG77" s="7" t="e">
        <f t="shared" si="42"/>
        <v>#REF!</v>
      </c>
      <c r="CH77" s="7" t="e">
        <f t="shared" si="43"/>
        <v>#REF!</v>
      </c>
      <c r="CI77" s="7"/>
      <c r="CJ77" s="7"/>
      <c r="CL77" s="82"/>
      <c r="CM77" s="64" t="e">
        <f t="shared" si="38"/>
        <v>#REF!</v>
      </c>
      <c r="CN77" s="64" t="e">
        <f t="shared" si="39"/>
        <v>#REF!</v>
      </c>
    </row>
    <row r="78" spans="1:92" x14ac:dyDescent="0.25">
      <c r="A78" s="1">
        <v>77</v>
      </c>
      <c r="B78" s="4">
        <v>75</v>
      </c>
      <c r="C78" s="2" t="s">
        <v>14</v>
      </c>
      <c r="D78" s="50" t="s">
        <v>638</v>
      </c>
      <c r="E78" s="4">
        <v>141057</v>
      </c>
      <c r="F78" s="2" t="s">
        <v>181</v>
      </c>
      <c r="G78" s="2" t="s">
        <v>182</v>
      </c>
      <c r="H78" s="51" t="str">
        <f t="shared" si="44"/>
        <v>100939-207-20</v>
      </c>
      <c r="I78" s="4">
        <v>100939</v>
      </c>
      <c r="J78" s="2" t="s">
        <v>173</v>
      </c>
      <c r="K78" s="2" t="s">
        <v>19</v>
      </c>
      <c r="L78" s="2" t="s">
        <v>183</v>
      </c>
      <c r="M78" s="2" t="s">
        <v>21</v>
      </c>
      <c r="N78" s="3">
        <v>45108</v>
      </c>
      <c r="O78" s="3">
        <v>45473</v>
      </c>
      <c r="P78" s="12" t="e">
        <f t="shared" si="40"/>
        <v>#REF!</v>
      </c>
      <c r="Q78" s="12"/>
      <c r="R78" s="12"/>
      <c r="S78" s="55" t="s">
        <v>1670</v>
      </c>
      <c r="T78" s="16" t="e">
        <f>VLOOKUP(E78,#REF!,12,FALSE)</f>
        <v>#REF!</v>
      </c>
      <c r="U78" s="16">
        <v>1</v>
      </c>
      <c r="V78" s="16"/>
      <c r="W78" s="17"/>
      <c r="X78" s="20"/>
      <c r="Y78" s="20"/>
      <c r="Z78" s="20"/>
      <c r="AA78" s="21"/>
      <c r="AB78" s="2" t="s">
        <v>15</v>
      </c>
      <c r="AC78" s="4">
        <v>490</v>
      </c>
      <c r="AD78" s="4"/>
      <c r="AE78" s="4"/>
      <c r="AF78" s="4">
        <v>62</v>
      </c>
      <c r="AG78" s="4"/>
      <c r="AH78" s="4"/>
      <c r="AI78" s="4"/>
      <c r="AJ78" s="4">
        <v>7</v>
      </c>
      <c r="AK78" s="4"/>
      <c r="AL78" s="4"/>
      <c r="AM78" s="4"/>
      <c r="AN78" s="4">
        <v>128</v>
      </c>
      <c r="AO78" s="4"/>
      <c r="AP78" s="4"/>
      <c r="AQ78" s="4">
        <v>83</v>
      </c>
      <c r="AR78" s="4"/>
      <c r="AS78" s="4"/>
      <c r="AT78" s="4"/>
      <c r="AU78" s="4">
        <v>1</v>
      </c>
      <c r="AV78" s="4"/>
      <c r="AW78" s="4"/>
      <c r="AX78" s="4">
        <v>84</v>
      </c>
      <c r="AY78" s="4"/>
      <c r="AZ78" s="4"/>
      <c r="BA78" s="4"/>
      <c r="BB78" s="4">
        <v>1</v>
      </c>
      <c r="BC78" s="4"/>
      <c r="BD78" s="4"/>
      <c r="BE78" s="4"/>
      <c r="BF78" s="4">
        <v>44</v>
      </c>
      <c r="BG78" s="4"/>
      <c r="BH78" s="4">
        <f t="shared" si="45"/>
        <v>410</v>
      </c>
      <c r="BI78" s="7" t="e">
        <f t="shared" si="41"/>
        <v>#REF!</v>
      </c>
      <c r="BJ78" s="7" t="e">
        <f t="shared" si="25"/>
        <v>#REF!</v>
      </c>
      <c r="BK78" s="7"/>
      <c r="BL78" s="63"/>
      <c r="BM78" s="7" t="e">
        <f t="shared" si="26"/>
        <v>#REF!</v>
      </c>
      <c r="BN78" s="7" t="e">
        <f t="shared" si="27"/>
        <v>#REF!</v>
      </c>
      <c r="BO78" s="89" t="e">
        <f t="shared" si="28"/>
        <v>#REF!</v>
      </c>
      <c r="BP78" s="7" t="e">
        <f t="shared" si="29"/>
        <v>#REF!</v>
      </c>
      <c r="BQ78" s="7" t="e">
        <f t="shared" si="30"/>
        <v>#REF!</v>
      </c>
      <c r="BR78" s="7"/>
      <c r="BS78" s="7"/>
      <c r="BU78" s="6" t="e">
        <f t="shared" si="31"/>
        <v>#REF!</v>
      </c>
      <c r="BX78" s="64" t="e">
        <f t="shared" si="32"/>
        <v>#REF!</v>
      </c>
      <c r="BY78" s="64" t="e">
        <f t="shared" si="46"/>
        <v>#REF!</v>
      </c>
      <c r="BZ78" s="82" t="e">
        <f t="shared" si="33"/>
        <v>#REF!</v>
      </c>
      <c r="CA78" s="64" t="e">
        <f t="shared" si="34"/>
        <v>#REF!</v>
      </c>
      <c r="CB78" s="64" t="e">
        <f t="shared" si="35"/>
        <v>#REF!</v>
      </c>
      <c r="CC78" s="64"/>
      <c r="CD78" s="64"/>
      <c r="CF78" s="89"/>
      <c r="CG78" s="7" t="e">
        <f t="shared" si="42"/>
        <v>#REF!</v>
      </c>
      <c r="CH78" s="7" t="e">
        <f t="shared" si="43"/>
        <v>#REF!</v>
      </c>
      <c r="CI78" s="7"/>
      <c r="CJ78" s="7"/>
      <c r="CL78" s="82"/>
      <c r="CM78" s="64" t="e">
        <f t="shared" si="38"/>
        <v>#REF!</v>
      </c>
      <c r="CN78" s="64" t="e">
        <f t="shared" si="39"/>
        <v>#REF!</v>
      </c>
    </row>
    <row r="79" spans="1:92" x14ac:dyDescent="0.25">
      <c r="A79" s="1">
        <v>78</v>
      </c>
      <c r="B79" s="4">
        <v>76</v>
      </c>
      <c r="C79" s="2" t="s">
        <v>14</v>
      </c>
      <c r="D79" s="50" t="s">
        <v>639</v>
      </c>
      <c r="E79" s="4">
        <v>141158</v>
      </c>
      <c r="F79" s="2" t="s">
        <v>184</v>
      </c>
      <c r="G79" s="2" t="s">
        <v>186</v>
      </c>
      <c r="H79" s="51" t="str">
        <f t="shared" si="44"/>
        <v>100166-CNT2833W</v>
      </c>
      <c r="I79" s="4">
        <v>100166</v>
      </c>
      <c r="J79" s="2" t="s">
        <v>185</v>
      </c>
      <c r="K79" s="2" t="s">
        <v>19</v>
      </c>
      <c r="L79" s="2" t="s">
        <v>187</v>
      </c>
      <c r="M79" s="2" t="s">
        <v>21</v>
      </c>
      <c r="N79" s="3">
        <v>45108</v>
      </c>
      <c r="O79" s="3">
        <v>45473</v>
      </c>
      <c r="P79" s="12"/>
      <c r="Q79" s="12"/>
      <c r="R79" s="12"/>
      <c r="S79" s="13"/>
      <c r="T79" s="16" t="e">
        <f>VLOOKUP(E79,#REF!,12,FALSE)</f>
        <v>#REF!</v>
      </c>
      <c r="U79" s="16">
        <v>1</v>
      </c>
      <c r="V79" s="16" t="e">
        <f>VLOOKUP(E79,#REF!,14,FALSE)</f>
        <v>#REF!</v>
      </c>
      <c r="W79" s="17"/>
      <c r="X79" s="20"/>
      <c r="Y79" s="20"/>
      <c r="Z79" s="20"/>
      <c r="AA79" s="21"/>
      <c r="AB79" s="2" t="s">
        <v>15</v>
      </c>
      <c r="AC79" s="4">
        <v>1531</v>
      </c>
      <c r="AD79" s="4">
        <v>96</v>
      </c>
      <c r="AE79" s="4"/>
      <c r="AF79" s="4"/>
      <c r="AG79" s="4"/>
      <c r="AH79" s="4"/>
      <c r="AI79" s="4"/>
      <c r="AJ79" s="4">
        <v>5</v>
      </c>
      <c r="AK79" s="4"/>
      <c r="AL79" s="4"/>
      <c r="AM79" s="4"/>
      <c r="AN79" s="4"/>
      <c r="AO79" s="4"/>
      <c r="AP79" s="4"/>
      <c r="AQ79" s="4"/>
      <c r="AR79" s="4">
        <v>17</v>
      </c>
      <c r="AS79" s="4">
        <v>65</v>
      </c>
      <c r="AT79" s="4">
        <v>6</v>
      </c>
      <c r="AU79" s="4">
        <v>19</v>
      </c>
      <c r="AV79" s="4">
        <v>21</v>
      </c>
      <c r="AW79" s="4">
        <v>28</v>
      </c>
      <c r="AX79" s="4"/>
      <c r="AY79" s="4"/>
      <c r="AZ79" s="4">
        <v>29</v>
      </c>
      <c r="BA79" s="4">
        <v>6</v>
      </c>
      <c r="BB79" s="4">
        <v>6</v>
      </c>
      <c r="BC79" s="4"/>
      <c r="BD79" s="4"/>
      <c r="BE79" s="4"/>
      <c r="BF79" s="4"/>
      <c r="BG79" s="4"/>
      <c r="BH79" s="4">
        <f t="shared" si="45"/>
        <v>298</v>
      </c>
      <c r="BI79" s="7" t="e">
        <f t="shared" si="41"/>
        <v>#REF!</v>
      </c>
      <c r="BJ79" s="7" t="e">
        <f t="shared" si="25"/>
        <v>#REF!</v>
      </c>
      <c r="BK79" s="7"/>
      <c r="BL79" s="63"/>
      <c r="BM79" s="7" t="e">
        <f t="shared" si="26"/>
        <v>#REF!</v>
      </c>
      <c r="BN79" s="7" t="e">
        <f t="shared" si="27"/>
        <v>#REF!</v>
      </c>
      <c r="BO79" s="89" t="e">
        <f t="shared" si="28"/>
        <v>#REF!</v>
      </c>
      <c r="BP79" s="7" t="e">
        <f t="shared" si="29"/>
        <v>#REF!</v>
      </c>
      <c r="BQ79" s="7" t="e">
        <f t="shared" si="30"/>
        <v>#REF!</v>
      </c>
      <c r="BR79" s="7"/>
      <c r="BS79" s="7"/>
      <c r="BU79" s="6" t="e">
        <f t="shared" si="31"/>
        <v>#REF!</v>
      </c>
      <c r="BX79" s="64" t="e">
        <f t="shared" si="32"/>
        <v>#REF!</v>
      </c>
      <c r="BY79" s="64" t="e">
        <f t="shared" si="46"/>
        <v>#REF!</v>
      </c>
      <c r="BZ79" s="82" t="e">
        <f t="shared" si="33"/>
        <v>#REF!</v>
      </c>
      <c r="CA79" s="64" t="e">
        <f t="shared" si="34"/>
        <v>#REF!</v>
      </c>
      <c r="CB79" s="64" t="e">
        <f t="shared" si="35"/>
        <v>#REF!</v>
      </c>
      <c r="CC79" s="64"/>
      <c r="CD79" s="64"/>
      <c r="CF79" s="89"/>
      <c r="CG79" s="7" t="e">
        <f t="shared" si="42"/>
        <v>#REF!</v>
      </c>
      <c r="CH79" s="7" t="e">
        <f t="shared" si="43"/>
        <v>#REF!</v>
      </c>
      <c r="CI79" s="7"/>
      <c r="CJ79" s="7"/>
      <c r="CL79" s="82"/>
      <c r="CM79" s="64" t="e">
        <f t="shared" si="38"/>
        <v>#REF!</v>
      </c>
      <c r="CN79" s="64" t="e">
        <f t="shared" si="39"/>
        <v>#REF!</v>
      </c>
    </row>
    <row r="80" spans="1:92" x14ac:dyDescent="0.25">
      <c r="A80" s="1">
        <v>79</v>
      </c>
      <c r="B80" s="4">
        <v>77</v>
      </c>
      <c r="C80" s="2" t="s">
        <v>14</v>
      </c>
      <c r="D80" s="50" t="s">
        <v>640</v>
      </c>
      <c r="E80" s="4">
        <v>400732</v>
      </c>
      <c r="F80" s="2" t="s">
        <v>188</v>
      </c>
      <c r="G80" s="2" t="s">
        <v>189</v>
      </c>
      <c r="H80" s="51" t="str">
        <f t="shared" si="44"/>
        <v>100166-QSC328P</v>
      </c>
      <c r="I80" s="4">
        <v>100166</v>
      </c>
      <c r="J80" s="2" t="s">
        <v>185</v>
      </c>
      <c r="K80" s="2" t="s">
        <v>19</v>
      </c>
      <c r="L80" s="2" t="s">
        <v>190</v>
      </c>
      <c r="M80" s="2" t="s">
        <v>21</v>
      </c>
      <c r="N80" s="3">
        <v>45108</v>
      </c>
      <c r="O80" s="3">
        <v>45473</v>
      </c>
      <c r="P80" s="12"/>
      <c r="Q80" s="12"/>
      <c r="R80" s="12"/>
      <c r="S80" s="13"/>
      <c r="T80" s="16" t="e">
        <f>VLOOKUP(E80,#REF!,12,FALSE)</f>
        <v>#REF!</v>
      </c>
      <c r="U80" s="16">
        <v>1</v>
      </c>
      <c r="V80" s="16" t="e">
        <f>VLOOKUP(E80,#REF!,14,FALSE)</f>
        <v>#REF!</v>
      </c>
      <c r="W80" s="17"/>
      <c r="X80" s="20">
        <v>102.02</v>
      </c>
      <c r="Y80" s="20">
        <v>1</v>
      </c>
      <c r="Z80" s="20">
        <v>103.3</v>
      </c>
      <c r="AA80" s="56" t="s">
        <v>1671</v>
      </c>
      <c r="AB80" s="2" t="s">
        <v>15</v>
      </c>
      <c r="AC80" s="4">
        <v>1173</v>
      </c>
      <c r="AD80" s="4">
        <v>110</v>
      </c>
      <c r="AE80" s="4">
        <v>58</v>
      </c>
      <c r="AF80" s="4"/>
      <c r="AG80" s="4"/>
      <c r="AH80" s="4"/>
      <c r="AI80" s="4"/>
      <c r="AJ80" s="4">
        <v>2</v>
      </c>
      <c r="AK80" s="4"/>
      <c r="AL80" s="4">
        <v>29</v>
      </c>
      <c r="AM80" s="4"/>
      <c r="AN80" s="4"/>
      <c r="AO80" s="4"/>
      <c r="AP80" s="4">
        <v>2</v>
      </c>
      <c r="AQ80" s="4"/>
      <c r="AR80" s="4">
        <v>13</v>
      </c>
      <c r="AS80" s="4">
        <v>2</v>
      </c>
      <c r="AT80" s="4">
        <v>1</v>
      </c>
      <c r="AU80" s="4"/>
      <c r="AV80" s="4">
        <v>54</v>
      </c>
      <c r="AW80" s="4"/>
      <c r="AX80" s="4"/>
      <c r="AY80" s="4"/>
      <c r="AZ80" s="4">
        <v>24</v>
      </c>
      <c r="BA80" s="4"/>
      <c r="BB80" s="4"/>
      <c r="BC80" s="4"/>
      <c r="BD80" s="4"/>
      <c r="BE80" s="4"/>
      <c r="BF80" s="4"/>
      <c r="BG80" s="4">
        <v>78</v>
      </c>
      <c r="BH80" s="4">
        <f t="shared" si="45"/>
        <v>373</v>
      </c>
      <c r="BI80" s="7">
        <f>X80+Y80</f>
        <v>103.02</v>
      </c>
      <c r="BJ80" s="7">
        <f t="shared" si="25"/>
        <v>119.78</v>
      </c>
      <c r="BK80" s="7"/>
      <c r="BL80" s="63">
        <v>-29.92</v>
      </c>
      <c r="BM80" s="7">
        <f t="shared" si="26"/>
        <v>89.86</v>
      </c>
      <c r="BN80" s="7">
        <f t="shared" si="27"/>
        <v>16.760000000000005</v>
      </c>
      <c r="BO80" s="89">
        <f t="shared" si="28"/>
        <v>0.13992319251961935</v>
      </c>
      <c r="BP80" s="7">
        <f t="shared" si="29"/>
        <v>120842.45999999999</v>
      </c>
      <c r="BQ80" s="7">
        <f t="shared" si="30"/>
        <v>140501.94</v>
      </c>
      <c r="BR80" s="7"/>
      <c r="BS80" s="7"/>
      <c r="BU80" s="6">
        <f t="shared" si="31"/>
        <v>125.62</v>
      </c>
      <c r="BW80" s="65">
        <f>BL80</f>
        <v>-29.92</v>
      </c>
      <c r="BX80" s="64">
        <f t="shared" si="32"/>
        <v>95.7</v>
      </c>
      <c r="BY80" s="64">
        <f t="shared" si="46"/>
        <v>22.600000000000009</v>
      </c>
      <c r="BZ80" s="82">
        <f t="shared" si="33"/>
        <v>0.17990765801623951</v>
      </c>
      <c r="CA80" s="64">
        <f t="shared" si="34"/>
        <v>120842.45999999999</v>
      </c>
      <c r="CB80" s="64">
        <f t="shared" si="35"/>
        <v>147352.26</v>
      </c>
      <c r="CC80" s="64"/>
      <c r="CD80" s="64"/>
      <c r="CF80" s="89"/>
      <c r="CG80" s="7">
        <f t="shared" si="42"/>
        <v>38426.46</v>
      </c>
      <c r="CH80" s="7">
        <f t="shared" si="43"/>
        <v>44677.94</v>
      </c>
      <c r="CI80" s="7"/>
      <c r="CJ80" s="7"/>
      <c r="CL80" s="82"/>
      <c r="CM80" s="64">
        <f t="shared" si="38"/>
        <v>38426.46</v>
      </c>
      <c r="CN80" s="64">
        <f t="shared" si="39"/>
        <v>46856.26</v>
      </c>
    </row>
    <row r="81" spans="1:92" x14ac:dyDescent="0.25">
      <c r="A81" s="1">
        <v>80</v>
      </c>
      <c r="B81" s="4">
        <v>78</v>
      </c>
      <c r="C81" s="2" t="s">
        <v>14</v>
      </c>
      <c r="D81" s="50" t="s">
        <v>641</v>
      </c>
      <c r="E81" s="4">
        <v>133935</v>
      </c>
      <c r="F81" s="2" t="s">
        <v>191</v>
      </c>
      <c r="G81" s="2" t="s">
        <v>192</v>
      </c>
      <c r="H81" s="51" t="str">
        <f t="shared" si="44"/>
        <v>100166-CN34072WG</v>
      </c>
      <c r="I81" s="4">
        <v>100166</v>
      </c>
      <c r="J81" s="2" t="s">
        <v>185</v>
      </c>
      <c r="K81" s="2" t="s">
        <v>19</v>
      </c>
      <c r="L81" s="2" t="s">
        <v>85</v>
      </c>
      <c r="M81" s="2" t="s">
        <v>21</v>
      </c>
      <c r="N81" s="3">
        <v>45108</v>
      </c>
      <c r="O81" s="3">
        <v>45473</v>
      </c>
      <c r="P81" s="12"/>
      <c r="Q81" s="12"/>
      <c r="R81" s="12"/>
      <c r="S81" s="13"/>
      <c r="T81" s="16" t="e">
        <f>VLOOKUP(E81,#REF!,12,FALSE)</f>
        <v>#REF!</v>
      </c>
      <c r="U81" s="16">
        <v>1</v>
      </c>
      <c r="V81" s="16" t="e">
        <f>VLOOKUP(E81,#REF!,14,FALSE)</f>
        <v>#REF!</v>
      </c>
      <c r="W81" s="17"/>
      <c r="X81" s="20"/>
      <c r="Y81" s="20"/>
      <c r="Z81" s="20"/>
      <c r="AA81" s="21"/>
      <c r="AB81" s="2" t="s">
        <v>15</v>
      </c>
      <c r="AC81" s="4">
        <v>4393</v>
      </c>
      <c r="AD81" s="4">
        <v>85</v>
      </c>
      <c r="AE81" s="4">
        <v>87</v>
      </c>
      <c r="AF81" s="4">
        <v>40</v>
      </c>
      <c r="AG81" s="4">
        <v>316</v>
      </c>
      <c r="AH81" s="4">
        <v>2</v>
      </c>
      <c r="AI81" s="4"/>
      <c r="AJ81" s="4">
        <v>16</v>
      </c>
      <c r="AK81" s="4">
        <v>8</v>
      </c>
      <c r="AL81" s="4">
        <v>15</v>
      </c>
      <c r="AM81" s="4">
        <v>50</v>
      </c>
      <c r="AN81" s="4"/>
      <c r="AO81" s="4"/>
      <c r="AP81" s="4">
        <v>46</v>
      </c>
      <c r="AQ81" s="4"/>
      <c r="AR81" s="4">
        <v>77</v>
      </c>
      <c r="AS81" s="4">
        <v>27</v>
      </c>
      <c r="AT81" s="4">
        <v>89</v>
      </c>
      <c r="AU81" s="4">
        <v>155</v>
      </c>
      <c r="AV81" s="4"/>
      <c r="AW81" s="4"/>
      <c r="AX81" s="4"/>
      <c r="AY81" s="4">
        <v>267</v>
      </c>
      <c r="AZ81" s="4"/>
      <c r="BA81" s="4">
        <v>10</v>
      </c>
      <c r="BB81" s="4">
        <v>107</v>
      </c>
      <c r="BC81" s="4">
        <v>32</v>
      </c>
      <c r="BD81" s="4"/>
      <c r="BE81" s="4"/>
      <c r="BF81" s="4">
        <v>40</v>
      </c>
      <c r="BG81" s="4"/>
      <c r="BH81" s="4">
        <f t="shared" si="45"/>
        <v>1469</v>
      </c>
      <c r="BI81" s="7" t="e">
        <f>T81+U81</f>
        <v>#REF!</v>
      </c>
      <c r="BJ81" s="7" t="e">
        <f t="shared" si="25"/>
        <v>#REF!</v>
      </c>
      <c r="BK81" s="7"/>
      <c r="BL81" s="63"/>
      <c r="BM81" s="7" t="e">
        <f t="shared" si="26"/>
        <v>#REF!</v>
      </c>
      <c r="BN81" s="7" t="e">
        <f t="shared" si="27"/>
        <v>#REF!</v>
      </c>
      <c r="BO81" s="89" t="e">
        <f t="shared" si="28"/>
        <v>#REF!</v>
      </c>
      <c r="BP81" s="7" t="e">
        <f t="shared" si="29"/>
        <v>#REF!</v>
      </c>
      <c r="BQ81" s="7" t="e">
        <f t="shared" si="30"/>
        <v>#REF!</v>
      </c>
      <c r="BR81" s="7"/>
      <c r="BS81" s="7"/>
      <c r="BU81" s="6" t="e">
        <f t="shared" si="31"/>
        <v>#REF!</v>
      </c>
      <c r="BX81" s="64" t="e">
        <f t="shared" si="32"/>
        <v>#REF!</v>
      </c>
      <c r="BY81" s="64" t="e">
        <f t="shared" si="46"/>
        <v>#REF!</v>
      </c>
      <c r="BZ81" s="82" t="e">
        <f t="shared" si="33"/>
        <v>#REF!</v>
      </c>
      <c r="CA81" s="64" t="e">
        <f t="shared" si="34"/>
        <v>#REF!</v>
      </c>
      <c r="CB81" s="64" t="e">
        <f t="shared" si="35"/>
        <v>#REF!</v>
      </c>
      <c r="CC81" s="64"/>
      <c r="CD81" s="64"/>
      <c r="CF81" s="89"/>
      <c r="CG81" s="7" t="e">
        <f t="shared" si="42"/>
        <v>#REF!</v>
      </c>
      <c r="CH81" s="7" t="e">
        <f t="shared" si="43"/>
        <v>#REF!</v>
      </c>
      <c r="CI81" s="7"/>
      <c r="CJ81" s="7"/>
      <c r="CL81" s="82"/>
      <c r="CM81" s="64" t="e">
        <f t="shared" si="38"/>
        <v>#REF!</v>
      </c>
      <c r="CN81" s="64" t="e">
        <f t="shared" si="39"/>
        <v>#REF!</v>
      </c>
    </row>
    <row r="82" spans="1:92" x14ac:dyDescent="0.25">
      <c r="A82" s="1">
        <v>81</v>
      </c>
      <c r="B82" s="4">
        <v>79</v>
      </c>
      <c r="C82" s="2" t="s">
        <v>14</v>
      </c>
      <c r="D82" s="50" t="s">
        <v>642</v>
      </c>
      <c r="E82" s="4">
        <v>134372</v>
      </c>
      <c r="F82" s="2" t="s">
        <v>193</v>
      </c>
      <c r="G82" s="2" t="s">
        <v>194</v>
      </c>
      <c r="H82" s="51" t="str">
        <f t="shared" si="44"/>
        <v>100166-CN34072WWG</v>
      </c>
      <c r="I82" s="4">
        <v>100166</v>
      </c>
      <c r="J82" s="2" t="s">
        <v>185</v>
      </c>
      <c r="K82" s="2" t="s">
        <v>19</v>
      </c>
      <c r="L82" s="2" t="s">
        <v>85</v>
      </c>
      <c r="M82" s="2" t="s">
        <v>21</v>
      </c>
      <c r="N82" s="3">
        <v>45108</v>
      </c>
      <c r="O82" s="3">
        <v>45473</v>
      </c>
      <c r="P82" s="12"/>
      <c r="Q82" s="12"/>
      <c r="R82" s="12"/>
      <c r="S82" s="13"/>
      <c r="T82" s="16" t="e">
        <f>VLOOKUP(E82,#REF!,12,FALSE)</f>
        <v>#REF!</v>
      </c>
      <c r="U82" s="16">
        <v>1</v>
      </c>
      <c r="V82" s="16" t="e">
        <f>VLOOKUP(E82,#REF!,14,FALSE)</f>
        <v>#REF!</v>
      </c>
      <c r="W82" s="17"/>
      <c r="X82" s="20"/>
      <c r="Y82" s="20"/>
      <c r="Z82" s="20"/>
      <c r="AA82" s="21"/>
      <c r="AB82" s="2" t="s">
        <v>15</v>
      </c>
      <c r="AC82" s="4">
        <v>11285</v>
      </c>
      <c r="AD82" s="4">
        <v>104</v>
      </c>
      <c r="AE82" s="4">
        <v>94</v>
      </c>
      <c r="AF82" s="4"/>
      <c r="AG82" s="4">
        <v>650</v>
      </c>
      <c r="AH82" s="4">
        <v>78</v>
      </c>
      <c r="AI82" s="4"/>
      <c r="AJ82" s="4">
        <v>64</v>
      </c>
      <c r="AK82" s="4">
        <v>365</v>
      </c>
      <c r="AL82" s="4">
        <v>20</v>
      </c>
      <c r="AM82" s="4">
        <v>337</v>
      </c>
      <c r="AN82" s="4">
        <v>396</v>
      </c>
      <c r="AO82" s="4"/>
      <c r="AP82" s="4">
        <v>307</v>
      </c>
      <c r="AQ82" s="4">
        <v>408</v>
      </c>
      <c r="AR82" s="4">
        <v>24</v>
      </c>
      <c r="AS82" s="4">
        <v>19</v>
      </c>
      <c r="AT82" s="4">
        <v>23</v>
      </c>
      <c r="AU82" s="4">
        <v>233</v>
      </c>
      <c r="AV82" s="4"/>
      <c r="AW82" s="4">
        <v>228</v>
      </c>
      <c r="AX82" s="4">
        <v>57</v>
      </c>
      <c r="AY82" s="4"/>
      <c r="AZ82" s="4"/>
      <c r="BA82" s="4">
        <v>6</v>
      </c>
      <c r="BB82" s="4">
        <v>23</v>
      </c>
      <c r="BC82" s="4"/>
      <c r="BD82" s="4">
        <v>258</v>
      </c>
      <c r="BE82" s="4"/>
      <c r="BF82" s="4">
        <v>260</v>
      </c>
      <c r="BG82" s="4">
        <v>169</v>
      </c>
      <c r="BH82" s="4">
        <f t="shared" si="45"/>
        <v>4123</v>
      </c>
      <c r="BI82" s="7" t="e">
        <f>T82+U82</f>
        <v>#REF!</v>
      </c>
      <c r="BJ82" s="7" t="e">
        <f t="shared" si="25"/>
        <v>#REF!</v>
      </c>
      <c r="BK82" s="7"/>
      <c r="BL82" s="63"/>
      <c r="BM82" s="7" t="e">
        <f t="shared" si="26"/>
        <v>#REF!</v>
      </c>
      <c r="BN82" s="7" t="e">
        <f t="shared" si="27"/>
        <v>#REF!</v>
      </c>
      <c r="BO82" s="89" t="e">
        <f t="shared" si="28"/>
        <v>#REF!</v>
      </c>
      <c r="BP82" s="7" t="e">
        <f t="shared" si="29"/>
        <v>#REF!</v>
      </c>
      <c r="BQ82" s="7" t="e">
        <f t="shared" si="30"/>
        <v>#REF!</v>
      </c>
      <c r="BR82" s="7"/>
      <c r="BS82" s="7"/>
      <c r="BU82" s="6" t="e">
        <f t="shared" si="31"/>
        <v>#REF!</v>
      </c>
      <c r="BX82" s="64" t="e">
        <f t="shared" si="32"/>
        <v>#REF!</v>
      </c>
      <c r="BY82" s="64" t="e">
        <f t="shared" si="46"/>
        <v>#REF!</v>
      </c>
      <c r="BZ82" s="82" t="e">
        <f t="shared" si="33"/>
        <v>#REF!</v>
      </c>
      <c r="CA82" s="64" t="e">
        <f t="shared" si="34"/>
        <v>#REF!</v>
      </c>
      <c r="CB82" s="64" t="e">
        <f t="shared" si="35"/>
        <v>#REF!</v>
      </c>
      <c r="CC82" s="64"/>
      <c r="CD82" s="64"/>
      <c r="CF82" s="89"/>
      <c r="CG82" s="7" t="e">
        <f t="shared" si="42"/>
        <v>#REF!</v>
      </c>
      <c r="CH82" s="7" t="e">
        <f t="shared" si="43"/>
        <v>#REF!</v>
      </c>
      <c r="CI82" s="7"/>
      <c r="CJ82" s="7"/>
      <c r="CL82" s="82"/>
      <c r="CM82" s="64" t="e">
        <f t="shared" si="38"/>
        <v>#REF!</v>
      </c>
      <c r="CN82" s="64" t="e">
        <f t="shared" si="39"/>
        <v>#REF!</v>
      </c>
    </row>
    <row r="83" spans="1:92" x14ac:dyDescent="0.25">
      <c r="A83" s="1">
        <v>82</v>
      </c>
      <c r="B83" s="4">
        <v>80</v>
      </c>
      <c r="C83" s="2" t="s">
        <v>14</v>
      </c>
      <c r="D83" s="50" t="s">
        <v>643</v>
      </c>
      <c r="E83" s="4">
        <v>400722</v>
      </c>
      <c r="F83" s="2" t="s">
        <v>195</v>
      </c>
      <c r="G83" s="2" t="s">
        <v>196</v>
      </c>
      <c r="H83" s="51" t="str">
        <f t="shared" si="44"/>
        <v>100166-QCB475</v>
      </c>
      <c r="I83" s="4">
        <v>100166</v>
      </c>
      <c r="J83" s="2" t="s">
        <v>185</v>
      </c>
      <c r="K83" s="2" t="s">
        <v>19</v>
      </c>
      <c r="L83" s="2" t="s">
        <v>197</v>
      </c>
      <c r="M83" s="2" t="s">
        <v>21</v>
      </c>
      <c r="N83" s="3">
        <v>45108</v>
      </c>
      <c r="O83" s="3">
        <v>45473</v>
      </c>
      <c r="P83" s="12"/>
      <c r="Q83" s="12"/>
      <c r="R83" s="12"/>
      <c r="S83" s="13"/>
      <c r="T83" s="16" t="e">
        <f>VLOOKUP(E83,#REF!,12,FALSE)</f>
        <v>#REF!</v>
      </c>
      <c r="U83" s="16">
        <v>1</v>
      </c>
      <c r="V83" s="16" t="e">
        <f>VLOOKUP(E83,#REF!,14,FALSE)</f>
        <v>#REF!</v>
      </c>
      <c r="W83" s="17"/>
      <c r="X83" s="20">
        <v>88.54</v>
      </c>
      <c r="Y83" s="20">
        <v>1</v>
      </c>
      <c r="Z83" s="20">
        <v>89.72</v>
      </c>
      <c r="AA83" s="56" t="s">
        <v>1671</v>
      </c>
      <c r="AB83" s="2" t="s">
        <v>15</v>
      </c>
      <c r="AC83" s="4">
        <v>3533</v>
      </c>
      <c r="AD83" s="4">
        <v>8</v>
      </c>
      <c r="AE83" s="4">
        <v>6</v>
      </c>
      <c r="AF83" s="4"/>
      <c r="AG83" s="4">
        <v>9</v>
      </c>
      <c r="AH83" s="4"/>
      <c r="AI83" s="4">
        <v>21</v>
      </c>
      <c r="AJ83" s="4"/>
      <c r="AK83" s="4">
        <v>1</v>
      </c>
      <c r="AL83" s="4">
        <v>13</v>
      </c>
      <c r="AM83" s="4"/>
      <c r="AN83" s="4"/>
      <c r="AO83" s="4"/>
      <c r="AP83" s="4">
        <v>18</v>
      </c>
      <c r="AQ83" s="4"/>
      <c r="AR83" s="4">
        <v>48</v>
      </c>
      <c r="AS83" s="4">
        <v>292</v>
      </c>
      <c r="AT83" s="4"/>
      <c r="AU83" s="4">
        <v>36</v>
      </c>
      <c r="AV83" s="4">
        <v>212</v>
      </c>
      <c r="AW83" s="4"/>
      <c r="AX83" s="4">
        <v>9</v>
      </c>
      <c r="AY83" s="4"/>
      <c r="AZ83" s="4">
        <v>175</v>
      </c>
      <c r="BA83" s="4"/>
      <c r="BB83" s="4">
        <v>13</v>
      </c>
      <c r="BC83" s="4"/>
      <c r="BD83" s="4">
        <v>64</v>
      </c>
      <c r="BE83" s="4"/>
      <c r="BF83" s="4">
        <v>72</v>
      </c>
      <c r="BG83" s="4"/>
      <c r="BH83" s="4">
        <f t="shared" si="45"/>
        <v>997</v>
      </c>
      <c r="BI83" s="7">
        <f t="shared" ref="BI83:BI89" si="47">X83+Y83</f>
        <v>89.54</v>
      </c>
      <c r="BJ83" s="7">
        <f t="shared" si="25"/>
        <v>104.10000000000001</v>
      </c>
      <c r="BK83" s="7"/>
      <c r="BL83" s="63">
        <v>-33.01</v>
      </c>
      <c r="BM83" s="7">
        <f t="shared" si="26"/>
        <v>71.09</v>
      </c>
      <c r="BN83" s="7">
        <f t="shared" si="27"/>
        <v>14.560000000000002</v>
      </c>
      <c r="BO83" s="89">
        <f t="shared" si="28"/>
        <v>0.13986551392891453</v>
      </c>
      <c r="BP83" s="7">
        <f t="shared" si="29"/>
        <v>316344.82</v>
      </c>
      <c r="BQ83" s="7">
        <f t="shared" si="30"/>
        <v>367785.30000000005</v>
      </c>
      <c r="BR83" s="7"/>
      <c r="BS83" s="7"/>
      <c r="BU83" s="6">
        <f t="shared" si="31"/>
        <v>109.18</v>
      </c>
      <c r="BW83" s="65">
        <f t="shared" ref="BW83:BW89" si="48">BL83</f>
        <v>-33.01</v>
      </c>
      <c r="BX83" s="64">
        <f t="shared" si="32"/>
        <v>76.170000000000016</v>
      </c>
      <c r="BY83" s="64">
        <f t="shared" si="46"/>
        <v>19.64</v>
      </c>
      <c r="BZ83" s="82">
        <f t="shared" si="33"/>
        <v>0.17988642608536362</v>
      </c>
      <c r="CA83" s="64">
        <f t="shared" si="34"/>
        <v>316344.82</v>
      </c>
      <c r="CB83" s="64">
        <f t="shared" si="35"/>
        <v>385732.94</v>
      </c>
      <c r="CC83" s="64"/>
      <c r="CD83" s="64"/>
      <c r="CF83" s="89"/>
      <c r="CG83" s="7">
        <f t="shared" si="42"/>
        <v>89271.38</v>
      </c>
      <c r="CH83" s="7">
        <f t="shared" si="43"/>
        <v>103787.70000000001</v>
      </c>
      <c r="CI83" s="7"/>
      <c r="CJ83" s="7"/>
      <c r="CL83" s="82"/>
      <c r="CM83" s="64">
        <f t="shared" si="38"/>
        <v>89271.38</v>
      </c>
      <c r="CN83" s="64">
        <f t="shared" si="39"/>
        <v>108852.46</v>
      </c>
    </row>
    <row r="84" spans="1:92" x14ac:dyDescent="0.25">
      <c r="A84" s="1">
        <v>83</v>
      </c>
      <c r="B84" s="4">
        <v>81</v>
      </c>
      <c r="C84" s="2" t="s">
        <v>14</v>
      </c>
      <c r="D84" s="50" t="s">
        <v>644</v>
      </c>
      <c r="E84" s="4">
        <v>402088</v>
      </c>
      <c r="F84" s="2" t="s">
        <v>198</v>
      </c>
      <c r="G84" s="2" t="s">
        <v>199</v>
      </c>
      <c r="H84" s="51" t="str">
        <f t="shared" si="44"/>
        <v>100166-CNQ11400W</v>
      </c>
      <c r="I84" s="4">
        <v>100166</v>
      </c>
      <c r="J84" s="2" t="s">
        <v>185</v>
      </c>
      <c r="K84" s="2" t="s">
        <v>19</v>
      </c>
      <c r="L84" s="2" t="s">
        <v>200</v>
      </c>
      <c r="M84" s="2" t="s">
        <v>21</v>
      </c>
      <c r="N84" s="3">
        <v>45108</v>
      </c>
      <c r="O84" s="3">
        <v>45473</v>
      </c>
      <c r="P84" s="12"/>
      <c r="Q84" s="12"/>
      <c r="R84" s="12"/>
      <c r="S84" s="13"/>
      <c r="T84" s="16" t="e">
        <f>VLOOKUP(E84,#REF!,12,FALSE)</f>
        <v>#REF!</v>
      </c>
      <c r="U84" s="16">
        <v>1</v>
      </c>
      <c r="V84" s="16" t="e">
        <f>VLOOKUP(E84,#REF!,14,FALSE)</f>
        <v>#REF!</v>
      </c>
      <c r="W84" s="17"/>
      <c r="X84" s="20">
        <v>98.03</v>
      </c>
      <c r="Y84" s="20">
        <v>1</v>
      </c>
      <c r="Z84" s="20">
        <v>98.93</v>
      </c>
      <c r="AA84" s="56" t="s">
        <v>1671</v>
      </c>
      <c r="AB84" s="2" t="s">
        <v>15</v>
      </c>
      <c r="AC84" s="4">
        <v>4138</v>
      </c>
      <c r="AD84" s="4"/>
      <c r="AE84" s="4"/>
      <c r="AF84" s="4">
        <v>9</v>
      </c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>
        <v>862</v>
      </c>
      <c r="AR84" s="4"/>
      <c r="AS84" s="4">
        <v>538</v>
      </c>
      <c r="AT84" s="4"/>
      <c r="AU84" s="4"/>
      <c r="AV84" s="4">
        <v>206</v>
      </c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>
        <v>820</v>
      </c>
      <c r="BH84" s="4">
        <f t="shared" si="45"/>
        <v>2435</v>
      </c>
      <c r="BI84" s="7">
        <f t="shared" si="47"/>
        <v>99.03</v>
      </c>
      <c r="BJ84" s="7">
        <f t="shared" si="25"/>
        <v>115.14</v>
      </c>
      <c r="BK84" s="7"/>
      <c r="BL84" s="63">
        <v>-72.38</v>
      </c>
      <c r="BM84" s="7">
        <f t="shared" si="26"/>
        <v>42.760000000000005</v>
      </c>
      <c r="BN84" s="7">
        <f t="shared" si="27"/>
        <v>16.11</v>
      </c>
      <c r="BO84" s="89">
        <f t="shared" si="28"/>
        <v>0.13991662324127149</v>
      </c>
      <c r="BP84" s="7">
        <f t="shared" si="29"/>
        <v>409786.14</v>
      </c>
      <c r="BQ84" s="7">
        <f t="shared" si="30"/>
        <v>476449.32</v>
      </c>
      <c r="BR84" s="7"/>
      <c r="BS84" s="7"/>
      <c r="BU84" s="6">
        <f t="shared" si="31"/>
        <v>120.75</v>
      </c>
      <c r="BW84" s="65">
        <f t="shared" si="48"/>
        <v>-72.38</v>
      </c>
      <c r="BX84" s="64">
        <f t="shared" si="32"/>
        <v>48.370000000000005</v>
      </c>
      <c r="BY84" s="64">
        <f t="shared" si="46"/>
        <v>21.72</v>
      </c>
      <c r="BZ84" s="82">
        <f t="shared" si="33"/>
        <v>0.17987577639751551</v>
      </c>
      <c r="CA84" s="64">
        <f t="shared" si="34"/>
        <v>409786.14</v>
      </c>
      <c r="CB84" s="64">
        <f t="shared" si="35"/>
        <v>499663.5</v>
      </c>
      <c r="CC84" s="64"/>
      <c r="CD84" s="64"/>
      <c r="CF84" s="89"/>
      <c r="CG84" s="7">
        <f t="shared" si="42"/>
        <v>241138.05</v>
      </c>
      <c r="CH84" s="7">
        <f t="shared" si="43"/>
        <v>280365.90000000002</v>
      </c>
      <c r="CI84" s="7"/>
      <c r="CJ84" s="7"/>
      <c r="CL84" s="82"/>
      <c r="CM84" s="64">
        <f t="shared" si="38"/>
        <v>241138.05</v>
      </c>
      <c r="CN84" s="64">
        <f t="shared" si="39"/>
        <v>294026.25</v>
      </c>
    </row>
    <row r="85" spans="1:92" x14ac:dyDescent="0.25">
      <c r="A85" s="1">
        <v>84</v>
      </c>
      <c r="B85" s="4">
        <v>82</v>
      </c>
      <c r="C85" s="2" t="s">
        <v>14</v>
      </c>
      <c r="D85" s="50" t="s">
        <v>645</v>
      </c>
      <c r="E85" s="4">
        <v>403350</v>
      </c>
      <c r="F85" s="2" t="s">
        <v>201</v>
      </c>
      <c r="G85" s="2" t="s">
        <v>202</v>
      </c>
      <c r="H85" s="51" t="str">
        <f t="shared" si="44"/>
        <v>100166-CNQ163003</v>
      </c>
      <c r="I85" s="4">
        <v>100166</v>
      </c>
      <c r="J85" s="2" t="s">
        <v>185</v>
      </c>
      <c r="K85" s="2" t="s">
        <v>19</v>
      </c>
      <c r="L85" s="2" t="s">
        <v>203</v>
      </c>
      <c r="M85" s="2" t="s">
        <v>21</v>
      </c>
      <c r="N85" s="3">
        <v>45108</v>
      </c>
      <c r="O85" s="3">
        <v>45473</v>
      </c>
      <c r="P85" s="12"/>
      <c r="Q85" s="12"/>
      <c r="R85" s="12"/>
      <c r="S85" s="13"/>
      <c r="T85" s="16" t="e">
        <f>VLOOKUP(E85,#REF!,12,FALSE)</f>
        <v>#REF!</v>
      </c>
      <c r="U85" s="16">
        <v>1</v>
      </c>
      <c r="V85" s="16" t="e">
        <f>VLOOKUP(E85,#REF!,14,FALSE)</f>
        <v>#REF!</v>
      </c>
      <c r="W85" s="17"/>
      <c r="X85" s="20">
        <v>198.12</v>
      </c>
      <c r="Y85" s="20">
        <v>1</v>
      </c>
      <c r="Z85" s="20">
        <v>200.15</v>
      </c>
      <c r="AA85" s="56" t="s">
        <v>1671</v>
      </c>
      <c r="AB85" s="2" t="s">
        <v>15</v>
      </c>
      <c r="AC85" s="4">
        <v>6267</v>
      </c>
      <c r="AD85" s="4">
        <v>170</v>
      </c>
      <c r="AE85" s="4"/>
      <c r="AF85" s="4">
        <v>42</v>
      </c>
      <c r="AG85" s="4">
        <v>135</v>
      </c>
      <c r="AH85" s="4"/>
      <c r="AI85" s="4"/>
      <c r="AJ85" s="4"/>
      <c r="AK85" s="4"/>
      <c r="AL85" s="4"/>
      <c r="AM85" s="4">
        <v>9</v>
      </c>
      <c r="AN85" s="4"/>
      <c r="AO85" s="4">
        <v>288</v>
      </c>
      <c r="AP85" s="4"/>
      <c r="AQ85" s="4">
        <v>278</v>
      </c>
      <c r="AR85" s="4">
        <v>3</v>
      </c>
      <c r="AS85" s="4">
        <v>197</v>
      </c>
      <c r="AT85" s="4"/>
      <c r="AU85" s="4">
        <v>25</v>
      </c>
      <c r="AV85" s="4">
        <v>24</v>
      </c>
      <c r="AW85" s="4">
        <v>635</v>
      </c>
      <c r="AX85" s="4">
        <v>34</v>
      </c>
      <c r="AY85" s="4">
        <v>126</v>
      </c>
      <c r="AZ85" s="4"/>
      <c r="BA85" s="4"/>
      <c r="BB85" s="4">
        <v>6</v>
      </c>
      <c r="BC85" s="4"/>
      <c r="BD85" s="4"/>
      <c r="BE85" s="4"/>
      <c r="BF85" s="4"/>
      <c r="BG85" s="4"/>
      <c r="BH85" s="4">
        <f t="shared" si="45"/>
        <v>1972</v>
      </c>
      <c r="BI85" s="7">
        <f t="shared" si="47"/>
        <v>199.12</v>
      </c>
      <c r="BJ85" s="7">
        <f t="shared" si="25"/>
        <v>231.51999999999998</v>
      </c>
      <c r="BK85" s="7"/>
      <c r="BL85" s="63">
        <v>-145.47</v>
      </c>
      <c r="BM85" s="7">
        <f t="shared" si="26"/>
        <v>86.049999999999983</v>
      </c>
      <c r="BN85" s="7">
        <f t="shared" si="27"/>
        <v>32.399999999999977</v>
      </c>
      <c r="BO85" s="89">
        <f t="shared" si="28"/>
        <v>0.13994471319972349</v>
      </c>
      <c r="BP85" s="7">
        <f t="shared" si="29"/>
        <v>1247885.04</v>
      </c>
      <c r="BQ85" s="7">
        <f t="shared" si="30"/>
        <v>1450935.8399999999</v>
      </c>
      <c r="BR85" s="7"/>
      <c r="BS85" s="7"/>
      <c r="BU85" s="6">
        <f t="shared" si="31"/>
        <v>242.81</v>
      </c>
      <c r="BW85" s="65">
        <f t="shared" si="48"/>
        <v>-145.47</v>
      </c>
      <c r="BX85" s="64">
        <f t="shared" si="32"/>
        <v>97.34</v>
      </c>
      <c r="BY85" s="64">
        <f t="shared" si="46"/>
        <v>43.69</v>
      </c>
      <c r="BZ85" s="82">
        <f t="shared" si="33"/>
        <v>0.17993492854495283</v>
      </c>
      <c r="CA85" s="64">
        <f t="shared" si="34"/>
        <v>1247885.04</v>
      </c>
      <c r="CB85" s="64">
        <f t="shared" si="35"/>
        <v>1521690.27</v>
      </c>
      <c r="CC85" s="64"/>
      <c r="CD85" s="64"/>
      <c r="CF85" s="89"/>
      <c r="CG85" s="7">
        <f t="shared" si="42"/>
        <v>392664.64</v>
      </c>
      <c r="CH85" s="7">
        <f t="shared" si="43"/>
        <v>456557.43999999994</v>
      </c>
      <c r="CI85" s="7"/>
      <c r="CJ85" s="7"/>
      <c r="CL85" s="82"/>
      <c r="CM85" s="64">
        <f t="shared" si="38"/>
        <v>392664.64</v>
      </c>
      <c r="CN85" s="64">
        <f t="shared" si="39"/>
        <v>478821.32</v>
      </c>
    </row>
    <row r="86" spans="1:92" x14ac:dyDescent="0.25">
      <c r="A86" s="1">
        <v>85</v>
      </c>
      <c r="B86" s="4">
        <v>83</v>
      </c>
      <c r="C86" s="2" t="s">
        <v>14</v>
      </c>
      <c r="D86" s="50" t="s">
        <v>646</v>
      </c>
      <c r="E86" s="4">
        <v>403431</v>
      </c>
      <c r="F86" s="2" t="s">
        <v>204</v>
      </c>
      <c r="G86" s="2" t="s">
        <v>205</v>
      </c>
      <c r="H86" s="51" t="str">
        <f t="shared" si="44"/>
        <v>100166-CNQ262253</v>
      </c>
      <c r="I86" s="4">
        <v>100166</v>
      </c>
      <c r="J86" s="2" t="s">
        <v>185</v>
      </c>
      <c r="K86" s="2" t="s">
        <v>19</v>
      </c>
      <c r="L86" s="2" t="s">
        <v>206</v>
      </c>
      <c r="M86" s="2" t="s">
        <v>21</v>
      </c>
      <c r="N86" s="3">
        <v>45108</v>
      </c>
      <c r="O86" s="3">
        <v>45473</v>
      </c>
      <c r="P86" s="12"/>
      <c r="Q86" s="12"/>
      <c r="R86" s="12"/>
      <c r="S86" s="13"/>
      <c r="T86" s="16" t="e">
        <f>VLOOKUP(E86,#REF!,12,FALSE)</f>
        <v>#REF!</v>
      </c>
      <c r="U86" s="16">
        <v>1</v>
      </c>
      <c r="V86" s="16" t="e">
        <f>VLOOKUP(E86,#REF!,14,FALSE)</f>
        <v>#REF!</v>
      </c>
      <c r="W86" s="17"/>
      <c r="X86" s="20">
        <v>169.66</v>
      </c>
      <c r="Y86" s="20">
        <v>1</v>
      </c>
      <c r="Z86" s="20">
        <v>171.69</v>
      </c>
      <c r="AA86" s="56" t="s">
        <v>1671</v>
      </c>
      <c r="AB86" s="2" t="s">
        <v>15</v>
      </c>
      <c r="AC86" s="4">
        <v>2467</v>
      </c>
      <c r="AD86" s="4">
        <v>20</v>
      </c>
      <c r="AE86" s="4">
        <v>5</v>
      </c>
      <c r="AF86" s="4"/>
      <c r="AG86" s="4">
        <v>148</v>
      </c>
      <c r="AH86" s="4"/>
      <c r="AI86" s="4">
        <v>149</v>
      </c>
      <c r="AJ86" s="4"/>
      <c r="AK86" s="4">
        <v>3</v>
      </c>
      <c r="AL86" s="4"/>
      <c r="AM86" s="4"/>
      <c r="AN86" s="4"/>
      <c r="AO86" s="4"/>
      <c r="AP86" s="4"/>
      <c r="AQ86" s="4"/>
      <c r="AR86" s="4">
        <v>22</v>
      </c>
      <c r="AS86" s="4">
        <v>3</v>
      </c>
      <c r="AT86" s="4"/>
      <c r="AU86" s="4">
        <v>166</v>
      </c>
      <c r="AV86" s="4"/>
      <c r="AW86" s="4"/>
      <c r="AX86" s="4">
        <v>55</v>
      </c>
      <c r="AY86" s="4"/>
      <c r="AZ86" s="4"/>
      <c r="BA86" s="4"/>
      <c r="BB86" s="4">
        <v>8</v>
      </c>
      <c r="BC86" s="4">
        <v>8</v>
      </c>
      <c r="BD86" s="4"/>
      <c r="BE86" s="4"/>
      <c r="BF86" s="4"/>
      <c r="BG86" s="4"/>
      <c r="BH86" s="4">
        <f t="shared" si="45"/>
        <v>587</v>
      </c>
      <c r="BI86" s="7">
        <f t="shared" si="47"/>
        <v>170.66</v>
      </c>
      <c r="BJ86" s="7">
        <f t="shared" si="25"/>
        <v>198.42999999999998</v>
      </c>
      <c r="BK86" s="7"/>
      <c r="BL86" s="63">
        <v>-121.4</v>
      </c>
      <c r="BM86" s="7">
        <f t="shared" si="26"/>
        <v>77.029999999999973</v>
      </c>
      <c r="BN86" s="7">
        <f t="shared" si="27"/>
        <v>27.769999999999982</v>
      </c>
      <c r="BO86" s="89">
        <f t="shared" si="28"/>
        <v>0.13994859648238667</v>
      </c>
      <c r="BP86" s="7">
        <f t="shared" si="29"/>
        <v>421018.22</v>
      </c>
      <c r="BQ86" s="7">
        <f t="shared" si="30"/>
        <v>489526.80999999994</v>
      </c>
      <c r="BR86" s="7"/>
      <c r="BS86" s="7"/>
      <c r="BU86" s="6">
        <f t="shared" si="31"/>
        <v>208.10999999999999</v>
      </c>
      <c r="BW86" s="65">
        <f t="shared" si="48"/>
        <v>-121.4</v>
      </c>
      <c r="BX86" s="64">
        <f t="shared" si="32"/>
        <v>86.70999999999998</v>
      </c>
      <c r="BY86" s="64">
        <f t="shared" si="46"/>
        <v>37.449999999999989</v>
      </c>
      <c r="BZ86" s="82">
        <f t="shared" si="33"/>
        <v>0.17995290951900433</v>
      </c>
      <c r="CA86" s="64">
        <f t="shared" si="34"/>
        <v>421018.22</v>
      </c>
      <c r="CB86" s="64">
        <f t="shared" si="35"/>
        <v>513407.36999999994</v>
      </c>
      <c r="CC86" s="64"/>
      <c r="CD86" s="64"/>
      <c r="CF86" s="89"/>
      <c r="CG86" s="7">
        <f t="shared" si="42"/>
        <v>100177.42</v>
      </c>
      <c r="CH86" s="7">
        <f t="shared" si="43"/>
        <v>116478.40999999999</v>
      </c>
      <c r="CI86" s="7"/>
      <c r="CJ86" s="7"/>
      <c r="CL86" s="82"/>
      <c r="CM86" s="64">
        <f t="shared" si="38"/>
        <v>100177.42</v>
      </c>
      <c r="CN86" s="64">
        <f t="shared" si="39"/>
        <v>122160.56999999999</v>
      </c>
    </row>
    <row r="87" spans="1:92" x14ac:dyDescent="0.25">
      <c r="A87" s="1">
        <v>86</v>
      </c>
      <c r="B87" s="4">
        <v>84</v>
      </c>
      <c r="C87" s="2" t="s">
        <v>14</v>
      </c>
      <c r="D87" s="50" t="s">
        <v>647</v>
      </c>
      <c r="E87" s="4">
        <v>403436</v>
      </c>
      <c r="F87" s="2" t="s">
        <v>207</v>
      </c>
      <c r="G87" s="2" t="s">
        <v>208</v>
      </c>
      <c r="H87" s="51" t="str">
        <f t="shared" si="44"/>
        <v>100166-QCB655</v>
      </c>
      <c r="I87" s="4">
        <v>100166</v>
      </c>
      <c r="J87" s="2" t="s">
        <v>185</v>
      </c>
      <c r="K87" s="2" t="s">
        <v>19</v>
      </c>
      <c r="L87" s="2" t="s">
        <v>209</v>
      </c>
      <c r="M87" s="2" t="s">
        <v>21</v>
      </c>
      <c r="N87" s="3">
        <v>45108</v>
      </c>
      <c r="O87" s="3">
        <v>45473</v>
      </c>
      <c r="P87" s="12"/>
      <c r="Q87" s="12"/>
      <c r="R87" s="12"/>
      <c r="S87" s="13"/>
      <c r="T87" s="16" t="e">
        <f>VLOOKUP(E87,#REF!,12,FALSE)</f>
        <v>#REF!</v>
      </c>
      <c r="U87" s="16">
        <v>1</v>
      </c>
      <c r="V87" s="16" t="e">
        <f>VLOOKUP(E87,#REF!,14,FALSE)</f>
        <v>#REF!</v>
      </c>
      <c r="W87" s="17"/>
      <c r="X87" s="20">
        <v>101.36</v>
      </c>
      <c r="Y87" s="20">
        <v>1</v>
      </c>
      <c r="Z87" s="20">
        <v>102.79</v>
      </c>
      <c r="AA87" s="56" t="s">
        <v>1671</v>
      </c>
      <c r="AB87" s="2" t="s">
        <v>15</v>
      </c>
      <c r="AC87" s="4">
        <v>12467</v>
      </c>
      <c r="AD87" s="4">
        <v>84</v>
      </c>
      <c r="AE87" s="4">
        <v>18</v>
      </c>
      <c r="AF87" s="4"/>
      <c r="AG87" s="4">
        <v>68</v>
      </c>
      <c r="AH87" s="4"/>
      <c r="AI87" s="4"/>
      <c r="AJ87" s="4"/>
      <c r="AK87" s="4">
        <v>74</v>
      </c>
      <c r="AL87" s="4"/>
      <c r="AM87" s="4">
        <v>270</v>
      </c>
      <c r="AN87" s="4">
        <v>745</v>
      </c>
      <c r="AO87" s="4">
        <v>10</v>
      </c>
      <c r="AP87" s="4">
        <v>491</v>
      </c>
      <c r="AQ87" s="4"/>
      <c r="AR87" s="4">
        <v>100</v>
      </c>
      <c r="AS87" s="4">
        <v>34</v>
      </c>
      <c r="AT87" s="4"/>
      <c r="AU87" s="4">
        <v>65</v>
      </c>
      <c r="AV87" s="4">
        <v>45</v>
      </c>
      <c r="AW87" s="4">
        <v>24</v>
      </c>
      <c r="AX87" s="4">
        <v>5</v>
      </c>
      <c r="AY87" s="4"/>
      <c r="AZ87" s="4">
        <v>16</v>
      </c>
      <c r="BA87" s="4"/>
      <c r="BB87" s="4">
        <v>4</v>
      </c>
      <c r="BC87" s="4"/>
      <c r="BD87" s="4">
        <v>104</v>
      </c>
      <c r="BE87" s="4"/>
      <c r="BF87" s="4">
        <v>4</v>
      </c>
      <c r="BG87" s="4">
        <v>133</v>
      </c>
      <c r="BH87" s="4">
        <f t="shared" si="45"/>
        <v>2294</v>
      </c>
      <c r="BI87" s="7">
        <f t="shared" si="47"/>
        <v>102.36</v>
      </c>
      <c r="BJ87" s="7">
        <f t="shared" si="25"/>
        <v>119.01</v>
      </c>
      <c r="BK87" s="7"/>
      <c r="BL87" s="63">
        <v>-46.47</v>
      </c>
      <c r="BM87" s="7">
        <f t="shared" si="26"/>
        <v>72.540000000000006</v>
      </c>
      <c r="BN87" s="7">
        <f t="shared" si="27"/>
        <v>16.650000000000006</v>
      </c>
      <c r="BO87" s="89">
        <f t="shared" si="28"/>
        <v>0.13990420973027481</v>
      </c>
      <c r="BP87" s="7">
        <f t="shared" si="29"/>
        <v>1276122.1199999999</v>
      </c>
      <c r="BQ87" s="7">
        <f t="shared" si="30"/>
        <v>1483697.6700000002</v>
      </c>
      <c r="BR87" s="7"/>
      <c r="BS87" s="7"/>
      <c r="BU87" s="6">
        <f t="shared" si="31"/>
        <v>124.81</v>
      </c>
      <c r="BW87" s="65">
        <f t="shared" si="48"/>
        <v>-46.47</v>
      </c>
      <c r="BX87" s="64">
        <f t="shared" si="32"/>
        <v>78.34</v>
      </c>
      <c r="BY87" s="64">
        <f t="shared" si="46"/>
        <v>22.450000000000003</v>
      </c>
      <c r="BZ87" s="82">
        <f t="shared" si="33"/>
        <v>0.17987340757952089</v>
      </c>
      <c r="CA87" s="64">
        <f t="shared" si="34"/>
        <v>1276122.1199999999</v>
      </c>
      <c r="CB87" s="64">
        <f t="shared" si="35"/>
        <v>1556006.27</v>
      </c>
      <c r="CC87" s="64"/>
      <c r="CD87" s="64"/>
      <c r="CF87" s="89"/>
      <c r="CG87" s="7">
        <f t="shared" si="42"/>
        <v>234813.84</v>
      </c>
      <c r="CH87" s="7">
        <f t="shared" si="43"/>
        <v>273008.94</v>
      </c>
      <c r="CI87" s="7"/>
      <c r="CJ87" s="7"/>
      <c r="CL87" s="82"/>
      <c r="CM87" s="64">
        <f t="shared" si="38"/>
        <v>234813.84</v>
      </c>
      <c r="CN87" s="64">
        <f t="shared" si="39"/>
        <v>286314.14</v>
      </c>
    </row>
    <row r="88" spans="1:92" x14ac:dyDescent="0.25">
      <c r="A88" s="1">
        <v>87</v>
      </c>
      <c r="B88" s="4">
        <v>85</v>
      </c>
      <c r="C88" s="2" t="s">
        <v>14</v>
      </c>
      <c r="D88" s="50" t="s">
        <v>648</v>
      </c>
      <c r="E88" s="4">
        <v>403569</v>
      </c>
      <c r="F88" s="2" t="s">
        <v>210</v>
      </c>
      <c r="G88" s="2" t="s">
        <v>211</v>
      </c>
      <c r="H88" s="51" t="str">
        <f t="shared" si="44"/>
        <v>100166-CNQ85104</v>
      </c>
      <c r="I88" s="4">
        <v>100166</v>
      </c>
      <c r="J88" s="2" t="s">
        <v>185</v>
      </c>
      <c r="K88" s="2" t="s">
        <v>19</v>
      </c>
      <c r="L88" s="2" t="s">
        <v>212</v>
      </c>
      <c r="M88" s="2" t="s">
        <v>21</v>
      </c>
      <c r="N88" s="3">
        <v>45108</v>
      </c>
      <c r="O88" s="3">
        <v>45473</v>
      </c>
      <c r="P88" s="12"/>
      <c r="Q88" s="12"/>
      <c r="R88" s="12"/>
      <c r="S88" s="13"/>
      <c r="T88" s="16" t="e">
        <f>VLOOKUP(E88,#REF!,12,FALSE)</f>
        <v>#REF!</v>
      </c>
      <c r="U88" s="16">
        <v>1</v>
      </c>
      <c r="V88" s="16" t="e">
        <f>VLOOKUP(E88,#REF!,14,FALSE)</f>
        <v>#REF!</v>
      </c>
      <c r="W88" s="17"/>
      <c r="X88" s="20">
        <v>222.87</v>
      </c>
      <c r="Y88" s="20">
        <v>1</v>
      </c>
      <c r="Z88" s="20">
        <v>225.27</v>
      </c>
      <c r="AA88" s="56" t="s">
        <v>1671</v>
      </c>
      <c r="AB88" s="2" t="s">
        <v>15</v>
      </c>
      <c r="AC88" s="4">
        <v>1928</v>
      </c>
      <c r="AD88" s="4"/>
      <c r="AE88" s="4"/>
      <c r="AF88" s="4"/>
      <c r="AG88" s="4"/>
      <c r="AH88" s="4"/>
      <c r="AI88" s="4">
        <v>24</v>
      </c>
      <c r="AJ88" s="4"/>
      <c r="AK88" s="4"/>
      <c r="AL88" s="4"/>
      <c r="AM88" s="4">
        <v>39</v>
      </c>
      <c r="AN88" s="4"/>
      <c r="AO88" s="4">
        <v>119</v>
      </c>
      <c r="AP88" s="4"/>
      <c r="AQ88" s="4"/>
      <c r="AR88" s="4"/>
      <c r="AS88" s="4">
        <v>179</v>
      </c>
      <c r="AT88" s="4"/>
      <c r="AU88" s="4">
        <v>5</v>
      </c>
      <c r="AV88" s="4"/>
      <c r="AW88" s="4">
        <v>175</v>
      </c>
      <c r="AX88" s="4">
        <v>14</v>
      </c>
      <c r="AY88" s="4"/>
      <c r="AZ88" s="4"/>
      <c r="BA88" s="4"/>
      <c r="BB88" s="4">
        <v>7</v>
      </c>
      <c r="BC88" s="4"/>
      <c r="BD88" s="4"/>
      <c r="BE88" s="4"/>
      <c r="BF88" s="4">
        <v>2</v>
      </c>
      <c r="BG88" s="4">
        <v>15</v>
      </c>
      <c r="BH88" s="4">
        <f t="shared" si="45"/>
        <v>579</v>
      </c>
      <c r="BI88" s="7">
        <f t="shared" si="47"/>
        <v>223.87</v>
      </c>
      <c r="BJ88" s="7">
        <f t="shared" si="25"/>
        <v>260.3</v>
      </c>
      <c r="BK88" s="7"/>
      <c r="BL88" s="63">
        <v>-161.66999999999999</v>
      </c>
      <c r="BM88" s="7">
        <f t="shared" si="26"/>
        <v>98.630000000000024</v>
      </c>
      <c r="BN88" s="7">
        <f t="shared" si="27"/>
        <v>36.430000000000007</v>
      </c>
      <c r="BO88" s="89">
        <f t="shared" si="28"/>
        <v>0.13995389934690744</v>
      </c>
      <c r="BP88" s="7">
        <f t="shared" si="29"/>
        <v>431621.36</v>
      </c>
      <c r="BQ88" s="7">
        <f t="shared" si="30"/>
        <v>501858.4</v>
      </c>
      <c r="BR88" s="7"/>
      <c r="BS88" s="7"/>
      <c r="BU88" s="6">
        <f t="shared" si="31"/>
        <v>273</v>
      </c>
      <c r="BW88" s="65">
        <f t="shared" si="48"/>
        <v>-161.66999999999999</v>
      </c>
      <c r="BX88" s="64">
        <f t="shared" si="32"/>
        <v>111.33000000000001</v>
      </c>
      <c r="BY88" s="64">
        <f t="shared" si="46"/>
        <v>49.129999999999995</v>
      </c>
      <c r="BZ88" s="82">
        <f t="shared" si="33"/>
        <v>0.17996336996336995</v>
      </c>
      <c r="CA88" s="64">
        <f t="shared" si="34"/>
        <v>431621.36</v>
      </c>
      <c r="CB88" s="64">
        <f t="shared" si="35"/>
        <v>526344</v>
      </c>
      <c r="CC88" s="64"/>
      <c r="CD88" s="64"/>
      <c r="CF88" s="89"/>
      <c r="CG88" s="7">
        <f t="shared" si="42"/>
        <v>129620.73</v>
      </c>
      <c r="CH88" s="7">
        <f t="shared" si="43"/>
        <v>150713.70000000001</v>
      </c>
      <c r="CI88" s="7"/>
      <c r="CJ88" s="7"/>
      <c r="CL88" s="82"/>
      <c r="CM88" s="64">
        <f t="shared" si="38"/>
        <v>129620.73</v>
      </c>
      <c r="CN88" s="64">
        <f t="shared" si="39"/>
        <v>158067</v>
      </c>
    </row>
    <row r="89" spans="1:92" x14ac:dyDescent="0.25">
      <c r="A89" s="1">
        <v>88</v>
      </c>
      <c r="B89" s="4">
        <v>86</v>
      </c>
      <c r="C89" s="2" t="s">
        <v>14</v>
      </c>
      <c r="D89" s="50" t="s">
        <v>649</v>
      </c>
      <c r="E89" s="4">
        <v>403572</v>
      </c>
      <c r="F89" s="2" t="s">
        <v>213</v>
      </c>
      <c r="G89" s="2" t="s">
        <v>214</v>
      </c>
      <c r="H89" s="51" t="str">
        <f t="shared" si="44"/>
        <v>100166-CNQ162253</v>
      </c>
      <c r="I89" s="4">
        <v>100166</v>
      </c>
      <c r="J89" s="2" t="s">
        <v>185</v>
      </c>
      <c r="K89" s="2" t="s">
        <v>19</v>
      </c>
      <c r="L89" s="2" t="s">
        <v>206</v>
      </c>
      <c r="M89" s="2" t="s">
        <v>21</v>
      </c>
      <c r="N89" s="3">
        <v>45108</v>
      </c>
      <c r="O89" s="3">
        <v>45473</v>
      </c>
      <c r="P89" s="12"/>
      <c r="Q89" s="12"/>
      <c r="R89" s="12"/>
      <c r="S89" s="13"/>
      <c r="T89" s="16" t="e">
        <f>VLOOKUP(E89,#REF!,12,FALSE)</f>
        <v>#REF!</v>
      </c>
      <c r="U89" s="16">
        <v>1</v>
      </c>
      <c r="V89" s="16" t="e">
        <f>VLOOKUP(E89,#REF!,14,FALSE)</f>
        <v>#REF!</v>
      </c>
      <c r="W89" s="17"/>
      <c r="X89" s="20">
        <v>200.23</v>
      </c>
      <c r="Y89" s="20">
        <v>1</v>
      </c>
      <c r="Z89" s="20">
        <v>202.26</v>
      </c>
      <c r="AA89" s="56" t="s">
        <v>1671</v>
      </c>
      <c r="AB89" s="2" t="s">
        <v>15</v>
      </c>
      <c r="AC89" s="4">
        <v>2333</v>
      </c>
      <c r="AD89" s="4"/>
      <c r="AE89" s="4">
        <v>3</v>
      </c>
      <c r="AF89" s="4">
        <v>5</v>
      </c>
      <c r="AG89" s="4"/>
      <c r="AH89" s="4">
        <v>27</v>
      </c>
      <c r="AI89" s="4"/>
      <c r="AJ89" s="4"/>
      <c r="AK89" s="4"/>
      <c r="AL89" s="4"/>
      <c r="AM89" s="4"/>
      <c r="AN89" s="4"/>
      <c r="AO89" s="4"/>
      <c r="AP89" s="4"/>
      <c r="AQ89" s="4"/>
      <c r="AR89" s="4">
        <v>1</v>
      </c>
      <c r="AS89" s="4"/>
      <c r="AT89" s="4"/>
      <c r="AU89" s="4"/>
      <c r="AV89" s="4"/>
      <c r="AW89" s="4"/>
      <c r="AX89" s="4"/>
      <c r="AY89" s="4"/>
      <c r="AZ89" s="4"/>
      <c r="BA89" s="4"/>
      <c r="BB89" s="4">
        <v>33</v>
      </c>
      <c r="BC89" s="4"/>
      <c r="BD89" s="4"/>
      <c r="BE89" s="4"/>
      <c r="BF89" s="4"/>
      <c r="BG89" s="4">
        <v>85</v>
      </c>
      <c r="BH89" s="4">
        <f t="shared" si="45"/>
        <v>154</v>
      </c>
      <c r="BI89" s="7">
        <f t="shared" si="47"/>
        <v>201.23</v>
      </c>
      <c r="BJ89" s="7">
        <f t="shared" si="25"/>
        <v>233.97</v>
      </c>
      <c r="BK89" s="7"/>
      <c r="BL89" s="63">
        <v>-147.58000000000001</v>
      </c>
      <c r="BM89" s="7">
        <f t="shared" si="26"/>
        <v>86.389999999999986</v>
      </c>
      <c r="BN89" s="7">
        <f t="shared" si="27"/>
        <v>32.740000000000009</v>
      </c>
      <c r="BO89" s="89">
        <f t="shared" si="28"/>
        <v>0.13993246997478312</v>
      </c>
      <c r="BP89" s="7">
        <f t="shared" si="29"/>
        <v>469469.58999999997</v>
      </c>
      <c r="BQ89" s="7">
        <f t="shared" si="30"/>
        <v>545852.01</v>
      </c>
      <c r="BR89" s="7"/>
      <c r="BS89" s="7"/>
      <c r="BU89" s="6">
        <f t="shared" si="31"/>
        <v>245.39</v>
      </c>
      <c r="BW89" s="65">
        <f t="shared" si="48"/>
        <v>-147.58000000000001</v>
      </c>
      <c r="BX89" s="64">
        <f t="shared" si="32"/>
        <v>97.809999999999974</v>
      </c>
      <c r="BY89" s="64">
        <f t="shared" si="46"/>
        <v>44.16</v>
      </c>
      <c r="BZ89" s="82">
        <f t="shared" si="33"/>
        <v>0.17995843351399812</v>
      </c>
      <c r="CA89" s="64">
        <f t="shared" si="34"/>
        <v>469469.58999999997</v>
      </c>
      <c r="CB89" s="64">
        <f t="shared" si="35"/>
        <v>572494.87</v>
      </c>
      <c r="CC89" s="64"/>
      <c r="CD89" s="64"/>
      <c r="CF89" s="89"/>
      <c r="CG89" s="7">
        <f t="shared" si="42"/>
        <v>30989.42</v>
      </c>
      <c r="CH89" s="7">
        <f t="shared" si="43"/>
        <v>36031.379999999997</v>
      </c>
      <c r="CI89" s="7"/>
      <c r="CJ89" s="7"/>
      <c r="CL89" s="82"/>
      <c r="CM89" s="64">
        <f t="shared" si="38"/>
        <v>30989.42</v>
      </c>
      <c r="CN89" s="64">
        <f t="shared" si="39"/>
        <v>37790.06</v>
      </c>
    </row>
    <row r="90" spans="1:92" x14ac:dyDescent="0.25">
      <c r="A90" s="1">
        <v>89</v>
      </c>
      <c r="B90" s="4">
        <v>87</v>
      </c>
      <c r="C90" s="2" t="s">
        <v>14</v>
      </c>
      <c r="D90" s="50" t="s">
        <v>650</v>
      </c>
      <c r="E90" s="4">
        <v>134284</v>
      </c>
      <c r="F90" s="2" t="s">
        <v>215</v>
      </c>
      <c r="G90" s="2" t="s">
        <v>216</v>
      </c>
      <c r="H90" s="51" t="str">
        <f t="shared" si="44"/>
        <v>116346-38000-92313</v>
      </c>
      <c r="I90" s="4">
        <v>116346</v>
      </c>
      <c r="J90" s="2" t="s">
        <v>217</v>
      </c>
      <c r="K90" s="2" t="s">
        <v>19</v>
      </c>
      <c r="L90" s="2" t="s">
        <v>218</v>
      </c>
      <c r="M90" s="2" t="s">
        <v>21</v>
      </c>
      <c r="N90" s="3">
        <v>45108</v>
      </c>
      <c r="O90" s="3">
        <v>45473</v>
      </c>
      <c r="P90" s="12"/>
      <c r="Q90" s="12"/>
      <c r="R90" s="12"/>
      <c r="S90" s="13"/>
      <c r="T90" s="16" t="e">
        <f>VLOOKUP(E90,#REF!,12,FALSE)</f>
        <v>#REF!</v>
      </c>
      <c r="U90" s="16"/>
      <c r="V90" s="16" t="e">
        <f>VLOOKUP(E90,#REF!,14,FALSE)</f>
        <v>#REF!</v>
      </c>
      <c r="W90" s="17"/>
      <c r="X90" s="20"/>
      <c r="Y90" s="20"/>
      <c r="Z90" s="20">
        <v>28.23</v>
      </c>
      <c r="AA90" s="21" t="s">
        <v>1675</v>
      </c>
      <c r="AB90" s="2" t="s">
        <v>15</v>
      </c>
      <c r="AC90" s="4">
        <v>602</v>
      </c>
      <c r="AD90" s="4"/>
      <c r="AE90" s="4"/>
      <c r="AF90" s="4"/>
      <c r="AG90" s="4"/>
      <c r="AH90" s="4">
        <v>1</v>
      </c>
      <c r="AI90" s="4"/>
      <c r="AJ90" s="4">
        <v>2</v>
      </c>
      <c r="AK90" s="4"/>
      <c r="AL90" s="4">
        <v>1</v>
      </c>
      <c r="AM90" s="4"/>
      <c r="AN90" s="4"/>
      <c r="AO90" s="4"/>
      <c r="AP90" s="4"/>
      <c r="AQ90" s="4"/>
      <c r="AR90" s="4"/>
      <c r="AS90" s="4">
        <v>250</v>
      </c>
      <c r="AT90" s="4"/>
      <c r="AU90" s="4"/>
      <c r="AV90" s="4"/>
      <c r="AW90" s="4"/>
      <c r="AX90" s="4"/>
      <c r="AY90" s="4">
        <v>119</v>
      </c>
      <c r="AZ90" s="4"/>
      <c r="BA90" s="4"/>
      <c r="BB90" s="4">
        <v>27</v>
      </c>
      <c r="BC90" s="4"/>
      <c r="BD90" s="4"/>
      <c r="BE90" s="4"/>
      <c r="BF90" s="4"/>
      <c r="BG90" s="4"/>
      <c r="BH90" s="4">
        <f t="shared" si="45"/>
        <v>400</v>
      </c>
      <c r="BI90" s="7">
        <f t="shared" ref="BI90:BI95" si="49">Z90</f>
        <v>28.23</v>
      </c>
      <c r="BJ90" s="7">
        <f t="shared" si="25"/>
        <v>32.809999999999995</v>
      </c>
      <c r="BK90" s="7"/>
      <c r="BL90" s="63"/>
      <c r="BM90" s="7">
        <f t="shared" si="26"/>
        <v>32.809999999999995</v>
      </c>
      <c r="BN90" s="7">
        <f t="shared" si="27"/>
        <v>4.5799999999999947</v>
      </c>
      <c r="BO90" s="89">
        <f t="shared" si="28"/>
        <v>0.13959158793050885</v>
      </c>
      <c r="BP90" s="7">
        <f t="shared" si="29"/>
        <v>16994.46</v>
      </c>
      <c r="BQ90" s="7">
        <f t="shared" si="30"/>
        <v>19751.619999999995</v>
      </c>
      <c r="BR90" s="7"/>
      <c r="BS90" s="7"/>
      <c r="BU90" s="6">
        <f t="shared" si="31"/>
        <v>34.409999999999997</v>
      </c>
      <c r="BX90" s="64">
        <f t="shared" si="32"/>
        <v>34.409999999999997</v>
      </c>
      <c r="BY90" s="64">
        <f t="shared" si="46"/>
        <v>6.1799999999999962</v>
      </c>
      <c r="BZ90" s="82">
        <f t="shared" si="33"/>
        <v>0.1795989537925021</v>
      </c>
      <c r="CA90" s="64">
        <f t="shared" si="34"/>
        <v>16994.46</v>
      </c>
      <c r="CB90" s="64">
        <f t="shared" si="35"/>
        <v>20714.82</v>
      </c>
      <c r="CC90" s="64"/>
      <c r="CD90" s="64"/>
      <c r="CF90" s="89"/>
      <c r="CG90" s="7">
        <f t="shared" si="42"/>
        <v>11292</v>
      </c>
      <c r="CH90" s="7">
        <f t="shared" si="43"/>
        <v>13123.999999999998</v>
      </c>
      <c r="CI90" s="7"/>
      <c r="CJ90" s="7"/>
      <c r="CL90" s="82"/>
      <c r="CM90" s="64">
        <f t="shared" si="38"/>
        <v>11292</v>
      </c>
      <c r="CN90" s="64">
        <f t="shared" si="39"/>
        <v>13763.999999999998</v>
      </c>
    </row>
    <row r="91" spans="1:92" x14ac:dyDescent="0.25">
      <c r="A91" s="1">
        <v>90</v>
      </c>
      <c r="B91" s="4">
        <v>88</v>
      </c>
      <c r="C91" s="2" t="s">
        <v>14</v>
      </c>
      <c r="D91" s="50" t="s">
        <v>651</v>
      </c>
      <c r="E91" s="4">
        <v>134285</v>
      </c>
      <c r="F91" s="2" t="s">
        <v>219</v>
      </c>
      <c r="G91" s="2" t="s">
        <v>220</v>
      </c>
      <c r="H91" s="51" t="str">
        <f t="shared" si="44"/>
        <v>116346-38000-92315</v>
      </c>
      <c r="I91" s="4">
        <v>116346</v>
      </c>
      <c r="J91" s="2" t="s">
        <v>217</v>
      </c>
      <c r="K91" s="2" t="s">
        <v>19</v>
      </c>
      <c r="L91" s="2" t="s">
        <v>146</v>
      </c>
      <c r="M91" s="2" t="s">
        <v>21</v>
      </c>
      <c r="N91" s="3">
        <v>45108</v>
      </c>
      <c r="O91" s="3">
        <v>45473</v>
      </c>
      <c r="P91" s="12"/>
      <c r="Q91" s="12"/>
      <c r="R91" s="12"/>
      <c r="S91" s="13"/>
      <c r="T91" s="16" t="e">
        <f>VLOOKUP(E91,#REF!,12,FALSE)</f>
        <v>#REF!</v>
      </c>
      <c r="U91" s="16"/>
      <c r="V91" s="16" t="e">
        <f>VLOOKUP(E91,#REF!,14,FALSE)</f>
        <v>#REF!</v>
      </c>
      <c r="W91" s="17"/>
      <c r="X91" s="20"/>
      <c r="Y91" s="20"/>
      <c r="Z91" s="20">
        <v>28.23</v>
      </c>
      <c r="AA91" s="21" t="s">
        <v>1675</v>
      </c>
      <c r="AB91" s="2" t="s">
        <v>15</v>
      </c>
      <c r="AC91" s="4">
        <v>4611</v>
      </c>
      <c r="AD91" s="4">
        <v>132</v>
      </c>
      <c r="AE91" s="4">
        <v>1</v>
      </c>
      <c r="AF91" s="4">
        <v>9</v>
      </c>
      <c r="AG91" s="4">
        <v>13</v>
      </c>
      <c r="AH91" s="4"/>
      <c r="AI91" s="4">
        <v>2</v>
      </c>
      <c r="AJ91" s="4">
        <v>111</v>
      </c>
      <c r="AK91" s="4">
        <v>28</v>
      </c>
      <c r="AL91" s="4">
        <v>8</v>
      </c>
      <c r="AM91" s="4">
        <v>40</v>
      </c>
      <c r="AN91" s="4">
        <v>70</v>
      </c>
      <c r="AO91" s="4">
        <v>109</v>
      </c>
      <c r="AP91" s="4">
        <v>17</v>
      </c>
      <c r="AQ91" s="4">
        <v>146</v>
      </c>
      <c r="AR91" s="4">
        <v>69</v>
      </c>
      <c r="AS91" s="4">
        <v>182</v>
      </c>
      <c r="AT91" s="4">
        <v>52</v>
      </c>
      <c r="AU91" s="4">
        <v>10</v>
      </c>
      <c r="AV91" s="4">
        <v>11</v>
      </c>
      <c r="AW91" s="4">
        <v>24</v>
      </c>
      <c r="AX91" s="4">
        <v>9</v>
      </c>
      <c r="AY91" s="4">
        <v>35</v>
      </c>
      <c r="AZ91" s="4">
        <v>183</v>
      </c>
      <c r="BA91" s="4">
        <v>6</v>
      </c>
      <c r="BB91" s="4">
        <v>36</v>
      </c>
      <c r="BC91" s="4"/>
      <c r="BD91" s="4">
        <v>121</v>
      </c>
      <c r="BE91" s="4"/>
      <c r="BF91" s="4">
        <v>3</v>
      </c>
      <c r="BG91" s="4">
        <v>54</v>
      </c>
      <c r="BH91" s="4">
        <f t="shared" si="45"/>
        <v>1481</v>
      </c>
      <c r="BI91" s="7">
        <f t="shared" si="49"/>
        <v>28.23</v>
      </c>
      <c r="BJ91" s="7">
        <f t="shared" si="25"/>
        <v>32.809999999999995</v>
      </c>
      <c r="BK91" s="7"/>
      <c r="BL91" s="63"/>
      <c r="BM91" s="7">
        <f t="shared" si="26"/>
        <v>32.809999999999995</v>
      </c>
      <c r="BN91" s="7">
        <f t="shared" si="27"/>
        <v>4.5799999999999947</v>
      </c>
      <c r="BO91" s="89">
        <f t="shared" si="28"/>
        <v>0.13959158793050885</v>
      </c>
      <c r="BP91" s="7">
        <f t="shared" si="29"/>
        <v>130168.53</v>
      </c>
      <c r="BQ91" s="7">
        <f t="shared" si="30"/>
        <v>151286.90999999997</v>
      </c>
      <c r="BR91" s="7"/>
      <c r="BS91" s="7"/>
      <c r="BU91" s="6">
        <f t="shared" si="31"/>
        <v>34.409999999999997</v>
      </c>
      <c r="BX91" s="64">
        <f t="shared" si="32"/>
        <v>34.409999999999997</v>
      </c>
      <c r="BY91" s="64">
        <f t="shared" si="46"/>
        <v>6.1799999999999962</v>
      </c>
      <c r="BZ91" s="82">
        <f t="shared" si="33"/>
        <v>0.1795989537925021</v>
      </c>
      <c r="CA91" s="64">
        <f t="shared" si="34"/>
        <v>130168.53</v>
      </c>
      <c r="CB91" s="64">
        <f t="shared" si="35"/>
        <v>158664.50999999998</v>
      </c>
      <c r="CC91" s="64"/>
      <c r="CD91" s="64"/>
      <c r="CF91" s="89"/>
      <c r="CG91" s="7">
        <f t="shared" si="42"/>
        <v>41808.629999999997</v>
      </c>
      <c r="CH91" s="7">
        <f t="shared" si="43"/>
        <v>48591.609999999993</v>
      </c>
      <c r="CI91" s="7"/>
      <c r="CJ91" s="7"/>
      <c r="CL91" s="82"/>
      <c r="CM91" s="64">
        <f t="shared" si="38"/>
        <v>41808.629999999997</v>
      </c>
      <c r="CN91" s="64">
        <f t="shared" si="39"/>
        <v>50961.209999999992</v>
      </c>
    </row>
    <row r="92" spans="1:92" x14ac:dyDescent="0.25">
      <c r="A92" s="1">
        <v>91</v>
      </c>
      <c r="B92" s="4">
        <v>89</v>
      </c>
      <c r="C92" s="2" t="s">
        <v>14</v>
      </c>
      <c r="D92" s="50" t="s">
        <v>652</v>
      </c>
      <c r="E92" s="4">
        <v>134287</v>
      </c>
      <c r="F92" s="2" t="s">
        <v>221</v>
      </c>
      <c r="G92" s="2" t="s">
        <v>222</v>
      </c>
      <c r="H92" s="51" t="str">
        <f t="shared" si="44"/>
        <v>116346-38000-92562</v>
      </c>
      <c r="I92" s="4">
        <v>116346</v>
      </c>
      <c r="J92" s="2" t="s">
        <v>217</v>
      </c>
      <c r="K92" s="2" t="s">
        <v>19</v>
      </c>
      <c r="L92" s="2" t="s">
        <v>223</v>
      </c>
      <c r="M92" s="2" t="s">
        <v>21</v>
      </c>
      <c r="N92" s="3">
        <v>45108</v>
      </c>
      <c r="O92" s="3">
        <v>45473</v>
      </c>
      <c r="P92" s="12"/>
      <c r="Q92" s="12"/>
      <c r="R92" s="12"/>
      <c r="S92" s="13"/>
      <c r="T92" s="16" t="e">
        <f>VLOOKUP(E92,#REF!,12,FALSE)</f>
        <v>#REF!</v>
      </c>
      <c r="U92" s="16"/>
      <c r="V92" s="16" t="e">
        <f>VLOOKUP(E92,#REF!,14,FALSE)</f>
        <v>#REF!</v>
      </c>
      <c r="W92" s="17"/>
      <c r="X92" s="20"/>
      <c r="Y92" s="20"/>
      <c r="Z92" s="20">
        <v>29</v>
      </c>
      <c r="AA92" s="21" t="s">
        <v>1675</v>
      </c>
      <c r="AB92" s="2" t="s">
        <v>15</v>
      </c>
      <c r="AC92" s="4">
        <v>4519</v>
      </c>
      <c r="AD92" s="4">
        <v>134</v>
      </c>
      <c r="AE92" s="4">
        <v>21</v>
      </c>
      <c r="AF92" s="4">
        <v>21</v>
      </c>
      <c r="AG92" s="4">
        <v>6</v>
      </c>
      <c r="AH92" s="4"/>
      <c r="AI92" s="4">
        <v>22</v>
      </c>
      <c r="AJ92" s="4">
        <v>61</v>
      </c>
      <c r="AK92" s="4">
        <v>178</v>
      </c>
      <c r="AL92" s="4">
        <v>70</v>
      </c>
      <c r="AM92" s="4"/>
      <c r="AN92" s="4">
        <v>791</v>
      </c>
      <c r="AO92" s="4"/>
      <c r="AP92" s="4">
        <v>60</v>
      </c>
      <c r="AQ92" s="4">
        <v>169</v>
      </c>
      <c r="AR92" s="4">
        <v>36</v>
      </c>
      <c r="AS92" s="4">
        <v>5</v>
      </c>
      <c r="AT92" s="4"/>
      <c r="AU92" s="4"/>
      <c r="AV92" s="4">
        <v>34</v>
      </c>
      <c r="AW92" s="4">
        <v>201</v>
      </c>
      <c r="AX92" s="4">
        <v>15</v>
      </c>
      <c r="AY92" s="4">
        <v>327</v>
      </c>
      <c r="AZ92" s="4">
        <v>56</v>
      </c>
      <c r="BA92" s="4"/>
      <c r="BB92" s="4">
        <v>5</v>
      </c>
      <c r="BC92" s="4"/>
      <c r="BD92" s="4"/>
      <c r="BE92" s="4"/>
      <c r="BF92" s="4">
        <v>101</v>
      </c>
      <c r="BG92" s="4"/>
      <c r="BH92" s="4">
        <f t="shared" si="45"/>
        <v>2313</v>
      </c>
      <c r="BI92" s="7">
        <f t="shared" si="49"/>
        <v>29</v>
      </c>
      <c r="BJ92" s="7">
        <f t="shared" si="25"/>
        <v>33.71</v>
      </c>
      <c r="BK92" s="7"/>
      <c r="BL92" s="63"/>
      <c r="BM92" s="7">
        <f t="shared" si="26"/>
        <v>33.71</v>
      </c>
      <c r="BN92" s="7">
        <f t="shared" si="27"/>
        <v>4.7100000000000009</v>
      </c>
      <c r="BO92" s="89">
        <f t="shared" si="28"/>
        <v>0.13972115099377042</v>
      </c>
      <c r="BP92" s="7">
        <f t="shared" si="29"/>
        <v>131051</v>
      </c>
      <c r="BQ92" s="7">
        <f t="shared" si="30"/>
        <v>152335.49</v>
      </c>
      <c r="BR92" s="7"/>
      <c r="BS92" s="7"/>
      <c r="BU92" s="6">
        <f t="shared" si="31"/>
        <v>35.35</v>
      </c>
      <c r="BX92" s="64">
        <f t="shared" si="32"/>
        <v>35.35</v>
      </c>
      <c r="BY92" s="64">
        <f t="shared" si="46"/>
        <v>6.3500000000000014</v>
      </c>
      <c r="BZ92" s="82">
        <f t="shared" si="33"/>
        <v>0.17963224893917967</v>
      </c>
      <c r="CA92" s="64">
        <f t="shared" si="34"/>
        <v>131051</v>
      </c>
      <c r="CB92" s="64">
        <f t="shared" si="35"/>
        <v>159746.65</v>
      </c>
      <c r="CC92" s="64"/>
      <c r="CD92" s="64"/>
      <c r="CF92" s="89"/>
      <c r="CG92" s="7">
        <f t="shared" si="42"/>
        <v>67077</v>
      </c>
      <c r="CH92" s="7">
        <f t="shared" si="43"/>
        <v>77971.23</v>
      </c>
      <c r="CI92" s="7"/>
      <c r="CJ92" s="7"/>
      <c r="CL92" s="82"/>
      <c r="CM92" s="64">
        <f t="shared" si="38"/>
        <v>67077</v>
      </c>
      <c r="CN92" s="64">
        <f t="shared" si="39"/>
        <v>81764.55</v>
      </c>
    </row>
    <row r="93" spans="1:92" x14ac:dyDescent="0.25">
      <c r="A93" s="1">
        <v>92</v>
      </c>
      <c r="B93" s="4">
        <v>90</v>
      </c>
      <c r="C93" s="2" t="s">
        <v>14</v>
      </c>
      <c r="D93" s="50" t="s">
        <v>653</v>
      </c>
      <c r="E93" s="4">
        <v>134627</v>
      </c>
      <c r="F93" s="2" t="s">
        <v>224</v>
      </c>
      <c r="G93" s="2" t="s">
        <v>225</v>
      </c>
      <c r="H93" s="51" t="str">
        <f t="shared" si="44"/>
        <v>116346-38000-80801/581258</v>
      </c>
      <c r="I93" s="4">
        <v>116346</v>
      </c>
      <c r="J93" s="2" t="s">
        <v>217</v>
      </c>
      <c r="K93" s="2" t="s">
        <v>19</v>
      </c>
      <c r="L93" s="2" t="s">
        <v>223</v>
      </c>
      <c r="M93" s="2" t="s">
        <v>21</v>
      </c>
      <c r="N93" s="3">
        <v>45108</v>
      </c>
      <c r="O93" s="3">
        <v>45473</v>
      </c>
      <c r="P93" s="12"/>
      <c r="Q93" s="12"/>
      <c r="R93" s="12"/>
      <c r="S93" s="13"/>
      <c r="T93" s="16" t="e">
        <f>VLOOKUP(E93,#REF!,12,FALSE)</f>
        <v>#REF!</v>
      </c>
      <c r="U93" s="16"/>
      <c r="V93" s="16" t="e">
        <f>VLOOKUP(E93,#REF!,14,FALSE)</f>
        <v>#REF!</v>
      </c>
      <c r="W93" s="17"/>
      <c r="X93" s="20"/>
      <c r="Y93" s="20"/>
      <c r="Z93" s="20">
        <v>29</v>
      </c>
      <c r="AA93" s="21" t="s">
        <v>1675</v>
      </c>
      <c r="AB93" s="2" t="s">
        <v>15</v>
      </c>
      <c r="AC93" s="4">
        <v>474</v>
      </c>
      <c r="AD93" s="4"/>
      <c r="AE93" s="4">
        <v>14</v>
      </c>
      <c r="AF93" s="4"/>
      <c r="AG93" s="4"/>
      <c r="AH93" s="4"/>
      <c r="AI93" s="4">
        <v>7</v>
      </c>
      <c r="AJ93" s="4">
        <v>2</v>
      </c>
      <c r="AK93" s="4"/>
      <c r="AL93" s="4">
        <v>8</v>
      </c>
      <c r="AM93" s="4"/>
      <c r="AN93" s="4"/>
      <c r="AO93" s="4">
        <v>8</v>
      </c>
      <c r="AP93" s="4"/>
      <c r="AQ93" s="4">
        <v>43</v>
      </c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>
        <v>4</v>
      </c>
      <c r="BC93" s="4"/>
      <c r="BD93" s="4"/>
      <c r="BE93" s="4"/>
      <c r="BF93" s="4"/>
      <c r="BG93" s="4"/>
      <c r="BH93" s="4">
        <f t="shared" si="45"/>
        <v>86</v>
      </c>
      <c r="BI93" s="7">
        <f t="shared" si="49"/>
        <v>29</v>
      </c>
      <c r="BJ93" s="7">
        <f t="shared" si="25"/>
        <v>33.71</v>
      </c>
      <c r="BK93" s="7"/>
      <c r="BL93" s="63"/>
      <c r="BM93" s="7">
        <f t="shared" si="26"/>
        <v>33.71</v>
      </c>
      <c r="BN93" s="7">
        <f t="shared" si="27"/>
        <v>4.7100000000000009</v>
      </c>
      <c r="BO93" s="89">
        <f t="shared" si="28"/>
        <v>0.13972115099377042</v>
      </c>
      <c r="BP93" s="7">
        <f t="shared" si="29"/>
        <v>13746</v>
      </c>
      <c r="BQ93" s="7">
        <f t="shared" si="30"/>
        <v>15978.54</v>
      </c>
      <c r="BR93" s="7"/>
      <c r="BS93" s="7"/>
      <c r="BU93" s="6">
        <f t="shared" si="31"/>
        <v>35.35</v>
      </c>
      <c r="BX93" s="64">
        <f t="shared" si="32"/>
        <v>35.35</v>
      </c>
      <c r="BY93" s="64">
        <f t="shared" si="46"/>
        <v>6.3500000000000014</v>
      </c>
      <c r="BZ93" s="82">
        <f t="shared" si="33"/>
        <v>0.17963224893917967</v>
      </c>
      <c r="CA93" s="64">
        <f t="shared" si="34"/>
        <v>13746</v>
      </c>
      <c r="CB93" s="64">
        <f t="shared" si="35"/>
        <v>16755.900000000001</v>
      </c>
      <c r="CC93" s="64"/>
      <c r="CD93" s="64"/>
      <c r="CF93" s="89"/>
      <c r="CG93" s="7">
        <f t="shared" si="42"/>
        <v>2494</v>
      </c>
      <c r="CH93" s="7">
        <f t="shared" si="43"/>
        <v>2899.06</v>
      </c>
      <c r="CI93" s="7"/>
      <c r="CJ93" s="7"/>
      <c r="CL93" s="82"/>
      <c r="CM93" s="64">
        <f t="shared" si="38"/>
        <v>2494</v>
      </c>
      <c r="CN93" s="64">
        <f t="shared" si="39"/>
        <v>3040.1</v>
      </c>
    </row>
    <row r="94" spans="1:92" x14ac:dyDescent="0.25">
      <c r="A94" s="1">
        <v>93</v>
      </c>
      <c r="B94" s="4">
        <v>91</v>
      </c>
      <c r="C94" s="2" t="s">
        <v>14</v>
      </c>
      <c r="D94" s="50" t="s">
        <v>654</v>
      </c>
      <c r="E94" s="4">
        <v>134628</v>
      </c>
      <c r="F94" s="2" t="s">
        <v>226</v>
      </c>
      <c r="G94" s="2" t="s">
        <v>227</v>
      </c>
      <c r="H94" s="51" t="str">
        <f t="shared" si="44"/>
        <v>116346-38000-80693/582407</v>
      </c>
      <c r="I94" s="4">
        <v>116346</v>
      </c>
      <c r="J94" s="2" t="s">
        <v>217</v>
      </c>
      <c r="K94" s="2" t="s">
        <v>19</v>
      </c>
      <c r="L94" s="2" t="s">
        <v>223</v>
      </c>
      <c r="M94" s="2" t="s">
        <v>21</v>
      </c>
      <c r="N94" s="3">
        <v>45108</v>
      </c>
      <c r="O94" s="3">
        <v>45473</v>
      </c>
      <c r="P94" s="12"/>
      <c r="Q94" s="12"/>
      <c r="R94" s="12"/>
      <c r="S94" s="13"/>
      <c r="T94" s="16" t="e">
        <f>VLOOKUP(E94,#REF!,12,FALSE)</f>
        <v>#REF!</v>
      </c>
      <c r="U94" s="16"/>
      <c r="V94" s="16" t="e">
        <f>VLOOKUP(E94,#REF!,14,FALSE)</f>
        <v>#REF!</v>
      </c>
      <c r="W94" s="17"/>
      <c r="X94" s="20"/>
      <c r="Y94" s="20"/>
      <c r="Z94" s="20">
        <v>29</v>
      </c>
      <c r="AA94" s="21" t="s">
        <v>1675</v>
      </c>
      <c r="AB94" s="2" t="s">
        <v>15</v>
      </c>
      <c r="AC94" s="4">
        <v>729</v>
      </c>
      <c r="AD94" s="4"/>
      <c r="AE94" s="4">
        <v>3</v>
      </c>
      <c r="AF94" s="4"/>
      <c r="AG94" s="4"/>
      <c r="AH94" s="4"/>
      <c r="AI94" s="4"/>
      <c r="AJ94" s="4">
        <v>2</v>
      </c>
      <c r="AK94" s="4"/>
      <c r="AL94" s="4"/>
      <c r="AM94" s="4">
        <v>208</v>
      </c>
      <c r="AN94" s="4"/>
      <c r="AO94" s="4"/>
      <c r="AP94" s="4"/>
      <c r="AQ94" s="4"/>
      <c r="AR94" s="4"/>
      <c r="AS94" s="4"/>
      <c r="AT94" s="4"/>
      <c r="AU94" s="4">
        <v>13</v>
      </c>
      <c r="AV94" s="4"/>
      <c r="AW94" s="4"/>
      <c r="AX94" s="4"/>
      <c r="AY94" s="4"/>
      <c r="AZ94" s="4">
        <v>38</v>
      </c>
      <c r="BA94" s="4"/>
      <c r="BB94" s="4">
        <v>2</v>
      </c>
      <c r="BC94" s="4"/>
      <c r="BD94" s="4"/>
      <c r="BE94" s="4"/>
      <c r="BF94" s="4"/>
      <c r="BG94" s="4"/>
      <c r="BH94" s="4">
        <f t="shared" si="45"/>
        <v>266</v>
      </c>
      <c r="BI94" s="7">
        <f t="shared" si="49"/>
        <v>29</v>
      </c>
      <c r="BJ94" s="7">
        <f t="shared" si="25"/>
        <v>33.71</v>
      </c>
      <c r="BK94" s="7"/>
      <c r="BL94" s="63"/>
      <c r="BM94" s="7">
        <f t="shared" si="26"/>
        <v>33.71</v>
      </c>
      <c r="BN94" s="7">
        <f t="shared" si="27"/>
        <v>4.7100000000000009</v>
      </c>
      <c r="BO94" s="89">
        <f t="shared" si="28"/>
        <v>0.13972115099377042</v>
      </c>
      <c r="BP94" s="7">
        <f t="shared" si="29"/>
        <v>21141</v>
      </c>
      <c r="BQ94" s="7">
        <f t="shared" si="30"/>
        <v>24574.59</v>
      </c>
      <c r="BR94" s="7"/>
      <c r="BS94" s="7"/>
      <c r="BU94" s="6">
        <f t="shared" si="31"/>
        <v>35.35</v>
      </c>
      <c r="BX94" s="64">
        <f t="shared" si="32"/>
        <v>35.35</v>
      </c>
      <c r="BY94" s="64">
        <f t="shared" si="46"/>
        <v>6.3500000000000014</v>
      </c>
      <c r="BZ94" s="82">
        <f t="shared" si="33"/>
        <v>0.17963224893917967</v>
      </c>
      <c r="CA94" s="64">
        <f t="shared" si="34"/>
        <v>21141</v>
      </c>
      <c r="CB94" s="64">
        <f t="shared" si="35"/>
        <v>25770.15</v>
      </c>
      <c r="CC94" s="64"/>
      <c r="CD94" s="64"/>
      <c r="CF94" s="89"/>
      <c r="CG94" s="7">
        <f t="shared" si="42"/>
        <v>7714</v>
      </c>
      <c r="CH94" s="7">
        <f t="shared" si="43"/>
        <v>8966.86</v>
      </c>
      <c r="CI94" s="7"/>
      <c r="CJ94" s="7"/>
      <c r="CL94" s="82"/>
      <c r="CM94" s="64">
        <f t="shared" si="38"/>
        <v>7714</v>
      </c>
      <c r="CN94" s="64">
        <f t="shared" si="39"/>
        <v>9403.1</v>
      </c>
    </row>
    <row r="95" spans="1:92" x14ac:dyDescent="0.25">
      <c r="A95" s="1">
        <v>94</v>
      </c>
      <c r="B95" s="4">
        <v>92</v>
      </c>
      <c r="C95" s="2" t="s">
        <v>14</v>
      </c>
      <c r="D95" s="50" t="s">
        <v>655</v>
      </c>
      <c r="E95" s="4">
        <v>140972</v>
      </c>
      <c r="F95" s="2" t="s">
        <v>228</v>
      </c>
      <c r="G95" s="2" t="s">
        <v>229</v>
      </c>
      <c r="H95" s="51" t="str">
        <f t="shared" si="44"/>
        <v>116346-38000-18574</v>
      </c>
      <c r="I95" s="4">
        <v>116346</v>
      </c>
      <c r="J95" s="2" t="s">
        <v>217</v>
      </c>
      <c r="K95" s="2" t="s">
        <v>19</v>
      </c>
      <c r="L95" s="2" t="s">
        <v>223</v>
      </c>
      <c r="M95" s="2" t="s">
        <v>21</v>
      </c>
      <c r="N95" s="3">
        <v>45108</v>
      </c>
      <c r="O95" s="3">
        <v>45473</v>
      </c>
      <c r="P95" s="12"/>
      <c r="Q95" s="12"/>
      <c r="R95" s="12"/>
      <c r="S95" s="13"/>
      <c r="T95" s="16" t="e">
        <f>VLOOKUP(E95,#REF!,12,FALSE)</f>
        <v>#REF!</v>
      </c>
      <c r="U95" s="16"/>
      <c r="V95" s="16" t="e">
        <f>VLOOKUP(E95,#REF!,14,FALSE)</f>
        <v>#REF!</v>
      </c>
      <c r="W95" s="17"/>
      <c r="X95" s="20"/>
      <c r="Y95" s="20"/>
      <c r="Z95" s="20">
        <v>29</v>
      </c>
      <c r="AA95" s="21" t="s">
        <v>1675</v>
      </c>
      <c r="AB95" s="2" t="s">
        <v>15</v>
      </c>
      <c r="AC95" s="4">
        <v>3117</v>
      </c>
      <c r="AD95" s="4">
        <v>79</v>
      </c>
      <c r="AE95" s="4"/>
      <c r="AF95" s="4">
        <v>43</v>
      </c>
      <c r="AG95" s="4">
        <v>50</v>
      </c>
      <c r="AH95" s="4"/>
      <c r="AI95" s="4"/>
      <c r="AJ95" s="4">
        <v>25</v>
      </c>
      <c r="AK95" s="4">
        <v>157</v>
      </c>
      <c r="AL95" s="4">
        <v>2</v>
      </c>
      <c r="AM95" s="4">
        <v>308</v>
      </c>
      <c r="AN95" s="4">
        <v>212</v>
      </c>
      <c r="AO95" s="4">
        <v>194</v>
      </c>
      <c r="AP95" s="4">
        <v>5</v>
      </c>
      <c r="AQ95" s="4"/>
      <c r="AR95" s="4">
        <v>15</v>
      </c>
      <c r="AS95" s="4">
        <v>61</v>
      </c>
      <c r="AT95" s="4">
        <v>2</v>
      </c>
      <c r="AU95" s="4"/>
      <c r="AV95" s="4"/>
      <c r="AW95" s="4">
        <v>43</v>
      </c>
      <c r="AX95" s="4"/>
      <c r="AY95" s="4">
        <v>31</v>
      </c>
      <c r="AZ95" s="4"/>
      <c r="BA95" s="4"/>
      <c r="BB95" s="4"/>
      <c r="BC95" s="4"/>
      <c r="BD95" s="4"/>
      <c r="BE95" s="4"/>
      <c r="BF95" s="4">
        <v>94</v>
      </c>
      <c r="BG95" s="4">
        <v>49</v>
      </c>
      <c r="BH95" s="4">
        <f t="shared" si="45"/>
        <v>1370</v>
      </c>
      <c r="BI95" s="7">
        <f t="shared" si="49"/>
        <v>29</v>
      </c>
      <c r="BJ95" s="7">
        <f t="shared" si="25"/>
        <v>33.71</v>
      </c>
      <c r="BK95" s="7"/>
      <c r="BL95" s="63"/>
      <c r="BM95" s="7">
        <f t="shared" si="26"/>
        <v>33.71</v>
      </c>
      <c r="BN95" s="7">
        <f t="shared" si="27"/>
        <v>4.7100000000000009</v>
      </c>
      <c r="BO95" s="89">
        <f t="shared" si="28"/>
        <v>0.13972115099377042</v>
      </c>
      <c r="BP95" s="7">
        <f t="shared" si="29"/>
        <v>90393</v>
      </c>
      <c r="BQ95" s="7">
        <f t="shared" si="30"/>
        <v>105074.07</v>
      </c>
      <c r="BR95" s="7"/>
      <c r="BS95" s="7"/>
      <c r="BU95" s="6">
        <f t="shared" si="31"/>
        <v>35.35</v>
      </c>
      <c r="BX95" s="64">
        <f t="shared" si="32"/>
        <v>35.35</v>
      </c>
      <c r="BY95" s="64">
        <f t="shared" si="46"/>
        <v>6.3500000000000014</v>
      </c>
      <c r="BZ95" s="82">
        <f t="shared" si="33"/>
        <v>0.17963224893917967</v>
      </c>
      <c r="CA95" s="64">
        <f t="shared" si="34"/>
        <v>90393</v>
      </c>
      <c r="CB95" s="64">
        <f t="shared" si="35"/>
        <v>110185.95000000001</v>
      </c>
      <c r="CC95" s="64"/>
      <c r="CD95" s="64"/>
      <c r="CF95" s="89"/>
      <c r="CG95" s="7">
        <f t="shared" si="42"/>
        <v>39730</v>
      </c>
      <c r="CH95" s="7">
        <f t="shared" si="43"/>
        <v>46182.700000000004</v>
      </c>
      <c r="CI95" s="7"/>
      <c r="CJ95" s="7"/>
      <c r="CL95" s="82"/>
      <c r="CM95" s="64">
        <f t="shared" si="38"/>
        <v>39730</v>
      </c>
      <c r="CN95" s="64">
        <f t="shared" si="39"/>
        <v>48429.5</v>
      </c>
    </row>
    <row r="96" spans="1:92" x14ac:dyDescent="0.25">
      <c r="A96" s="1">
        <v>95</v>
      </c>
      <c r="B96" s="4">
        <v>93</v>
      </c>
      <c r="C96" s="2" t="s">
        <v>14</v>
      </c>
      <c r="D96" s="50" t="s">
        <v>656</v>
      </c>
      <c r="E96" s="4">
        <v>113292</v>
      </c>
      <c r="F96" s="2" t="s">
        <v>230</v>
      </c>
      <c r="G96" s="2" t="s">
        <v>231</v>
      </c>
      <c r="H96" s="51" t="str">
        <f t="shared" si="44"/>
        <v>100565-61843/837696</v>
      </c>
      <c r="I96" s="4">
        <v>100565</v>
      </c>
      <c r="J96" s="2" t="s">
        <v>232</v>
      </c>
      <c r="K96" s="2" t="s">
        <v>233</v>
      </c>
      <c r="L96" s="2" t="s">
        <v>234</v>
      </c>
      <c r="M96" s="2" t="s">
        <v>21</v>
      </c>
      <c r="N96" s="3">
        <v>45108</v>
      </c>
      <c r="O96" s="3">
        <v>45473</v>
      </c>
      <c r="P96" s="12">
        <f>4.01*3</f>
        <v>12.03</v>
      </c>
      <c r="Q96" s="12"/>
      <c r="R96" s="12"/>
      <c r="S96" s="13"/>
      <c r="T96" s="16">
        <v>12.03</v>
      </c>
      <c r="U96" s="16">
        <v>1</v>
      </c>
      <c r="V96" s="16"/>
      <c r="W96" s="17"/>
      <c r="X96" s="20"/>
      <c r="Y96" s="20"/>
      <c r="Z96" s="20"/>
      <c r="AA96" s="21"/>
      <c r="AB96" s="2" t="s">
        <v>15</v>
      </c>
      <c r="AC96" s="4">
        <v>1230</v>
      </c>
      <c r="AD96" s="4"/>
      <c r="AE96" s="4"/>
      <c r="AF96" s="4"/>
      <c r="AG96" s="4"/>
      <c r="AH96" s="4"/>
      <c r="AI96" s="4">
        <v>86</v>
      </c>
      <c r="AJ96" s="4"/>
      <c r="AK96" s="4"/>
      <c r="AL96" s="4">
        <v>79</v>
      </c>
      <c r="AM96" s="4"/>
      <c r="AN96" s="4"/>
      <c r="AO96" s="4"/>
      <c r="AP96" s="4"/>
      <c r="AQ96" s="4">
        <v>222</v>
      </c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>
        <f t="shared" si="45"/>
        <v>387</v>
      </c>
      <c r="BI96" s="7">
        <f t="shared" ref="BI96:BI105" si="50">T96+U96</f>
        <v>13.03</v>
      </c>
      <c r="BJ96" s="7">
        <f t="shared" si="25"/>
        <v>15.14</v>
      </c>
      <c r="BK96" s="7"/>
      <c r="BL96" s="63"/>
      <c r="BM96" s="7">
        <f t="shared" si="26"/>
        <v>15.14</v>
      </c>
      <c r="BN96" s="7">
        <f t="shared" si="27"/>
        <v>2.1100000000000012</v>
      </c>
      <c r="BO96" s="89">
        <f t="shared" si="28"/>
        <v>0.13936591809775437</v>
      </c>
      <c r="BP96" s="7">
        <f t="shared" si="29"/>
        <v>16026.9</v>
      </c>
      <c r="BQ96" s="7">
        <f t="shared" si="30"/>
        <v>18622.2</v>
      </c>
      <c r="BR96" s="7"/>
      <c r="BS96" s="7"/>
      <c r="BU96" s="6">
        <f t="shared" si="31"/>
        <v>15.879999999999999</v>
      </c>
      <c r="BX96" s="64">
        <f t="shared" si="32"/>
        <v>15.879999999999999</v>
      </c>
      <c r="BY96" s="64">
        <f t="shared" si="46"/>
        <v>2.8499999999999996</v>
      </c>
      <c r="BZ96" s="82">
        <f t="shared" si="33"/>
        <v>0.17947103274559192</v>
      </c>
      <c r="CA96" s="64">
        <f t="shared" si="34"/>
        <v>16026.9</v>
      </c>
      <c r="CB96" s="64">
        <f t="shared" si="35"/>
        <v>19532.399999999998</v>
      </c>
      <c r="CC96" s="64"/>
      <c r="CD96" s="64"/>
      <c r="CF96" s="89"/>
      <c r="CG96" s="7">
        <f t="shared" si="42"/>
        <v>5042.6099999999997</v>
      </c>
      <c r="CH96" s="7">
        <f t="shared" si="43"/>
        <v>5859.18</v>
      </c>
      <c r="CI96" s="7"/>
      <c r="CJ96" s="7"/>
      <c r="CL96" s="82"/>
      <c r="CM96" s="64">
        <f t="shared" si="38"/>
        <v>5042.6099999999997</v>
      </c>
      <c r="CN96" s="64">
        <f t="shared" si="39"/>
        <v>6145.5599999999995</v>
      </c>
    </row>
    <row r="97" spans="1:92" x14ac:dyDescent="0.25">
      <c r="A97" s="1">
        <v>96</v>
      </c>
      <c r="B97" s="4">
        <v>94</v>
      </c>
      <c r="C97" s="2" t="s">
        <v>14</v>
      </c>
      <c r="D97" s="50" t="s">
        <v>657</v>
      </c>
      <c r="E97" s="4">
        <v>140683</v>
      </c>
      <c r="F97" s="2" t="s">
        <v>235</v>
      </c>
      <c r="G97" s="2" t="s">
        <v>236</v>
      </c>
      <c r="H97" s="51" t="str">
        <f t="shared" si="44"/>
        <v>100198-WGCC96-2GB</v>
      </c>
      <c r="I97" s="4">
        <v>100198</v>
      </c>
      <c r="J97" s="2" t="s">
        <v>237</v>
      </c>
      <c r="K97" s="2" t="s">
        <v>19</v>
      </c>
      <c r="L97" s="2" t="s">
        <v>238</v>
      </c>
      <c r="M97" s="2" t="s">
        <v>21</v>
      </c>
      <c r="N97" s="3">
        <v>45108</v>
      </c>
      <c r="O97" s="3">
        <v>45473</v>
      </c>
      <c r="P97" s="12"/>
      <c r="Q97" s="12"/>
      <c r="R97" s="12"/>
      <c r="S97" s="13"/>
      <c r="T97" s="16" t="e">
        <f>VLOOKUP(E97,#REF!,12,FALSE)</f>
        <v>#REF!</v>
      </c>
      <c r="U97" s="16">
        <v>1</v>
      </c>
      <c r="V97" s="16" t="e">
        <f>VLOOKUP(E97,#REF!,14,FALSE)</f>
        <v>#REF!</v>
      </c>
      <c r="W97" s="17"/>
      <c r="X97" s="20"/>
      <c r="Y97" s="20"/>
      <c r="Z97" s="20"/>
      <c r="AA97" s="21"/>
      <c r="AB97" s="2" t="s">
        <v>15</v>
      </c>
      <c r="AC97" s="4">
        <v>345</v>
      </c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>
        <v>1</v>
      </c>
      <c r="AV97" s="4"/>
      <c r="AW97" s="4">
        <v>14</v>
      </c>
      <c r="AX97" s="4">
        <v>5</v>
      </c>
      <c r="AY97" s="4"/>
      <c r="AZ97" s="4"/>
      <c r="BA97" s="4"/>
      <c r="BB97" s="4"/>
      <c r="BC97" s="4"/>
      <c r="BD97" s="4"/>
      <c r="BE97" s="4"/>
      <c r="BF97" s="4"/>
      <c r="BG97" s="4"/>
      <c r="BH97" s="4">
        <f t="shared" si="45"/>
        <v>20</v>
      </c>
      <c r="BI97" s="7" t="e">
        <f t="shared" si="50"/>
        <v>#REF!</v>
      </c>
      <c r="BJ97" s="7" t="e">
        <f t="shared" si="25"/>
        <v>#REF!</v>
      </c>
      <c r="BK97" s="7"/>
      <c r="BL97" s="63"/>
      <c r="BM97" s="7" t="e">
        <f t="shared" si="26"/>
        <v>#REF!</v>
      </c>
      <c r="BN97" s="7" t="e">
        <f t="shared" si="27"/>
        <v>#REF!</v>
      </c>
      <c r="BO97" s="89" t="e">
        <f t="shared" si="28"/>
        <v>#REF!</v>
      </c>
      <c r="BP97" s="7" t="e">
        <f t="shared" si="29"/>
        <v>#REF!</v>
      </c>
      <c r="BQ97" s="7" t="e">
        <f t="shared" si="30"/>
        <v>#REF!</v>
      </c>
      <c r="BR97" s="7"/>
      <c r="BS97" s="7"/>
      <c r="BU97" s="6" t="e">
        <f t="shared" si="31"/>
        <v>#REF!</v>
      </c>
      <c r="BX97" s="64" t="e">
        <f t="shared" si="32"/>
        <v>#REF!</v>
      </c>
      <c r="BY97" s="64" t="e">
        <f t="shared" si="46"/>
        <v>#REF!</v>
      </c>
      <c r="BZ97" s="82" t="e">
        <f t="shared" si="33"/>
        <v>#REF!</v>
      </c>
      <c r="CA97" s="64" t="e">
        <f t="shared" si="34"/>
        <v>#REF!</v>
      </c>
      <c r="CB97" s="64" t="e">
        <f t="shared" si="35"/>
        <v>#REF!</v>
      </c>
      <c r="CC97" s="64"/>
      <c r="CD97" s="64"/>
      <c r="CF97" s="89"/>
      <c r="CG97" s="7" t="e">
        <f t="shared" si="42"/>
        <v>#REF!</v>
      </c>
      <c r="CH97" s="7" t="e">
        <f t="shared" si="43"/>
        <v>#REF!</v>
      </c>
      <c r="CI97" s="7"/>
      <c r="CJ97" s="7"/>
      <c r="CL97" s="82"/>
      <c r="CM97" s="64" t="e">
        <f t="shared" si="38"/>
        <v>#REF!</v>
      </c>
      <c r="CN97" s="64" t="e">
        <f t="shared" si="39"/>
        <v>#REF!</v>
      </c>
    </row>
    <row r="98" spans="1:92" x14ac:dyDescent="0.25">
      <c r="A98" s="1">
        <v>97</v>
      </c>
      <c r="B98" s="4">
        <v>95</v>
      </c>
      <c r="C98" s="2" t="s">
        <v>14</v>
      </c>
      <c r="D98" s="50" t="s">
        <v>658</v>
      </c>
      <c r="E98" s="4">
        <v>138751</v>
      </c>
      <c r="F98" s="2" t="s">
        <v>239</v>
      </c>
      <c r="G98" s="2" t="s">
        <v>240</v>
      </c>
      <c r="H98" s="51" t="str">
        <f t="shared" si="44"/>
        <v>100198-WGCCC168-AS</v>
      </c>
      <c r="I98" s="4">
        <v>100198</v>
      </c>
      <c r="J98" s="2" t="s">
        <v>237</v>
      </c>
      <c r="K98" s="2" t="s">
        <v>19</v>
      </c>
      <c r="L98" s="2" t="s">
        <v>241</v>
      </c>
      <c r="M98" s="2" t="s">
        <v>21</v>
      </c>
      <c r="N98" s="3">
        <v>45108</v>
      </c>
      <c r="O98" s="3">
        <v>45473</v>
      </c>
      <c r="P98" s="12"/>
      <c r="Q98" s="12"/>
      <c r="R98" s="12"/>
      <c r="S98" s="13"/>
      <c r="T98" s="16" t="e">
        <f>VLOOKUP(E98,#REF!,12,FALSE)</f>
        <v>#REF!</v>
      </c>
      <c r="U98" s="16">
        <v>1</v>
      </c>
      <c r="V98" s="16" t="e">
        <f>VLOOKUP(E98,#REF!,14,FALSE)</f>
        <v>#REF!</v>
      </c>
      <c r="W98" s="17"/>
      <c r="X98" s="20"/>
      <c r="Y98" s="20"/>
      <c r="Z98" s="20"/>
      <c r="AA98" s="21"/>
      <c r="AB98" s="2" t="s">
        <v>15</v>
      </c>
      <c r="AC98" s="4">
        <v>1519</v>
      </c>
      <c r="AD98" s="4"/>
      <c r="AE98" s="4">
        <v>10</v>
      </c>
      <c r="AF98" s="4"/>
      <c r="AG98" s="4">
        <v>25</v>
      </c>
      <c r="AH98" s="4">
        <v>10</v>
      </c>
      <c r="AI98" s="4">
        <v>189</v>
      </c>
      <c r="AJ98" s="4"/>
      <c r="AK98" s="4"/>
      <c r="AL98" s="4">
        <v>10</v>
      </c>
      <c r="AM98" s="4"/>
      <c r="AN98" s="4"/>
      <c r="AO98" s="4"/>
      <c r="AP98" s="4"/>
      <c r="AQ98" s="4">
        <v>606</v>
      </c>
      <c r="AR98" s="4">
        <v>4</v>
      </c>
      <c r="AS98" s="4"/>
      <c r="AT98" s="4">
        <v>48</v>
      </c>
      <c r="AU98" s="4"/>
      <c r="AV98" s="4"/>
      <c r="AW98" s="4">
        <v>47</v>
      </c>
      <c r="AX98" s="4"/>
      <c r="AY98" s="4"/>
      <c r="AZ98" s="4"/>
      <c r="BA98" s="4"/>
      <c r="BB98" s="4">
        <v>28</v>
      </c>
      <c r="BC98" s="4"/>
      <c r="BD98" s="4"/>
      <c r="BE98" s="4"/>
      <c r="BF98" s="4"/>
      <c r="BG98" s="4"/>
      <c r="BH98" s="4">
        <f t="shared" si="45"/>
        <v>977</v>
      </c>
      <c r="BI98" s="7" t="e">
        <f t="shared" si="50"/>
        <v>#REF!</v>
      </c>
      <c r="BJ98" s="7" t="e">
        <f t="shared" si="25"/>
        <v>#REF!</v>
      </c>
      <c r="BK98" s="7"/>
      <c r="BL98" s="63"/>
      <c r="BM98" s="7" t="e">
        <f t="shared" si="26"/>
        <v>#REF!</v>
      </c>
      <c r="BN98" s="7" t="e">
        <f t="shared" si="27"/>
        <v>#REF!</v>
      </c>
      <c r="BO98" s="89" t="e">
        <f t="shared" si="28"/>
        <v>#REF!</v>
      </c>
      <c r="BP98" s="7" t="e">
        <f t="shared" si="29"/>
        <v>#REF!</v>
      </c>
      <c r="BQ98" s="7" t="e">
        <f t="shared" si="30"/>
        <v>#REF!</v>
      </c>
      <c r="BR98" s="7"/>
      <c r="BS98" s="7"/>
      <c r="BU98" s="6" t="e">
        <f t="shared" si="31"/>
        <v>#REF!</v>
      </c>
      <c r="BX98" s="64" t="e">
        <f t="shared" si="32"/>
        <v>#REF!</v>
      </c>
      <c r="BY98" s="64" t="e">
        <f t="shared" si="46"/>
        <v>#REF!</v>
      </c>
      <c r="BZ98" s="82" t="e">
        <f t="shared" si="33"/>
        <v>#REF!</v>
      </c>
      <c r="CA98" s="64" t="e">
        <f t="shared" si="34"/>
        <v>#REF!</v>
      </c>
      <c r="CB98" s="64" t="e">
        <f t="shared" si="35"/>
        <v>#REF!</v>
      </c>
      <c r="CC98" s="64"/>
      <c r="CD98" s="64"/>
      <c r="CF98" s="89"/>
      <c r="CG98" s="7" t="e">
        <f t="shared" si="42"/>
        <v>#REF!</v>
      </c>
      <c r="CH98" s="7" t="e">
        <f t="shared" si="43"/>
        <v>#REF!</v>
      </c>
      <c r="CI98" s="7"/>
      <c r="CJ98" s="7"/>
      <c r="CL98" s="82"/>
      <c r="CM98" s="64" t="e">
        <f t="shared" si="38"/>
        <v>#REF!</v>
      </c>
      <c r="CN98" s="64" t="e">
        <f t="shared" si="39"/>
        <v>#REF!</v>
      </c>
    </row>
    <row r="99" spans="1:92" x14ac:dyDescent="0.25">
      <c r="A99" s="1">
        <v>98</v>
      </c>
      <c r="B99" s="4">
        <v>96</v>
      </c>
      <c r="C99" s="2" t="s">
        <v>14</v>
      </c>
      <c r="D99" s="50" t="s">
        <v>659</v>
      </c>
      <c r="E99" s="4">
        <v>139816</v>
      </c>
      <c r="F99" s="2" t="s">
        <v>242</v>
      </c>
      <c r="G99" s="2" t="s">
        <v>243</v>
      </c>
      <c r="H99" s="51" t="str">
        <f t="shared" si="44"/>
        <v>100198-WGCCC192-1S</v>
      </c>
      <c r="I99" s="4">
        <v>100198</v>
      </c>
      <c r="J99" s="2" t="s">
        <v>237</v>
      </c>
      <c r="K99" s="2" t="s">
        <v>19</v>
      </c>
      <c r="L99" s="2" t="s">
        <v>244</v>
      </c>
      <c r="M99" s="2" t="s">
        <v>21</v>
      </c>
      <c r="N99" s="3">
        <v>45108</v>
      </c>
      <c r="O99" s="3">
        <v>45473</v>
      </c>
      <c r="P99" s="12"/>
      <c r="Q99" s="12"/>
      <c r="R99" s="12"/>
      <c r="S99" s="13"/>
      <c r="T99" s="16" t="e">
        <f>VLOOKUP(E99,#REF!,12,FALSE)</f>
        <v>#REF!</v>
      </c>
      <c r="U99" s="16">
        <v>1</v>
      </c>
      <c r="V99" s="16" t="e">
        <f>VLOOKUP(E99,#REF!,14,FALSE)</f>
        <v>#REF!</v>
      </c>
      <c r="W99" s="17"/>
      <c r="X99" s="20"/>
      <c r="Y99" s="20"/>
      <c r="Z99" s="20"/>
      <c r="AA99" s="21"/>
      <c r="AB99" s="2" t="s">
        <v>15</v>
      </c>
      <c r="AC99" s="4">
        <v>980</v>
      </c>
      <c r="AD99" s="4"/>
      <c r="AE99" s="4">
        <v>54</v>
      </c>
      <c r="AF99" s="4"/>
      <c r="AG99" s="4"/>
      <c r="AH99" s="4">
        <v>89</v>
      </c>
      <c r="AI99" s="4"/>
      <c r="AJ99" s="4"/>
      <c r="AK99" s="4"/>
      <c r="AL99" s="4">
        <v>19</v>
      </c>
      <c r="AM99" s="4"/>
      <c r="AN99" s="4"/>
      <c r="AO99" s="4"/>
      <c r="AP99" s="4"/>
      <c r="AQ99" s="4"/>
      <c r="AR99" s="4">
        <v>4</v>
      </c>
      <c r="AS99" s="4">
        <v>37</v>
      </c>
      <c r="AT99" s="4">
        <v>75</v>
      </c>
      <c r="AU99" s="4">
        <v>3</v>
      </c>
      <c r="AV99" s="4"/>
      <c r="AW99" s="4"/>
      <c r="AX99" s="4"/>
      <c r="AY99" s="4"/>
      <c r="AZ99" s="4"/>
      <c r="BA99" s="4"/>
      <c r="BB99" s="4">
        <v>4</v>
      </c>
      <c r="BC99" s="4"/>
      <c r="BD99" s="4"/>
      <c r="BE99" s="4"/>
      <c r="BF99" s="4"/>
      <c r="BG99" s="4"/>
      <c r="BH99" s="4">
        <f t="shared" si="45"/>
        <v>285</v>
      </c>
      <c r="BI99" s="7" t="e">
        <f t="shared" si="50"/>
        <v>#REF!</v>
      </c>
      <c r="BJ99" s="7" t="e">
        <f t="shared" si="25"/>
        <v>#REF!</v>
      </c>
      <c r="BK99" s="7"/>
      <c r="BL99" s="63"/>
      <c r="BM99" s="7" t="e">
        <f t="shared" si="26"/>
        <v>#REF!</v>
      </c>
      <c r="BN99" s="7" t="e">
        <f t="shared" si="27"/>
        <v>#REF!</v>
      </c>
      <c r="BO99" s="89" t="e">
        <f t="shared" si="28"/>
        <v>#REF!</v>
      </c>
      <c r="BP99" s="7" t="e">
        <f t="shared" si="29"/>
        <v>#REF!</v>
      </c>
      <c r="BQ99" s="7" t="e">
        <f t="shared" si="30"/>
        <v>#REF!</v>
      </c>
      <c r="BR99" s="7"/>
      <c r="BS99" s="7"/>
      <c r="BU99" s="6" t="e">
        <f t="shared" si="31"/>
        <v>#REF!</v>
      </c>
      <c r="BX99" s="64" t="e">
        <f t="shared" si="32"/>
        <v>#REF!</v>
      </c>
      <c r="BY99" s="64" t="e">
        <f t="shared" si="46"/>
        <v>#REF!</v>
      </c>
      <c r="BZ99" s="82" t="e">
        <f t="shared" si="33"/>
        <v>#REF!</v>
      </c>
      <c r="CA99" s="64" t="e">
        <f t="shared" si="34"/>
        <v>#REF!</v>
      </c>
      <c r="CB99" s="64" t="e">
        <f t="shared" si="35"/>
        <v>#REF!</v>
      </c>
      <c r="CC99" s="64"/>
      <c r="CD99" s="64"/>
      <c r="CF99" s="89"/>
      <c r="CG99" s="7" t="e">
        <f t="shared" si="42"/>
        <v>#REF!</v>
      </c>
      <c r="CH99" s="7" t="e">
        <f t="shared" si="43"/>
        <v>#REF!</v>
      </c>
      <c r="CI99" s="7"/>
      <c r="CJ99" s="7"/>
      <c r="CL99" s="82"/>
      <c r="CM99" s="64" t="e">
        <f t="shared" si="38"/>
        <v>#REF!</v>
      </c>
      <c r="CN99" s="64" t="e">
        <f t="shared" si="39"/>
        <v>#REF!</v>
      </c>
    </row>
    <row r="100" spans="1:92" x14ac:dyDescent="0.25">
      <c r="A100" s="1">
        <v>99</v>
      </c>
      <c r="B100" s="4">
        <v>97</v>
      </c>
      <c r="C100" s="2" t="s">
        <v>14</v>
      </c>
      <c r="D100" s="50" t="s">
        <v>660</v>
      </c>
      <c r="E100" s="4">
        <v>134514</v>
      </c>
      <c r="F100" s="2" t="s">
        <v>245</v>
      </c>
      <c r="G100" s="2" t="s">
        <v>246</v>
      </c>
      <c r="H100" s="51" t="str">
        <f t="shared" si="44"/>
        <v>100198-WGCELC140-1SW</v>
      </c>
      <c r="I100" s="4">
        <v>100198</v>
      </c>
      <c r="J100" s="2" t="s">
        <v>237</v>
      </c>
      <c r="K100" s="2" t="s">
        <v>19</v>
      </c>
      <c r="L100" s="2" t="s">
        <v>247</v>
      </c>
      <c r="M100" s="2" t="s">
        <v>21</v>
      </c>
      <c r="N100" s="3">
        <v>45108</v>
      </c>
      <c r="O100" s="3">
        <v>45473</v>
      </c>
      <c r="P100" s="12"/>
      <c r="Q100" s="12"/>
      <c r="R100" s="12"/>
      <c r="S100" s="13"/>
      <c r="T100" s="16" t="e">
        <f>VLOOKUP(E100,#REF!,12,FALSE)</f>
        <v>#REF!</v>
      </c>
      <c r="U100" s="16">
        <v>1</v>
      </c>
      <c r="V100" s="16" t="e">
        <f>VLOOKUP(E100,#REF!,14,FALSE)</f>
        <v>#REF!</v>
      </c>
      <c r="W100" s="17"/>
      <c r="X100" s="20"/>
      <c r="Y100" s="20"/>
      <c r="Z100" s="20"/>
      <c r="AA100" s="21"/>
      <c r="AB100" s="2" t="s">
        <v>15</v>
      </c>
      <c r="AC100" s="4">
        <v>1353</v>
      </c>
      <c r="AD100" s="4">
        <v>35</v>
      </c>
      <c r="AE100" s="4">
        <v>6</v>
      </c>
      <c r="AF100" s="4">
        <v>11</v>
      </c>
      <c r="AG100" s="4">
        <v>5</v>
      </c>
      <c r="AH100" s="4">
        <v>10</v>
      </c>
      <c r="AI100" s="4">
        <v>140</v>
      </c>
      <c r="AJ100" s="4"/>
      <c r="AK100" s="4"/>
      <c r="AL100" s="4">
        <v>18</v>
      </c>
      <c r="AM100" s="4">
        <v>60</v>
      </c>
      <c r="AN100" s="4">
        <v>99</v>
      </c>
      <c r="AO100" s="4"/>
      <c r="AP100" s="4"/>
      <c r="AQ100" s="4">
        <v>89</v>
      </c>
      <c r="AR100" s="4">
        <v>11</v>
      </c>
      <c r="AS100" s="4">
        <v>76</v>
      </c>
      <c r="AT100" s="4"/>
      <c r="AU100" s="4">
        <v>47</v>
      </c>
      <c r="AV100" s="4">
        <v>1</v>
      </c>
      <c r="AW100" s="4"/>
      <c r="AX100" s="4"/>
      <c r="AY100" s="4"/>
      <c r="AZ100" s="4">
        <v>59</v>
      </c>
      <c r="BA100" s="4"/>
      <c r="BB100" s="4"/>
      <c r="BC100" s="4">
        <v>14</v>
      </c>
      <c r="BD100" s="4"/>
      <c r="BE100" s="4"/>
      <c r="BF100" s="4"/>
      <c r="BG100" s="4">
        <v>35</v>
      </c>
      <c r="BH100" s="4">
        <f t="shared" si="45"/>
        <v>716</v>
      </c>
      <c r="BI100" s="7" t="e">
        <f t="shared" si="50"/>
        <v>#REF!</v>
      </c>
      <c r="BJ100" s="7" t="e">
        <f t="shared" si="25"/>
        <v>#REF!</v>
      </c>
      <c r="BK100" s="7"/>
      <c r="BL100" s="63"/>
      <c r="BM100" s="7" t="e">
        <f t="shared" si="26"/>
        <v>#REF!</v>
      </c>
      <c r="BN100" s="7" t="e">
        <f t="shared" si="27"/>
        <v>#REF!</v>
      </c>
      <c r="BO100" s="89" t="e">
        <f t="shared" si="28"/>
        <v>#REF!</v>
      </c>
      <c r="BP100" s="7" t="e">
        <f t="shared" si="29"/>
        <v>#REF!</v>
      </c>
      <c r="BQ100" s="7" t="e">
        <f t="shared" si="30"/>
        <v>#REF!</v>
      </c>
      <c r="BR100" s="7"/>
      <c r="BS100" s="7"/>
      <c r="BU100" s="6" t="e">
        <f t="shared" si="31"/>
        <v>#REF!</v>
      </c>
      <c r="BX100" s="64" t="e">
        <f t="shared" si="32"/>
        <v>#REF!</v>
      </c>
      <c r="BY100" s="64" t="e">
        <f t="shared" si="46"/>
        <v>#REF!</v>
      </c>
      <c r="BZ100" s="82" t="e">
        <f t="shared" si="33"/>
        <v>#REF!</v>
      </c>
      <c r="CA100" s="64" t="e">
        <f t="shared" si="34"/>
        <v>#REF!</v>
      </c>
      <c r="CB100" s="64" t="e">
        <f t="shared" si="35"/>
        <v>#REF!</v>
      </c>
      <c r="CC100" s="64"/>
      <c r="CD100" s="64"/>
      <c r="CF100" s="89"/>
      <c r="CG100" s="7" t="e">
        <f t="shared" si="42"/>
        <v>#REF!</v>
      </c>
      <c r="CH100" s="7" t="e">
        <f t="shared" si="43"/>
        <v>#REF!</v>
      </c>
      <c r="CI100" s="7"/>
      <c r="CJ100" s="7"/>
      <c r="CL100" s="82"/>
      <c r="CM100" s="64" t="e">
        <f t="shared" si="38"/>
        <v>#REF!</v>
      </c>
      <c r="CN100" s="64" t="e">
        <f t="shared" si="39"/>
        <v>#REF!</v>
      </c>
    </row>
    <row r="101" spans="1:92" x14ac:dyDescent="0.25">
      <c r="A101" s="1">
        <v>100</v>
      </c>
      <c r="B101" s="4">
        <v>98</v>
      </c>
      <c r="C101" s="2" t="s">
        <v>14</v>
      </c>
      <c r="D101" s="50" t="s">
        <v>661</v>
      </c>
      <c r="E101" s="4">
        <v>134706</v>
      </c>
      <c r="F101" s="2" t="s">
        <v>248</v>
      </c>
      <c r="G101" s="2" t="s">
        <v>249</v>
      </c>
      <c r="H101" s="51" t="str">
        <f t="shared" si="44"/>
        <v>100198-WGSC140-1SW</v>
      </c>
      <c r="I101" s="4">
        <v>100198</v>
      </c>
      <c r="J101" s="2" t="s">
        <v>237</v>
      </c>
      <c r="K101" s="2" t="s">
        <v>19</v>
      </c>
      <c r="L101" s="2" t="s">
        <v>247</v>
      </c>
      <c r="M101" s="2" t="s">
        <v>21</v>
      </c>
      <c r="N101" s="3">
        <v>45108</v>
      </c>
      <c r="O101" s="3">
        <v>45473</v>
      </c>
      <c r="P101" s="12"/>
      <c r="Q101" s="12"/>
      <c r="R101" s="12"/>
      <c r="S101" s="13"/>
      <c r="T101" s="16" t="e">
        <f>VLOOKUP(E101,#REF!,12,FALSE)</f>
        <v>#REF!</v>
      </c>
      <c r="U101" s="16">
        <v>1</v>
      </c>
      <c r="V101" s="16" t="e">
        <f>VLOOKUP(E101,#REF!,14,FALSE)</f>
        <v>#REF!</v>
      </c>
      <c r="W101" s="17"/>
      <c r="X101" s="20"/>
      <c r="Y101" s="20"/>
      <c r="Z101" s="20"/>
      <c r="AA101" s="21"/>
      <c r="AB101" s="2" t="s">
        <v>15</v>
      </c>
      <c r="AC101" s="4">
        <v>203</v>
      </c>
      <c r="AD101" s="4"/>
      <c r="AE101" s="4">
        <v>4</v>
      </c>
      <c r="AF101" s="4">
        <v>28</v>
      </c>
      <c r="AG101" s="4"/>
      <c r="AH101" s="4">
        <v>23</v>
      </c>
      <c r="AI101" s="4"/>
      <c r="AJ101" s="4"/>
      <c r="AK101" s="4"/>
      <c r="AL101" s="4">
        <v>19</v>
      </c>
      <c r="AM101" s="4"/>
      <c r="AN101" s="4"/>
      <c r="AO101" s="4"/>
      <c r="AP101" s="4"/>
      <c r="AQ101" s="4"/>
      <c r="AR101" s="4"/>
      <c r="AS101" s="4"/>
      <c r="AT101" s="4"/>
      <c r="AU101" s="4">
        <v>4</v>
      </c>
      <c r="AV101" s="4">
        <v>31</v>
      </c>
      <c r="AW101" s="4"/>
      <c r="AX101" s="4"/>
      <c r="AY101" s="4"/>
      <c r="AZ101" s="4"/>
      <c r="BA101" s="4"/>
      <c r="BB101" s="4">
        <v>13</v>
      </c>
      <c r="BC101" s="4"/>
      <c r="BD101" s="4"/>
      <c r="BE101" s="4"/>
      <c r="BF101" s="4"/>
      <c r="BG101" s="4"/>
      <c r="BH101" s="4">
        <f t="shared" si="45"/>
        <v>122</v>
      </c>
      <c r="BI101" s="7" t="e">
        <f t="shared" si="50"/>
        <v>#REF!</v>
      </c>
      <c r="BJ101" s="7" t="e">
        <f t="shared" si="25"/>
        <v>#REF!</v>
      </c>
      <c r="BK101" s="7"/>
      <c r="BL101" s="63"/>
      <c r="BM101" s="7" t="e">
        <f t="shared" si="26"/>
        <v>#REF!</v>
      </c>
      <c r="BN101" s="7" t="e">
        <f t="shared" si="27"/>
        <v>#REF!</v>
      </c>
      <c r="BO101" s="89" t="e">
        <f t="shared" si="28"/>
        <v>#REF!</v>
      </c>
      <c r="BP101" s="7" t="e">
        <f t="shared" si="29"/>
        <v>#REF!</v>
      </c>
      <c r="BQ101" s="7" t="e">
        <f t="shared" si="30"/>
        <v>#REF!</v>
      </c>
      <c r="BR101" s="7"/>
      <c r="BS101" s="7"/>
      <c r="BU101" s="6" t="e">
        <f t="shared" si="31"/>
        <v>#REF!</v>
      </c>
      <c r="BX101" s="64" t="e">
        <f t="shared" si="32"/>
        <v>#REF!</v>
      </c>
      <c r="BY101" s="64" t="e">
        <f t="shared" si="46"/>
        <v>#REF!</v>
      </c>
      <c r="BZ101" s="82" t="e">
        <f t="shared" si="33"/>
        <v>#REF!</v>
      </c>
      <c r="CA101" s="64" t="e">
        <f t="shared" si="34"/>
        <v>#REF!</v>
      </c>
      <c r="CB101" s="64" t="e">
        <f t="shared" si="35"/>
        <v>#REF!</v>
      </c>
      <c r="CC101" s="64"/>
      <c r="CD101" s="64"/>
      <c r="CF101" s="89"/>
      <c r="CG101" s="7" t="e">
        <f t="shared" si="42"/>
        <v>#REF!</v>
      </c>
      <c r="CH101" s="7" t="e">
        <f t="shared" si="43"/>
        <v>#REF!</v>
      </c>
      <c r="CI101" s="7"/>
      <c r="CJ101" s="7"/>
      <c r="CL101" s="82"/>
      <c r="CM101" s="64" t="e">
        <f t="shared" si="38"/>
        <v>#REF!</v>
      </c>
      <c r="CN101" s="64" t="e">
        <f t="shared" si="39"/>
        <v>#REF!</v>
      </c>
    </row>
    <row r="102" spans="1:92" x14ac:dyDescent="0.25">
      <c r="A102" s="1">
        <v>101</v>
      </c>
      <c r="B102" s="4">
        <v>99</v>
      </c>
      <c r="C102" s="2" t="s">
        <v>14</v>
      </c>
      <c r="D102" s="50" t="s">
        <v>662</v>
      </c>
      <c r="E102" s="4">
        <v>134782</v>
      </c>
      <c r="F102" s="2" t="s">
        <v>250</v>
      </c>
      <c r="G102" s="2" t="s">
        <v>251</v>
      </c>
      <c r="H102" s="51" t="str">
        <f t="shared" si="44"/>
        <v>100198-WGPMPC140-1SW</v>
      </c>
      <c r="I102" s="4">
        <v>100198</v>
      </c>
      <c r="J102" s="2" t="s">
        <v>237</v>
      </c>
      <c r="K102" s="2" t="s">
        <v>19</v>
      </c>
      <c r="L102" s="2" t="s">
        <v>247</v>
      </c>
      <c r="M102" s="2" t="s">
        <v>21</v>
      </c>
      <c r="N102" s="3">
        <v>45108</v>
      </c>
      <c r="O102" s="3">
        <v>45473</v>
      </c>
      <c r="P102" s="12"/>
      <c r="Q102" s="12"/>
      <c r="R102" s="12"/>
      <c r="S102" s="13"/>
      <c r="T102" s="16" t="e">
        <f>VLOOKUP(E102,#REF!,12,FALSE)</f>
        <v>#REF!</v>
      </c>
      <c r="U102" s="16">
        <v>1</v>
      </c>
      <c r="V102" s="16" t="e">
        <f>VLOOKUP(E102,#REF!,14,FALSE)</f>
        <v>#REF!</v>
      </c>
      <c r="W102" s="17"/>
      <c r="X102" s="20"/>
      <c r="Y102" s="20"/>
      <c r="Z102" s="20"/>
      <c r="AA102" s="21"/>
      <c r="AB102" s="2" t="s">
        <v>15</v>
      </c>
      <c r="AC102" s="4">
        <v>244</v>
      </c>
      <c r="AD102" s="4"/>
      <c r="AE102" s="4">
        <v>8</v>
      </c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>
        <v>16</v>
      </c>
      <c r="BC102" s="4">
        <v>15</v>
      </c>
      <c r="BD102" s="4"/>
      <c r="BE102" s="4"/>
      <c r="BF102" s="4"/>
      <c r="BG102" s="4"/>
      <c r="BH102" s="4">
        <f t="shared" si="45"/>
        <v>39</v>
      </c>
      <c r="BI102" s="7" t="e">
        <f t="shared" si="50"/>
        <v>#REF!</v>
      </c>
      <c r="BJ102" s="7" t="e">
        <f t="shared" si="25"/>
        <v>#REF!</v>
      </c>
      <c r="BK102" s="7"/>
      <c r="BL102" s="63"/>
      <c r="BM102" s="7" t="e">
        <f t="shared" si="26"/>
        <v>#REF!</v>
      </c>
      <c r="BN102" s="7" t="e">
        <f t="shared" si="27"/>
        <v>#REF!</v>
      </c>
      <c r="BO102" s="89" t="e">
        <f t="shared" si="28"/>
        <v>#REF!</v>
      </c>
      <c r="BP102" s="7" t="e">
        <f t="shared" si="29"/>
        <v>#REF!</v>
      </c>
      <c r="BQ102" s="7" t="e">
        <f t="shared" si="30"/>
        <v>#REF!</v>
      </c>
      <c r="BR102" s="7"/>
      <c r="BS102" s="7"/>
      <c r="BU102" s="6" t="e">
        <f t="shared" si="31"/>
        <v>#REF!</v>
      </c>
      <c r="BX102" s="64" t="e">
        <f t="shared" si="32"/>
        <v>#REF!</v>
      </c>
      <c r="BY102" s="64" t="e">
        <f t="shared" si="46"/>
        <v>#REF!</v>
      </c>
      <c r="BZ102" s="82" t="e">
        <f t="shared" si="33"/>
        <v>#REF!</v>
      </c>
      <c r="CA102" s="64" t="e">
        <f t="shared" si="34"/>
        <v>#REF!</v>
      </c>
      <c r="CB102" s="64" t="e">
        <f t="shared" si="35"/>
        <v>#REF!</v>
      </c>
      <c r="CC102" s="64"/>
      <c r="CD102" s="64"/>
      <c r="CF102" s="89"/>
      <c r="CG102" s="7" t="e">
        <f t="shared" si="42"/>
        <v>#REF!</v>
      </c>
      <c r="CH102" s="7" t="e">
        <f t="shared" si="43"/>
        <v>#REF!</v>
      </c>
      <c r="CI102" s="7"/>
      <c r="CJ102" s="7"/>
      <c r="CL102" s="82"/>
      <c r="CM102" s="64" t="e">
        <f t="shared" si="38"/>
        <v>#REF!</v>
      </c>
      <c r="CN102" s="64" t="e">
        <f t="shared" si="39"/>
        <v>#REF!</v>
      </c>
    </row>
    <row r="103" spans="1:92" x14ac:dyDescent="0.25">
      <c r="A103" s="1">
        <v>102</v>
      </c>
      <c r="B103" s="4">
        <v>100</v>
      </c>
      <c r="C103" s="2" t="s">
        <v>14</v>
      </c>
      <c r="D103" s="50" t="s">
        <v>663</v>
      </c>
      <c r="E103" s="4">
        <v>134790</v>
      </c>
      <c r="F103" s="2" t="s">
        <v>252</v>
      </c>
      <c r="G103" s="2" t="s">
        <v>98</v>
      </c>
      <c r="H103" s="51" t="str">
        <f t="shared" si="44"/>
        <v>100198-WGCCC130-AW</v>
      </c>
      <c r="I103" s="4">
        <v>100198</v>
      </c>
      <c r="J103" s="2" t="s">
        <v>237</v>
      </c>
      <c r="K103" s="2" t="s">
        <v>19</v>
      </c>
      <c r="L103" s="2" t="s">
        <v>253</v>
      </c>
      <c r="M103" s="2" t="s">
        <v>21</v>
      </c>
      <c r="N103" s="3">
        <v>45108</v>
      </c>
      <c r="O103" s="3">
        <v>45473</v>
      </c>
      <c r="P103" s="12"/>
      <c r="Q103" s="12"/>
      <c r="R103" s="12"/>
      <c r="S103" s="13"/>
      <c r="T103" s="16" t="e">
        <f>VLOOKUP(E103,#REF!,12,FALSE)</f>
        <v>#REF!</v>
      </c>
      <c r="U103" s="16">
        <v>1</v>
      </c>
      <c r="V103" s="16" t="e">
        <f>VLOOKUP(E103,#REF!,14,FALSE)</f>
        <v>#REF!</v>
      </c>
      <c r="W103" s="17"/>
      <c r="X103" s="20"/>
      <c r="Y103" s="20"/>
      <c r="Z103" s="20"/>
      <c r="AA103" s="21"/>
      <c r="AB103" s="2" t="s">
        <v>15</v>
      </c>
      <c r="AC103" s="4">
        <v>192</v>
      </c>
      <c r="AD103" s="4"/>
      <c r="AE103" s="4"/>
      <c r="AF103" s="4"/>
      <c r="AG103" s="4"/>
      <c r="AH103" s="4"/>
      <c r="AI103" s="4"/>
      <c r="AJ103" s="4"/>
      <c r="AK103" s="4"/>
      <c r="AL103" s="4"/>
      <c r="AM103" s="4">
        <v>10</v>
      </c>
      <c r="AN103" s="4"/>
      <c r="AO103" s="4"/>
      <c r="AP103" s="4"/>
      <c r="AQ103" s="4"/>
      <c r="AR103" s="4">
        <v>16</v>
      </c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>
        <f t="shared" si="45"/>
        <v>26</v>
      </c>
      <c r="BI103" s="7" t="e">
        <f t="shared" si="50"/>
        <v>#REF!</v>
      </c>
      <c r="BJ103" s="7" t="e">
        <f t="shared" si="25"/>
        <v>#REF!</v>
      </c>
      <c r="BK103" s="7"/>
      <c r="BL103" s="63"/>
      <c r="BM103" s="7" t="e">
        <f t="shared" si="26"/>
        <v>#REF!</v>
      </c>
      <c r="BN103" s="7" t="e">
        <f t="shared" si="27"/>
        <v>#REF!</v>
      </c>
      <c r="BO103" s="89" t="e">
        <f t="shared" si="28"/>
        <v>#REF!</v>
      </c>
      <c r="BP103" s="7" t="e">
        <f t="shared" si="29"/>
        <v>#REF!</v>
      </c>
      <c r="BQ103" s="7" t="e">
        <f t="shared" si="30"/>
        <v>#REF!</v>
      </c>
      <c r="BR103" s="7"/>
      <c r="BS103" s="7"/>
      <c r="BU103" s="6" t="e">
        <f t="shared" si="31"/>
        <v>#REF!</v>
      </c>
      <c r="BX103" s="64" t="e">
        <f t="shared" si="32"/>
        <v>#REF!</v>
      </c>
      <c r="BY103" s="64" t="e">
        <f t="shared" si="46"/>
        <v>#REF!</v>
      </c>
      <c r="BZ103" s="82" t="e">
        <f t="shared" si="33"/>
        <v>#REF!</v>
      </c>
      <c r="CA103" s="64" t="e">
        <f t="shared" si="34"/>
        <v>#REF!</v>
      </c>
      <c r="CB103" s="64" t="e">
        <f t="shared" si="35"/>
        <v>#REF!</v>
      </c>
      <c r="CC103" s="64"/>
      <c r="CD103" s="64"/>
      <c r="CF103" s="89"/>
      <c r="CG103" s="7" t="e">
        <f t="shared" si="42"/>
        <v>#REF!</v>
      </c>
      <c r="CH103" s="7" t="e">
        <f t="shared" si="43"/>
        <v>#REF!</v>
      </c>
      <c r="CI103" s="7"/>
      <c r="CJ103" s="7"/>
      <c r="CL103" s="82"/>
      <c r="CM103" s="64" t="e">
        <f t="shared" si="38"/>
        <v>#REF!</v>
      </c>
      <c r="CN103" s="64" t="e">
        <f t="shared" si="39"/>
        <v>#REF!</v>
      </c>
    </row>
    <row r="104" spans="1:92" x14ac:dyDescent="0.25">
      <c r="A104" s="1">
        <v>103</v>
      </c>
      <c r="B104" s="4">
        <v>101</v>
      </c>
      <c r="C104" s="2" t="s">
        <v>14</v>
      </c>
      <c r="D104" s="50" t="s">
        <v>664</v>
      </c>
      <c r="E104" s="4">
        <v>138516</v>
      </c>
      <c r="F104" s="2" t="s">
        <v>254</v>
      </c>
      <c r="G104" s="2" t="s">
        <v>131</v>
      </c>
      <c r="H104" s="51" t="str">
        <f t="shared" si="44"/>
        <v>100198-WGCCC140-1SW</v>
      </c>
      <c r="I104" s="4">
        <v>100198</v>
      </c>
      <c r="J104" s="2" t="s">
        <v>237</v>
      </c>
      <c r="K104" s="2" t="s">
        <v>19</v>
      </c>
      <c r="L104" s="2" t="s">
        <v>247</v>
      </c>
      <c r="M104" s="2" t="s">
        <v>21</v>
      </c>
      <c r="N104" s="3">
        <v>45108</v>
      </c>
      <c r="O104" s="3">
        <v>45473</v>
      </c>
      <c r="P104" s="12"/>
      <c r="Q104" s="12"/>
      <c r="R104" s="12"/>
      <c r="S104" s="13"/>
      <c r="T104" s="16" t="e">
        <f>VLOOKUP(E104,#REF!,12,FALSE)</f>
        <v>#REF!</v>
      </c>
      <c r="U104" s="16">
        <v>1</v>
      </c>
      <c r="V104" s="16" t="e">
        <f>VLOOKUP(E104,#REF!,14,FALSE)</f>
        <v>#REF!</v>
      </c>
      <c r="W104" s="17"/>
      <c r="X104" s="20"/>
      <c r="Y104" s="20"/>
      <c r="Z104" s="20"/>
      <c r="AA104" s="21"/>
      <c r="AB104" s="2" t="s">
        <v>15</v>
      </c>
      <c r="AC104" s="4">
        <v>1805</v>
      </c>
      <c r="AD104" s="4"/>
      <c r="AE104" s="4">
        <v>29</v>
      </c>
      <c r="AF104" s="4">
        <v>43</v>
      </c>
      <c r="AG104" s="4">
        <v>95</v>
      </c>
      <c r="AH104" s="4">
        <v>1</v>
      </c>
      <c r="AI104" s="4"/>
      <c r="AJ104" s="4"/>
      <c r="AK104" s="4"/>
      <c r="AL104" s="4">
        <v>1</v>
      </c>
      <c r="AM104" s="4"/>
      <c r="AN104" s="4">
        <v>89</v>
      </c>
      <c r="AO104" s="4"/>
      <c r="AP104" s="4">
        <v>73</v>
      </c>
      <c r="AQ104" s="4">
        <v>118</v>
      </c>
      <c r="AR104" s="4"/>
      <c r="AS104" s="4">
        <v>1</v>
      </c>
      <c r="AT104" s="4">
        <v>27</v>
      </c>
      <c r="AU104" s="4">
        <v>5</v>
      </c>
      <c r="AV104" s="4"/>
      <c r="AW104" s="4"/>
      <c r="AX104" s="4">
        <v>36</v>
      </c>
      <c r="AY104" s="4"/>
      <c r="AZ104" s="4"/>
      <c r="BA104" s="4"/>
      <c r="BB104" s="4">
        <v>40</v>
      </c>
      <c r="BC104" s="4"/>
      <c r="BD104" s="4">
        <v>2</v>
      </c>
      <c r="BE104" s="4"/>
      <c r="BF104" s="4"/>
      <c r="BG104" s="4">
        <v>120</v>
      </c>
      <c r="BH104" s="4">
        <f t="shared" si="45"/>
        <v>680</v>
      </c>
      <c r="BI104" s="7" t="e">
        <f t="shared" si="50"/>
        <v>#REF!</v>
      </c>
      <c r="BJ104" s="7" t="e">
        <f t="shared" si="25"/>
        <v>#REF!</v>
      </c>
      <c r="BK104" s="7"/>
      <c r="BL104" s="63"/>
      <c r="BM104" s="7" t="e">
        <f t="shared" si="26"/>
        <v>#REF!</v>
      </c>
      <c r="BN104" s="7" t="e">
        <f t="shared" si="27"/>
        <v>#REF!</v>
      </c>
      <c r="BO104" s="89" t="e">
        <f t="shared" si="28"/>
        <v>#REF!</v>
      </c>
      <c r="BP104" s="7" t="e">
        <f t="shared" si="29"/>
        <v>#REF!</v>
      </c>
      <c r="BQ104" s="7" t="e">
        <f t="shared" si="30"/>
        <v>#REF!</v>
      </c>
      <c r="BR104" s="7"/>
      <c r="BS104" s="7"/>
      <c r="BU104" s="6" t="e">
        <f t="shared" si="31"/>
        <v>#REF!</v>
      </c>
      <c r="BX104" s="64" t="e">
        <f t="shared" si="32"/>
        <v>#REF!</v>
      </c>
      <c r="BY104" s="64" t="e">
        <f t="shared" si="46"/>
        <v>#REF!</v>
      </c>
      <c r="BZ104" s="82" t="e">
        <f t="shared" si="33"/>
        <v>#REF!</v>
      </c>
      <c r="CA104" s="64" t="e">
        <f t="shared" si="34"/>
        <v>#REF!</v>
      </c>
      <c r="CB104" s="64" t="e">
        <f t="shared" si="35"/>
        <v>#REF!</v>
      </c>
      <c r="CC104" s="64"/>
      <c r="CD104" s="64"/>
      <c r="CF104" s="89"/>
      <c r="CG104" s="7" t="e">
        <f t="shared" si="42"/>
        <v>#REF!</v>
      </c>
      <c r="CH104" s="7" t="e">
        <f t="shared" si="43"/>
        <v>#REF!</v>
      </c>
      <c r="CI104" s="7"/>
      <c r="CJ104" s="7"/>
      <c r="CL104" s="82"/>
      <c r="CM104" s="64" t="e">
        <f t="shared" si="38"/>
        <v>#REF!</v>
      </c>
      <c r="CN104" s="64" t="e">
        <f t="shared" si="39"/>
        <v>#REF!</v>
      </c>
    </row>
    <row r="105" spans="1:92" x14ac:dyDescent="0.25">
      <c r="A105" s="1">
        <v>104</v>
      </c>
      <c r="B105" s="4">
        <v>102</v>
      </c>
      <c r="C105" s="2" t="s">
        <v>14</v>
      </c>
      <c r="D105" s="50" t="s">
        <v>665</v>
      </c>
      <c r="E105" s="4">
        <v>140057</v>
      </c>
      <c r="F105" s="2" t="s">
        <v>255</v>
      </c>
      <c r="G105" s="2" t="s">
        <v>256</v>
      </c>
      <c r="H105" s="51" t="str">
        <f t="shared" si="44"/>
        <v>100198-WGLEMMFN-9#</v>
      </c>
      <c r="I105" s="4">
        <v>100198</v>
      </c>
      <c r="J105" s="2" t="s">
        <v>237</v>
      </c>
      <c r="K105" s="2" t="s">
        <v>19</v>
      </c>
      <c r="L105" s="2" t="s">
        <v>257</v>
      </c>
      <c r="M105" s="2" t="s">
        <v>21</v>
      </c>
      <c r="N105" s="3">
        <v>45108</v>
      </c>
      <c r="O105" s="3">
        <v>45473</v>
      </c>
      <c r="P105" s="12"/>
      <c r="Q105" s="12"/>
      <c r="R105" s="12"/>
      <c r="S105" s="13"/>
      <c r="T105" s="16" t="e">
        <f>VLOOKUP(E105,#REF!,12,FALSE)</f>
        <v>#REF!</v>
      </c>
      <c r="U105" s="16">
        <v>1</v>
      </c>
      <c r="V105" s="16" t="e">
        <f>VLOOKUP(E105,#REF!,14,FALSE)</f>
        <v>#REF!</v>
      </c>
      <c r="W105" s="17"/>
      <c r="X105" s="20"/>
      <c r="Y105" s="20"/>
      <c r="Z105" s="20"/>
      <c r="AA105" s="21"/>
      <c r="AB105" s="2" t="s">
        <v>15</v>
      </c>
      <c r="AC105" s="4">
        <v>120</v>
      </c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>
        <f t="shared" si="45"/>
        <v>0</v>
      </c>
      <c r="BI105" s="7" t="e">
        <f t="shared" si="50"/>
        <v>#REF!</v>
      </c>
      <c r="BJ105" s="7" t="e">
        <f t="shared" si="25"/>
        <v>#REF!</v>
      </c>
      <c r="BK105" s="7"/>
      <c r="BL105" s="63"/>
      <c r="BM105" s="7" t="e">
        <f t="shared" si="26"/>
        <v>#REF!</v>
      </c>
      <c r="BN105" s="7" t="e">
        <f t="shared" si="27"/>
        <v>#REF!</v>
      </c>
      <c r="BO105" s="89" t="e">
        <f t="shared" si="28"/>
        <v>#REF!</v>
      </c>
      <c r="BP105" s="7" t="e">
        <f t="shared" si="29"/>
        <v>#REF!</v>
      </c>
      <c r="BQ105" s="7" t="e">
        <f t="shared" si="30"/>
        <v>#REF!</v>
      </c>
      <c r="BR105" s="7"/>
      <c r="BS105" s="7"/>
      <c r="BU105" s="6" t="e">
        <f t="shared" si="31"/>
        <v>#REF!</v>
      </c>
      <c r="BX105" s="64" t="e">
        <f t="shared" si="32"/>
        <v>#REF!</v>
      </c>
      <c r="BY105" s="64" t="e">
        <f t="shared" si="46"/>
        <v>#REF!</v>
      </c>
      <c r="BZ105" s="82" t="e">
        <f t="shared" si="33"/>
        <v>#REF!</v>
      </c>
      <c r="CA105" s="64" t="e">
        <f t="shared" si="34"/>
        <v>#REF!</v>
      </c>
      <c r="CB105" s="64" t="e">
        <f t="shared" si="35"/>
        <v>#REF!</v>
      </c>
      <c r="CC105" s="64"/>
      <c r="CD105" s="64"/>
      <c r="CF105" s="89"/>
      <c r="CG105" s="7" t="e">
        <f t="shared" si="42"/>
        <v>#REF!</v>
      </c>
      <c r="CH105" s="7" t="e">
        <f t="shared" si="43"/>
        <v>#REF!</v>
      </c>
      <c r="CI105" s="7"/>
      <c r="CJ105" s="7"/>
      <c r="CL105" s="82"/>
      <c r="CM105" s="64" t="e">
        <f t="shared" si="38"/>
        <v>#REF!</v>
      </c>
      <c r="CN105" s="64" t="e">
        <f t="shared" si="39"/>
        <v>#REF!</v>
      </c>
    </row>
    <row r="106" spans="1:92" x14ac:dyDescent="0.25">
      <c r="A106" s="1">
        <v>105</v>
      </c>
      <c r="B106" s="4">
        <v>103</v>
      </c>
      <c r="C106" s="2" t="s">
        <v>14</v>
      </c>
      <c r="D106" s="50" t="s">
        <v>666</v>
      </c>
      <c r="E106" s="4">
        <v>138797</v>
      </c>
      <c r="F106" s="4">
        <v>1186</v>
      </c>
      <c r="G106" s="2" t="s">
        <v>258</v>
      </c>
      <c r="H106" s="51" t="str">
        <f t="shared" si="44"/>
        <v>100225-1186</v>
      </c>
      <c r="I106" s="4">
        <v>100225</v>
      </c>
      <c r="J106" s="2" t="s">
        <v>259</v>
      </c>
      <c r="K106" s="2" t="s">
        <v>19</v>
      </c>
      <c r="L106" s="2" t="s">
        <v>260</v>
      </c>
      <c r="M106" s="2" t="s">
        <v>21</v>
      </c>
      <c r="N106" s="3">
        <v>45108</v>
      </c>
      <c r="O106" s="3">
        <v>45473</v>
      </c>
      <c r="P106" s="12"/>
      <c r="Q106" s="12"/>
      <c r="R106" s="12">
        <v>43.78</v>
      </c>
      <c r="S106" s="55" t="s">
        <v>1672</v>
      </c>
      <c r="T106" s="16"/>
      <c r="U106" s="16"/>
      <c r="V106" s="16">
        <v>43.78</v>
      </c>
      <c r="W106" s="17"/>
      <c r="X106" s="20"/>
      <c r="Y106" s="20"/>
      <c r="Z106" s="20"/>
      <c r="AA106" s="21"/>
      <c r="AB106" s="2" t="s">
        <v>15</v>
      </c>
      <c r="AC106" s="4">
        <v>253</v>
      </c>
      <c r="AD106" s="4"/>
      <c r="AE106" s="4"/>
      <c r="AF106" s="4"/>
      <c r="AG106" s="4"/>
      <c r="AH106" s="4">
        <v>7</v>
      </c>
      <c r="AI106" s="4"/>
      <c r="AJ106" s="4"/>
      <c r="AK106" s="4"/>
      <c r="AL106" s="4"/>
      <c r="AM106" s="4"/>
      <c r="AN106" s="4"/>
      <c r="AO106" s="4"/>
      <c r="AP106" s="4">
        <v>8</v>
      </c>
      <c r="AQ106" s="4">
        <v>1</v>
      </c>
      <c r="AR106" s="4"/>
      <c r="AS106" s="4"/>
      <c r="AT106" s="4">
        <v>6</v>
      </c>
      <c r="AU106" s="4"/>
      <c r="AV106" s="4"/>
      <c r="AW106" s="4"/>
      <c r="AX106" s="4"/>
      <c r="AY106" s="4"/>
      <c r="AZ106" s="4"/>
      <c r="BA106" s="4"/>
      <c r="BB106" s="4"/>
      <c r="BC106" s="4">
        <v>10</v>
      </c>
      <c r="BD106" s="4"/>
      <c r="BE106" s="4"/>
      <c r="BF106" s="4"/>
      <c r="BG106" s="4"/>
      <c r="BH106" s="4">
        <f t="shared" si="45"/>
        <v>32</v>
      </c>
      <c r="BI106" s="7">
        <f>V106</f>
        <v>43.78</v>
      </c>
      <c r="BJ106" s="7">
        <f t="shared" si="25"/>
        <v>50.89</v>
      </c>
      <c r="BK106" s="7"/>
      <c r="BL106" s="63"/>
      <c r="BM106" s="7">
        <f t="shared" si="26"/>
        <v>50.89</v>
      </c>
      <c r="BN106" s="7">
        <f t="shared" si="27"/>
        <v>7.1099999999999994</v>
      </c>
      <c r="BO106" s="89">
        <f t="shared" si="28"/>
        <v>0.13971310670072704</v>
      </c>
      <c r="BP106" s="7">
        <f t="shared" si="29"/>
        <v>11076.34</v>
      </c>
      <c r="BQ106" s="7">
        <f t="shared" si="30"/>
        <v>12875.17</v>
      </c>
      <c r="BR106" s="7"/>
      <c r="BS106" s="7"/>
      <c r="BU106" s="6">
        <f t="shared" si="31"/>
        <v>53.379999999999995</v>
      </c>
      <c r="BX106" s="64">
        <f t="shared" si="32"/>
        <v>53.379999999999995</v>
      </c>
      <c r="BY106" s="64">
        <f t="shared" si="46"/>
        <v>9.5999999999999943</v>
      </c>
      <c r="BZ106" s="82">
        <f t="shared" si="33"/>
        <v>0.17984263769201939</v>
      </c>
      <c r="CA106" s="64">
        <f t="shared" si="34"/>
        <v>11076.34</v>
      </c>
      <c r="CB106" s="64">
        <f t="shared" si="35"/>
        <v>13505.14</v>
      </c>
      <c r="CC106" s="64"/>
      <c r="CD106" s="64"/>
      <c r="CF106" s="89"/>
      <c r="CG106" s="7">
        <f t="shared" si="42"/>
        <v>1400.96</v>
      </c>
      <c r="CH106" s="7">
        <f t="shared" si="43"/>
        <v>1628.48</v>
      </c>
      <c r="CI106" s="7"/>
      <c r="CJ106" s="7"/>
      <c r="CL106" s="82"/>
      <c r="CM106" s="64">
        <f t="shared" si="38"/>
        <v>1400.96</v>
      </c>
      <c r="CN106" s="64">
        <f t="shared" si="39"/>
        <v>1708.1599999999999</v>
      </c>
    </row>
    <row r="107" spans="1:92" x14ac:dyDescent="0.25">
      <c r="A107" s="1">
        <v>106</v>
      </c>
      <c r="B107" s="4">
        <v>104</v>
      </c>
      <c r="C107" s="2" t="s">
        <v>14</v>
      </c>
      <c r="D107" s="50" t="s">
        <v>667</v>
      </c>
      <c r="E107" s="4">
        <v>400840</v>
      </c>
      <c r="F107" s="4">
        <v>33212</v>
      </c>
      <c r="G107" s="2" t="s">
        <v>262</v>
      </c>
      <c r="H107" s="51" t="str">
        <f t="shared" si="44"/>
        <v>100206-33212</v>
      </c>
      <c r="I107" s="4">
        <v>100206</v>
      </c>
      <c r="J107" s="2" t="s">
        <v>263</v>
      </c>
      <c r="K107" s="2" t="s">
        <v>19</v>
      </c>
      <c r="L107" s="2" t="s">
        <v>264</v>
      </c>
      <c r="M107" s="2" t="s">
        <v>21</v>
      </c>
      <c r="N107" s="3">
        <v>45108</v>
      </c>
      <c r="O107" s="3">
        <v>45473</v>
      </c>
      <c r="P107" s="12"/>
      <c r="Q107" s="12"/>
      <c r="R107" s="12"/>
      <c r="S107" s="13"/>
      <c r="T107" s="16"/>
      <c r="U107" s="16"/>
      <c r="V107" s="16"/>
      <c r="W107" s="17"/>
      <c r="X107" s="20"/>
      <c r="Y107" s="20"/>
      <c r="Z107" s="20">
        <v>85.75</v>
      </c>
      <c r="AA107" s="56" t="s">
        <v>1671</v>
      </c>
      <c r="AB107" s="2" t="s">
        <v>15</v>
      </c>
      <c r="AC107" s="4">
        <v>2231</v>
      </c>
      <c r="AD107" s="4"/>
      <c r="AE107" s="4"/>
      <c r="AF107" s="4">
        <v>2</v>
      </c>
      <c r="AG107" s="4">
        <v>127</v>
      </c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>
        <v>15</v>
      </c>
      <c r="AS107" s="4"/>
      <c r="AT107" s="4"/>
      <c r="AU107" s="4">
        <v>10</v>
      </c>
      <c r="AV107" s="4"/>
      <c r="AW107" s="4"/>
      <c r="AX107" s="4"/>
      <c r="AY107" s="4"/>
      <c r="AZ107" s="4">
        <v>124</v>
      </c>
      <c r="BA107" s="4">
        <v>6</v>
      </c>
      <c r="BB107" s="4">
        <v>8</v>
      </c>
      <c r="BC107" s="4"/>
      <c r="BD107" s="4">
        <v>108</v>
      </c>
      <c r="BE107" s="4"/>
      <c r="BF107" s="4"/>
      <c r="BG107" s="4"/>
      <c r="BH107" s="4">
        <f t="shared" si="45"/>
        <v>400</v>
      </c>
      <c r="BI107" s="12">
        <f>Z107</f>
        <v>85.75</v>
      </c>
      <c r="BJ107" s="7">
        <f t="shared" si="25"/>
        <v>99.690000000000012</v>
      </c>
      <c r="BK107" s="7"/>
      <c r="BL107" s="63">
        <v>-5.96</v>
      </c>
      <c r="BM107" s="7">
        <f t="shared" si="26"/>
        <v>93.730000000000018</v>
      </c>
      <c r="BN107" s="7">
        <f t="shared" si="27"/>
        <v>13.940000000000012</v>
      </c>
      <c r="BO107" s="89">
        <f t="shared" si="28"/>
        <v>0.13983348379977942</v>
      </c>
      <c r="BP107" s="7">
        <f t="shared" si="29"/>
        <v>191308.25</v>
      </c>
      <c r="BQ107" s="7">
        <f t="shared" si="30"/>
        <v>222408.39</v>
      </c>
      <c r="BR107" s="7"/>
      <c r="BS107" s="7"/>
      <c r="BU107" s="6">
        <f t="shared" si="31"/>
        <v>104.56</v>
      </c>
      <c r="BW107" s="65">
        <f>BL107</f>
        <v>-5.96</v>
      </c>
      <c r="BX107" s="64">
        <f t="shared" si="32"/>
        <v>98.600000000000009</v>
      </c>
      <c r="BY107" s="64">
        <f t="shared" si="46"/>
        <v>18.810000000000002</v>
      </c>
      <c r="BZ107" s="82">
        <f t="shared" si="33"/>
        <v>0.17989671002295335</v>
      </c>
      <c r="CA107" s="64">
        <f t="shared" si="34"/>
        <v>191308.25</v>
      </c>
      <c r="CB107" s="64">
        <f t="shared" si="35"/>
        <v>233273.36000000002</v>
      </c>
      <c r="CC107" s="64"/>
      <c r="CD107" s="64"/>
      <c r="CF107" s="89"/>
      <c r="CG107" s="7">
        <f t="shared" si="42"/>
        <v>34300</v>
      </c>
      <c r="CH107" s="7">
        <f t="shared" si="43"/>
        <v>39876.000000000007</v>
      </c>
      <c r="CI107" s="7"/>
      <c r="CJ107" s="7"/>
      <c r="CL107" s="82"/>
      <c r="CM107" s="64">
        <f t="shared" si="38"/>
        <v>34300</v>
      </c>
      <c r="CN107" s="64">
        <f t="shared" si="39"/>
        <v>41824</v>
      </c>
    </row>
    <row r="108" spans="1:92" x14ac:dyDescent="0.25">
      <c r="A108" s="1">
        <v>107</v>
      </c>
      <c r="B108" s="4">
        <v>105</v>
      </c>
      <c r="C108" s="2" t="s">
        <v>14</v>
      </c>
      <c r="D108" s="50" t="s">
        <v>668</v>
      </c>
      <c r="E108" s="4">
        <v>404675</v>
      </c>
      <c r="F108" s="4">
        <v>5213</v>
      </c>
      <c r="G108" s="2" t="s">
        <v>265</v>
      </c>
      <c r="H108" s="51" t="str">
        <f t="shared" si="44"/>
        <v>100206-5213</v>
      </c>
      <c r="I108" s="4">
        <v>100206</v>
      </c>
      <c r="J108" s="2" t="s">
        <v>263</v>
      </c>
      <c r="K108" s="2" t="s">
        <v>19</v>
      </c>
      <c r="L108" s="2" t="s">
        <v>69</v>
      </c>
      <c r="M108" s="2" t="s">
        <v>21</v>
      </c>
      <c r="N108" s="3">
        <v>45108</v>
      </c>
      <c r="O108" s="3">
        <v>45473</v>
      </c>
      <c r="P108" s="12"/>
      <c r="Q108" s="12"/>
      <c r="R108" s="12"/>
      <c r="S108" s="13"/>
      <c r="T108" s="16"/>
      <c r="U108" s="16"/>
      <c r="V108" s="16"/>
      <c r="W108" s="17"/>
      <c r="X108" s="20"/>
      <c r="Y108" s="20"/>
      <c r="Z108" s="20">
        <v>56.02</v>
      </c>
      <c r="AA108" s="56" t="s">
        <v>1671</v>
      </c>
      <c r="AB108" s="2" t="s">
        <v>15</v>
      </c>
      <c r="AC108" s="4">
        <v>1044</v>
      </c>
      <c r="AD108" s="4"/>
      <c r="AE108" s="4"/>
      <c r="AF108" s="4"/>
      <c r="AG108" s="4"/>
      <c r="AH108" s="4"/>
      <c r="AI108" s="4">
        <v>9</v>
      </c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>
        <v>5</v>
      </c>
      <c r="BC108" s="4">
        <v>220</v>
      </c>
      <c r="BD108" s="4"/>
      <c r="BE108" s="4"/>
      <c r="BF108" s="4">
        <v>318</v>
      </c>
      <c r="BG108" s="4"/>
      <c r="BH108" s="4">
        <f t="shared" si="45"/>
        <v>552</v>
      </c>
      <c r="BI108" s="12">
        <f>Z108</f>
        <v>56.02</v>
      </c>
      <c r="BJ108" s="7">
        <f t="shared" si="25"/>
        <v>65.12</v>
      </c>
      <c r="BK108" s="7"/>
      <c r="BL108" s="63">
        <v>-3.72</v>
      </c>
      <c r="BM108" s="7">
        <f t="shared" si="26"/>
        <v>61.400000000000006</v>
      </c>
      <c r="BN108" s="7">
        <f t="shared" si="27"/>
        <v>9.1000000000000014</v>
      </c>
      <c r="BO108" s="89">
        <f t="shared" si="28"/>
        <v>0.13974201474201475</v>
      </c>
      <c r="BP108" s="7">
        <f t="shared" si="29"/>
        <v>58484.880000000005</v>
      </c>
      <c r="BQ108" s="7">
        <f t="shared" si="30"/>
        <v>67985.279999999999</v>
      </c>
      <c r="BR108" s="7"/>
      <c r="BS108" s="7"/>
      <c r="BU108" s="6">
        <f t="shared" si="31"/>
        <v>68.300000000000011</v>
      </c>
      <c r="BW108" s="65">
        <f>BL108</f>
        <v>-3.72</v>
      </c>
      <c r="BX108" s="64">
        <f t="shared" si="32"/>
        <v>64.580000000000013</v>
      </c>
      <c r="BY108" s="64">
        <f t="shared" si="46"/>
        <v>12.280000000000008</v>
      </c>
      <c r="BZ108" s="82">
        <f t="shared" si="33"/>
        <v>0.17979502196193273</v>
      </c>
      <c r="CA108" s="64">
        <f t="shared" si="34"/>
        <v>58484.880000000005</v>
      </c>
      <c r="CB108" s="64">
        <f t="shared" si="35"/>
        <v>71305.200000000012</v>
      </c>
      <c r="CC108" s="64"/>
      <c r="CD108" s="64"/>
      <c r="CF108" s="89"/>
      <c r="CG108" s="7">
        <f t="shared" si="42"/>
        <v>30923.040000000001</v>
      </c>
      <c r="CH108" s="7">
        <f t="shared" si="43"/>
        <v>35946.240000000005</v>
      </c>
      <c r="CI108" s="7"/>
      <c r="CJ108" s="7"/>
      <c r="CL108" s="82"/>
      <c r="CM108" s="64">
        <f t="shared" si="38"/>
        <v>30923.040000000001</v>
      </c>
      <c r="CN108" s="64">
        <f t="shared" si="39"/>
        <v>37701.600000000006</v>
      </c>
    </row>
    <row r="109" spans="1:92" x14ac:dyDescent="0.25">
      <c r="A109" s="1">
        <v>108</v>
      </c>
      <c r="B109" s="4">
        <v>106</v>
      </c>
      <c r="C109" s="2" t="s">
        <v>14</v>
      </c>
      <c r="D109" s="50" t="s">
        <v>669</v>
      </c>
      <c r="E109" s="4">
        <v>404678</v>
      </c>
      <c r="F109" s="4">
        <v>5811</v>
      </c>
      <c r="G109" s="2" t="s">
        <v>266</v>
      </c>
      <c r="H109" s="51" t="str">
        <f t="shared" si="44"/>
        <v>100206-5811</v>
      </c>
      <c r="I109" s="4">
        <v>100206</v>
      </c>
      <c r="J109" s="2" t="s">
        <v>263</v>
      </c>
      <c r="K109" s="2" t="s">
        <v>19</v>
      </c>
      <c r="L109" s="2" t="s">
        <v>267</v>
      </c>
      <c r="M109" s="2" t="s">
        <v>21</v>
      </c>
      <c r="N109" s="3">
        <v>45108</v>
      </c>
      <c r="O109" s="3">
        <v>45473</v>
      </c>
      <c r="P109" s="12"/>
      <c r="Q109" s="12"/>
      <c r="R109" s="12"/>
      <c r="S109" s="13"/>
      <c r="T109" s="16"/>
      <c r="U109" s="16"/>
      <c r="V109" s="16"/>
      <c r="W109" s="17"/>
      <c r="X109" s="20"/>
      <c r="Y109" s="20"/>
      <c r="Z109" s="20">
        <v>93.72</v>
      </c>
      <c r="AA109" s="56" t="s">
        <v>1671</v>
      </c>
      <c r="AB109" s="2" t="s">
        <v>15</v>
      </c>
      <c r="AC109" s="4">
        <v>2500</v>
      </c>
      <c r="AD109" s="4"/>
      <c r="AE109" s="4"/>
      <c r="AF109" s="4"/>
      <c r="AG109" s="4">
        <v>455</v>
      </c>
      <c r="AH109" s="4"/>
      <c r="AI109" s="4"/>
      <c r="AJ109" s="4">
        <v>6</v>
      </c>
      <c r="AK109" s="4">
        <v>36</v>
      </c>
      <c r="AL109" s="4">
        <v>8</v>
      </c>
      <c r="AM109" s="4"/>
      <c r="AN109" s="4"/>
      <c r="AO109" s="4"/>
      <c r="AP109" s="4">
        <v>7</v>
      </c>
      <c r="AQ109" s="4"/>
      <c r="AR109" s="4"/>
      <c r="AS109" s="4">
        <v>146</v>
      </c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>
        <v>4</v>
      </c>
      <c r="BG109" s="4">
        <v>60</v>
      </c>
      <c r="BH109" s="4">
        <f t="shared" si="45"/>
        <v>722</v>
      </c>
      <c r="BI109" s="12">
        <f>Z109</f>
        <v>93.72</v>
      </c>
      <c r="BJ109" s="7">
        <f t="shared" si="25"/>
        <v>108.96000000000001</v>
      </c>
      <c r="BK109" s="7"/>
      <c r="BL109" s="63">
        <v>-5.38</v>
      </c>
      <c r="BM109" s="7">
        <f t="shared" si="26"/>
        <v>103.58000000000001</v>
      </c>
      <c r="BN109" s="7">
        <f t="shared" si="27"/>
        <v>15.240000000000009</v>
      </c>
      <c r="BO109" s="89">
        <f t="shared" si="28"/>
        <v>0.13986784140969169</v>
      </c>
      <c r="BP109" s="7">
        <f t="shared" si="29"/>
        <v>234300</v>
      </c>
      <c r="BQ109" s="7">
        <f t="shared" si="30"/>
        <v>272400</v>
      </c>
      <c r="BR109" s="7"/>
      <c r="BS109" s="7"/>
      <c r="BU109" s="6">
        <f t="shared" si="31"/>
        <v>114.28</v>
      </c>
      <c r="BW109" s="65">
        <f>BL109</f>
        <v>-5.38</v>
      </c>
      <c r="BX109" s="64">
        <f t="shared" si="32"/>
        <v>108.9</v>
      </c>
      <c r="BY109" s="64">
        <f t="shared" si="46"/>
        <v>20.560000000000002</v>
      </c>
      <c r="BZ109" s="82">
        <f t="shared" si="33"/>
        <v>0.17990899544977251</v>
      </c>
      <c r="CA109" s="64">
        <f t="shared" si="34"/>
        <v>234300</v>
      </c>
      <c r="CB109" s="64">
        <f t="shared" si="35"/>
        <v>285700</v>
      </c>
      <c r="CC109" s="64"/>
      <c r="CD109" s="64"/>
      <c r="CF109" s="89"/>
      <c r="CG109" s="7">
        <f t="shared" si="42"/>
        <v>67665.84</v>
      </c>
      <c r="CH109" s="7">
        <f t="shared" si="43"/>
        <v>78669.12000000001</v>
      </c>
      <c r="CI109" s="7"/>
      <c r="CJ109" s="7"/>
      <c r="CL109" s="82"/>
      <c r="CM109" s="64">
        <f t="shared" si="38"/>
        <v>67665.84</v>
      </c>
      <c r="CN109" s="64">
        <f t="shared" si="39"/>
        <v>82510.16</v>
      </c>
    </row>
    <row r="110" spans="1:92" x14ac:dyDescent="0.25">
      <c r="A110" s="1">
        <v>109</v>
      </c>
      <c r="B110" s="4">
        <v>107</v>
      </c>
      <c r="C110" s="2" t="s">
        <v>14</v>
      </c>
      <c r="D110" s="50" t="s">
        <v>670</v>
      </c>
      <c r="E110" s="4">
        <v>133800</v>
      </c>
      <c r="F110" s="2" t="s">
        <v>268</v>
      </c>
      <c r="G110" s="2" t="s">
        <v>270</v>
      </c>
      <c r="H110" s="51" t="str">
        <f t="shared" si="44"/>
        <v>100222-FFC22260WG</v>
      </c>
      <c r="I110" s="4">
        <v>100222</v>
      </c>
      <c r="J110" s="2" t="s">
        <v>269</v>
      </c>
      <c r="K110" s="2" t="s">
        <v>19</v>
      </c>
      <c r="L110" s="2" t="s">
        <v>271</v>
      </c>
      <c r="M110" s="2" t="s">
        <v>21</v>
      </c>
      <c r="N110" s="3">
        <v>45108</v>
      </c>
      <c r="O110" s="3">
        <v>45473</v>
      </c>
      <c r="P110" s="12">
        <v>40.25</v>
      </c>
      <c r="Q110" s="12"/>
      <c r="R110" s="12"/>
      <c r="S110" s="55" t="s">
        <v>1673</v>
      </c>
      <c r="T110" s="16">
        <v>40.25</v>
      </c>
      <c r="U110" s="16">
        <v>1</v>
      </c>
      <c r="V110" s="16"/>
      <c r="W110" s="17"/>
      <c r="X110" s="20"/>
      <c r="Y110" s="20"/>
      <c r="Z110" s="20"/>
      <c r="AA110" s="21"/>
      <c r="AB110" s="2" t="s">
        <v>15</v>
      </c>
      <c r="AC110" s="4">
        <v>773</v>
      </c>
      <c r="AD110" s="4"/>
      <c r="AE110" s="4">
        <v>2</v>
      </c>
      <c r="AF110" s="4"/>
      <c r="AG110" s="4">
        <v>242</v>
      </c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>
        <v>9</v>
      </c>
      <c r="AY110" s="4"/>
      <c r="AZ110" s="4"/>
      <c r="BA110" s="4"/>
      <c r="BB110" s="4"/>
      <c r="BC110" s="4"/>
      <c r="BD110" s="4"/>
      <c r="BE110" s="4"/>
      <c r="BF110" s="4"/>
      <c r="BG110" s="4"/>
      <c r="BH110" s="4">
        <f t="shared" si="45"/>
        <v>253</v>
      </c>
      <c r="BI110" s="7">
        <f>T110+U110</f>
        <v>41.25</v>
      </c>
      <c r="BJ110" s="7">
        <f t="shared" si="25"/>
        <v>47.949999999999996</v>
      </c>
      <c r="BK110" s="7"/>
      <c r="BL110" s="63"/>
      <c r="BM110" s="7">
        <f t="shared" si="26"/>
        <v>47.949999999999996</v>
      </c>
      <c r="BN110" s="7">
        <f t="shared" si="27"/>
        <v>6.6999999999999957</v>
      </c>
      <c r="BO110" s="89">
        <f t="shared" si="28"/>
        <v>0.13972888425443161</v>
      </c>
      <c r="BP110" s="7">
        <f t="shared" si="29"/>
        <v>31886.25</v>
      </c>
      <c r="BQ110" s="7">
        <f t="shared" si="30"/>
        <v>37065.35</v>
      </c>
      <c r="BR110" s="7"/>
      <c r="BS110" s="7"/>
      <c r="BU110" s="6">
        <f t="shared" si="31"/>
        <v>50.29</v>
      </c>
      <c r="BX110" s="64">
        <f t="shared" si="32"/>
        <v>50.29</v>
      </c>
      <c r="BY110" s="64">
        <f t="shared" si="46"/>
        <v>9.0399999999999991</v>
      </c>
      <c r="BZ110" s="82">
        <f t="shared" si="33"/>
        <v>0.17975740703917278</v>
      </c>
      <c r="CA110" s="64">
        <f t="shared" si="34"/>
        <v>31886.25</v>
      </c>
      <c r="CB110" s="64">
        <f t="shared" si="35"/>
        <v>38874.17</v>
      </c>
      <c r="CC110" s="64"/>
      <c r="CD110" s="64"/>
      <c r="CF110" s="89"/>
      <c r="CG110" s="7">
        <f t="shared" si="42"/>
        <v>10436.25</v>
      </c>
      <c r="CH110" s="7">
        <f t="shared" si="43"/>
        <v>12131.349999999999</v>
      </c>
      <c r="CI110" s="7"/>
      <c r="CJ110" s="7"/>
      <c r="CL110" s="82"/>
      <c r="CM110" s="64">
        <f t="shared" si="38"/>
        <v>10436.25</v>
      </c>
      <c r="CN110" s="64">
        <f t="shared" si="39"/>
        <v>12723.369999999999</v>
      </c>
    </row>
    <row r="111" spans="1:92" x14ac:dyDescent="0.25">
      <c r="A111" s="1">
        <v>110</v>
      </c>
      <c r="B111" s="4">
        <v>108</v>
      </c>
      <c r="C111" s="2" t="s">
        <v>14</v>
      </c>
      <c r="D111" s="50" t="s">
        <v>671</v>
      </c>
      <c r="E111" s="4">
        <v>133824</v>
      </c>
      <c r="F111" s="2" t="s">
        <v>272</v>
      </c>
      <c r="G111" s="2" t="s">
        <v>273</v>
      </c>
      <c r="H111" s="51" t="str">
        <f t="shared" si="44"/>
        <v>100222-FFC60575WG</v>
      </c>
      <c r="I111" s="4">
        <v>100222</v>
      </c>
      <c r="J111" s="2" t="s">
        <v>269</v>
      </c>
      <c r="K111" s="2" t="s">
        <v>19</v>
      </c>
      <c r="L111" s="2" t="s">
        <v>274</v>
      </c>
      <c r="M111" s="2" t="s">
        <v>21</v>
      </c>
      <c r="N111" s="3">
        <v>45108</v>
      </c>
      <c r="O111" s="3">
        <v>45473</v>
      </c>
      <c r="P111" s="12">
        <v>53.5</v>
      </c>
      <c r="Q111" s="12"/>
      <c r="R111" s="12"/>
      <c r="S111" s="55" t="s">
        <v>1673</v>
      </c>
      <c r="T111" s="16">
        <v>53.5</v>
      </c>
      <c r="U111" s="16">
        <v>1</v>
      </c>
      <c r="V111" s="16"/>
      <c r="W111" s="17"/>
      <c r="X111" s="20"/>
      <c r="Y111" s="20"/>
      <c r="Z111" s="20"/>
      <c r="AA111" s="21"/>
      <c r="AB111" s="2" t="s">
        <v>15</v>
      </c>
      <c r="AC111" s="4">
        <v>1770</v>
      </c>
      <c r="AD111" s="4"/>
      <c r="AE111" s="4"/>
      <c r="AF111" s="4"/>
      <c r="AG111" s="4">
        <v>6</v>
      </c>
      <c r="AH111" s="4">
        <v>1</v>
      </c>
      <c r="AI111" s="4"/>
      <c r="AJ111" s="4">
        <v>3</v>
      </c>
      <c r="AK111" s="4"/>
      <c r="AL111" s="4"/>
      <c r="AM111" s="4"/>
      <c r="AN111" s="4"/>
      <c r="AO111" s="4"/>
      <c r="AP111" s="4"/>
      <c r="AQ111" s="4"/>
      <c r="AR111" s="4">
        <v>3</v>
      </c>
      <c r="AS111" s="4"/>
      <c r="AT111" s="4"/>
      <c r="AU111" s="4"/>
      <c r="AV111" s="4"/>
      <c r="AW111" s="4">
        <v>375</v>
      </c>
      <c r="AX111" s="4">
        <v>8</v>
      </c>
      <c r="AY111" s="4"/>
      <c r="AZ111" s="4"/>
      <c r="BA111" s="4"/>
      <c r="BB111" s="4">
        <v>16</v>
      </c>
      <c r="BC111" s="4"/>
      <c r="BD111" s="4"/>
      <c r="BE111" s="4"/>
      <c r="BF111" s="4"/>
      <c r="BG111" s="4"/>
      <c r="BH111" s="4">
        <f t="shared" si="45"/>
        <v>412</v>
      </c>
      <c r="BI111" s="7">
        <f>T111+U111</f>
        <v>54.5</v>
      </c>
      <c r="BJ111" s="7">
        <f t="shared" si="25"/>
        <v>63.36</v>
      </c>
      <c r="BK111" s="7"/>
      <c r="BL111" s="63"/>
      <c r="BM111" s="7">
        <f t="shared" si="26"/>
        <v>63.36</v>
      </c>
      <c r="BN111" s="7">
        <f t="shared" si="27"/>
        <v>8.86</v>
      </c>
      <c r="BO111" s="89">
        <f t="shared" si="28"/>
        <v>0.13983585858585859</v>
      </c>
      <c r="BP111" s="7">
        <f t="shared" si="29"/>
        <v>96465</v>
      </c>
      <c r="BQ111" s="7">
        <f t="shared" si="30"/>
        <v>112147.2</v>
      </c>
      <c r="BR111" s="7"/>
      <c r="BS111" s="7"/>
      <c r="BU111" s="6">
        <f t="shared" si="31"/>
        <v>66.45</v>
      </c>
      <c r="BX111" s="64">
        <f t="shared" si="32"/>
        <v>66.45</v>
      </c>
      <c r="BY111" s="64">
        <f t="shared" si="46"/>
        <v>11.950000000000003</v>
      </c>
      <c r="BZ111" s="82">
        <f t="shared" si="33"/>
        <v>0.17983446200150494</v>
      </c>
      <c r="CA111" s="64">
        <f t="shared" si="34"/>
        <v>96465</v>
      </c>
      <c r="CB111" s="64">
        <f t="shared" si="35"/>
        <v>117616.5</v>
      </c>
      <c r="CC111" s="64"/>
      <c r="CD111" s="64"/>
      <c r="CF111" s="89"/>
      <c r="CG111" s="7">
        <f t="shared" si="42"/>
        <v>22454</v>
      </c>
      <c r="CH111" s="7">
        <f t="shared" si="43"/>
        <v>26104.32</v>
      </c>
      <c r="CI111" s="7"/>
      <c r="CJ111" s="7"/>
      <c r="CL111" s="82"/>
      <c r="CM111" s="64">
        <f t="shared" si="38"/>
        <v>22454</v>
      </c>
      <c r="CN111" s="64">
        <f t="shared" si="39"/>
        <v>27377.4</v>
      </c>
    </row>
    <row r="112" spans="1:92" x14ac:dyDescent="0.25">
      <c r="A112" s="1">
        <v>111</v>
      </c>
      <c r="B112" s="4">
        <v>109</v>
      </c>
      <c r="C112" s="2" t="s">
        <v>14</v>
      </c>
      <c r="D112" s="50" t="s">
        <v>672</v>
      </c>
      <c r="E112" s="4">
        <v>100716</v>
      </c>
      <c r="F112" s="4">
        <v>96169</v>
      </c>
      <c r="G112" s="2" t="s">
        <v>275</v>
      </c>
      <c r="H112" s="51" t="str">
        <f t="shared" si="44"/>
        <v>100206-96169</v>
      </c>
      <c r="I112" s="4">
        <v>100206</v>
      </c>
      <c r="J112" s="2" t="s">
        <v>261</v>
      </c>
      <c r="K112" s="2" t="s">
        <v>19</v>
      </c>
      <c r="L112" s="2" t="s">
        <v>276</v>
      </c>
      <c r="M112" s="2" t="s">
        <v>21</v>
      </c>
      <c r="N112" s="3">
        <v>45108</v>
      </c>
      <c r="O112" s="3">
        <v>45473</v>
      </c>
      <c r="P112" s="12"/>
      <c r="Q112" s="12"/>
      <c r="R112" s="12"/>
      <c r="S112" s="13"/>
      <c r="T112" s="16"/>
      <c r="U112" s="16"/>
      <c r="V112" s="16"/>
      <c r="W112" s="17"/>
      <c r="X112" s="20"/>
      <c r="Y112" s="20"/>
      <c r="Z112" s="20">
        <v>34.4</v>
      </c>
      <c r="AA112" s="56" t="s">
        <v>1643</v>
      </c>
      <c r="AB112" s="2" t="s">
        <v>15</v>
      </c>
      <c r="AC112" s="4">
        <v>178</v>
      </c>
      <c r="AD112" s="4"/>
      <c r="AE112" s="4"/>
      <c r="AF112" s="4">
        <v>45</v>
      </c>
      <c r="AG112" s="4"/>
      <c r="AH112" s="4"/>
      <c r="AI112" s="4"/>
      <c r="AJ112" s="4"/>
      <c r="AK112" s="4"/>
      <c r="AL112" s="4">
        <v>6</v>
      </c>
      <c r="AM112" s="4"/>
      <c r="AN112" s="4"/>
      <c r="AO112" s="4"/>
      <c r="AP112" s="4"/>
      <c r="AQ112" s="4"/>
      <c r="AR112" s="4"/>
      <c r="AS112" s="4"/>
      <c r="AT112" s="4"/>
      <c r="AU112" s="4">
        <v>1</v>
      </c>
      <c r="AV112" s="4"/>
      <c r="AW112" s="4"/>
      <c r="AX112" s="4">
        <v>23</v>
      </c>
      <c r="AY112" s="4"/>
      <c r="AZ112" s="4"/>
      <c r="BA112" s="4">
        <v>4</v>
      </c>
      <c r="BB112" s="4">
        <v>5</v>
      </c>
      <c r="BC112" s="4"/>
      <c r="BD112" s="4"/>
      <c r="BE112" s="4"/>
      <c r="BF112" s="4"/>
      <c r="BG112" s="4"/>
      <c r="BH112" s="4">
        <f t="shared" si="45"/>
        <v>84</v>
      </c>
      <c r="BI112" s="7">
        <f t="shared" ref="BI112:BI119" si="51">Z112</f>
        <v>34.4</v>
      </c>
      <c r="BJ112" s="7">
        <f t="shared" si="25"/>
        <v>39.979999999999997</v>
      </c>
      <c r="BK112" s="7"/>
      <c r="BL112" s="63"/>
      <c r="BM112" s="7">
        <f t="shared" si="26"/>
        <v>39.979999999999997</v>
      </c>
      <c r="BN112" s="7">
        <f t="shared" si="27"/>
        <v>5.5799999999999983</v>
      </c>
      <c r="BO112" s="89">
        <f t="shared" si="28"/>
        <v>0.1395697848924462</v>
      </c>
      <c r="BP112" s="7">
        <f t="shared" si="29"/>
        <v>6123.2</v>
      </c>
      <c r="BQ112" s="7">
        <f t="shared" si="30"/>
        <v>7116.44</v>
      </c>
      <c r="BR112" s="7"/>
      <c r="BS112" s="7"/>
      <c r="BU112" s="6">
        <f t="shared" si="31"/>
        <v>41.94</v>
      </c>
      <c r="BX112" s="64">
        <f t="shared" si="32"/>
        <v>41.94</v>
      </c>
      <c r="BY112" s="64">
        <f t="shared" si="46"/>
        <v>7.5399999999999991</v>
      </c>
      <c r="BZ112" s="82">
        <f t="shared" si="33"/>
        <v>0.17978063900810681</v>
      </c>
      <c r="CA112" s="64">
        <f t="shared" si="34"/>
        <v>6123.2</v>
      </c>
      <c r="CB112" s="64">
        <f t="shared" si="35"/>
        <v>7465.32</v>
      </c>
      <c r="CC112" s="64"/>
      <c r="CD112" s="64"/>
      <c r="CF112" s="89"/>
      <c r="CG112" s="7">
        <f t="shared" si="42"/>
        <v>2889.6</v>
      </c>
      <c r="CH112" s="7">
        <f t="shared" si="43"/>
        <v>3358.3199999999997</v>
      </c>
      <c r="CI112" s="7"/>
      <c r="CJ112" s="7"/>
      <c r="CL112" s="82"/>
      <c r="CM112" s="64">
        <f t="shared" si="38"/>
        <v>2889.6</v>
      </c>
      <c r="CN112" s="64">
        <f t="shared" si="39"/>
        <v>3522.96</v>
      </c>
    </row>
    <row r="113" spans="1:92" x14ac:dyDescent="0.25">
      <c r="A113" s="1">
        <v>112</v>
      </c>
      <c r="B113" s="4">
        <v>110</v>
      </c>
      <c r="C113" s="2" t="s">
        <v>14</v>
      </c>
      <c r="D113" s="50" t="s">
        <v>673</v>
      </c>
      <c r="E113" s="4">
        <v>100760</v>
      </c>
      <c r="F113" s="4">
        <v>95127</v>
      </c>
      <c r="G113" s="2" t="s">
        <v>277</v>
      </c>
      <c r="H113" s="51" t="str">
        <f t="shared" si="44"/>
        <v>100206-95127</v>
      </c>
      <c r="I113" s="4">
        <v>100206</v>
      </c>
      <c r="J113" s="2" t="s">
        <v>261</v>
      </c>
      <c r="K113" s="2" t="s">
        <v>19</v>
      </c>
      <c r="L113" s="2" t="s">
        <v>278</v>
      </c>
      <c r="M113" s="2" t="s">
        <v>21</v>
      </c>
      <c r="N113" s="3">
        <v>45108</v>
      </c>
      <c r="O113" s="3">
        <v>45473</v>
      </c>
      <c r="P113" s="12"/>
      <c r="Q113" s="12"/>
      <c r="R113" s="12"/>
      <c r="S113" s="13"/>
      <c r="T113" s="16"/>
      <c r="U113" s="16"/>
      <c r="V113" s="16"/>
      <c r="W113" s="17"/>
      <c r="X113" s="20"/>
      <c r="Y113" s="20"/>
      <c r="Z113" s="20">
        <v>36.869999999999997</v>
      </c>
      <c r="AA113" s="56" t="s">
        <v>1643</v>
      </c>
      <c r="AB113" s="2" t="s">
        <v>15</v>
      </c>
      <c r="AC113" s="4">
        <v>795</v>
      </c>
      <c r="AD113" s="4">
        <v>52</v>
      </c>
      <c r="AE113" s="4"/>
      <c r="AF113" s="4"/>
      <c r="AG113" s="4"/>
      <c r="AH113" s="4"/>
      <c r="AI113" s="4">
        <v>23</v>
      </c>
      <c r="AJ113" s="4"/>
      <c r="AK113" s="4">
        <v>21</v>
      </c>
      <c r="AL113" s="4"/>
      <c r="AM113" s="4"/>
      <c r="AN113" s="4">
        <v>148</v>
      </c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>
        <v>14</v>
      </c>
      <c r="BA113" s="4"/>
      <c r="BB113" s="4"/>
      <c r="BC113" s="4"/>
      <c r="BD113" s="4"/>
      <c r="BE113" s="4"/>
      <c r="BF113" s="4"/>
      <c r="BG113" s="4"/>
      <c r="BH113" s="4">
        <f t="shared" si="45"/>
        <v>258</v>
      </c>
      <c r="BI113" s="7">
        <f t="shared" si="51"/>
        <v>36.869999999999997</v>
      </c>
      <c r="BJ113" s="7">
        <f t="shared" si="25"/>
        <v>42.86</v>
      </c>
      <c r="BK113" s="7"/>
      <c r="BL113" s="63"/>
      <c r="BM113" s="7">
        <f t="shared" si="26"/>
        <v>42.86</v>
      </c>
      <c r="BN113" s="7">
        <f t="shared" si="27"/>
        <v>5.990000000000002</v>
      </c>
      <c r="BO113" s="89">
        <f t="shared" si="28"/>
        <v>0.13975734951003271</v>
      </c>
      <c r="BP113" s="7">
        <f t="shared" si="29"/>
        <v>29311.649999999998</v>
      </c>
      <c r="BQ113" s="7">
        <f t="shared" si="30"/>
        <v>34073.699999999997</v>
      </c>
      <c r="BR113" s="7"/>
      <c r="BS113" s="7"/>
      <c r="BU113" s="6">
        <f t="shared" si="31"/>
        <v>44.949999999999996</v>
      </c>
      <c r="BX113" s="64">
        <f t="shared" si="32"/>
        <v>44.949999999999996</v>
      </c>
      <c r="BY113" s="64">
        <f t="shared" si="46"/>
        <v>8.0799999999999983</v>
      </c>
      <c r="BZ113" s="82">
        <f t="shared" si="33"/>
        <v>0.1797552836484983</v>
      </c>
      <c r="CA113" s="64">
        <f t="shared" si="34"/>
        <v>29311.649999999998</v>
      </c>
      <c r="CB113" s="64">
        <f t="shared" si="35"/>
        <v>35735.25</v>
      </c>
      <c r="CC113" s="64"/>
      <c r="CD113" s="64"/>
      <c r="CF113" s="89"/>
      <c r="CG113" s="7">
        <f t="shared" si="42"/>
        <v>9512.4599999999991</v>
      </c>
      <c r="CH113" s="7">
        <f t="shared" si="43"/>
        <v>11057.88</v>
      </c>
      <c r="CI113" s="7"/>
      <c r="CJ113" s="7"/>
      <c r="CL113" s="82"/>
      <c r="CM113" s="64">
        <f t="shared" si="38"/>
        <v>9512.4599999999991</v>
      </c>
      <c r="CN113" s="64">
        <f t="shared" si="39"/>
        <v>11597.099999999999</v>
      </c>
    </row>
    <row r="114" spans="1:92" x14ac:dyDescent="0.25">
      <c r="A114" s="1">
        <v>113</v>
      </c>
      <c r="B114" s="4">
        <v>111</v>
      </c>
      <c r="C114" s="2" t="s">
        <v>14</v>
      </c>
      <c r="D114" s="50" t="s">
        <v>674</v>
      </c>
      <c r="E114" s="4">
        <v>133933</v>
      </c>
      <c r="F114" s="4">
        <v>95121</v>
      </c>
      <c r="G114" s="2" t="s">
        <v>279</v>
      </c>
      <c r="H114" s="51" t="str">
        <f t="shared" si="44"/>
        <v>100206-95121</v>
      </c>
      <c r="I114" s="4">
        <v>100206</v>
      </c>
      <c r="J114" s="2" t="s">
        <v>261</v>
      </c>
      <c r="K114" s="2" t="s">
        <v>19</v>
      </c>
      <c r="L114" s="2" t="s">
        <v>280</v>
      </c>
      <c r="M114" s="2" t="s">
        <v>21</v>
      </c>
      <c r="N114" s="3">
        <v>45108</v>
      </c>
      <c r="O114" s="3">
        <v>45473</v>
      </c>
      <c r="P114" s="12"/>
      <c r="Q114" s="12"/>
      <c r="R114" s="12"/>
      <c r="S114" s="13"/>
      <c r="T114" s="16"/>
      <c r="U114" s="16"/>
      <c r="V114" s="16"/>
      <c r="W114" s="17"/>
      <c r="X114" s="20"/>
      <c r="Y114" s="20"/>
      <c r="Z114" s="20">
        <v>27.55</v>
      </c>
      <c r="AA114" s="56" t="s">
        <v>1643</v>
      </c>
      <c r="AB114" s="2" t="s">
        <v>15</v>
      </c>
      <c r="AC114" s="4">
        <v>4800</v>
      </c>
      <c r="AD114" s="4"/>
      <c r="AE114" s="4">
        <v>13</v>
      </c>
      <c r="AF114" s="4">
        <v>136</v>
      </c>
      <c r="AG114" s="4">
        <v>92</v>
      </c>
      <c r="AH114" s="4"/>
      <c r="AI114" s="4">
        <v>10</v>
      </c>
      <c r="AJ114" s="4">
        <v>111</v>
      </c>
      <c r="AK114" s="4">
        <v>106</v>
      </c>
      <c r="AL114" s="4">
        <v>73</v>
      </c>
      <c r="AM114" s="4"/>
      <c r="AN114" s="4">
        <v>198</v>
      </c>
      <c r="AO114" s="4"/>
      <c r="AP114" s="4"/>
      <c r="AQ114" s="4">
        <v>8</v>
      </c>
      <c r="AR114" s="4">
        <v>2</v>
      </c>
      <c r="AS114" s="4">
        <v>130</v>
      </c>
      <c r="AT114" s="4">
        <v>58</v>
      </c>
      <c r="AU114" s="4">
        <v>52</v>
      </c>
      <c r="AV114" s="4"/>
      <c r="AW114" s="4">
        <v>89</v>
      </c>
      <c r="AX114" s="4">
        <v>5</v>
      </c>
      <c r="AY114" s="4">
        <v>340</v>
      </c>
      <c r="AZ114" s="4"/>
      <c r="BA114" s="4">
        <v>18</v>
      </c>
      <c r="BB114" s="4">
        <v>6</v>
      </c>
      <c r="BC114" s="4"/>
      <c r="BD114" s="4"/>
      <c r="BE114" s="4"/>
      <c r="BF114" s="4">
        <v>41</v>
      </c>
      <c r="BG114" s="4"/>
      <c r="BH114" s="4">
        <f t="shared" si="45"/>
        <v>1488</v>
      </c>
      <c r="BI114" s="7">
        <f t="shared" si="51"/>
        <v>27.55</v>
      </c>
      <c r="BJ114" s="7">
        <f t="shared" ref="BJ114:BJ133" si="52">ROUNDUP(((BI114/0.86)-0.02),2)</f>
        <v>32.019999999999996</v>
      </c>
      <c r="BK114" s="7"/>
      <c r="BL114" s="63"/>
      <c r="BM114" s="7">
        <f t="shared" ref="BM114:BM151" si="53">BJ114+BK114+BL114</f>
        <v>32.019999999999996</v>
      </c>
      <c r="BN114" s="7">
        <f t="shared" ref="BN114:BN151" si="54">(BJ114+BK114)-BI114</f>
        <v>4.4699999999999953</v>
      </c>
      <c r="BO114" s="89">
        <f t="shared" ref="BO114:BO151" si="55">((BJ114+BK114)-BI114)/(BJ114+BK114)</f>
        <v>0.13960024984384747</v>
      </c>
      <c r="BP114" s="7">
        <f t="shared" ref="BP114:BP151" si="56">BI114*AC114</f>
        <v>132240</v>
      </c>
      <c r="BQ114" s="7">
        <f t="shared" ref="BQ114:BQ151" si="57">(BJ114+BK114)*AC114</f>
        <v>153695.99999999997</v>
      </c>
      <c r="BR114" s="7"/>
      <c r="BS114" s="7"/>
      <c r="BU114" s="6">
        <f t="shared" ref="BU114:BU133" si="58">ROUNDUP(((BI114/0.82)-0.02),2)</f>
        <v>33.58</v>
      </c>
      <c r="BX114" s="64">
        <f t="shared" ref="BX114:BX151" si="59">BU114+BV114+BW114</f>
        <v>33.58</v>
      </c>
      <c r="BY114" s="64">
        <f t="shared" si="46"/>
        <v>6.0299999999999976</v>
      </c>
      <c r="BZ114" s="82">
        <f t="shared" ref="BZ114:BZ133" si="60">((BU114+BV114)-BI114)/(BU114+BV114)</f>
        <v>0.17957117331745079</v>
      </c>
      <c r="CA114" s="64">
        <f t="shared" ref="CA114:CA151" si="61">BI114*AC114</f>
        <v>132240</v>
      </c>
      <c r="CB114" s="64">
        <f t="shared" ref="CB114:CB151" si="62">(BU114+BV114)*AC114</f>
        <v>161184</v>
      </c>
      <c r="CC114" s="64"/>
      <c r="CD114" s="64"/>
      <c r="CF114" s="89"/>
      <c r="CG114" s="7">
        <f t="shared" si="42"/>
        <v>40994.400000000001</v>
      </c>
      <c r="CH114" s="7">
        <f t="shared" si="43"/>
        <v>47645.759999999995</v>
      </c>
      <c r="CI114" s="7"/>
      <c r="CJ114" s="7"/>
      <c r="CL114" s="82"/>
      <c r="CM114" s="64">
        <f t="shared" ref="CM114:CM151" si="63">(BI114*BH114)</f>
        <v>40994.400000000001</v>
      </c>
      <c r="CN114" s="64">
        <f t="shared" ref="CN114:CN151" si="64">(BU114+BV114)*BH114</f>
        <v>49967.040000000001</v>
      </c>
    </row>
    <row r="115" spans="1:92" x14ac:dyDescent="0.25">
      <c r="A115" s="1">
        <v>114</v>
      </c>
      <c r="B115" s="4">
        <v>112</v>
      </c>
      <c r="C115" s="2" t="s">
        <v>14</v>
      </c>
      <c r="D115" s="50" t="s">
        <v>675</v>
      </c>
      <c r="E115" s="4">
        <v>409658</v>
      </c>
      <c r="F115" s="4">
        <v>95150</v>
      </c>
      <c r="G115" s="2" t="s">
        <v>281</v>
      </c>
      <c r="H115" s="51" t="str">
        <f t="shared" si="44"/>
        <v>100206-95150</v>
      </c>
      <c r="I115" s="4">
        <v>100206</v>
      </c>
      <c r="J115" s="2" t="s">
        <v>261</v>
      </c>
      <c r="K115" s="2" t="s">
        <v>19</v>
      </c>
      <c r="L115" s="2" t="s">
        <v>85</v>
      </c>
      <c r="M115" s="2" t="s">
        <v>21</v>
      </c>
      <c r="N115" s="3">
        <v>45108</v>
      </c>
      <c r="O115" s="3">
        <v>45473</v>
      </c>
      <c r="P115" s="12"/>
      <c r="Q115" s="12"/>
      <c r="R115" s="12"/>
      <c r="S115" s="13"/>
      <c r="T115" s="16"/>
      <c r="U115" s="16"/>
      <c r="V115" s="16"/>
      <c r="W115" s="17"/>
      <c r="X115" s="20"/>
      <c r="Y115" s="20"/>
      <c r="Z115" s="20">
        <v>41.04</v>
      </c>
      <c r="AA115" s="56" t="s">
        <v>1643</v>
      </c>
      <c r="AB115" s="2" t="s">
        <v>15</v>
      </c>
      <c r="AC115" s="4">
        <v>3355</v>
      </c>
      <c r="AD115" s="4"/>
      <c r="AE115" s="4">
        <v>20</v>
      </c>
      <c r="AF115" s="4"/>
      <c r="AG115" s="4"/>
      <c r="AH115" s="4"/>
      <c r="AI115" s="4">
        <v>17</v>
      </c>
      <c r="AJ115" s="4"/>
      <c r="AK115" s="4"/>
      <c r="AL115" s="4">
        <v>12</v>
      </c>
      <c r="AM115" s="4"/>
      <c r="AN115" s="4"/>
      <c r="AO115" s="4"/>
      <c r="AP115" s="4">
        <v>5</v>
      </c>
      <c r="AQ115" s="4"/>
      <c r="AR115" s="4"/>
      <c r="AS115" s="4"/>
      <c r="AT115" s="4">
        <v>13</v>
      </c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>
        <f t="shared" si="45"/>
        <v>67</v>
      </c>
      <c r="BI115" s="7">
        <f t="shared" si="51"/>
        <v>41.04</v>
      </c>
      <c r="BJ115" s="7">
        <f t="shared" si="52"/>
        <v>47.71</v>
      </c>
      <c r="BK115" s="7"/>
      <c r="BL115" s="63"/>
      <c r="BM115" s="7">
        <f t="shared" si="53"/>
        <v>47.71</v>
      </c>
      <c r="BN115" s="7">
        <f t="shared" si="54"/>
        <v>6.6700000000000017</v>
      </c>
      <c r="BO115" s="89">
        <f t="shared" si="55"/>
        <v>0.13980297631523794</v>
      </c>
      <c r="BP115" s="7">
        <f t="shared" si="56"/>
        <v>137689.20000000001</v>
      </c>
      <c r="BQ115" s="7">
        <f t="shared" si="57"/>
        <v>160067.04999999999</v>
      </c>
      <c r="BR115" s="7"/>
      <c r="BS115" s="7"/>
      <c r="BU115" s="6">
        <f t="shared" si="58"/>
        <v>50.03</v>
      </c>
      <c r="BX115" s="64">
        <f t="shared" si="59"/>
        <v>50.03</v>
      </c>
      <c r="BY115" s="64">
        <f t="shared" si="46"/>
        <v>8.990000000000002</v>
      </c>
      <c r="BZ115" s="82">
        <f t="shared" si="60"/>
        <v>0.17969218468918652</v>
      </c>
      <c r="CA115" s="64">
        <f t="shared" si="61"/>
        <v>137689.20000000001</v>
      </c>
      <c r="CB115" s="64">
        <f t="shared" si="62"/>
        <v>167850.65</v>
      </c>
      <c r="CC115" s="64"/>
      <c r="CD115" s="64"/>
      <c r="CF115" s="89"/>
      <c r="CG115" s="7">
        <f t="shared" si="42"/>
        <v>2749.68</v>
      </c>
      <c r="CH115" s="7">
        <f t="shared" si="43"/>
        <v>3196.57</v>
      </c>
      <c r="CI115" s="7"/>
      <c r="CJ115" s="7"/>
      <c r="CL115" s="82"/>
      <c r="CM115" s="64">
        <f t="shared" si="63"/>
        <v>2749.68</v>
      </c>
      <c r="CN115" s="64">
        <f t="shared" si="64"/>
        <v>3352.01</v>
      </c>
    </row>
    <row r="116" spans="1:92" x14ac:dyDescent="0.25">
      <c r="A116" s="1">
        <v>115</v>
      </c>
      <c r="B116" s="4">
        <v>113</v>
      </c>
      <c r="C116" s="2" t="s">
        <v>14</v>
      </c>
      <c r="D116" s="50" t="s">
        <v>676</v>
      </c>
      <c r="E116" s="4">
        <v>409717</v>
      </c>
      <c r="F116" s="4">
        <v>94124</v>
      </c>
      <c r="G116" s="2" t="s">
        <v>282</v>
      </c>
      <c r="H116" s="51" t="str">
        <f t="shared" si="44"/>
        <v>100206-94124</v>
      </c>
      <c r="I116" s="4">
        <v>100206</v>
      </c>
      <c r="J116" s="2" t="s">
        <v>261</v>
      </c>
      <c r="K116" s="2" t="s">
        <v>19</v>
      </c>
      <c r="L116" s="2" t="s">
        <v>283</v>
      </c>
      <c r="M116" s="2" t="s">
        <v>21</v>
      </c>
      <c r="N116" s="3">
        <v>45108</v>
      </c>
      <c r="O116" s="3">
        <v>45473</v>
      </c>
      <c r="P116" s="12"/>
      <c r="Q116" s="12"/>
      <c r="R116" s="12"/>
      <c r="S116" s="13"/>
      <c r="T116" s="16"/>
      <c r="U116" s="16"/>
      <c r="V116" s="16"/>
      <c r="W116" s="17"/>
      <c r="X116" s="20"/>
      <c r="Y116" s="20"/>
      <c r="Z116" s="20">
        <v>59.46</v>
      </c>
      <c r="AA116" s="56" t="s">
        <v>1643</v>
      </c>
      <c r="AB116" s="2" t="s">
        <v>15</v>
      </c>
      <c r="AC116" s="4">
        <v>586</v>
      </c>
      <c r="AD116" s="4"/>
      <c r="AE116" s="4"/>
      <c r="AF116" s="4"/>
      <c r="AG116" s="4"/>
      <c r="AH116" s="4">
        <v>7</v>
      </c>
      <c r="AI116" s="4"/>
      <c r="AJ116" s="4"/>
      <c r="AK116" s="4">
        <v>109</v>
      </c>
      <c r="AL116" s="4"/>
      <c r="AM116" s="4"/>
      <c r="AN116" s="4"/>
      <c r="AO116" s="4"/>
      <c r="AP116" s="4">
        <v>14</v>
      </c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>
        <v>4</v>
      </c>
      <c r="BG116" s="4"/>
      <c r="BH116" s="4">
        <f t="shared" si="45"/>
        <v>134</v>
      </c>
      <c r="BI116" s="7">
        <f t="shared" si="51"/>
        <v>59.46</v>
      </c>
      <c r="BJ116" s="7">
        <f t="shared" si="52"/>
        <v>69.12</v>
      </c>
      <c r="BK116" s="7"/>
      <c r="BL116" s="63"/>
      <c r="BM116" s="7">
        <f t="shared" si="53"/>
        <v>69.12</v>
      </c>
      <c r="BN116" s="7">
        <f t="shared" si="54"/>
        <v>9.6600000000000037</v>
      </c>
      <c r="BO116" s="89">
        <f t="shared" si="55"/>
        <v>0.13975694444444448</v>
      </c>
      <c r="BP116" s="7">
        <f t="shared" si="56"/>
        <v>34843.56</v>
      </c>
      <c r="BQ116" s="7">
        <f t="shared" si="57"/>
        <v>40504.32</v>
      </c>
      <c r="BR116" s="7"/>
      <c r="BS116" s="7"/>
      <c r="BU116" s="6">
        <f t="shared" si="58"/>
        <v>72.5</v>
      </c>
      <c r="BX116" s="64">
        <f t="shared" si="59"/>
        <v>72.5</v>
      </c>
      <c r="BY116" s="64">
        <f t="shared" si="46"/>
        <v>13.04</v>
      </c>
      <c r="BZ116" s="82">
        <f t="shared" si="60"/>
        <v>0.17986206896551724</v>
      </c>
      <c r="CA116" s="64">
        <f t="shared" si="61"/>
        <v>34843.56</v>
      </c>
      <c r="CB116" s="64">
        <f t="shared" si="62"/>
        <v>42485</v>
      </c>
      <c r="CC116" s="64"/>
      <c r="CD116" s="64"/>
      <c r="CF116" s="89"/>
      <c r="CG116" s="7">
        <f t="shared" si="42"/>
        <v>7967.64</v>
      </c>
      <c r="CH116" s="7">
        <f t="shared" si="43"/>
        <v>9262.08</v>
      </c>
      <c r="CI116" s="7"/>
      <c r="CJ116" s="7"/>
      <c r="CL116" s="82"/>
      <c r="CM116" s="64">
        <f t="shared" si="63"/>
        <v>7967.64</v>
      </c>
      <c r="CN116" s="64">
        <f t="shared" si="64"/>
        <v>9715</v>
      </c>
    </row>
    <row r="117" spans="1:92" x14ac:dyDescent="0.25">
      <c r="A117" s="1">
        <v>116</v>
      </c>
      <c r="B117" s="4">
        <v>114</v>
      </c>
      <c r="C117" s="2" t="s">
        <v>14</v>
      </c>
      <c r="D117" s="50" t="s">
        <v>677</v>
      </c>
      <c r="E117" s="4">
        <v>410190</v>
      </c>
      <c r="F117" s="4">
        <v>96041</v>
      </c>
      <c r="G117" s="2" t="s">
        <v>284</v>
      </c>
      <c r="H117" s="51" t="str">
        <f t="shared" si="44"/>
        <v>100206-96041</v>
      </c>
      <c r="I117" s="4">
        <v>100206</v>
      </c>
      <c r="J117" s="2" t="s">
        <v>261</v>
      </c>
      <c r="K117" s="2" t="s">
        <v>19</v>
      </c>
      <c r="L117" s="2" t="s">
        <v>276</v>
      </c>
      <c r="M117" s="2" t="s">
        <v>21</v>
      </c>
      <c r="N117" s="3">
        <v>45108</v>
      </c>
      <c r="O117" s="3">
        <v>45473</v>
      </c>
      <c r="P117" s="12"/>
      <c r="Q117" s="12"/>
      <c r="R117" s="12"/>
      <c r="S117" s="13"/>
      <c r="T117" s="16"/>
      <c r="U117" s="16"/>
      <c r="V117" s="16"/>
      <c r="W117" s="17"/>
      <c r="X117" s="20"/>
      <c r="Y117" s="20"/>
      <c r="Z117" s="20">
        <v>30.4</v>
      </c>
      <c r="AA117" s="56" t="s">
        <v>1671</v>
      </c>
      <c r="AB117" s="2" t="s">
        <v>15</v>
      </c>
      <c r="AC117" s="4">
        <v>4819</v>
      </c>
      <c r="AD117" s="4"/>
      <c r="AE117" s="4"/>
      <c r="AF117" s="4"/>
      <c r="AG117" s="4">
        <v>175</v>
      </c>
      <c r="AH117" s="4"/>
      <c r="AI117" s="4"/>
      <c r="AJ117" s="4">
        <v>6</v>
      </c>
      <c r="AK117" s="4"/>
      <c r="AL117" s="4">
        <v>20</v>
      </c>
      <c r="AM117" s="4"/>
      <c r="AN117" s="4"/>
      <c r="AO117" s="4"/>
      <c r="AP117" s="4">
        <v>1</v>
      </c>
      <c r="AQ117" s="4"/>
      <c r="AR117" s="4">
        <v>135</v>
      </c>
      <c r="AS117" s="4">
        <v>1082</v>
      </c>
      <c r="AT117" s="4">
        <v>32</v>
      </c>
      <c r="AU117" s="4">
        <v>3</v>
      </c>
      <c r="AV117" s="4"/>
      <c r="AW117" s="4"/>
      <c r="AX117" s="4">
        <v>40</v>
      </c>
      <c r="AY117" s="4">
        <v>161</v>
      </c>
      <c r="AZ117" s="4"/>
      <c r="BA117" s="4"/>
      <c r="BB117" s="4">
        <v>2</v>
      </c>
      <c r="BC117" s="4"/>
      <c r="BD117" s="4">
        <v>1</v>
      </c>
      <c r="BE117" s="4"/>
      <c r="BF117" s="4">
        <v>7</v>
      </c>
      <c r="BG117" s="4">
        <v>101</v>
      </c>
      <c r="BH117" s="4">
        <f t="shared" si="45"/>
        <v>1766</v>
      </c>
      <c r="BI117" s="12">
        <f t="shared" si="51"/>
        <v>30.4</v>
      </c>
      <c r="BJ117" s="7">
        <f t="shared" si="52"/>
        <v>35.33</v>
      </c>
      <c r="BK117" s="7"/>
      <c r="BL117" s="63">
        <v>-6.05</v>
      </c>
      <c r="BM117" s="7">
        <f t="shared" si="53"/>
        <v>29.279999999999998</v>
      </c>
      <c r="BN117" s="7">
        <f t="shared" si="54"/>
        <v>4.93</v>
      </c>
      <c r="BO117" s="89">
        <f t="shared" si="55"/>
        <v>0.13954146617605434</v>
      </c>
      <c r="BP117" s="7">
        <f t="shared" si="56"/>
        <v>146497.60000000001</v>
      </c>
      <c r="BQ117" s="7">
        <f t="shared" si="57"/>
        <v>170255.27</v>
      </c>
      <c r="BR117" s="7"/>
      <c r="BS117" s="7"/>
      <c r="BU117" s="6">
        <f t="shared" si="58"/>
        <v>37.059999999999995</v>
      </c>
      <c r="BW117" s="65">
        <f>BL117</f>
        <v>-6.05</v>
      </c>
      <c r="BX117" s="64">
        <f t="shared" si="59"/>
        <v>31.009999999999994</v>
      </c>
      <c r="BY117" s="64">
        <f t="shared" si="46"/>
        <v>6.6599999999999966</v>
      </c>
      <c r="BZ117" s="82">
        <f t="shared" si="60"/>
        <v>0.17970858067997836</v>
      </c>
      <c r="CA117" s="64">
        <f t="shared" si="61"/>
        <v>146497.60000000001</v>
      </c>
      <c r="CB117" s="64">
        <f t="shared" si="62"/>
        <v>178592.13999999998</v>
      </c>
      <c r="CC117" s="64"/>
      <c r="CD117" s="64"/>
      <c r="CF117" s="89"/>
      <c r="CG117" s="7">
        <f t="shared" si="42"/>
        <v>53686.399999999994</v>
      </c>
      <c r="CH117" s="7">
        <f t="shared" si="43"/>
        <v>62392.78</v>
      </c>
      <c r="CI117" s="7"/>
      <c r="CJ117" s="7"/>
      <c r="CL117" s="82"/>
      <c r="CM117" s="64">
        <f t="shared" si="63"/>
        <v>53686.399999999994</v>
      </c>
      <c r="CN117" s="64">
        <f t="shared" si="64"/>
        <v>65447.959999999992</v>
      </c>
    </row>
    <row r="118" spans="1:92" x14ac:dyDescent="0.25">
      <c r="A118" s="1">
        <v>117</v>
      </c>
      <c r="B118" s="4">
        <v>115</v>
      </c>
      <c r="C118" s="2" t="s">
        <v>14</v>
      </c>
      <c r="D118" s="50" t="s">
        <v>678</v>
      </c>
      <c r="E118" s="4">
        <v>409705</v>
      </c>
      <c r="F118" s="4">
        <v>99708</v>
      </c>
      <c r="G118" s="2" t="s">
        <v>285</v>
      </c>
      <c r="H118" s="51" t="str">
        <f t="shared" si="44"/>
        <v>100206-99708</v>
      </c>
      <c r="I118" s="4">
        <v>100206</v>
      </c>
      <c r="J118" s="2" t="s">
        <v>261</v>
      </c>
      <c r="K118" s="2" t="s">
        <v>19</v>
      </c>
      <c r="L118" s="2" t="s">
        <v>286</v>
      </c>
      <c r="M118" s="2" t="s">
        <v>21</v>
      </c>
      <c r="N118" s="3">
        <v>45108</v>
      </c>
      <c r="O118" s="3">
        <v>45473</v>
      </c>
      <c r="P118" s="12"/>
      <c r="Q118" s="12"/>
      <c r="R118" s="12"/>
      <c r="S118" s="13"/>
      <c r="T118" s="16"/>
      <c r="U118" s="16"/>
      <c r="V118" s="16"/>
      <c r="W118" s="17"/>
      <c r="X118" s="20"/>
      <c r="Y118" s="20"/>
      <c r="Z118" s="20">
        <v>73.48</v>
      </c>
      <c r="AA118" s="56" t="s">
        <v>1671</v>
      </c>
      <c r="AB118" s="2" t="s">
        <v>15</v>
      </c>
      <c r="AC118" s="4">
        <v>150</v>
      </c>
      <c r="AD118" s="4"/>
      <c r="AE118" s="4"/>
      <c r="AF118" s="4"/>
      <c r="AG118" s="4"/>
      <c r="AH118" s="4"/>
      <c r="AI118" s="4">
        <v>134</v>
      </c>
      <c r="AJ118" s="4"/>
      <c r="AK118" s="4">
        <v>7</v>
      </c>
      <c r="AL118" s="4"/>
      <c r="AM118" s="4"/>
      <c r="AN118" s="4"/>
      <c r="AO118" s="4">
        <v>90</v>
      </c>
      <c r="AP118" s="4"/>
      <c r="AQ118" s="4">
        <v>7</v>
      </c>
      <c r="AR118" s="4"/>
      <c r="AS118" s="4">
        <v>2</v>
      </c>
      <c r="AT118" s="4"/>
      <c r="AU118" s="4"/>
      <c r="AV118" s="4"/>
      <c r="AW118" s="4"/>
      <c r="AX118" s="4"/>
      <c r="AY118" s="4">
        <v>1</v>
      </c>
      <c r="AZ118" s="4">
        <v>1</v>
      </c>
      <c r="BA118" s="4"/>
      <c r="BB118" s="4"/>
      <c r="BC118" s="4"/>
      <c r="BD118" s="4"/>
      <c r="BE118" s="4"/>
      <c r="BF118" s="4"/>
      <c r="BG118" s="4">
        <v>52</v>
      </c>
      <c r="BH118" s="4">
        <f t="shared" si="45"/>
        <v>294</v>
      </c>
      <c r="BI118" s="12">
        <f t="shared" si="51"/>
        <v>73.48</v>
      </c>
      <c r="BJ118" s="7">
        <f t="shared" si="52"/>
        <v>85.43</v>
      </c>
      <c r="BK118" s="7"/>
      <c r="BL118" s="63">
        <v>-29.9</v>
      </c>
      <c r="BM118" s="7">
        <f t="shared" si="53"/>
        <v>55.530000000000008</v>
      </c>
      <c r="BN118" s="7">
        <f t="shared" si="54"/>
        <v>11.950000000000003</v>
      </c>
      <c r="BO118" s="89">
        <f t="shared" si="55"/>
        <v>0.13988060400327756</v>
      </c>
      <c r="BP118" s="7">
        <f t="shared" si="56"/>
        <v>11022</v>
      </c>
      <c r="BQ118" s="7">
        <f t="shared" si="57"/>
        <v>12814.500000000002</v>
      </c>
      <c r="BR118" s="7"/>
      <c r="BS118" s="7"/>
      <c r="BU118" s="6">
        <f t="shared" si="58"/>
        <v>89.59</v>
      </c>
      <c r="BW118" s="65">
        <f>BL118</f>
        <v>-29.9</v>
      </c>
      <c r="BX118" s="64">
        <f t="shared" si="59"/>
        <v>59.690000000000005</v>
      </c>
      <c r="BY118" s="64">
        <f t="shared" si="46"/>
        <v>16.11</v>
      </c>
      <c r="BZ118" s="82">
        <f t="shared" si="60"/>
        <v>0.17981917624734903</v>
      </c>
      <c r="CA118" s="64">
        <f t="shared" si="61"/>
        <v>11022</v>
      </c>
      <c r="CB118" s="64">
        <f t="shared" si="62"/>
        <v>13438.5</v>
      </c>
      <c r="CC118" s="64"/>
      <c r="CD118" s="64"/>
      <c r="CF118" s="89"/>
      <c r="CG118" s="7">
        <f t="shared" si="42"/>
        <v>21603.120000000003</v>
      </c>
      <c r="CH118" s="7">
        <f t="shared" si="43"/>
        <v>25116.420000000002</v>
      </c>
      <c r="CI118" s="7"/>
      <c r="CJ118" s="7"/>
      <c r="CL118" s="82"/>
      <c r="CM118" s="64">
        <f t="shared" si="63"/>
        <v>21603.120000000003</v>
      </c>
      <c r="CN118" s="64">
        <f t="shared" si="64"/>
        <v>26339.460000000003</v>
      </c>
    </row>
    <row r="119" spans="1:92" x14ac:dyDescent="0.25">
      <c r="A119" s="1">
        <v>118</v>
      </c>
      <c r="B119" s="4">
        <v>116</v>
      </c>
      <c r="C119" s="2" t="s">
        <v>14</v>
      </c>
      <c r="D119" s="50" t="s">
        <v>679</v>
      </c>
      <c r="E119" s="4">
        <v>409997</v>
      </c>
      <c r="F119" s="4">
        <v>99649</v>
      </c>
      <c r="G119" s="2" t="s">
        <v>287</v>
      </c>
      <c r="H119" s="51" t="str">
        <f t="shared" si="44"/>
        <v>100206-99649</v>
      </c>
      <c r="I119" s="4">
        <v>100206</v>
      </c>
      <c r="J119" s="2" t="s">
        <v>261</v>
      </c>
      <c r="K119" s="2" t="s">
        <v>19</v>
      </c>
      <c r="L119" s="2" t="s">
        <v>276</v>
      </c>
      <c r="M119" s="2" t="s">
        <v>21</v>
      </c>
      <c r="N119" s="3">
        <v>45108</v>
      </c>
      <c r="O119" s="3">
        <v>45473</v>
      </c>
      <c r="P119" s="12"/>
      <c r="Q119" s="12"/>
      <c r="R119" s="12"/>
      <c r="S119" s="13"/>
      <c r="T119" s="16"/>
      <c r="U119" s="16"/>
      <c r="V119" s="16"/>
      <c r="W119" s="17"/>
      <c r="X119" s="20"/>
      <c r="Y119" s="20"/>
      <c r="Z119" s="20">
        <v>37.799999999999997</v>
      </c>
      <c r="AA119" s="56" t="s">
        <v>1671</v>
      </c>
      <c r="AB119" s="2" t="s">
        <v>15</v>
      </c>
      <c r="AC119" s="4">
        <v>1697</v>
      </c>
      <c r="AD119" s="4">
        <v>10</v>
      </c>
      <c r="AE119" s="4"/>
      <c r="AF119" s="4"/>
      <c r="AG119" s="4"/>
      <c r="AH119" s="4"/>
      <c r="AI119" s="4">
        <v>41</v>
      </c>
      <c r="AJ119" s="4"/>
      <c r="AK119" s="4"/>
      <c r="AL119" s="4"/>
      <c r="AM119" s="4"/>
      <c r="AN119" s="4"/>
      <c r="AO119" s="4">
        <v>662</v>
      </c>
      <c r="AP119" s="4"/>
      <c r="AQ119" s="4">
        <v>32</v>
      </c>
      <c r="AR119" s="4"/>
      <c r="AS119" s="4">
        <v>2</v>
      </c>
      <c r="AT119" s="4"/>
      <c r="AU119" s="4"/>
      <c r="AV119" s="4"/>
      <c r="AW119" s="4"/>
      <c r="AX119" s="4">
        <v>2</v>
      </c>
      <c r="AY119" s="4"/>
      <c r="AZ119" s="4"/>
      <c r="BA119" s="4"/>
      <c r="BB119" s="4"/>
      <c r="BC119" s="4"/>
      <c r="BD119" s="4"/>
      <c r="BE119" s="4"/>
      <c r="BF119" s="4"/>
      <c r="BG119" s="4"/>
      <c r="BH119" s="4">
        <f t="shared" si="45"/>
        <v>749</v>
      </c>
      <c r="BI119" s="12">
        <f t="shared" si="51"/>
        <v>37.799999999999997</v>
      </c>
      <c r="BJ119" s="7">
        <f t="shared" si="52"/>
        <v>43.94</v>
      </c>
      <c r="BK119" s="7"/>
      <c r="BL119" s="63">
        <v>-17.48</v>
      </c>
      <c r="BM119" s="7">
        <f t="shared" si="53"/>
        <v>26.459999999999997</v>
      </c>
      <c r="BN119" s="7">
        <f t="shared" si="54"/>
        <v>6.1400000000000006</v>
      </c>
      <c r="BO119" s="89">
        <f t="shared" si="55"/>
        <v>0.1397360036413291</v>
      </c>
      <c r="BP119" s="7">
        <f t="shared" si="56"/>
        <v>64146.6</v>
      </c>
      <c r="BQ119" s="7">
        <f t="shared" si="57"/>
        <v>74566.179999999993</v>
      </c>
      <c r="BR119" s="7"/>
      <c r="BS119" s="7"/>
      <c r="BU119" s="6">
        <f t="shared" si="58"/>
        <v>46.08</v>
      </c>
      <c r="BW119" s="65">
        <f>BL119</f>
        <v>-17.48</v>
      </c>
      <c r="BX119" s="64">
        <f t="shared" si="59"/>
        <v>28.599999999999998</v>
      </c>
      <c r="BY119" s="64">
        <f t="shared" si="46"/>
        <v>8.2800000000000011</v>
      </c>
      <c r="BZ119" s="82">
        <f t="shared" si="60"/>
        <v>0.17968750000000003</v>
      </c>
      <c r="CA119" s="64">
        <f t="shared" si="61"/>
        <v>64146.6</v>
      </c>
      <c r="CB119" s="64">
        <f t="shared" si="62"/>
        <v>78197.759999999995</v>
      </c>
      <c r="CC119" s="64"/>
      <c r="CD119" s="64"/>
      <c r="CF119" s="89"/>
      <c r="CG119" s="7">
        <f t="shared" si="42"/>
        <v>28312.199999999997</v>
      </c>
      <c r="CH119" s="7">
        <f t="shared" si="43"/>
        <v>32911.06</v>
      </c>
      <c r="CI119" s="7"/>
      <c r="CJ119" s="7"/>
      <c r="CL119" s="82"/>
      <c r="CM119" s="64">
        <f t="shared" si="63"/>
        <v>28312.199999999997</v>
      </c>
      <c r="CN119" s="64">
        <f t="shared" si="64"/>
        <v>34513.919999999998</v>
      </c>
    </row>
    <row r="120" spans="1:92" x14ac:dyDescent="0.25">
      <c r="A120" s="1">
        <v>119</v>
      </c>
      <c r="B120" s="4">
        <v>117</v>
      </c>
      <c r="C120" s="2" t="s">
        <v>14</v>
      </c>
      <c r="D120" s="50" t="s">
        <v>680</v>
      </c>
      <c r="E120" s="4">
        <v>142991</v>
      </c>
      <c r="F120" s="2" t="s">
        <v>288</v>
      </c>
      <c r="G120" s="2" t="s">
        <v>289</v>
      </c>
      <c r="H120" s="51" t="str">
        <f t="shared" si="44"/>
        <v>100403-17364/725284</v>
      </c>
      <c r="I120" s="4">
        <v>100403</v>
      </c>
      <c r="J120" s="2" t="s">
        <v>290</v>
      </c>
      <c r="K120" s="2" t="s">
        <v>19</v>
      </c>
      <c r="L120" s="2" t="s">
        <v>291</v>
      </c>
      <c r="M120" s="2" t="s">
        <v>21</v>
      </c>
      <c r="N120" s="3">
        <v>45108</v>
      </c>
      <c r="O120" s="3">
        <v>45473</v>
      </c>
      <c r="P120" s="12"/>
      <c r="Q120" s="12"/>
      <c r="R120" s="12"/>
      <c r="S120" s="13"/>
      <c r="T120" s="16"/>
      <c r="U120" s="16"/>
      <c r="V120" s="16" t="e">
        <f>VLOOKUP(E120,#REF!,14,FALSE)</f>
        <v>#REF!</v>
      </c>
      <c r="W120" s="17"/>
      <c r="X120" s="20"/>
      <c r="Y120" s="20"/>
      <c r="Z120" s="20">
        <v>30.92</v>
      </c>
      <c r="AA120" s="21" t="s">
        <v>1736</v>
      </c>
      <c r="AB120" s="2" t="s">
        <v>15</v>
      </c>
      <c r="AC120" s="4">
        <v>2223</v>
      </c>
      <c r="AD120" s="4">
        <v>362</v>
      </c>
      <c r="AE120" s="4"/>
      <c r="AF120" s="4"/>
      <c r="AG120" s="4"/>
      <c r="AH120" s="4"/>
      <c r="AI120" s="4"/>
      <c r="AJ120" s="4"/>
      <c r="AK120" s="4"/>
      <c r="AL120" s="4"/>
      <c r="AM120" s="4"/>
      <c r="AN120" s="4">
        <v>796</v>
      </c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>
        <f t="shared" si="45"/>
        <v>1158</v>
      </c>
      <c r="BI120" s="62">
        <f>Z120</f>
        <v>30.92</v>
      </c>
      <c r="BJ120" s="7">
        <f t="shared" si="52"/>
        <v>35.94</v>
      </c>
      <c r="BK120" s="7"/>
      <c r="BL120" s="63"/>
      <c r="BM120" s="7">
        <f t="shared" si="53"/>
        <v>35.94</v>
      </c>
      <c r="BN120" s="7">
        <f t="shared" si="54"/>
        <v>5.019999999999996</v>
      </c>
      <c r="BO120" s="89">
        <f t="shared" si="55"/>
        <v>0.13967723984418465</v>
      </c>
      <c r="BP120" s="7">
        <f t="shared" si="56"/>
        <v>68735.16</v>
      </c>
      <c r="BQ120" s="7">
        <f t="shared" si="57"/>
        <v>79894.62</v>
      </c>
      <c r="BR120" s="7"/>
      <c r="BS120" s="7"/>
      <c r="BU120" s="6">
        <f t="shared" si="58"/>
        <v>37.69</v>
      </c>
      <c r="BX120" s="64">
        <f t="shared" si="59"/>
        <v>37.69</v>
      </c>
      <c r="BY120" s="64">
        <f t="shared" si="46"/>
        <v>6.769999999999996</v>
      </c>
      <c r="BZ120" s="82">
        <f t="shared" si="60"/>
        <v>0.17962324223932069</v>
      </c>
      <c r="CA120" s="64">
        <f t="shared" si="61"/>
        <v>68735.16</v>
      </c>
      <c r="CB120" s="64">
        <f t="shared" si="62"/>
        <v>83784.87</v>
      </c>
      <c r="CC120" s="64"/>
      <c r="CD120" s="64"/>
      <c r="CF120" s="89"/>
      <c r="CG120" s="7">
        <f t="shared" si="42"/>
        <v>35805.360000000001</v>
      </c>
      <c r="CH120" s="7">
        <f t="shared" si="43"/>
        <v>41618.519999999997</v>
      </c>
      <c r="CI120" s="7"/>
      <c r="CJ120" s="7"/>
      <c r="CL120" s="82"/>
      <c r="CM120" s="64">
        <f t="shared" si="63"/>
        <v>35805.360000000001</v>
      </c>
      <c r="CN120" s="64">
        <f t="shared" si="64"/>
        <v>43645.02</v>
      </c>
    </row>
    <row r="121" spans="1:92" x14ac:dyDescent="0.25">
      <c r="A121" s="1">
        <v>120</v>
      </c>
      <c r="B121" s="4">
        <v>118</v>
      </c>
      <c r="C121" s="2" t="s">
        <v>14</v>
      </c>
      <c r="D121" s="50" t="s">
        <v>681</v>
      </c>
      <c r="E121" s="4">
        <v>112952</v>
      </c>
      <c r="F121" s="2" t="s">
        <v>292</v>
      </c>
      <c r="G121" s="2" t="s">
        <v>293</v>
      </c>
      <c r="H121" s="51" t="str">
        <f t="shared" si="44"/>
        <v>101113-F2176</v>
      </c>
      <c r="I121" s="4">
        <v>101113</v>
      </c>
      <c r="J121" s="2" t="s">
        <v>294</v>
      </c>
      <c r="K121" s="2" t="s">
        <v>19</v>
      </c>
      <c r="L121" s="2" t="s">
        <v>295</v>
      </c>
      <c r="M121" s="2" t="s">
        <v>21</v>
      </c>
      <c r="N121" s="3">
        <v>45108</v>
      </c>
      <c r="O121" s="3">
        <v>45473</v>
      </c>
      <c r="P121" s="12"/>
      <c r="Q121" s="12"/>
      <c r="R121" s="12"/>
      <c r="S121" s="13"/>
      <c r="T121" s="16"/>
      <c r="U121" s="16"/>
      <c r="V121" s="16" t="e">
        <f>VLOOKUP(E121,#REF!,14,FALSE)</f>
        <v>#REF!</v>
      </c>
      <c r="W121" s="17"/>
      <c r="X121" s="20"/>
      <c r="Y121" s="20"/>
      <c r="Z121" s="20"/>
      <c r="AA121" s="21"/>
      <c r="AB121" s="2" t="s">
        <v>15</v>
      </c>
      <c r="AC121" s="4">
        <v>10067</v>
      </c>
      <c r="AD121" s="4">
        <v>275</v>
      </c>
      <c r="AE121" s="4"/>
      <c r="AF121" s="4">
        <v>17</v>
      </c>
      <c r="AG121" s="4"/>
      <c r="AH121" s="4"/>
      <c r="AI121" s="4"/>
      <c r="AJ121" s="4">
        <v>28</v>
      </c>
      <c r="AK121" s="4"/>
      <c r="AL121" s="4"/>
      <c r="AM121" s="4"/>
      <c r="AN121" s="4"/>
      <c r="AO121" s="4"/>
      <c r="AP121" s="4">
        <v>46</v>
      </c>
      <c r="AQ121" s="4">
        <v>333</v>
      </c>
      <c r="AR121" s="4"/>
      <c r="AS121" s="4">
        <v>7</v>
      </c>
      <c r="AT121" s="4">
        <v>49</v>
      </c>
      <c r="AU121" s="4">
        <v>10</v>
      </c>
      <c r="AV121" s="4"/>
      <c r="AW121" s="4">
        <v>969</v>
      </c>
      <c r="AX121" s="4"/>
      <c r="AY121" s="4"/>
      <c r="AZ121" s="4"/>
      <c r="BA121" s="4"/>
      <c r="BB121" s="4"/>
      <c r="BC121" s="4">
        <v>121</v>
      </c>
      <c r="BD121" s="4"/>
      <c r="BE121" s="4"/>
      <c r="BF121" s="4"/>
      <c r="BG121" s="4">
        <v>4</v>
      </c>
      <c r="BH121" s="4">
        <f t="shared" si="45"/>
        <v>1859</v>
      </c>
      <c r="BI121" s="7" t="e">
        <f t="shared" ref="BI121:BI126" si="65">V121</f>
        <v>#REF!</v>
      </c>
      <c r="BJ121" s="7" t="e">
        <f t="shared" si="52"/>
        <v>#REF!</v>
      </c>
      <c r="BK121" s="7"/>
      <c r="BL121" s="63"/>
      <c r="BM121" s="7" t="e">
        <f t="shared" si="53"/>
        <v>#REF!</v>
      </c>
      <c r="BN121" s="7" t="e">
        <f t="shared" si="54"/>
        <v>#REF!</v>
      </c>
      <c r="BO121" s="89" t="e">
        <f t="shared" si="55"/>
        <v>#REF!</v>
      </c>
      <c r="BP121" s="7" t="e">
        <f t="shared" si="56"/>
        <v>#REF!</v>
      </c>
      <c r="BQ121" s="7" t="e">
        <f t="shared" si="57"/>
        <v>#REF!</v>
      </c>
      <c r="BR121" s="7"/>
      <c r="BS121" s="7"/>
      <c r="BU121" s="6" t="e">
        <f t="shared" si="58"/>
        <v>#REF!</v>
      </c>
      <c r="BX121" s="64" t="e">
        <f t="shared" si="59"/>
        <v>#REF!</v>
      </c>
      <c r="BY121" s="64" t="e">
        <f t="shared" si="46"/>
        <v>#REF!</v>
      </c>
      <c r="BZ121" s="82" t="e">
        <f t="shared" si="60"/>
        <v>#REF!</v>
      </c>
      <c r="CA121" s="64" t="e">
        <f t="shared" si="61"/>
        <v>#REF!</v>
      </c>
      <c r="CB121" s="64" t="e">
        <f t="shared" si="62"/>
        <v>#REF!</v>
      </c>
      <c r="CC121" s="64"/>
      <c r="CD121" s="64"/>
      <c r="CF121" s="89"/>
      <c r="CG121" s="7" t="e">
        <f t="shared" si="42"/>
        <v>#REF!</v>
      </c>
      <c r="CH121" s="7" t="e">
        <f t="shared" si="43"/>
        <v>#REF!</v>
      </c>
      <c r="CI121" s="7"/>
      <c r="CJ121" s="7"/>
      <c r="CL121" s="82"/>
      <c r="CM121" s="64" t="e">
        <f t="shared" si="63"/>
        <v>#REF!</v>
      </c>
      <c r="CN121" s="64" t="e">
        <f t="shared" si="64"/>
        <v>#REF!</v>
      </c>
    </row>
    <row r="122" spans="1:92" x14ac:dyDescent="0.25">
      <c r="A122" s="1">
        <v>121</v>
      </c>
      <c r="B122" s="4">
        <v>119</v>
      </c>
      <c r="C122" s="2" t="s">
        <v>14</v>
      </c>
      <c r="D122" s="50" t="s">
        <v>682</v>
      </c>
      <c r="E122" s="4">
        <v>112958</v>
      </c>
      <c r="F122" s="2" t="s">
        <v>296</v>
      </c>
      <c r="G122" s="2" t="s">
        <v>297</v>
      </c>
      <c r="H122" s="51" t="str">
        <f t="shared" si="44"/>
        <v>101113-F4305</v>
      </c>
      <c r="I122" s="4">
        <v>101113</v>
      </c>
      <c r="J122" s="2" t="s">
        <v>294</v>
      </c>
      <c r="K122" s="2" t="s">
        <v>19</v>
      </c>
      <c r="L122" s="2" t="s">
        <v>295</v>
      </c>
      <c r="M122" s="2" t="s">
        <v>21</v>
      </c>
      <c r="N122" s="3">
        <v>45108</v>
      </c>
      <c r="O122" s="3">
        <v>45473</v>
      </c>
      <c r="P122" s="12"/>
      <c r="Q122" s="12"/>
      <c r="R122" s="12"/>
      <c r="S122" s="13"/>
      <c r="T122" s="16"/>
      <c r="U122" s="16"/>
      <c r="V122" s="16" t="e">
        <f>VLOOKUP(E122,#REF!,14,FALSE)</f>
        <v>#REF!</v>
      </c>
      <c r="W122" s="17"/>
      <c r="X122" s="20"/>
      <c r="Y122" s="20"/>
      <c r="Z122" s="20"/>
      <c r="AA122" s="21"/>
      <c r="AB122" s="2" t="s">
        <v>15</v>
      </c>
      <c r="AC122" s="4">
        <v>3337</v>
      </c>
      <c r="AD122" s="4">
        <v>457</v>
      </c>
      <c r="AE122" s="4"/>
      <c r="AF122" s="4"/>
      <c r="AG122" s="4"/>
      <c r="AH122" s="4"/>
      <c r="AI122" s="4">
        <v>11</v>
      </c>
      <c r="AJ122" s="4"/>
      <c r="AK122" s="4"/>
      <c r="AL122" s="4"/>
      <c r="AM122" s="4">
        <v>444</v>
      </c>
      <c r="AN122" s="4"/>
      <c r="AO122" s="4"/>
      <c r="AP122" s="4"/>
      <c r="AQ122" s="4"/>
      <c r="AR122" s="4"/>
      <c r="AS122" s="4"/>
      <c r="AT122" s="4">
        <v>64</v>
      </c>
      <c r="AU122" s="4">
        <v>14</v>
      </c>
      <c r="AV122" s="4"/>
      <c r="AW122" s="4">
        <v>140</v>
      </c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>
        <f t="shared" si="45"/>
        <v>1130</v>
      </c>
      <c r="BI122" s="7" t="e">
        <f t="shared" si="65"/>
        <v>#REF!</v>
      </c>
      <c r="BJ122" s="7" t="e">
        <f t="shared" si="52"/>
        <v>#REF!</v>
      </c>
      <c r="BK122" s="7"/>
      <c r="BL122" s="63"/>
      <c r="BM122" s="7" t="e">
        <f t="shared" si="53"/>
        <v>#REF!</v>
      </c>
      <c r="BN122" s="7" t="e">
        <f t="shared" si="54"/>
        <v>#REF!</v>
      </c>
      <c r="BO122" s="89" t="e">
        <f t="shared" si="55"/>
        <v>#REF!</v>
      </c>
      <c r="BP122" s="7" t="e">
        <f t="shared" si="56"/>
        <v>#REF!</v>
      </c>
      <c r="BQ122" s="7" t="e">
        <f t="shared" si="57"/>
        <v>#REF!</v>
      </c>
      <c r="BR122" s="7"/>
      <c r="BS122" s="7"/>
      <c r="BU122" s="6" t="e">
        <f t="shared" si="58"/>
        <v>#REF!</v>
      </c>
      <c r="BX122" s="64" t="e">
        <f t="shared" si="59"/>
        <v>#REF!</v>
      </c>
      <c r="BY122" s="64" t="e">
        <f t="shared" si="46"/>
        <v>#REF!</v>
      </c>
      <c r="BZ122" s="82" t="e">
        <f t="shared" si="60"/>
        <v>#REF!</v>
      </c>
      <c r="CA122" s="64" t="e">
        <f t="shared" si="61"/>
        <v>#REF!</v>
      </c>
      <c r="CB122" s="64" t="e">
        <f t="shared" si="62"/>
        <v>#REF!</v>
      </c>
      <c r="CC122" s="64"/>
      <c r="CD122" s="64"/>
      <c r="CF122" s="89"/>
      <c r="CG122" s="7" t="e">
        <f t="shared" si="42"/>
        <v>#REF!</v>
      </c>
      <c r="CH122" s="7" t="e">
        <f t="shared" si="43"/>
        <v>#REF!</v>
      </c>
      <c r="CI122" s="7"/>
      <c r="CJ122" s="7"/>
      <c r="CL122" s="82"/>
      <c r="CM122" s="64" t="e">
        <f t="shared" si="63"/>
        <v>#REF!</v>
      </c>
      <c r="CN122" s="64" t="e">
        <f t="shared" si="64"/>
        <v>#REF!</v>
      </c>
    </row>
    <row r="123" spans="1:92" x14ac:dyDescent="0.25">
      <c r="A123" s="1">
        <v>122</v>
      </c>
      <c r="B123" s="4">
        <v>120</v>
      </c>
      <c r="C123" s="2" t="s">
        <v>14</v>
      </c>
      <c r="D123" s="50" t="s">
        <v>683</v>
      </c>
      <c r="E123" s="4">
        <v>112960</v>
      </c>
      <c r="F123" s="2" t="s">
        <v>298</v>
      </c>
      <c r="G123" s="2" t="s">
        <v>299</v>
      </c>
      <c r="H123" s="51" t="str">
        <f t="shared" si="44"/>
        <v>101113-F2656</v>
      </c>
      <c r="I123" s="4">
        <v>101113</v>
      </c>
      <c r="J123" s="2" t="s">
        <v>294</v>
      </c>
      <c r="K123" s="2" t="s">
        <v>19</v>
      </c>
      <c r="L123" s="2" t="s">
        <v>300</v>
      </c>
      <c r="M123" s="2" t="s">
        <v>21</v>
      </c>
      <c r="N123" s="3">
        <v>45108</v>
      </c>
      <c r="O123" s="3">
        <v>45473</v>
      </c>
      <c r="P123" s="12"/>
      <c r="Q123" s="12"/>
      <c r="R123" s="12"/>
      <c r="S123" s="13"/>
      <c r="T123" s="16"/>
      <c r="U123" s="16"/>
      <c r="V123" s="16" t="e">
        <f>VLOOKUP(E123,#REF!,14,FALSE)</f>
        <v>#REF!</v>
      </c>
      <c r="W123" s="17"/>
      <c r="X123" s="20"/>
      <c r="Y123" s="20"/>
      <c r="Z123" s="20"/>
      <c r="AA123" s="21"/>
      <c r="AB123" s="2" t="s">
        <v>15</v>
      </c>
      <c r="AC123" s="4">
        <v>2035</v>
      </c>
      <c r="AD123" s="4"/>
      <c r="AE123" s="4"/>
      <c r="AF123" s="4">
        <v>30</v>
      </c>
      <c r="AG123" s="4"/>
      <c r="AH123" s="4">
        <v>71</v>
      </c>
      <c r="AI123" s="4"/>
      <c r="AJ123" s="4"/>
      <c r="AK123" s="4"/>
      <c r="AL123" s="4"/>
      <c r="AM123" s="4">
        <v>10</v>
      </c>
      <c r="AN123" s="4"/>
      <c r="AO123" s="4"/>
      <c r="AP123" s="4">
        <v>10</v>
      </c>
      <c r="AQ123" s="4"/>
      <c r="AR123" s="4"/>
      <c r="AS123" s="4"/>
      <c r="AT123" s="4">
        <v>30</v>
      </c>
      <c r="AU123" s="4"/>
      <c r="AV123" s="4"/>
      <c r="AW123" s="4">
        <v>290</v>
      </c>
      <c r="AX123" s="4">
        <v>2</v>
      </c>
      <c r="AY123" s="4"/>
      <c r="AZ123" s="4"/>
      <c r="BA123" s="4"/>
      <c r="BB123" s="4"/>
      <c r="BC123" s="4">
        <v>17</v>
      </c>
      <c r="BD123" s="4"/>
      <c r="BE123" s="4"/>
      <c r="BF123" s="4">
        <v>3</v>
      </c>
      <c r="BG123" s="4"/>
      <c r="BH123" s="4">
        <f t="shared" si="45"/>
        <v>463</v>
      </c>
      <c r="BI123" s="7" t="e">
        <f t="shared" si="65"/>
        <v>#REF!</v>
      </c>
      <c r="BJ123" s="7" t="e">
        <f t="shared" si="52"/>
        <v>#REF!</v>
      </c>
      <c r="BK123" s="7"/>
      <c r="BL123" s="63"/>
      <c r="BM123" s="7" t="e">
        <f t="shared" si="53"/>
        <v>#REF!</v>
      </c>
      <c r="BN123" s="7" t="e">
        <f t="shared" si="54"/>
        <v>#REF!</v>
      </c>
      <c r="BO123" s="89" t="e">
        <f t="shared" si="55"/>
        <v>#REF!</v>
      </c>
      <c r="BP123" s="7" t="e">
        <f t="shared" si="56"/>
        <v>#REF!</v>
      </c>
      <c r="BQ123" s="7" t="e">
        <f t="shared" si="57"/>
        <v>#REF!</v>
      </c>
      <c r="BR123" s="7"/>
      <c r="BS123" s="7"/>
      <c r="BU123" s="6" t="e">
        <f t="shared" si="58"/>
        <v>#REF!</v>
      </c>
      <c r="BX123" s="64" t="e">
        <f t="shared" si="59"/>
        <v>#REF!</v>
      </c>
      <c r="BY123" s="64" t="e">
        <f t="shared" si="46"/>
        <v>#REF!</v>
      </c>
      <c r="BZ123" s="82" t="e">
        <f t="shared" si="60"/>
        <v>#REF!</v>
      </c>
      <c r="CA123" s="64" t="e">
        <f t="shared" si="61"/>
        <v>#REF!</v>
      </c>
      <c r="CB123" s="64" t="e">
        <f t="shared" si="62"/>
        <v>#REF!</v>
      </c>
      <c r="CC123" s="64"/>
      <c r="CD123" s="64"/>
      <c r="CF123" s="89"/>
      <c r="CG123" s="7" t="e">
        <f t="shared" si="42"/>
        <v>#REF!</v>
      </c>
      <c r="CH123" s="7" t="e">
        <f t="shared" si="43"/>
        <v>#REF!</v>
      </c>
      <c r="CI123" s="7"/>
      <c r="CJ123" s="7"/>
      <c r="CL123" s="82"/>
      <c r="CM123" s="64" t="e">
        <f t="shared" si="63"/>
        <v>#REF!</v>
      </c>
      <c r="CN123" s="64" t="e">
        <f t="shared" si="64"/>
        <v>#REF!</v>
      </c>
    </row>
    <row r="124" spans="1:92" x14ac:dyDescent="0.25">
      <c r="A124" s="1">
        <v>123</v>
      </c>
      <c r="B124" s="4">
        <v>121</v>
      </c>
      <c r="C124" s="2" t="s">
        <v>14</v>
      </c>
      <c r="D124" s="50" t="s">
        <v>684</v>
      </c>
      <c r="E124" s="4">
        <v>112963</v>
      </c>
      <c r="F124" s="2" t="s">
        <v>301</v>
      </c>
      <c r="G124" s="2" t="s">
        <v>302</v>
      </c>
      <c r="H124" s="51" t="str">
        <f t="shared" si="44"/>
        <v>101113-F342</v>
      </c>
      <c r="I124" s="4">
        <v>101113</v>
      </c>
      <c r="J124" s="2" t="s">
        <v>294</v>
      </c>
      <c r="K124" s="2" t="s">
        <v>19</v>
      </c>
      <c r="L124" s="2" t="s">
        <v>303</v>
      </c>
      <c r="M124" s="2" t="s">
        <v>21</v>
      </c>
      <c r="N124" s="3">
        <v>45108</v>
      </c>
      <c r="O124" s="3">
        <v>45473</v>
      </c>
      <c r="P124" s="12"/>
      <c r="Q124" s="12"/>
      <c r="R124" s="12"/>
      <c r="S124" s="13"/>
      <c r="T124" s="16"/>
      <c r="U124" s="16"/>
      <c r="V124" s="16" t="e">
        <f>VLOOKUP(E124,#REF!,14,FALSE)</f>
        <v>#REF!</v>
      </c>
      <c r="W124" s="17"/>
      <c r="X124" s="20"/>
      <c r="Y124" s="20"/>
      <c r="Z124" s="20"/>
      <c r="AA124" s="21"/>
      <c r="AB124" s="2" t="s">
        <v>15</v>
      </c>
      <c r="AC124" s="4">
        <v>2801</v>
      </c>
      <c r="AD124" s="4"/>
      <c r="AE124" s="4">
        <v>21</v>
      </c>
      <c r="AF124" s="4"/>
      <c r="AG124" s="4"/>
      <c r="AH124" s="4"/>
      <c r="AI124" s="4"/>
      <c r="AJ124" s="4">
        <v>10</v>
      </c>
      <c r="AK124" s="4"/>
      <c r="AL124" s="4"/>
      <c r="AM124" s="4"/>
      <c r="AN124" s="4"/>
      <c r="AO124" s="4"/>
      <c r="AP124" s="4"/>
      <c r="AQ124" s="4">
        <v>11</v>
      </c>
      <c r="AR124" s="4"/>
      <c r="AS124" s="4">
        <v>21</v>
      </c>
      <c r="AT124" s="4"/>
      <c r="AU124" s="4">
        <v>81</v>
      </c>
      <c r="AV124" s="4"/>
      <c r="AW124" s="4">
        <v>678</v>
      </c>
      <c r="AX124" s="4"/>
      <c r="AY124" s="4"/>
      <c r="AZ124" s="4"/>
      <c r="BA124" s="4"/>
      <c r="BB124" s="4"/>
      <c r="BC124" s="4"/>
      <c r="BD124" s="4">
        <v>2</v>
      </c>
      <c r="BE124" s="4"/>
      <c r="BF124" s="4">
        <v>33</v>
      </c>
      <c r="BG124" s="4"/>
      <c r="BH124" s="4">
        <f t="shared" si="45"/>
        <v>857</v>
      </c>
      <c r="BI124" s="7" t="e">
        <f t="shared" si="65"/>
        <v>#REF!</v>
      </c>
      <c r="BJ124" s="7" t="e">
        <f t="shared" si="52"/>
        <v>#REF!</v>
      </c>
      <c r="BK124" s="7"/>
      <c r="BL124" s="63"/>
      <c r="BM124" s="7" t="e">
        <f t="shared" si="53"/>
        <v>#REF!</v>
      </c>
      <c r="BN124" s="7" t="e">
        <f t="shared" si="54"/>
        <v>#REF!</v>
      </c>
      <c r="BO124" s="89" t="e">
        <f t="shared" si="55"/>
        <v>#REF!</v>
      </c>
      <c r="BP124" s="7" t="e">
        <f t="shared" si="56"/>
        <v>#REF!</v>
      </c>
      <c r="BQ124" s="7" t="e">
        <f t="shared" si="57"/>
        <v>#REF!</v>
      </c>
      <c r="BR124" s="7"/>
      <c r="BS124" s="7"/>
      <c r="BU124" s="6" t="e">
        <f t="shared" si="58"/>
        <v>#REF!</v>
      </c>
      <c r="BX124" s="64" t="e">
        <f t="shared" si="59"/>
        <v>#REF!</v>
      </c>
      <c r="BY124" s="64" t="e">
        <f t="shared" si="46"/>
        <v>#REF!</v>
      </c>
      <c r="BZ124" s="82" t="e">
        <f t="shared" si="60"/>
        <v>#REF!</v>
      </c>
      <c r="CA124" s="64" t="e">
        <f t="shared" si="61"/>
        <v>#REF!</v>
      </c>
      <c r="CB124" s="64" t="e">
        <f t="shared" si="62"/>
        <v>#REF!</v>
      </c>
      <c r="CC124" s="64"/>
      <c r="CD124" s="64"/>
      <c r="CF124" s="89"/>
      <c r="CG124" s="7" t="e">
        <f t="shared" ref="CG124:CG151" si="66">BI124*BH124</f>
        <v>#REF!</v>
      </c>
      <c r="CH124" s="7" t="e">
        <f t="shared" ref="CH124:CH151" si="67">(BJ124+BK124)*BH124</f>
        <v>#REF!</v>
      </c>
      <c r="CI124" s="7"/>
      <c r="CJ124" s="7"/>
      <c r="CL124" s="82"/>
      <c r="CM124" s="64" t="e">
        <f t="shared" si="63"/>
        <v>#REF!</v>
      </c>
      <c r="CN124" s="64" t="e">
        <f t="shared" si="64"/>
        <v>#REF!</v>
      </c>
    </row>
    <row r="125" spans="1:92" x14ac:dyDescent="0.25">
      <c r="A125" s="1">
        <v>124</v>
      </c>
      <c r="B125" s="4">
        <v>122</v>
      </c>
      <c r="C125" s="2" t="s">
        <v>14</v>
      </c>
      <c r="D125" s="50" t="s">
        <v>685</v>
      </c>
      <c r="E125" s="4">
        <v>113088</v>
      </c>
      <c r="F125" s="2" t="s">
        <v>304</v>
      </c>
      <c r="G125" s="2" t="s">
        <v>305</v>
      </c>
      <c r="H125" s="51" t="str">
        <f t="shared" si="44"/>
        <v>101113-F4216</v>
      </c>
      <c r="I125" s="4">
        <v>101113</v>
      </c>
      <c r="J125" s="2" t="s">
        <v>294</v>
      </c>
      <c r="K125" s="2" t="s">
        <v>19</v>
      </c>
      <c r="L125" s="2" t="s">
        <v>306</v>
      </c>
      <c r="M125" s="2" t="s">
        <v>21</v>
      </c>
      <c r="N125" s="3">
        <v>45108</v>
      </c>
      <c r="O125" s="3">
        <v>45473</v>
      </c>
      <c r="P125" s="12"/>
      <c r="Q125" s="12"/>
      <c r="R125" s="12"/>
      <c r="S125" s="13"/>
      <c r="T125" s="16"/>
      <c r="U125" s="16"/>
      <c r="V125" s="16" t="e">
        <f>VLOOKUP(E125,#REF!,14,FALSE)</f>
        <v>#REF!</v>
      </c>
      <c r="W125" s="17"/>
      <c r="X125" s="20"/>
      <c r="Y125" s="20"/>
      <c r="Z125" s="20"/>
      <c r="AA125" s="21"/>
      <c r="AB125" s="2" t="s">
        <v>15</v>
      </c>
      <c r="AC125" s="4">
        <v>1309</v>
      </c>
      <c r="AD125" s="4"/>
      <c r="AE125" s="4"/>
      <c r="AF125" s="4">
        <v>21</v>
      </c>
      <c r="AG125" s="4">
        <v>5</v>
      </c>
      <c r="AH125" s="4"/>
      <c r="AI125" s="4"/>
      <c r="AJ125" s="4"/>
      <c r="AK125" s="4"/>
      <c r="AL125" s="4"/>
      <c r="AM125" s="4"/>
      <c r="AN125" s="4"/>
      <c r="AO125" s="4"/>
      <c r="AP125" s="4">
        <v>11</v>
      </c>
      <c r="AQ125" s="4"/>
      <c r="AR125" s="4">
        <v>18</v>
      </c>
      <c r="AS125" s="4"/>
      <c r="AT125" s="4"/>
      <c r="AU125" s="4">
        <v>332</v>
      </c>
      <c r="AV125" s="4"/>
      <c r="AW125" s="4"/>
      <c r="AX125" s="4"/>
      <c r="AY125" s="4"/>
      <c r="AZ125" s="4"/>
      <c r="BA125" s="4"/>
      <c r="BB125" s="4">
        <v>2</v>
      </c>
      <c r="BC125" s="4"/>
      <c r="BD125" s="4">
        <v>30</v>
      </c>
      <c r="BE125" s="4"/>
      <c r="BF125" s="4"/>
      <c r="BG125" s="4"/>
      <c r="BH125" s="4">
        <f t="shared" si="45"/>
        <v>419</v>
      </c>
      <c r="BI125" s="7" t="e">
        <f t="shared" si="65"/>
        <v>#REF!</v>
      </c>
      <c r="BJ125" s="7" t="e">
        <f t="shared" si="52"/>
        <v>#REF!</v>
      </c>
      <c r="BK125" s="7"/>
      <c r="BL125" s="63"/>
      <c r="BM125" s="7" t="e">
        <f t="shared" si="53"/>
        <v>#REF!</v>
      </c>
      <c r="BN125" s="7" t="e">
        <f t="shared" si="54"/>
        <v>#REF!</v>
      </c>
      <c r="BO125" s="89" t="e">
        <f t="shared" si="55"/>
        <v>#REF!</v>
      </c>
      <c r="BP125" s="7" t="e">
        <f t="shared" si="56"/>
        <v>#REF!</v>
      </c>
      <c r="BQ125" s="7" t="e">
        <f t="shared" si="57"/>
        <v>#REF!</v>
      </c>
      <c r="BR125" s="7"/>
      <c r="BS125" s="7"/>
      <c r="BU125" s="6" t="e">
        <f t="shared" si="58"/>
        <v>#REF!</v>
      </c>
      <c r="BX125" s="64" t="e">
        <f t="shared" si="59"/>
        <v>#REF!</v>
      </c>
      <c r="BY125" s="64" t="e">
        <f t="shared" si="46"/>
        <v>#REF!</v>
      </c>
      <c r="BZ125" s="82" t="e">
        <f t="shared" si="60"/>
        <v>#REF!</v>
      </c>
      <c r="CA125" s="64" t="e">
        <f t="shared" si="61"/>
        <v>#REF!</v>
      </c>
      <c r="CB125" s="64" t="e">
        <f t="shared" si="62"/>
        <v>#REF!</v>
      </c>
      <c r="CC125" s="64"/>
      <c r="CD125" s="64"/>
      <c r="CF125" s="89"/>
      <c r="CG125" s="7" t="e">
        <f t="shared" si="66"/>
        <v>#REF!</v>
      </c>
      <c r="CH125" s="7" t="e">
        <f t="shared" si="67"/>
        <v>#REF!</v>
      </c>
      <c r="CI125" s="7"/>
      <c r="CJ125" s="7"/>
      <c r="CL125" s="82"/>
      <c r="CM125" s="64" t="e">
        <f t="shared" si="63"/>
        <v>#REF!</v>
      </c>
      <c r="CN125" s="64" t="e">
        <f t="shared" si="64"/>
        <v>#REF!</v>
      </c>
    </row>
    <row r="126" spans="1:92" x14ac:dyDescent="0.25">
      <c r="A126" s="1">
        <v>125</v>
      </c>
      <c r="B126" s="4">
        <v>123</v>
      </c>
      <c r="C126" s="2" t="s">
        <v>14</v>
      </c>
      <c r="D126" s="50" t="s">
        <v>686</v>
      </c>
      <c r="E126" s="4">
        <v>133949</v>
      </c>
      <c r="F126" s="4">
        <v>348</v>
      </c>
      <c r="G126" s="2" t="s">
        <v>307</v>
      </c>
      <c r="H126" s="51" t="str">
        <f t="shared" si="44"/>
        <v>101113-348</v>
      </c>
      <c r="I126" s="4">
        <v>101113</v>
      </c>
      <c r="J126" s="2" t="s">
        <v>294</v>
      </c>
      <c r="K126" s="2" t="s">
        <v>19</v>
      </c>
      <c r="L126" s="2" t="s">
        <v>308</v>
      </c>
      <c r="M126" s="2" t="s">
        <v>21</v>
      </c>
      <c r="N126" s="3">
        <v>45108</v>
      </c>
      <c r="O126" s="3">
        <v>45473</v>
      </c>
      <c r="P126" s="12"/>
      <c r="Q126" s="12"/>
      <c r="R126" s="12"/>
      <c r="S126" s="13"/>
      <c r="T126" s="16"/>
      <c r="U126" s="16"/>
      <c r="V126" s="16" t="e">
        <f>VLOOKUP(E126,#REF!,14,FALSE)</f>
        <v>#REF!</v>
      </c>
      <c r="W126" s="17"/>
      <c r="X126" s="20"/>
      <c r="Y126" s="20"/>
      <c r="Z126" s="20"/>
      <c r="AA126" s="21"/>
      <c r="AB126" s="2" t="s">
        <v>15</v>
      </c>
      <c r="AC126" s="4">
        <v>1507</v>
      </c>
      <c r="AD126" s="4">
        <v>73</v>
      </c>
      <c r="AE126" s="4">
        <v>10</v>
      </c>
      <c r="AF126" s="4">
        <v>22</v>
      </c>
      <c r="AG126" s="4">
        <v>55</v>
      </c>
      <c r="AH126" s="4"/>
      <c r="AI126" s="4">
        <v>3</v>
      </c>
      <c r="AJ126" s="4">
        <v>15</v>
      </c>
      <c r="AK126" s="4"/>
      <c r="AL126" s="4"/>
      <c r="AM126" s="4">
        <v>34</v>
      </c>
      <c r="AN126" s="4"/>
      <c r="AO126" s="4"/>
      <c r="AP126" s="4">
        <v>31</v>
      </c>
      <c r="AQ126" s="4">
        <v>156</v>
      </c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>
        <v>1</v>
      </c>
      <c r="BC126" s="4">
        <v>65</v>
      </c>
      <c r="BD126" s="4">
        <v>30</v>
      </c>
      <c r="BE126" s="4"/>
      <c r="BF126" s="4">
        <v>8</v>
      </c>
      <c r="BG126" s="4"/>
      <c r="BH126" s="4">
        <f t="shared" si="45"/>
        <v>503</v>
      </c>
      <c r="BI126" s="7" t="e">
        <f t="shared" si="65"/>
        <v>#REF!</v>
      </c>
      <c r="BJ126" s="7" t="e">
        <f t="shared" si="52"/>
        <v>#REF!</v>
      </c>
      <c r="BK126" s="7"/>
      <c r="BL126" s="63"/>
      <c r="BM126" s="7" t="e">
        <f t="shared" si="53"/>
        <v>#REF!</v>
      </c>
      <c r="BN126" s="7" t="e">
        <f t="shared" si="54"/>
        <v>#REF!</v>
      </c>
      <c r="BO126" s="89" t="e">
        <f t="shared" si="55"/>
        <v>#REF!</v>
      </c>
      <c r="BP126" s="7" t="e">
        <f t="shared" si="56"/>
        <v>#REF!</v>
      </c>
      <c r="BQ126" s="7" t="e">
        <f t="shared" si="57"/>
        <v>#REF!</v>
      </c>
      <c r="BR126" s="7"/>
      <c r="BS126" s="7"/>
      <c r="BU126" s="6" t="e">
        <f t="shared" si="58"/>
        <v>#REF!</v>
      </c>
      <c r="BX126" s="64" t="e">
        <f t="shared" si="59"/>
        <v>#REF!</v>
      </c>
      <c r="BY126" s="64" t="e">
        <f t="shared" si="46"/>
        <v>#REF!</v>
      </c>
      <c r="BZ126" s="82" t="e">
        <f t="shared" si="60"/>
        <v>#REF!</v>
      </c>
      <c r="CA126" s="64" t="e">
        <f t="shared" si="61"/>
        <v>#REF!</v>
      </c>
      <c r="CB126" s="64" t="e">
        <f t="shared" si="62"/>
        <v>#REF!</v>
      </c>
      <c r="CC126" s="64"/>
      <c r="CD126" s="64"/>
      <c r="CF126" s="89"/>
      <c r="CG126" s="7" t="e">
        <f t="shared" si="66"/>
        <v>#REF!</v>
      </c>
      <c r="CH126" s="7" t="e">
        <f t="shared" si="67"/>
        <v>#REF!</v>
      </c>
      <c r="CI126" s="7"/>
      <c r="CJ126" s="7"/>
      <c r="CL126" s="82"/>
      <c r="CM126" s="64" t="e">
        <f t="shared" si="63"/>
        <v>#REF!</v>
      </c>
      <c r="CN126" s="64" t="e">
        <f t="shared" si="64"/>
        <v>#REF!</v>
      </c>
    </row>
    <row r="127" spans="1:92" x14ac:dyDescent="0.25">
      <c r="A127" s="1">
        <v>126</v>
      </c>
      <c r="B127" s="4">
        <v>124</v>
      </c>
      <c r="C127" s="2" t="s">
        <v>14</v>
      </c>
      <c r="D127" s="50" t="s">
        <v>687</v>
      </c>
      <c r="E127" s="4">
        <v>134209</v>
      </c>
      <c r="F127" s="4">
        <v>1234</v>
      </c>
      <c r="G127" s="2" t="s">
        <v>309</v>
      </c>
      <c r="H127" s="51" t="str">
        <f t="shared" si="44"/>
        <v>100811-1234</v>
      </c>
      <c r="I127" s="4">
        <v>100811</v>
      </c>
      <c r="J127" s="2" t="s">
        <v>310</v>
      </c>
      <c r="K127" s="2" t="s">
        <v>19</v>
      </c>
      <c r="L127" s="2" t="s">
        <v>311</v>
      </c>
      <c r="M127" s="2" t="s">
        <v>21</v>
      </c>
      <c r="N127" s="3">
        <v>45108</v>
      </c>
      <c r="O127" s="3">
        <v>45473</v>
      </c>
      <c r="P127" s="12"/>
      <c r="Q127" s="12"/>
      <c r="R127" s="12"/>
      <c r="S127" s="13"/>
      <c r="T127" s="16">
        <f>1.53*10</f>
        <v>15.3</v>
      </c>
      <c r="U127" s="16">
        <v>1</v>
      </c>
      <c r="V127" s="16"/>
      <c r="W127" s="17"/>
      <c r="X127" s="20"/>
      <c r="Y127" s="20"/>
      <c r="Z127" s="20"/>
      <c r="AA127" s="21"/>
      <c r="AB127" s="2" t="s">
        <v>15</v>
      </c>
      <c r="AC127" s="4">
        <v>468</v>
      </c>
      <c r="AD127" s="4"/>
      <c r="AE127" s="4">
        <v>17</v>
      </c>
      <c r="AF127" s="4"/>
      <c r="AG127" s="4"/>
      <c r="AH127" s="4">
        <v>27</v>
      </c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>
        <v>196</v>
      </c>
      <c r="AZ127" s="4"/>
      <c r="BA127" s="4"/>
      <c r="BB127" s="4"/>
      <c r="BC127" s="4"/>
      <c r="BD127" s="4"/>
      <c r="BE127" s="4"/>
      <c r="BF127" s="4"/>
      <c r="BG127" s="4"/>
      <c r="BH127" s="4">
        <f t="shared" si="45"/>
        <v>240</v>
      </c>
      <c r="BI127" s="7">
        <f>T127+U127</f>
        <v>16.3</v>
      </c>
      <c r="BJ127" s="7">
        <f t="shared" si="52"/>
        <v>18.940000000000001</v>
      </c>
      <c r="BK127" s="7"/>
      <c r="BL127" s="63"/>
      <c r="BM127" s="7">
        <f t="shared" si="53"/>
        <v>18.940000000000001</v>
      </c>
      <c r="BN127" s="7">
        <f t="shared" si="54"/>
        <v>2.6400000000000006</v>
      </c>
      <c r="BO127" s="89">
        <f t="shared" si="55"/>
        <v>0.13938753959873287</v>
      </c>
      <c r="BP127" s="7">
        <f t="shared" si="56"/>
        <v>7628.4000000000005</v>
      </c>
      <c r="BQ127" s="7">
        <f t="shared" si="57"/>
        <v>8863.92</v>
      </c>
      <c r="BR127" s="7"/>
      <c r="BS127" s="7"/>
      <c r="BU127" s="6">
        <f t="shared" si="58"/>
        <v>19.860000000000003</v>
      </c>
      <c r="BX127" s="64">
        <f t="shared" si="59"/>
        <v>19.860000000000003</v>
      </c>
      <c r="BY127" s="64">
        <f t="shared" si="46"/>
        <v>3.5600000000000023</v>
      </c>
      <c r="BZ127" s="82">
        <f t="shared" si="60"/>
        <v>0.17925478348439083</v>
      </c>
      <c r="CA127" s="64">
        <f t="shared" si="61"/>
        <v>7628.4000000000005</v>
      </c>
      <c r="CB127" s="64">
        <f t="shared" si="62"/>
        <v>9294.4800000000014</v>
      </c>
      <c r="CC127" s="64"/>
      <c r="CD127" s="64"/>
      <c r="CF127" s="89"/>
      <c r="CG127" s="7">
        <f t="shared" si="66"/>
        <v>3912</v>
      </c>
      <c r="CH127" s="7">
        <f t="shared" si="67"/>
        <v>4545.6000000000004</v>
      </c>
      <c r="CI127" s="7"/>
      <c r="CJ127" s="7"/>
      <c r="CL127" s="82"/>
      <c r="CM127" s="64">
        <f t="shared" si="63"/>
        <v>3912</v>
      </c>
      <c r="CN127" s="64">
        <f t="shared" si="64"/>
        <v>4766.4000000000005</v>
      </c>
    </row>
    <row r="128" spans="1:92" x14ac:dyDescent="0.25">
      <c r="A128" s="1">
        <v>127</v>
      </c>
      <c r="B128" s="4">
        <v>125</v>
      </c>
      <c r="C128" s="2" t="s">
        <v>14</v>
      </c>
      <c r="D128" s="50" t="s">
        <v>688</v>
      </c>
      <c r="E128" s="4">
        <v>138839</v>
      </c>
      <c r="F128" s="4">
        <v>3020</v>
      </c>
      <c r="G128" s="2" t="s">
        <v>312</v>
      </c>
      <c r="H128" s="51" t="str">
        <f t="shared" si="44"/>
        <v>100811-3020</v>
      </c>
      <c r="I128" s="4">
        <v>100811</v>
      </c>
      <c r="J128" s="2" t="s">
        <v>310</v>
      </c>
      <c r="K128" s="2" t="s">
        <v>19</v>
      </c>
      <c r="L128" s="2" t="s">
        <v>311</v>
      </c>
      <c r="M128" s="2" t="s">
        <v>21</v>
      </c>
      <c r="N128" s="3">
        <v>45108</v>
      </c>
      <c r="O128" s="3">
        <v>45473</v>
      </c>
      <c r="P128" s="12"/>
      <c r="Q128" s="12"/>
      <c r="R128" s="12"/>
      <c r="S128" s="13"/>
      <c r="T128" s="16">
        <f>3.14*10</f>
        <v>31.400000000000002</v>
      </c>
      <c r="U128" s="16">
        <v>1</v>
      </c>
      <c r="V128" s="16"/>
      <c r="W128" s="17"/>
      <c r="X128" s="20"/>
      <c r="Y128" s="20"/>
      <c r="Z128" s="20"/>
      <c r="AA128" s="21"/>
      <c r="AB128" s="2" t="s">
        <v>15</v>
      </c>
      <c r="AC128" s="4">
        <v>100</v>
      </c>
      <c r="AD128" s="4"/>
      <c r="AE128" s="4"/>
      <c r="AF128" s="4"/>
      <c r="AG128" s="4">
        <v>1</v>
      </c>
      <c r="AH128" s="4">
        <v>123</v>
      </c>
      <c r="AI128" s="4"/>
      <c r="AJ128" s="4">
        <v>35</v>
      </c>
      <c r="AK128" s="4"/>
      <c r="AL128" s="4"/>
      <c r="AM128" s="4"/>
      <c r="AN128" s="4"/>
      <c r="AO128" s="4"/>
      <c r="AP128" s="4">
        <v>8</v>
      </c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>
        <v>13</v>
      </c>
      <c r="BD128" s="4"/>
      <c r="BE128" s="4"/>
      <c r="BF128" s="4"/>
      <c r="BG128" s="4">
        <v>170</v>
      </c>
      <c r="BH128" s="4">
        <f t="shared" si="45"/>
        <v>350</v>
      </c>
      <c r="BI128" s="7">
        <f>T128+U128</f>
        <v>32.400000000000006</v>
      </c>
      <c r="BJ128" s="7">
        <f t="shared" si="52"/>
        <v>37.659999999999997</v>
      </c>
      <c r="BK128" s="7"/>
      <c r="BL128" s="63"/>
      <c r="BM128" s="7">
        <f t="shared" si="53"/>
        <v>37.659999999999997</v>
      </c>
      <c r="BN128" s="7">
        <f t="shared" si="54"/>
        <v>5.2599999999999909</v>
      </c>
      <c r="BO128" s="89">
        <f t="shared" si="55"/>
        <v>0.13967073818374912</v>
      </c>
      <c r="BP128" s="7">
        <f t="shared" si="56"/>
        <v>3240.0000000000005</v>
      </c>
      <c r="BQ128" s="7">
        <f t="shared" si="57"/>
        <v>3765.9999999999995</v>
      </c>
      <c r="BR128" s="7"/>
      <c r="BS128" s="7"/>
      <c r="BU128" s="6">
        <f t="shared" si="58"/>
        <v>39.5</v>
      </c>
      <c r="BX128" s="64">
        <f t="shared" si="59"/>
        <v>39.5</v>
      </c>
      <c r="BY128" s="64">
        <f t="shared" si="46"/>
        <v>7.0999999999999943</v>
      </c>
      <c r="BZ128" s="82">
        <f t="shared" si="60"/>
        <v>0.17974683544303782</v>
      </c>
      <c r="CA128" s="64">
        <f t="shared" si="61"/>
        <v>3240.0000000000005</v>
      </c>
      <c r="CB128" s="64">
        <f t="shared" si="62"/>
        <v>3950</v>
      </c>
      <c r="CC128" s="64"/>
      <c r="CD128" s="64"/>
      <c r="CF128" s="89"/>
      <c r="CG128" s="7">
        <f t="shared" si="66"/>
        <v>11340.000000000002</v>
      </c>
      <c r="CH128" s="7">
        <f t="shared" si="67"/>
        <v>13180.999999999998</v>
      </c>
      <c r="CI128" s="7"/>
      <c r="CJ128" s="7"/>
      <c r="CL128" s="82"/>
      <c r="CM128" s="64">
        <f t="shared" si="63"/>
        <v>11340.000000000002</v>
      </c>
      <c r="CN128" s="64">
        <f t="shared" si="64"/>
        <v>13825</v>
      </c>
    </row>
    <row r="129" spans="1:92" x14ac:dyDescent="0.25">
      <c r="A129" s="1">
        <v>128</v>
      </c>
      <c r="B129" s="4">
        <v>126</v>
      </c>
      <c r="C129" s="2" t="s">
        <v>14</v>
      </c>
      <c r="D129" s="50" t="s">
        <v>689</v>
      </c>
      <c r="E129" s="4">
        <v>144915</v>
      </c>
      <c r="F129" s="2" t="s">
        <v>313</v>
      </c>
      <c r="G129" s="2" t="s">
        <v>314</v>
      </c>
      <c r="H129" s="51" t="str">
        <f t="shared" si="44"/>
        <v>100170-60-00011/693766</v>
      </c>
      <c r="I129" s="4">
        <v>100170</v>
      </c>
      <c r="J129" s="2" t="s">
        <v>315</v>
      </c>
      <c r="K129" s="2" t="s">
        <v>19</v>
      </c>
      <c r="L129" s="2" t="s">
        <v>316</v>
      </c>
      <c r="M129" s="2" t="s">
        <v>21</v>
      </c>
      <c r="N129" s="3">
        <v>45108</v>
      </c>
      <c r="O129" s="3">
        <v>45473</v>
      </c>
      <c r="P129" s="12"/>
      <c r="Q129" s="12"/>
      <c r="R129" s="12">
        <v>81.5</v>
      </c>
      <c r="S129" s="55" t="s">
        <v>1641</v>
      </c>
      <c r="T129" s="16"/>
      <c r="U129" s="16"/>
      <c r="V129" s="16"/>
      <c r="W129" s="17"/>
      <c r="X129" s="20"/>
      <c r="Y129" s="20"/>
      <c r="Z129" s="20"/>
      <c r="AA129" s="21"/>
      <c r="AB129" s="2" t="s">
        <v>15</v>
      </c>
      <c r="AC129" s="4">
        <v>543</v>
      </c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>
        <v>130</v>
      </c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>
        <f t="shared" si="45"/>
        <v>130</v>
      </c>
      <c r="BI129" s="62">
        <f>R129</f>
        <v>81.5</v>
      </c>
      <c r="BJ129" s="7">
        <f t="shared" si="52"/>
        <v>94.75</v>
      </c>
      <c r="BK129" s="7"/>
      <c r="BL129" s="63"/>
      <c r="BM129" s="7">
        <f t="shared" si="53"/>
        <v>94.75</v>
      </c>
      <c r="BN129" s="7">
        <f t="shared" si="54"/>
        <v>13.25</v>
      </c>
      <c r="BO129" s="89">
        <f t="shared" si="55"/>
        <v>0.13984168865435356</v>
      </c>
      <c r="BP129" s="7">
        <f t="shared" si="56"/>
        <v>44254.5</v>
      </c>
      <c r="BQ129" s="7">
        <f t="shared" si="57"/>
        <v>51449.25</v>
      </c>
      <c r="BR129" s="7"/>
      <c r="BS129" s="7"/>
      <c r="BU129" s="6">
        <f t="shared" si="58"/>
        <v>99.38000000000001</v>
      </c>
      <c r="BX129" s="64">
        <f t="shared" si="59"/>
        <v>99.38000000000001</v>
      </c>
      <c r="BY129" s="64">
        <f t="shared" si="46"/>
        <v>17.88000000000001</v>
      </c>
      <c r="BZ129" s="82">
        <f t="shared" si="60"/>
        <v>0.17991547595089563</v>
      </c>
      <c r="CA129" s="64">
        <f t="shared" si="61"/>
        <v>44254.5</v>
      </c>
      <c r="CB129" s="64">
        <f t="shared" si="62"/>
        <v>53963.340000000004</v>
      </c>
      <c r="CC129" s="64"/>
      <c r="CD129" s="64"/>
      <c r="CF129" s="89"/>
      <c r="CG129" s="7">
        <f t="shared" si="66"/>
        <v>10595</v>
      </c>
      <c r="CH129" s="7">
        <f t="shared" si="67"/>
        <v>12317.5</v>
      </c>
      <c r="CI129" s="7"/>
      <c r="CJ129" s="7"/>
      <c r="CL129" s="82"/>
      <c r="CM129" s="64">
        <f t="shared" si="63"/>
        <v>10595</v>
      </c>
      <c r="CN129" s="64">
        <f t="shared" si="64"/>
        <v>12919.400000000001</v>
      </c>
    </row>
    <row r="130" spans="1:92" x14ac:dyDescent="0.25">
      <c r="A130" s="1">
        <v>129</v>
      </c>
      <c r="B130" s="4">
        <v>127</v>
      </c>
      <c r="C130" s="2" t="s">
        <v>14</v>
      </c>
      <c r="D130" s="50" t="s">
        <v>690</v>
      </c>
      <c r="E130" s="4">
        <v>149611</v>
      </c>
      <c r="F130" s="54" t="s">
        <v>317</v>
      </c>
      <c r="G130" s="2" t="s">
        <v>318</v>
      </c>
      <c r="H130" s="51" t="str">
        <f t="shared" si="44"/>
        <v>100170-3000000038/752492</v>
      </c>
      <c r="I130" s="4">
        <v>100170</v>
      </c>
      <c r="J130" s="2" t="s">
        <v>315</v>
      </c>
      <c r="K130" s="2" t="s">
        <v>19</v>
      </c>
      <c r="L130" s="2" t="s">
        <v>319</v>
      </c>
      <c r="M130" s="2" t="s">
        <v>21</v>
      </c>
      <c r="N130" s="3">
        <v>45108</v>
      </c>
      <c r="O130" s="3">
        <v>45473</v>
      </c>
      <c r="P130" s="12"/>
      <c r="Q130" s="12"/>
      <c r="R130" s="12">
        <v>81.5</v>
      </c>
      <c r="S130" s="55" t="s">
        <v>1641</v>
      </c>
      <c r="T130" s="16"/>
      <c r="U130" s="16"/>
      <c r="V130" s="16"/>
      <c r="W130" s="17"/>
      <c r="X130" s="20"/>
      <c r="Y130" s="20"/>
      <c r="Z130" s="20"/>
      <c r="AA130" s="21"/>
      <c r="AB130" s="2" t="s">
        <v>15</v>
      </c>
      <c r="AC130" s="4">
        <v>293</v>
      </c>
      <c r="AD130" s="4">
        <v>70</v>
      </c>
      <c r="AE130" s="4"/>
      <c r="AF130" s="4"/>
      <c r="AG130" s="4"/>
      <c r="AH130" s="4"/>
      <c r="AI130" s="4"/>
      <c r="AJ130" s="4">
        <v>1</v>
      </c>
      <c r="AK130" s="4"/>
      <c r="AL130" s="4"/>
      <c r="AM130" s="4"/>
      <c r="AN130" s="4"/>
      <c r="AO130" s="4">
        <v>132</v>
      </c>
      <c r="AP130" s="4"/>
      <c r="AQ130" s="4">
        <v>4</v>
      </c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>
        <f t="shared" si="45"/>
        <v>207</v>
      </c>
      <c r="BI130" s="62">
        <f>R130</f>
        <v>81.5</v>
      </c>
      <c r="BJ130" s="7">
        <f t="shared" si="52"/>
        <v>94.75</v>
      </c>
      <c r="BK130" s="7"/>
      <c r="BL130" s="63"/>
      <c r="BM130" s="7">
        <f t="shared" si="53"/>
        <v>94.75</v>
      </c>
      <c r="BN130" s="7">
        <f t="shared" si="54"/>
        <v>13.25</v>
      </c>
      <c r="BO130" s="89">
        <f t="shared" si="55"/>
        <v>0.13984168865435356</v>
      </c>
      <c r="BP130" s="7">
        <f t="shared" si="56"/>
        <v>23879.5</v>
      </c>
      <c r="BQ130" s="7">
        <f t="shared" si="57"/>
        <v>27761.75</v>
      </c>
      <c r="BR130" s="7"/>
      <c r="BS130" s="7"/>
      <c r="BU130" s="6">
        <f t="shared" si="58"/>
        <v>99.38000000000001</v>
      </c>
      <c r="BX130" s="64">
        <f t="shared" si="59"/>
        <v>99.38000000000001</v>
      </c>
      <c r="BY130" s="64">
        <f t="shared" si="46"/>
        <v>17.88000000000001</v>
      </c>
      <c r="BZ130" s="82">
        <f t="shared" si="60"/>
        <v>0.17991547595089563</v>
      </c>
      <c r="CA130" s="64">
        <f t="shared" si="61"/>
        <v>23879.5</v>
      </c>
      <c r="CB130" s="64">
        <f t="shared" si="62"/>
        <v>29118.340000000004</v>
      </c>
      <c r="CC130" s="64"/>
      <c r="CD130" s="64"/>
      <c r="CF130" s="89"/>
      <c r="CG130" s="7">
        <f t="shared" si="66"/>
        <v>16870.5</v>
      </c>
      <c r="CH130" s="7">
        <f t="shared" si="67"/>
        <v>19613.25</v>
      </c>
      <c r="CI130" s="7"/>
      <c r="CJ130" s="7"/>
      <c r="CL130" s="82"/>
      <c r="CM130" s="64">
        <f t="shared" si="63"/>
        <v>16870.5</v>
      </c>
      <c r="CN130" s="64">
        <f t="shared" si="64"/>
        <v>20571.660000000003</v>
      </c>
    </row>
    <row r="131" spans="1:92" x14ac:dyDescent="0.25">
      <c r="A131" s="1">
        <v>130</v>
      </c>
      <c r="B131" s="4">
        <v>128</v>
      </c>
      <c r="C131" s="2" t="s">
        <v>14</v>
      </c>
      <c r="D131" s="50" t="s">
        <v>691</v>
      </c>
      <c r="E131" s="4">
        <v>402069</v>
      </c>
      <c r="F131" s="4">
        <v>826051</v>
      </c>
      <c r="G131" s="2" t="s">
        <v>320</v>
      </c>
      <c r="H131" s="51" t="str">
        <f t="shared" ref="H131:H194" si="68">_xlfn.CONCAT(I131,"-",F131)</f>
        <v>100255-826051</v>
      </c>
      <c r="I131" s="4">
        <v>100255</v>
      </c>
      <c r="J131" s="2" t="s">
        <v>321</v>
      </c>
      <c r="K131" s="2" t="s">
        <v>19</v>
      </c>
      <c r="L131" s="2" t="s">
        <v>322</v>
      </c>
      <c r="M131" s="2" t="s">
        <v>21</v>
      </c>
      <c r="N131" s="3">
        <v>45108</v>
      </c>
      <c r="O131" s="3">
        <v>45473</v>
      </c>
      <c r="P131" s="12"/>
      <c r="Q131" s="12"/>
      <c r="R131" s="12"/>
      <c r="S131" s="13"/>
      <c r="T131" s="16" t="e">
        <f>VLOOKUP(E131,#REF!,12,FALSE)</f>
        <v>#REF!</v>
      </c>
      <c r="U131" s="16"/>
      <c r="V131" s="16" t="e">
        <f>VLOOKUP(E131,#REF!,14,FALSE)</f>
        <v>#REF!</v>
      </c>
      <c r="W131" s="17"/>
      <c r="X131" s="20"/>
      <c r="Y131" s="20"/>
      <c r="Z131" s="20">
        <v>78.900000000000006</v>
      </c>
      <c r="AA131" s="56" t="s">
        <v>1671</v>
      </c>
      <c r="AB131" s="2" t="s">
        <v>15</v>
      </c>
      <c r="AC131" s="4">
        <v>207</v>
      </c>
      <c r="AD131" s="4"/>
      <c r="AE131" s="4"/>
      <c r="AF131" s="4"/>
      <c r="AG131" s="4"/>
      <c r="AH131" s="4"/>
      <c r="AI131" s="4"/>
      <c r="AJ131" s="4"/>
      <c r="AK131" s="4"/>
      <c r="AL131" s="4">
        <v>14</v>
      </c>
      <c r="AM131" s="4"/>
      <c r="AN131" s="4"/>
      <c r="AO131" s="4"/>
      <c r="AP131" s="4"/>
      <c r="AQ131" s="4"/>
      <c r="AR131" s="4"/>
      <c r="AS131" s="4"/>
      <c r="AT131" s="4"/>
      <c r="AU131" s="4">
        <v>173</v>
      </c>
      <c r="AV131" s="4">
        <v>44</v>
      </c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>
        <f t="shared" si="45"/>
        <v>231</v>
      </c>
      <c r="BI131" s="7">
        <f t="shared" ref="BI131:BI146" si="69">Z131</f>
        <v>78.900000000000006</v>
      </c>
      <c r="BJ131" s="7">
        <f t="shared" si="52"/>
        <v>91.73</v>
      </c>
      <c r="BK131" s="7"/>
      <c r="BL131" s="63">
        <v>-13.17</v>
      </c>
      <c r="BM131" s="7">
        <f t="shared" si="53"/>
        <v>78.56</v>
      </c>
      <c r="BN131" s="7">
        <f t="shared" si="54"/>
        <v>12.829999999999998</v>
      </c>
      <c r="BO131" s="89">
        <f t="shared" si="55"/>
        <v>0.13986700098114027</v>
      </c>
      <c r="BP131" s="7">
        <f t="shared" si="56"/>
        <v>16332.300000000001</v>
      </c>
      <c r="BQ131" s="7">
        <f t="shared" si="57"/>
        <v>18988.11</v>
      </c>
      <c r="BR131" s="7"/>
      <c r="BS131" s="7"/>
      <c r="BU131" s="6">
        <f t="shared" si="58"/>
        <v>96.2</v>
      </c>
      <c r="BW131" s="65">
        <f>BL131</f>
        <v>-13.17</v>
      </c>
      <c r="BX131" s="64">
        <f t="shared" si="59"/>
        <v>83.03</v>
      </c>
      <c r="BY131" s="64">
        <f t="shared" si="46"/>
        <v>17.299999999999997</v>
      </c>
      <c r="BZ131" s="82">
        <f t="shared" si="60"/>
        <v>0.17983367983367979</v>
      </c>
      <c r="CA131" s="64">
        <f t="shared" si="61"/>
        <v>16332.300000000001</v>
      </c>
      <c r="CB131" s="64">
        <f t="shared" si="62"/>
        <v>19913.400000000001</v>
      </c>
      <c r="CC131" s="64"/>
      <c r="CD131" s="64"/>
      <c r="CF131" s="89"/>
      <c r="CG131" s="7">
        <f t="shared" si="66"/>
        <v>18225.900000000001</v>
      </c>
      <c r="CH131" s="7">
        <f t="shared" si="67"/>
        <v>21189.63</v>
      </c>
      <c r="CI131" s="7"/>
      <c r="CJ131" s="7"/>
      <c r="CL131" s="82"/>
      <c r="CM131" s="64">
        <f t="shared" si="63"/>
        <v>18225.900000000001</v>
      </c>
      <c r="CN131" s="64">
        <f t="shared" si="64"/>
        <v>22222.2</v>
      </c>
    </row>
    <row r="132" spans="1:92" x14ac:dyDescent="0.25">
      <c r="A132" s="1">
        <v>131</v>
      </c>
      <c r="B132" s="4">
        <v>129</v>
      </c>
      <c r="C132" s="2" t="s">
        <v>14</v>
      </c>
      <c r="D132" s="50" t="s">
        <v>692</v>
      </c>
      <c r="E132" s="4">
        <v>402071</v>
      </c>
      <c r="F132" s="4">
        <v>827051</v>
      </c>
      <c r="G132" s="2" t="s">
        <v>323</v>
      </c>
      <c r="H132" s="51" t="str">
        <f t="shared" si="68"/>
        <v>100255-827051</v>
      </c>
      <c r="I132" s="4">
        <v>100255</v>
      </c>
      <c r="J132" s="2" t="s">
        <v>321</v>
      </c>
      <c r="K132" s="2" t="s">
        <v>19</v>
      </c>
      <c r="L132" s="2" t="s">
        <v>324</v>
      </c>
      <c r="M132" s="2" t="s">
        <v>21</v>
      </c>
      <c r="N132" s="3">
        <v>45108</v>
      </c>
      <c r="O132" s="3">
        <v>45473</v>
      </c>
      <c r="P132" s="12"/>
      <c r="Q132" s="12"/>
      <c r="R132" s="12"/>
      <c r="S132" s="13"/>
      <c r="T132" s="16" t="e">
        <f>VLOOKUP(E132,#REF!,12,FALSE)</f>
        <v>#REF!</v>
      </c>
      <c r="U132" s="16"/>
      <c r="V132" s="16" t="e">
        <f>VLOOKUP(E132,#REF!,14,FALSE)</f>
        <v>#REF!</v>
      </c>
      <c r="W132" s="17"/>
      <c r="X132" s="20"/>
      <c r="Y132" s="20"/>
      <c r="Z132" s="20">
        <v>81.900000000000006</v>
      </c>
      <c r="AA132" s="56" t="s">
        <v>1671</v>
      </c>
      <c r="AB132" s="2" t="s">
        <v>15</v>
      </c>
      <c r="AC132" s="4">
        <v>954</v>
      </c>
      <c r="AD132" s="4"/>
      <c r="AE132" s="4"/>
      <c r="AF132" s="4"/>
      <c r="AG132" s="4"/>
      <c r="AH132" s="4"/>
      <c r="AI132" s="4"/>
      <c r="AJ132" s="4"/>
      <c r="AK132" s="4"/>
      <c r="AL132" s="4">
        <v>8</v>
      </c>
      <c r="AM132" s="4"/>
      <c r="AN132" s="4"/>
      <c r="AO132" s="4"/>
      <c r="AP132" s="4"/>
      <c r="AQ132" s="4">
        <v>21</v>
      </c>
      <c r="AR132" s="4"/>
      <c r="AS132" s="4"/>
      <c r="AT132" s="4"/>
      <c r="AU132" s="4">
        <v>135</v>
      </c>
      <c r="AV132" s="4">
        <v>60</v>
      </c>
      <c r="AW132" s="4"/>
      <c r="AX132" s="4"/>
      <c r="AY132" s="4"/>
      <c r="AZ132" s="4">
        <v>97</v>
      </c>
      <c r="BA132" s="4">
        <v>4</v>
      </c>
      <c r="BB132" s="4"/>
      <c r="BC132" s="4"/>
      <c r="BD132" s="4"/>
      <c r="BE132" s="4"/>
      <c r="BF132" s="4"/>
      <c r="BG132" s="4"/>
      <c r="BH132" s="4">
        <f t="shared" ref="BH132:BH195" si="70">SUM(AD132:BG132)</f>
        <v>325</v>
      </c>
      <c r="BI132" s="7">
        <f t="shared" si="69"/>
        <v>81.900000000000006</v>
      </c>
      <c r="BJ132" s="7">
        <f t="shared" si="52"/>
        <v>95.22</v>
      </c>
      <c r="BK132" s="7"/>
      <c r="BL132" s="63">
        <v>-9.64</v>
      </c>
      <c r="BM132" s="7">
        <f t="shared" si="53"/>
        <v>85.58</v>
      </c>
      <c r="BN132" s="7">
        <f t="shared" si="54"/>
        <v>13.319999999999993</v>
      </c>
      <c r="BO132" s="89">
        <f t="shared" si="55"/>
        <v>0.1398865784499054</v>
      </c>
      <c r="BP132" s="7">
        <f t="shared" si="56"/>
        <v>78132.600000000006</v>
      </c>
      <c r="BQ132" s="7">
        <f t="shared" si="57"/>
        <v>90839.88</v>
      </c>
      <c r="BR132" s="7"/>
      <c r="BS132" s="7"/>
      <c r="BU132" s="6">
        <f t="shared" si="58"/>
        <v>99.86</v>
      </c>
      <c r="BW132" s="65">
        <f>BL132</f>
        <v>-9.64</v>
      </c>
      <c r="BX132" s="64">
        <f t="shared" si="59"/>
        <v>90.22</v>
      </c>
      <c r="BY132" s="64">
        <f t="shared" ref="BY132:BY151" si="71">(BU132+BV132)-BI132</f>
        <v>17.959999999999994</v>
      </c>
      <c r="BZ132" s="82">
        <f t="shared" si="60"/>
        <v>0.17985179250951325</v>
      </c>
      <c r="CA132" s="64">
        <f t="shared" si="61"/>
        <v>78132.600000000006</v>
      </c>
      <c r="CB132" s="64">
        <f t="shared" si="62"/>
        <v>95266.44</v>
      </c>
      <c r="CC132" s="64"/>
      <c r="CD132" s="64"/>
      <c r="CF132" s="89"/>
      <c r="CG132" s="7">
        <f t="shared" si="66"/>
        <v>26617.500000000004</v>
      </c>
      <c r="CH132" s="7">
        <f t="shared" si="67"/>
        <v>30946.5</v>
      </c>
      <c r="CI132" s="7"/>
      <c r="CJ132" s="7"/>
      <c r="CL132" s="82"/>
      <c r="CM132" s="64">
        <f t="shared" si="63"/>
        <v>26617.500000000004</v>
      </c>
      <c r="CN132" s="64">
        <f t="shared" si="64"/>
        <v>32454.5</v>
      </c>
    </row>
    <row r="133" spans="1:92" x14ac:dyDescent="0.25">
      <c r="A133" s="1">
        <v>132</v>
      </c>
      <c r="B133" s="4">
        <v>130</v>
      </c>
      <c r="C133" s="2" t="s">
        <v>14</v>
      </c>
      <c r="D133" s="50" t="s">
        <v>693</v>
      </c>
      <c r="E133" s="4">
        <v>401819</v>
      </c>
      <c r="F133" s="4">
        <v>952000</v>
      </c>
      <c r="G133" s="2" t="s">
        <v>325</v>
      </c>
      <c r="H133" s="51" t="str">
        <f t="shared" si="68"/>
        <v>100255-952000</v>
      </c>
      <c r="I133" s="4">
        <v>100255</v>
      </c>
      <c r="J133" s="2" t="s">
        <v>321</v>
      </c>
      <c r="K133" s="2" t="s">
        <v>19</v>
      </c>
      <c r="L133" s="2" t="s">
        <v>326</v>
      </c>
      <c r="M133" s="2" t="s">
        <v>21</v>
      </c>
      <c r="N133" s="3">
        <v>45108</v>
      </c>
      <c r="O133" s="3">
        <v>45473</v>
      </c>
      <c r="P133" s="12"/>
      <c r="Q133" s="12"/>
      <c r="R133" s="12"/>
      <c r="S133" s="13"/>
      <c r="T133" s="16" t="e">
        <f>VLOOKUP(E133,#REF!,12,FALSE)</f>
        <v>#REF!</v>
      </c>
      <c r="U133" s="16"/>
      <c r="V133" s="16" t="e">
        <f>VLOOKUP(E133,#REF!,14,FALSE)</f>
        <v>#REF!</v>
      </c>
      <c r="W133" s="17"/>
      <c r="X133" s="20"/>
      <c r="Y133" s="20"/>
      <c r="Z133" s="20">
        <v>73.599999999999994</v>
      </c>
      <c r="AA133" s="56" t="s">
        <v>1671</v>
      </c>
      <c r="AB133" s="2" t="s">
        <v>15</v>
      </c>
      <c r="AC133" s="4">
        <v>1851</v>
      </c>
      <c r="AD133" s="4">
        <v>181</v>
      </c>
      <c r="AE133" s="4"/>
      <c r="AF133" s="4"/>
      <c r="AG133" s="4">
        <v>54</v>
      </c>
      <c r="AH133" s="4"/>
      <c r="AI133" s="4"/>
      <c r="AJ133" s="4">
        <v>11</v>
      </c>
      <c r="AK133" s="4">
        <v>102</v>
      </c>
      <c r="AL133" s="4">
        <v>32</v>
      </c>
      <c r="AM133" s="4">
        <v>29</v>
      </c>
      <c r="AN133" s="4">
        <v>60</v>
      </c>
      <c r="AO133" s="4"/>
      <c r="AP133" s="4">
        <v>11</v>
      </c>
      <c r="AQ133" s="4"/>
      <c r="AR133" s="4"/>
      <c r="AS133" s="4">
        <v>5</v>
      </c>
      <c r="AT133" s="4"/>
      <c r="AU133" s="4">
        <v>140</v>
      </c>
      <c r="AV133" s="4"/>
      <c r="AW133" s="4"/>
      <c r="AX133" s="4"/>
      <c r="AY133" s="4"/>
      <c r="AZ133" s="4">
        <v>147</v>
      </c>
      <c r="BA133" s="4">
        <v>10</v>
      </c>
      <c r="BB133" s="4">
        <v>1</v>
      </c>
      <c r="BC133" s="4"/>
      <c r="BD133" s="4"/>
      <c r="BE133" s="4"/>
      <c r="BF133" s="4">
        <v>52</v>
      </c>
      <c r="BG133" s="4"/>
      <c r="BH133" s="4">
        <f t="shared" si="70"/>
        <v>835</v>
      </c>
      <c r="BI133" s="7">
        <f t="shared" si="69"/>
        <v>73.599999999999994</v>
      </c>
      <c r="BJ133" s="7">
        <f t="shared" si="52"/>
        <v>85.570000000000007</v>
      </c>
      <c r="BK133" s="7"/>
      <c r="BL133" s="63">
        <v>-4.38</v>
      </c>
      <c r="BM133" s="7">
        <f t="shared" si="53"/>
        <v>81.190000000000012</v>
      </c>
      <c r="BN133" s="7">
        <f t="shared" si="54"/>
        <v>11.970000000000013</v>
      </c>
      <c r="BO133" s="89">
        <f t="shared" si="55"/>
        <v>0.1398854738810332</v>
      </c>
      <c r="BP133" s="7">
        <f t="shared" si="56"/>
        <v>136233.59999999998</v>
      </c>
      <c r="BQ133" s="7">
        <f t="shared" si="57"/>
        <v>158390.07</v>
      </c>
      <c r="BR133" s="7"/>
      <c r="BS133" s="7"/>
      <c r="BU133" s="6">
        <f t="shared" si="58"/>
        <v>89.740000000000009</v>
      </c>
      <c r="BW133" s="65">
        <f>BL133</f>
        <v>-4.38</v>
      </c>
      <c r="BX133" s="64">
        <f t="shared" si="59"/>
        <v>85.360000000000014</v>
      </c>
      <c r="BY133" s="64">
        <f t="shared" si="71"/>
        <v>16.140000000000015</v>
      </c>
      <c r="BZ133" s="82">
        <f t="shared" si="60"/>
        <v>0.17985290840205051</v>
      </c>
      <c r="CA133" s="64">
        <f t="shared" si="61"/>
        <v>136233.59999999998</v>
      </c>
      <c r="CB133" s="64">
        <f t="shared" si="62"/>
        <v>166108.74000000002</v>
      </c>
      <c r="CC133" s="64"/>
      <c r="CD133" s="64"/>
      <c r="CF133" s="89"/>
      <c r="CG133" s="7">
        <f t="shared" si="66"/>
        <v>61455.999999999993</v>
      </c>
      <c r="CH133" s="7">
        <f t="shared" si="67"/>
        <v>71450.950000000012</v>
      </c>
      <c r="CI133" s="7"/>
      <c r="CJ133" s="7"/>
      <c r="CL133" s="82"/>
      <c r="CM133" s="64">
        <f t="shared" si="63"/>
        <v>61455.999999999993</v>
      </c>
      <c r="CN133" s="64">
        <f t="shared" si="64"/>
        <v>74932.900000000009</v>
      </c>
    </row>
    <row r="134" spans="1:92" x14ac:dyDescent="0.25">
      <c r="A134" s="1">
        <v>133</v>
      </c>
      <c r="B134" s="51" t="s">
        <v>1627</v>
      </c>
      <c r="C134" s="2" t="s">
        <v>14</v>
      </c>
      <c r="D134" s="50" t="s">
        <v>694</v>
      </c>
      <c r="E134" s="4">
        <v>400948</v>
      </c>
      <c r="F134" s="2" t="s">
        <v>327</v>
      </c>
      <c r="G134" s="2" t="s">
        <v>328</v>
      </c>
      <c r="H134" s="51" t="str">
        <f t="shared" si="68"/>
        <v>100255-C47007</v>
      </c>
      <c r="I134" s="4">
        <v>100255</v>
      </c>
      <c r="J134" s="2" t="s">
        <v>321</v>
      </c>
      <c r="K134" s="2" t="s">
        <v>19</v>
      </c>
      <c r="L134" s="2" t="s">
        <v>329</v>
      </c>
      <c r="M134" s="2" t="s">
        <v>21</v>
      </c>
      <c r="N134" s="3">
        <v>45108</v>
      </c>
      <c r="O134" s="3">
        <v>45473</v>
      </c>
      <c r="P134" s="12"/>
      <c r="Q134" s="12"/>
      <c r="R134" s="12"/>
      <c r="S134" s="13"/>
      <c r="T134" s="16" t="e">
        <f>VLOOKUP(E134,#REF!,12,FALSE)</f>
        <v>#REF!</v>
      </c>
      <c r="U134" s="16"/>
      <c r="V134" s="16" t="e">
        <f>VLOOKUP(E134,#REF!,14,FALSE)</f>
        <v>#REF!</v>
      </c>
      <c r="W134" s="17"/>
      <c r="X134" s="20"/>
      <c r="Y134" s="20"/>
      <c r="Z134" s="20">
        <v>42</v>
      </c>
      <c r="AA134" s="56" t="s">
        <v>1671</v>
      </c>
      <c r="AB134" s="2" t="s">
        <v>15</v>
      </c>
      <c r="AC134" s="4">
        <v>560</v>
      </c>
      <c r="AD134" s="4"/>
      <c r="AE134" s="4"/>
      <c r="AF134" s="4"/>
      <c r="AG134" s="4"/>
      <c r="AH134" s="4"/>
      <c r="AI134" s="4"/>
      <c r="AJ134" s="4"/>
      <c r="AK134" s="4">
        <v>3</v>
      </c>
      <c r="AL134" s="4">
        <v>12</v>
      </c>
      <c r="AM134" s="4"/>
      <c r="AN134" s="4"/>
      <c r="AO134" s="4"/>
      <c r="AP134" s="4"/>
      <c r="AQ134" s="4"/>
      <c r="AR134" s="4">
        <v>1</v>
      </c>
      <c r="AS134" s="4"/>
      <c r="AT134" s="4"/>
      <c r="AU134" s="4"/>
      <c r="AV134" s="4">
        <v>58</v>
      </c>
      <c r="AW134" s="4"/>
      <c r="AX134" s="4"/>
      <c r="AY134" s="4"/>
      <c r="AZ134" s="4">
        <v>193</v>
      </c>
      <c r="BA134" s="4"/>
      <c r="BB134" s="4"/>
      <c r="BC134" s="4"/>
      <c r="BD134" s="4"/>
      <c r="BE134" s="4"/>
      <c r="BF134" s="4"/>
      <c r="BG134" s="4"/>
      <c r="BH134" s="4">
        <f t="shared" si="70"/>
        <v>267</v>
      </c>
      <c r="BI134" s="7">
        <f t="shared" si="69"/>
        <v>42</v>
      </c>
      <c r="BJ134" s="7">
        <f>BI134</f>
        <v>42</v>
      </c>
      <c r="BK134" s="59">
        <v>6.84</v>
      </c>
      <c r="BL134" s="63"/>
      <c r="BM134" s="7">
        <f t="shared" si="53"/>
        <v>48.84</v>
      </c>
      <c r="BN134" s="7">
        <f t="shared" si="54"/>
        <v>6.8400000000000034</v>
      </c>
      <c r="BO134" s="89">
        <f t="shared" si="55"/>
        <v>0.1400491400491401</v>
      </c>
      <c r="BP134" s="7">
        <f t="shared" si="56"/>
        <v>23520</v>
      </c>
      <c r="BQ134" s="7">
        <f t="shared" si="57"/>
        <v>27350.400000000001</v>
      </c>
      <c r="BR134" s="7"/>
      <c r="BS134" s="7"/>
      <c r="BU134" s="6">
        <f>BI134</f>
        <v>42</v>
      </c>
      <c r="BV134" s="64">
        <v>9.2200000000000006</v>
      </c>
      <c r="BX134" s="64">
        <f t="shared" si="59"/>
        <v>51.22</v>
      </c>
      <c r="BY134" s="64">
        <f t="shared" si="71"/>
        <v>9.2199999999999989</v>
      </c>
      <c r="CA134" s="64">
        <f t="shared" si="61"/>
        <v>23520</v>
      </c>
      <c r="CB134" s="64">
        <f t="shared" si="62"/>
        <v>28683.200000000001</v>
      </c>
      <c r="CC134" s="64"/>
      <c r="CD134" s="64"/>
      <c r="CF134" s="89"/>
      <c r="CG134" s="7">
        <f t="shared" si="66"/>
        <v>11214</v>
      </c>
      <c r="CH134" s="7">
        <f t="shared" si="67"/>
        <v>13040.28</v>
      </c>
      <c r="CI134" s="7"/>
      <c r="CJ134" s="7"/>
      <c r="CM134" s="64">
        <f t="shared" si="63"/>
        <v>11214</v>
      </c>
      <c r="CN134" s="64">
        <f t="shared" si="64"/>
        <v>13675.74</v>
      </c>
    </row>
    <row r="135" spans="1:92" x14ac:dyDescent="0.25">
      <c r="A135" s="1"/>
      <c r="B135" s="51" t="s">
        <v>1626</v>
      </c>
      <c r="C135" s="2" t="s">
        <v>14</v>
      </c>
      <c r="D135" s="50" t="s">
        <v>694</v>
      </c>
      <c r="E135" s="4">
        <v>100980</v>
      </c>
      <c r="F135" s="54" t="s">
        <v>1676</v>
      </c>
      <c r="G135" s="2" t="s">
        <v>1644</v>
      </c>
      <c r="H135" s="51" t="str">
        <f t="shared" si="68"/>
        <v>100255-470007</v>
      </c>
      <c r="I135" s="4">
        <v>100255</v>
      </c>
      <c r="J135" s="2" t="s">
        <v>321</v>
      </c>
      <c r="K135" s="2" t="s">
        <v>19</v>
      </c>
      <c r="L135" s="2" t="s">
        <v>329</v>
      </c>
      <c r="M135" s="2"/>
      <c r="N135" s="3"/>
      <c r="O135" s="3"/>
      <c r="P135" s="12"/>
      <c r="Q135" s="12"/>
      <c r="R135" s="12"/>
      <c r="S135" s="13"/>
      <c r="T135" s="16" t="e">
        <f>VLOOKUP(E135,#REF!,12,FALSE)</f>
        <v>#REF!</v>
      </c>
      <c r="U135" s="16"/>
      <c r="V135" s="16" t="e">
        <f>VLOOKUP(E135,#REF!,14,FALSE)</f>
        <v>#REF!</v>
      </c>
      <c r="W135" s="17"/>
      <c r="X135" s="20"/>
      <c r="Y135" s="20"/>
      <c r="Z135" s="20">
        <v>66</v>
      </c>
      <c r="AA135" s="56" t="s">
        <v>1671</v>
      </c>
      <c r="AB135" s="2"/>
      <c r="AC135" s="4">
        <v>0</v>
      </c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>
        <f t="shared" si="70"/>
        <v>0</v>
      </c>
      <c r="BI135" s="7">
        <f t="shared" si="69"/>
        <v>66</v>
      </c>
      <c r="BJ135" s="7">
        <f>ROUNDUP(((BI135/0.86)-0.02),2)</f>
        <v>76.73</v>
      </c>
      <c r="BK135" s="7"/>
      <c r="BL135" s="63"/>
      <c r="BM135" s="7">
        <f t="shared" si="53"/>
        <v>76.73</v>
      </c>
      <c r="BN135" s="7">
        <f t="shared" si="54"/>
        <v>10.730000000000004</v>
      </c>
      <c r="BO135" s="89">
        <f t="shared" si="55"/>
        <v>0.1398410009122899</v>
      </c>
      <c r="BP135" s="7">
        <f t="shared" si="56"/>
        <v>0</v>
      </c>
      <c r="BQ135" s="7">
        <f t="shared" si="57"/>
        <v>0</v>
      </c>
      <c r="BR135" s="7"/>
      <c r="BS135" s="7"/>
      <c r="BU135" s="6">
        <f>ROUNDUP(((BI135/0.82)-0.02),2)</f>
        <v>80.47</v>
      </c>
      <c r="BX135" s="64">
        <f t="shared" si="59"/>
        <v>80.47</v>
      </c>
      <c r="BY135" s="64">
        <f t="shared" si="71"/>
        <v>14.469999999999999</v>
      </c>
      <c r="BZ135" s="82">
        <f>((BU135+BV135)-BI135)/(BU135+BV135)</f>
        <v>0.17981856592518949</v>
      </c>
      <c r="CA135" s="64">
        <f t="shared" si="61"/>
        <v>0</v>
      </c>
      <c r="CB135" s="64">
        <f t="shared" si="62"/>
        <v>0</v>
      </c>
      <c r="CC135" s="64"/>
      <c r="CD135" s="64"/>
      <c r="CF135" s="89"/>
      <c r="CG135" s="7">
        <f t="shared" si="66"/>
        <v>0</v>
      </c>
      <c r="CH135" s="7">
        <f t="shared" si="67"/>
        <v>0</v>
      </c>
      <c r="CI135" s="7"/>
      <c r="CJ135" s="7"/>
      <c r="CL135" s="82"/>
      <c r="CM135" s="64">
        <f t="shared" si="63"/>
        <v>0</v>
      </c>
      <c r="CN135" s="64">
        <f t="shared" si="64"/>
        <v>0</v>
      </c>
    </row>
    <row r="136" spans="1:92" x14ac:dyDescent="0.25">
      <c r="A136" s="1">
        <v>134</v>
      </c>
      <c r="B136" s="51" t="s">
        <v>1628</v>
      </c>
      <c r="C136" s="2" t="s">
        <v>14</v>
      </c>
      <c r="D136" s="50" t="s">
        <v>695</v>
      </c>
      <c r="E136" s="4">
        <v>401793</v>
      </c>
      <c r="F136" s="2" t="s">
        <v>330</v>
      </c>
      <c r="G136" s="2" t="s">
        <v>331</v>
      </c>
      <c r="H136" s="51" t="str">
        <f t="shared" si="68"/>
        <v>100255-C32300B-NF</v>
      </c>
      <c r="I136" s="4">
        <v>100255</v>
      </c>
      <c r="J136" s="2" t="s">
        <v>321</v>
      </c>
      <c r="K136" s="2" t="s">
        <v>19</v>
      </c>
      <c r="L136" s="2" t="s">
        <v>332</v>
      </c>
      <c r="M136" s="2" t="s">
        <v>21</v>
      </c>
      <c r="N136" s="3">
        <v>45108</v>
      </c>
      <c r="O136" s="3">
        <v>45473</v>
      </c>
      <c r="P136" s="12"/>
      <c r="Q136" s="12"/>
      <c r="R136" s="12"/>
      <c r="S136" s="13"/>
      <c r="T136" s="16" t="e">
        <f>VLOOKUP(E136,#REF!,12,FALSE)</f>
        <v>#REF!</v>
      </c>
      <c r="U136" s="16"/>
      <c r="V136" s="16" t="e">
        <f>VLOOKUP(E136,#REF!,14,FALSE)</f>
        <v>#REF!</v>
      </c>
      <c r="W136" s="17"/>
      <c r="X136" s="20"/>
      <c r="Y136" s="20"/>
      <c r="Z136" s="20">
        <v>11</v>
      </c>
      <c r="AA136" s="56" t="s">
        <v>1671</v>
      </c>
      <c r="AB136" s="2" t="s">
        <v>15</v>
      </c>
      <c r="AC136" s="4">
        <v>247</v>
      </c>
      <c r="AD136" s="4"/>
      <c r="AE136" s="4"/>
      <c r="AF136" s="4"/>
      <c r="AG136" s="4"/>
      <c r="AH136" s="4"/>
      <c r="AI136" s="4"/>
      <c r="AJ136" s="4"/>
      <c r="AK136" s="4">
        <v>91</v>
      </c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>
        <v>38</v>
      </c>
      <c r="BA136" s="4"/>
      <c r="BB136" s="4">
        <v>21</v>
      </c>
      <c r="BC136" s="4"/>
      <c r="BD136" s="4"/>
      <c r="BE136" s="4"/>
      <c r="BF136" s="4"/>
      <c r="BG136" s="4"/>
      <c r="BH136" s="4">
        <f t="shared" si="70"/>
        <v>150</v>
      </c>
      <c r="BI136" s="7">
        <f t="shared" si="69"/>
        <v>11</v>
      </c>
      <c r="BJ136" s="7">
        <f>BI136</f>
        <v>11</v>
      </c>
      <c r="BK136" s="59">
        <v>1.8</v>
      </c>
      <c r="BL136" s="63"/>
      <c r="BM136" s="7">
        <f t="shared" si="53"/>
        <v>12.8</v>
      </c>
      <c r="BN136" s="7">
        <f t="shared" si="54"/>
        <v>1.8000000000000007</v>
      </c>
      <c r="BO136" s="89">
        <f t="shared" si="55"/>
        <v>0.14062500000000006</v>
      </c>
      <c r="BP136" s="7">
        <f t="shared" si="56"/>
        <v>2717</v>
      </c>
      <c r="BQ136" s="7">
        <f t="shared" si="57"/>
        <v>3161.6000000000004</v>
      </c>
      <c r="BR136" s="7"/>
      <c r="BS136" s="7"/>
      <c r="BU136" s="6">
        <f>BI136</f>
        <v>11</v>
      </c>
      <c r="BV136" s="64">
        <v>2.42</v>
      </c>
      <c r="BX136" s="64">
        <f t="shared" si="59"/>
        <v>13.42</v>
      </c>
      <c r="BY136" s="64">
        <f t="shared" si="71"/>
        <v>2.42</v>
      </c>
      <c r="CA136" s="64">
        <f t="shared" si="61"/>
        <v>2717</v>
      </c>
      <c r="CB136" s="64">
        <f t="shared" si="62"/>
        <v>3314.74</v>
      </c>
      <c r="CC136" s="64"/>
      <c r="CD136" s="64"/>
      <c r="CF136" s="89"/>
      <c r="CG136" s="7">
        <f t="shared" si="66"/>
        <v>1650</v>
      </c>
      <c r="CH136" s="7">
        <f t="shared" si="67"/>
        <v>1920</v>
      </c>
      <c r="CI136" s="7"/>
      <c r="CJ136" s="7"/>
      <c r="CM136" s="64">
        <f t="shared" si="63"/>
        <v>1650</v>
      </c>
      <c r="CN136" s="64">
        <f t="shared" si="64"/>
        <v>2013</v>
      </c>
    </row>
    <row r="137" spans="1:92" x14ac:dyDescent="0.25">
      <c r="A137" s="1"/>
      <c r="B137" s="51" t="s">
        <v>1629</v>
      </c>
      <c r="C137" s="2" t="s">
        <v>14</v>
      </c>
      <c r="D137" s="50" t="s">
        <v>695</v>
      </c>
      <c r="E137" s="4">
        <v>113284</v>
      </c>
      <c r="F137" s="54" t="s">
        <v>1647</v>
      </c>
      <c r="G137" s="2" t="s">
        <v>1648</v>
      </c>
      <c r="H137" s="51" t="str">
        <f t="shared" si="68"/>
        <v>100255-N32300B-NF</v>
      </c>
      <c r="I137" s="4">
        <v>100255</v>
      </c>
      <c r="J137" s="2" t="s">
        <v>321</v>
      </c>
      <c r="K137" s="2" t="s">
        <v>19</v>
      </c>
      <c r="L137" s="2" t="s">
        <v>332</v>
      </c>
      <c r="M137" s="2"/>
      <c r="N137" s="3"/>
      <c r="O137" s="3"/>
      <c r="P137" s="12"/>
      <c r="Q137" s="12"/>
      <c r="R137" s="12"/>
      <c r="S137" s="13"/>
      <c r="T137" s="16" t="e">
        <f>VLOOKUP(E137,#REF!,12,FALSE)</f>
        <v>#REF!</v>
      </c>
      <c r="U137" s="16"/>
      <c r="V137" s="16" t="e">
        <f>VLOOKUP(E137,#REF!,14,FALSE)</f>
        <v>#REF!</v>
      </c>
      <c r="W137" s="17"/>
      <c r="X137" s="20"/>
      <c r="Y137" s="20"/>
      <c r="Z137" s="20">
        <v>110</v>
      </c>
      <c r="AA137" s="56" t="s">
        <v>1671</v>
      </c>
      <c r="AB137" s="2"/>
      <c r="AC137" s="4">
        <v>0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>
        <f t="shared" si="70"/>
        <v>0</v>
      </c>
      <c r="BI137" s="7">
        <f t="shared" si="69"/>
        <v>110</v>
      </c>
      <c r="BJ137" s="7">
        <f>ROUNDUP(((BI137/0.86)-0.02),2)</f>
        <v>127.89</v>
      </c>
      <c r="BK137" s="7"/>
      <c r="BL137" s="63"/>
      <c r="BM137" s="7">
        <f t="shared" si="53"/>
        <v>127.89</v>
      </c>
      <c r="BN137" s="7">
        <f t="shared" si="54"/>
        <v>17.89</v>
      </c>
      <c r="BO137" s="89">
        <f t="shared" si="55"/>
        <v>0.13988583939322857</v>
      </c>
      <c r="BP137" s="7">
        <f t="shared" si="56"/>
        <v>0</v>
      </c>
      <c r="BQ137" s="7">
        <f t="shared" si="57"/>
        <v>0</v>
      </c>
      <c r="BR137" s="7"/>
      <c r="BS137" s="7"/>
      <c r="BU137" s="6">
        <f>ROUNDUP(((BI137/0.82)-0.02),2)</f>
        <v>134.13</v>
      </c>
      <c r="BX137" s="64">
        <f t="shared" si="59"/>
        <v>134.13</v>
      </c>
      <c r="BY137" s="64">
        <f t="shared" si="71"/>
        <v>24.129999999999995</v>
      </c>
      <c r="BZ137" s="82">
        <f>((BU137+BV137)-BI137)/(BU137+BV137)</f>
        <v>0.17990009692089762</v>
      </c>
      <c r="CA137" s="64">
        <f t="shared" si="61"/>
        <v>0</v>
      </c>
      <c r="CB137" s="64">
        <f t="shared" si="62"/>
        <v>0</v>
      </c>
      <c r="CC137" s="64"/>
      <c r="CD137" s="64"/>
      <c r="CF137" s="89"/>
      <c r="CG137" s="7">
        <f t="shared" si="66"/>
        <v>0</v>
      </c>
      <c r="CH137" s="7">
        <f t="shared" si="67"/>
        <v>0</v>
      </c>
      <c r="CI137" s="7"/>
      <c r="CJ137" s="7"/>
      <c r="CL137" s="82"/>
      <c r="CM137" s="64">
        <f t="shared" si="63"/>
        <v>0</v>
      </c>
      <c r="CN137" s="64">
        <f t="shared" si="64"/>
        <v>0</v>
      </c>
    </row>
    <row r="138" spans="1:92" x14ac:dyDescent="0.25">
      <c r="A138" s="1">
        <v>135</v>
      </c>
      <c r="B138" s="51" t="s">
        <v>1630</v>
      </c>
      <c r="C138" s="2" t="s">
        <v>14</v>
      </c>
      <c r="D138" s="50" t="s">
        <v>696</v>
      </c>
      <c r="E138" s="4">
        <v>402027</v>
      </c>
      <c r="F138" s="2" t="s">
        <v>333</v>
      </c>
      <c r="G138" s="54" t="s">
        <v>334</v>
      </c>
      <c r="H138" s="51" t="str">
        <f t="shared" si="68"/>
        <v>100255-C46007</v>
      </c>
      <c r="I138" s="4">
        <v>100255</v>
      </c>
      <c r="J138" s="2" t="s">
        <v>321</v>
      </c>
      <c r="K138" s="2" t="s">
        <v>19</v>
      </c>
      <c r="L138" s="2" t="s">
        <v>335</v>
      </c>
      <c r="M138" s="2" t="s">
        <v>21</v>
      </c>
      <c r="N138" s="3">
        <v>45108</v>
      </c>
      <c r="O138" s="3">
        <v>45473</v>
      </c>
      <c r="P138" s="12"/>
      <c r="Q138" s="12"/>
      <c r="R138" s="12"/>
      <c r="S138" s="13"/>
      <c r="T138" s="16" t="e">
        <f>VLOOKUP(E138,#REF!,12,FALSE)</f>
        <v>#REF!</v>
      </c>
      <c r="U138" s="16"/>
      <c r="V138" s="16" t="e">
        <f>VLOOKUP(E138,#REF!,14,FALSE)</f>
        <v>#REF!</v>
      </c>
      <c r="W138" s="17"/>
      <c r="X138" s="20"/>
      <c r="Y138" s="20"/>
      <c r="Z138" s="20">
        <v>65.7</v>
      </c>
      <c r="AA138" s="56" t="s">
        <v>1671</v>
      </c>
      <c r="AB138" s="2" t="s">
        <v>15</v>
      </c>
      <c r="AC138" s="4">
        <v>1790</v>
      </c>
      <c r="AD138" s="4"/>
      <c r="AE138" s="4"/>
      <c r="AF138" s="4"/>
      <c r="AG138" s="4"/>
      <c r="AH138" s="4">
        <v>129</v>
      </c>
      <c r="AI138" s="4"/>
      <c r="AJ138" s="4">
        <v>66</v>
      </c>
      <c r="AK138" s="4"/>
      <c r="AL138" s="4">
        <v>31</v>
      </c>
      <c r="AM138" s="4"/>
      <c r="AN138" s="4"/>
      <c r="AO138" s="4"/>
      <c r="AP138" s="4">
        <v>15</v>
      </c>
      <c r="AQ138" s="4"/>
      <c r="AR138" s="4"/>
      <c r="AS138" s="4">
        <v>333</v>
      </c>
      <c r="AT138" s="4"/>
      <c r="AU138" s="4">
        <v>37</v>
      </c>
      <c r="AV138" s="4">
        <v>1</v>
      </c>
      <c r="AW138" s="4"/>
      <c r="AX138" s="4">
        <v>26</v>
      </c>
      <c r="AY138" s="4"/>
      <c r="AZ138" s="4">
        <v>95</v>
      </c>
      <c r="BA138" s="4"/>
      <c r="BB138" s="4">
        <v>36</v>
      </c>
      <c r="BC138" s="4"/>
      <c r="BD138" s="4"/>
      <c r="BE138" s="4"/>
      <c r="BF138" s="4">
        <v>37</v>
      </c>
      <c r="BG138" s="4">
        <v>255</v>
      </c>
      <c r="BH138" s="4">
        <f t="shared" si="70"/>
        <v>1061</v>
      </c>
      <c r="BI138" s="7">
        <f t="shared" si="69"/>
        <v>65.7</v>
      </c>
      <c r="BJ138" s="7">
        <f>BI138</f>
        <v>65.7</v>
      </c>
      <c r="BK138" s="59">
        <v>10.7</v>
      </c>
      <c r="BL138" s="63"/>
      <c r="BM138" s="7">
        <f t="shared" si="53"/>
        <v>76.400000000000006</v>
      </c>
      <c r="BN138" s="7">
        <f t="shared" si="54"/>
        <v>10.700000000000003</v>
      </c>
      <c r="BO138" s="89">
        <f t="shared" si="55"/>
        <v>0.14005235602094243</v>
      </c>
      <c r="BP138" s="7">
        <f t="shared" si="56"/>
        <v>117603</v>
      </c>
      <c r="BQ138" s="7">
        <f t="shared" si="57"/>
        <v>136756</v>
      </c>
      <c r="BR138" s="7"/>
      <c r="BS138" s="7"/>
      <c r="BU138" s="6">
        <f>BI138</f>
        <v>65.7</v>
      </c>
      <c r="BV138" s="64">
        <v>14.43</v>
      </c>
      <c r="BX138" s="64">
        <f t="shared" si="59"/>
        <v>80.13</v>
      </c>
      <c r="BY138" s="64">
        <f t="shared" si="71"/>
        <v>14.429999999999993</v>
      </c>
      <c r="CA138" s="64">
        <f t="shared" si="61"/>
        <v>117603</v>
      </c>
      <c r="CB138" s="64">
        <f t="shared" si="62"/>
        <v>143432.69999999998</v>
      </c>
      <c r="CC138" s="64"/>
      <c r="CD138" s="64"/>
      <c r="CF138" s="89"/>
      <c r="CG138" s="7">
        <f t="shared" si="66"/>
        <v>69707.7</v>
      </c>
      <c r="CH138" s="7">
        <f t="shared" si="67"/>
        <v>81060.400000000009</v>
      </c>
      <c r="CI138" s="7"/>
      <c r="CJ138" s="7"/>
      <c r="CM138" s="64">
        <f t="shared" si="63"/>
        <v>69707.7</v>
      </c>
      <c r="CN138" s="64">
        <f t="shared" si="64"/>
        <v>85017.93</v>
      </c>
    </row>
    <row r="139" spans="1:92" x14ac:dyDescent="0.25">
      <c r="A139" s="1"/>
      <c r="B139" s="51" t="s">
        <v>1631</v>
      </c>
      <c r="C139" s="2" t="s">
        <v>14</v>
      </c>
      <c r="D139" s="50" t="s">
        <v>696</v>
      </c>
      <c r="E139" s="51" t="s">
        <v>838</v>
      </c>
      <c r="F139" s="54" t="s">
        <v>1677</v>
      </c>
      <c r="G139" s="2" t="s">
        <v>1678</v>
      </c>
      <c r="H139" s="51" t="str">
        <f t="shared" si="68"/>
        <v>100255-460007</v>
      </c>
      <c r="I139" s="4">
        <v>100255</v>
      </c>
      <c r="J139" s="2" t="s">
        <v>321</v>
      </c>
      <c r="K139" s="2" t="s">
        <v>19</v>
      </c>
      <c r="L139" s="2" t="s">
        <v>335</v>
      </c>
      <c r="M139" s="2"/>
      <c r="N139" s="3"/>
      <c r="O139" s="3"/>
      <c r="P139" s="12"/>
      <c r="Q139" s="12"/>
      <c r="R139" s="12"/>
      <c r="S139" s="13"/>
      <c r="T139" s="16"/>
      <c r="U139" s="16"/>
      <c r="V139" s="16"/>
      <c r="W139" s="17"/>
      <c r="X139" s="20"/>
      <c r="Y139" s="20"/>
      <c r="Z139" s="20">
        <v>101</v>
      </c>
      <c r="AA139" s="56" t="s">
        <v>1671</v>
      </c>
      <c r="AB139" s="2"/>
      <c r="AC139" s="4">
        <v>0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>
        <f t="shared" si="70"/>
        <v>0</v>
      </c>
      <c r="BI139" s="7">
        <f t="shared" si="69"/>
        <v>101</v>
      </c>
      <c r="BJ139" s="7">
        <f t="shared" ref="BJ139:BJ144" si="72">ROUNDUP(((BI139/0.86)-0.02),2)</f>
        <v>117.43</v>
      </c>
      <c r="BK139" s="7"/>
      <c r="BL139" s="63"/>
      <c r="BM139" s="7">
        <f t="shared" si="53"/>
        <v>117.43</v>
      </c>
      <c r="BN139" s="7">
        <f t="shared" si="54"/>
        <v>16.430000000000007</v>
      </c>
      <c r="BO139" s="89">
        <f t="shared" si="55"/>
        <v>0.13991313974282557</v>
      </c>
      <c r="BP139" s="7">
        <f t="shared" si="56"/>
        <v>0</v>
      </c>
      <c r="BQ139" s="7">
        <f t="shared" si="57"/>
        <v>0</v>
      </c>
      <c r="BR139" s="7"/>
      <c r="BS139" s="7"/>
      <c r="BU139" s="6">
        <f t="shared" ref="BU139:BU144" si="73">ROUNDUP(((BI139/0.82)-0.02),2)</f>
        <v>123.16000000000001</v>
      </c>
      <c r="BX139" s="64">
        <f t="shared" si="59"/>
        <v>123.16000000000001</v>
      </c>
      <c r="BY139" s="64">
        <f t="shared" si="71"/>
        <v>22.160000000000011</v>
      </c>
      <c r="BZ139" s="82">
        <f t="shared" ref="BZ139:BZ144" si="74">((BU139+BV139)-BI139)/(BU139+BV139)</f>
        <v>0.17992854822994486</v>
      </c>
      <c r="CA139" s="64">
        <f t="shared" si="61"/>
        <v>0</v>
      </c>
      <c r="CB139" s="64">
        <f t="shared" si="62"/>
        <v>0</v>
      </c>
      <c r="CC139" s="64"/>
      <c r="CD139" s="64"/>
      <c r="CF139" s="89"/>
      <c r="CG139" s="7">
        <f t="shared" si="66"/>
        <v>0</v>
      </c>
      <c r="CH139" s="7">
        <f t="shared" si="67"/>
        <v>0</v>
      </c>
      <c r="CI139" s="7"/>
      <c r="CJ139" s="7"/>
      <c r="CL139" s="82"/>
      <c r="CM139" s="64">
        <f t="shared" si="63"/>
        <v>0</v>
      </c>
      <c r="CN139" s="64">
        <f t="shared" si="64"/>
        <v>0</v>
      </c>
    </row>
    <row r="140" spans="1:92" x14ac:dyDescent="0.25">
      <c r="A140" s="1">
        <v>136</v>
      </c>
      <c r="B140" s="4">
        <v>134</v>
      </c>
      <c r="C140" s="2" t="s">
        <v>14</v>
      </c>
      <c r="D140" s="50" t="s">
        <v>697</v>
      </c>
      <c r="E140" s="4">
        <v>400916</v>
      </c>
      <c r="F140" s="4">
        <v>104000</v>
      </c>
      <c r="G140" s="2" t="s">
        <v>336</v>
      </c>
      <c r="H140" s="51" t="str">
        <f t="shared" si="68"/>
        <v>100255-104000</v>
      </c>
      <c r="I140" s="4">
        <v>100255</v>
      </c>
      <c r="J140" s="2" t="s">
        <v>321</v>
      </c>
      <c r="K140" s="2" t="s">
        <v>19</v>
      </c>
      <c r="L140" s="2" t="s">
        <v>337</v>
      </c>
      <c r="M140" s="2" t="s">
        <v>21</v>
      </c>
      <c r="N140" s="3">
        <v>45108</v>
      </c>
      <c r="O140" s="3">
        <v>45473</v>
      </c>
      <c r="P140" s="12"/>
      <c r="Q140" s="12"/>
      <c r="R140" s="12"/>
      <c r="S140" s="13"/>
      <c r="T140" s="16" t="e">
        <f>VLOOKUP(E140,#REF!,12,FALSE)</f>
        <v>#REF!</v>
      </c>
      <c r="U140" s="16"/>
      <c r="V140" s="16" t="e">
        <f>VLOOKUP(E140,#REF!,14,FALSE)</f>
        <v>#REF!</v>
      </c>
      <c r="W140" s="17"/>
      <c r="X140" s="20"/>
      <c r="Y140" s="20"/>
      <c r="Z140" s="20">
        <v>58.95</v>
      </c>
      <c r="AA140" s="56" t="s">
        <v>1671</v>
      </c>
      <c r="AB140" s="2" t="s">
        <v>15</v>
      </c>
      <c r="AC140" s="4">
        <v>200</v>
      </c>
      <c r="AD140" s="4"/>
      <c r="AE140" s="4">
        <v>165</v>
      </c>
      <c r="AF140" s="4"/>
      <c r="AG140" s="4">
        <v>1</v>
      </c>
      <c r="AH140" s="4">
        <v>136</v>
      </c>
      <c r="AI140" s="4"/>
      <c r="AJ140" s="4"/>
      <c r="AK140" s="4"/>
      <c r="AL140" s="4">
        <v>116</v>
      </c>
      <c r="AM140" s="4">
        <v>48</v>
      </c>
      <c r="AN140" s="4">
        <v>652</v>
      </c>
      <c r="AO140" s="4"/>
      <c r="AP140" s="4"/>
      <c r="AQ140" s="4"/>
      <c r="AR140" s="4">
        <v>34</v>
      </c>
      <c r="AS140" s="4"/>
      <c r="AT140" s="4">
        <v>41</v>
      </c>
      <c r="AU140" s="4">
        <v>105</v>
      </c>
      <c r="AV140" s="4"/>
      <c r="AW140" s="4"/>
      <c r="AX140" s="4">
        <v>2</v>
      </c>
      <c r="AY140" s="4"/>
      <c r="AZ140" s="4"/>
      <c r="BA140" s="4"/>
      <c r="BB140" s="4">
        <v>120</v>
      </c>
      <c r="BC140" s="4"/>
      <c r="BD140" s="4">
        <v>47</v>
      </c>
      <c r="BE140" s="4"/>
      <c r="BF140" s="4">
        <v>123</v>
      </c>
      <c r="BG140" s="4">
        <v>197</v>
      </c>
      <c r="BH140" s="4">
        <f t="shared" si="70"/>
        <v>1787</v>
      </c>
      <c r="BI140" s="7">
        <f t="shared" si="69"/>
        <v>58.95</v>
      </c>
      <c r="BJ140" s="7">
        <f t="shared" si="72"/>
        <v>68.53</v>
      </c>
      <c r="BK140" s="7"/>
      <c r="BL140" s="63">
        <v>-13.15</v>
      </c>
      <c r="BM140" s="7">
        <f t="shared" si="53"/>
        <v>55.38</v>
      </c>
      <c r="BN140" s="7">
        <f t="shared" si="54"/>
        <v>9.5799999999999983</v>
      </c>
      <c r="BO140" s="89">
        <f t="shared" si="55"/>
        <v>0.13979279147818471</v>
      </c>
      <c r="BP140" s="7">
        <f t="shared" si="56"/>
        <v>11790</v>
      </c>
      <c r="BQ140" s="7">
        <f t="shared" si="57"/>
        <v>13706</v>
      </c>
      <c r="BR140" s="7"/>
      <c r="BS140" s="7"/>
      <c r="BU140" s="6">
        <f t="shared" si="73"/>
        <v>71.88000000000001</v>
      </c>
      <c r="BW140" s="65">
        <f>BL140</f>
        <v>-13.15</v>
      </c>
      <c r="BX140" s="64">
        <f t="shared" si="59"/>
        <v>58.730000000000011</v>
      </c>
      <c r="BY140" s="64">
        <f t="shared" si="71"/>
        <v>12.930000000000007</v>
      </c>
      <c r="BZ140" s="82">
        <f t="shared" si="74"/>
        <v>0.17988313856427385</v>
      </c>
      <c r="CA140" s="64">
        <f t="shared" si="61"/>
        <v>11790</v>
      </c>
      <c r="CB140" s="64">
        <f t="shared" si="62"/>
        <v>14376.000000000002</v>
      </c>
      <c r="CC140" s="64"/>
      <c r="CD140" s="64"/>
      <c r="CF140" s="89"/>
      <c r="CG140" s="7">
        <f t="shared" si="66"/>
        <v>105343.65000000001</v>
      </c>
      <c r="CH140" s="7">
        <f t="shared" si="67"/>
        <v>122463.11</v>
      </c>
      <c r="CI140" s="7"/>
      <c r="CJ140" s="7"/>
      <c r="CL140" s="82"/>
      <c r="CM140" s="64">
        <f t="shared" si="63"/>
        <v>105343.65000000001</v>
      </c>
      <c r="CN140" s="64">
        <f t="shared" si="64"/>
        <v>128449.56000000001</v>
      </c>
    </row>
    <row r="141" spans="1:92" x14ac:dyDescent="0.25">
      <c r="A141" s="1">
        <v>137</v>
      </c>
      <c r="B141" s="4">
        <v>135</v>
      </c>
      <c r="C141" s="2" t="s">
        <v>14</v>
      </c>
      <c r="D141" s="50" t="s">
        <v>698</v>
      </c>
      <c r="E141" s="4">
        <v>405420</v>
      </c>
      <c r="F141" s="4">
        <v>130018</v>
      </c>
      <c r="G141" s="2" t="s">
        <v>338</v>
      </c>
      <c r="H141" s="51" t="str">
        <f t="shared" si="68"/>
        <v>100255-130018</v>
      </c>
      <c r="I141" s="4">
        <v>100255</v>
      </c>
      <c r="J141" s="2" t="s">
        <v>321</v>
      </c>
      <c r="K141" s="2" t="s">
        <v>19</v>
      </c>
      <c r="L141" s="2" t="s">
        <v>339</v>
      </c>
      <c r="M141" s="2" t="s">
        <v>21</v>
      </c>
      <c r="N141" s="3">
        <v>45108</v>
      </c>
      <c r="O141" s="3">
        <v>45473</v>
      </c>
      <c r="P141" s="12"/>
      <c r="Q141" s="12"/>
      <c r="R141" s="12"/>
      <c r="S141" s="13"/>
      <c r="T141" s="16" t="e">
        <f>VLOOKUP(E141,#REF!,12,FALSE)</f>
        <v>#REF!</v>
      </c>
      <c r="U141" s="16"/>
      <c r="V141" s="16" t="e">
        <f>VLOOKUP(E141,#REF!,14,FALSE)</f>
        <v>#REF!</v>
      </c>
      <c r="W141" s="17"/>
      <c r="X141" s="20"/>
      <c r="Y141" s="20"/>
      <c r="Z141" s="20">
        <v>76.5</v>
      </c>
      <c r="AA141" s="56" t="s">
        <v>1671</v>
      </c>
      <c r="AB141" s="2" t="s">
        <v>15</v>
      </c>
      <c r="AC141" s="4">
        <v>1175</v>
      </c>
      <c r="AD141" s="4"/>
      <c r="AE141" s="4">
        <v>1</v>
      </c>
      <c r="AF141" s="4"/>
      <c r="AG141" s="4"/>
      <c r="AH141" s="4"/>
      <c r="AI141" s="4">
        <v>43</v>
      </c>
      <c r="AJ141" s="4"/>
      <c r="AK141" s="4">
        <v>147</v>
      </c>
      <c r="AL141" s="4">
        <v>7</v>
      </c>
      <c r="AM141" s="4"/>
      <c r="AN141" s="4">
        <v>27</v>
      </c>
      <c r="AO141" s="4"/>
      <c r="AP141" s="4"/>
      <c r="AQ141" s="4">
        <v>12</v>
      </c>
      <c r="AR141" s="4"/>
      <c r="AS141" s="4"/>
      <c r="AT141" s="4"/>
      <c r="AU141" s="4"/>
      <c r="AV141" s="4">
        <v>49</v>
      </c>
      <c r="AW141" s="4"/>
      <c r="AX141" s="4"/>
      <c r="AY141" s="4"/>
      <c r="AZ141" s="4"/>
      <c r="BA141" s="4"/>
      <c r="BB141" s="4">
        <v>21</v>
      </c>
      <c r="BC141" s="4"/>
      <c r="BD141" s="4">
        <v>5</v>
      </c>
      <c r="BE141" s="4"/>
      <c r="BF141" s="4"/>
      <c r="BG141" s="4"/>
      <c r="BH141" s="4">
        <f t="shared" si="70"/>
        <v>312</v>
      </c>
      <c r="BI141" s="7">
        <f t="shared" si="69"/>
        <v>76.5</v>
      </c>
      <c r="BJ141" s="7">
        <f t="shared" si="72"/>
        <v>88.940000000000012</v>
      </c>
      <c r="BK141" s="7"/>
      <c r="BL141" s="63">
        <v>-4.87</v>
      </c>
      <c r="BM141" s="7">
        <f t="shared" si="53"/>
        <v>84.070000000000007</v>
      </c>
      <c r="BN141" s="7">
        <f t="shared" si="54"/>
        <v>12.440000000000012</v>
      </c>
      <c r="BO141" s="89">
        <f t="shared" si="55"/>
        <v>0.13986957499437835</v>
      </c>
      <c r="BP141" s="7">
        <f t="shared" si="56"/>
        <v>89887.5</v>
      </c>
      <c r="BQ141" s="7">
        <f t="shared" si="57"/>
        <v>104504.50000000001</v>
      </c>
      <c r="BR141" s="7"/>
      <c r="BS141" s="7"/>
      <c r="BU141" s="6">
        <f t="shared" si="73"/>
        <v>93.28</v>
      </c>
      <c r="BW141" s="65">
        <f>BL141</f>
        <v>-4.87</v>
      </c>
      <c r="BX141" s="64">
        <f t="shared" si="59"/>
        <v>88.41</v>
      </c>
      <c r="BY141" s="64">
        <f t="shared" si="71"/>
        <v>16.78</v>
      </c>
      <c r="BZ141" s="82">
        <f t="shared" si="74"/>
        <v>0.17988850771869641</v>
      </c>
      <c r="CA141" s="64">
        <f t="shared" si="61"/>
        <v>89887.5</v>
      </c>
      <c r="CB141" s="64">
        <f t="shared" si="62"/>
        <v>109604</v>
      </c>
      <c r="CC141" s="64"/>
      <c r="CD141" s="64"/>
      <c r="CF141" s="89"/>
      <c r="CG141" s="7">
        <f t="shared" si="66"/>
        <v>23868</v>
      </c>
      <c r="CH141" s="7">
        <f t="shared" si="67"/>
        <v>27749.280000000002</v>
      </c>
      <c r="CI141" s="7"/>
      <c r="CJ141" s="7"/>
      <c r="CL141" s="82"/>
      <c r="CM141" s="64">
        <f t="shared" si="63"/>
        <v>23868</v>
      </c>
      <c r="CN141" s="64">
        <f t="shared" si="64"/>
        <v>29103.360000000001</v>
      </c>
    </row>
    <row r="142" spans="1:92" x14ac:dyDescent="0.25">
      <c r="A142" s="1">
        <v>138</v>
      </c>
      <c r="B142" s="4">
        <v>136</v>
      </c>
      <c r="C142" s="2" t="s">
        <v>14</v>
      </c>
      <c r="D142" s="50" t="s">
        <v>699</v>
      </c>
      <c r="E142" s="4">
        <v>406104</v>
      </c>
      <c r="F142" s="4">
        <v>108000</v>
      </c>
      <c r="G142" s="2" t="s">
        <v>340</v>
      </c>
      <c r="H142" s="51" t="str">
        <f t="shared" si="68"/>
        <v>100255-108000</v>
      </c>
      <c r="I142" s="4">
        <v>100255</v>
      </c>
      <c r="J142" s="2" t="s">
        <v>321</v>
      </c>
      <c r="K142" s="2" t="s">
        <v>19</v>
      </c>
      <c r="L142" s="2" t="s">
        <v>341</v>
      </c>
      <c r="M142" s="2" t="s">
        <v>21</v>
      </c>
      <c r="N142" s="3">
        <v>45108</v>
      </c>
      <c r="O142" s="3">
        <v>45473</v>
      </c>
      <c r="P142" s="12"/>
      <c r="Q142" s="12"/>
      <c r="R142" s="12"/>
      <c r="S142" s="13"/>
      <c r="T142" s="16" t="e">
        <f>VLOOKUP(E142,#REF!,12,FALSE)</f>
        <v>#REF!</v>
      </c>
      <c r="U142" s="16"/>
      <c r="V142" s="16" t="e">
        <f>VLOOKUP(E142,#REF!,14,FALSE)</f>
        <v>#REF!</v>
      </c>
      <c r="W142" s="17"/>
      <c r="X142" s="20"/>
      <c r="Y142" s="20"/>
      <c r="Z142" s="20">
        <v>63.45</v>
      </c>
      <c r="AA142" s="56" t="s">
        <v>1671</v>
      </c>
      <c r="AB142" s="2" t="s">
        <v>15</v>
      </c>
      <c r="AC142" s="4">
        <v>150</v>
      </c>
      <c r="AD142" s="4"/>
      <c r="AE142" s="4">
        <v>16</v>
      </c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>
        <v>389</v>
      </c>
      <c r="AR142" s="4">
        <v>14</v>
      </c>
      <c r="AS142" s="4">
        <v>825</v>
      </c>
      <c r="AT142" s="4">
        <v>38</v>
      </c>
      <c r="AU142" s="4">
        <v>126</v>
      </c>
      <c r="AV142" s="4">
        <v>182</v>
      </c>
      <c r="AW142" s="4">
        <v>91</v>
      </c>
      <c r="AX142" s="4">
        <v>4</v>
      </c>
      <c r="AY142" s="4">
        <v>130</v>
      </c>
      <c r="AZ142" s="4">
        <v>34</v>
      </c>
      <c r="BA142" s="4"/>
      <c r="BB142" s="4">
        <v>2</v>
      </c>
      <c r="BC142" s="4"/>
      <c r="BD142" s="4">
        <v>163</v>
      </c>
      <c r="BE142" s="4"/>
      <c r="BF142" s="4"/>
      <c r="BG142" s="4">
        <v>135</v>
      </c>
      <c r="BH142" s="4">
        <f t="shared" si="70"/>
        <v>2149</v>
      </c>
      <c r="BI142" s="7">
        <f t="shared" si="69"/>
        <v>63.45</v>
      </c>
      <c r="BJ142" s="7">
        <f t="shared" si="72"/>
        <v>73.760000000000005</v>
      </c>
      <c r="BK142" s="7"/>
      <c r="BL142" s="63">
        <v>-17.53</v>
      </c>
      <c r="BM142" s="7">
        <f t="shared" si="53"/>
        <v>56.230000000000004</v>
      </c>
      <c r="BN142" s="7">
        <f t="shared" si="54"/>
        <v>10.310000000000002</v>
      </c>
      <c r="BO142" s="89">
        <f t="shared" si="55"/>
        <v>0.13977765726681129</v>
      </c>
      <c r="BP142" s="7">
        <f t="shared" si="56"/>
        <v>9517.5</v>
      </c>
      <c r="BQ142" s="7">
        <f t="shared" si="57"/>
        <v>11064</v>
      </c>
      <c r="BR142" s="7"/>
      <c r="BS142" s="7"/>
      <c r="BU142" s="6">
        <f t="shared" si="73"/>
        <v>77.36</v>
      </c>
      <c r="BW142" s="65">
        <f>BL142</f>
        <v>-17.53</v>
      </c>
      <c r="BX142" s="64">
        <f t="shared" si="59"/>
        <v>59.83</v>
      </c>
      <c r="BY142" s="64">
        <f t="shared" si="71"/>
        <v>13.909999999999997</v>
      </c>
      <c r="BZ142" s="82">
        <f t="shared" si="74"/>
        <v>0.17980868665977245</v>
      </c>
      <c r="CA142" s="64">
        <f t="shared" si="61"/>
        <v>9517.5</v>
      </c>
      <c r="CB142" s="64">
        <f t="shared" si="62"/>
        <v>11604</v>
      </c>
      <c r="CC142" s="64"/>
      <c r="CD142" s="64"/>
      <c r="CF142" s="89"/>
      <c r="CG142" s="7">
        <f t="shared" si="66"/>
        <v>136354.05000000002</v>
      </c>
      <c r="CH142" s="7">
        <f t="shared" si="67"/>
        <v>158510.24000000002</v>
      </c>
      <c r="CI142" s="7"/>
      <c r="CJ142" s="7"/>
      <c r="CL142" s="82"/>
      <c r="CM142" s="64">
        <f t="shared" si="63"/>
        <v>136354.05000000002</v>
      </c>
      <c r="CN142" s="64">
        <f t="shared" si="64"/>
        <v>166246.63999999998</v>
      </c>
    </row>
    <row r="143" spans="1:92" x14ac:dyDescent="0.25">
      <c r="A143" s="1">
        <v>139</v>
      </c>
      <c r="B143" s="4">
        <v>137</v>
      </c>
      <c r="C143" s="2" t="s">
        <v>14</v>
      </c>
      <c r="D143" s="50" t="s">
        <v>700</v>
      </c>
      <c r="E143" s="4">
        <v>406410</v>
      </c>
      <c r="F143" s="4">
        <v>703003</v>
      </c>
      <c r="G143" s="2" t="s">
        <v>342</v>
      </c>
      <c r="H143" s="51" t="str">
        <f t="shared" si="68"/>
        <v>100255-703003</v>
      </c>
      <c r="I143" s="4">
        <v>100255</v>
      </c>
      <c r="J143" s="2" t="s">
        <v>321</v>
      </c>
      <c r="K143" s="2" t="s">
        <v>19</v>
      </c>
      <c r="L143" s="2" t="s">
        <v>341</v>
      </c>
      <c r="M143" s="2" t="s">
        <v>21</v>
      </c>
      <c r="N143" s="3">
        <v>45108</v>
      </c>
      <c r="O143" s="3">
        <v>45473</v>
      </c>
      <c r="P143" s="12"/>
      <c r="Q143" s="12"/>
      <c r="R143" s="12"/>
      <c r="S143" s="13"/>
      <c r="T143" s="16" t="e">
        <f>VLOOKUP(E143,#REF!,12,FALSE)</f>
        <v>#REF!</v>
      </c>
      <c r="U143" s="16"/>
      <c r="V143" s="16" t="e">
        <f>VLOOKUP(E143,#REF!,14,FALSE)</f>
        <v>#REF!</v>
      </c>
      <c r="W143" s="17"/>
      <c r="X143" s="20"/>
      <c r="Y143" s="20"/>
      <c r="Z143" s="20">
        <v>64.5</v>
      </c>
      <c r="AA143" s="56" t="s">
        <v>1671</v>
      </c>
      <c r="AB143" s="2" t="s">
        <v>15</v>
      </c>
      <c r="AC143" s="4">
        <v>543</v>
      </c>
      <c r="AD143" s="4"/>
      <c r="AE143" s="4"/>
      <c r="AF143" s="4"/>
      <c r="AG143" s="4"/>
      <c r="AH143" s="4"/>
      <c r="AI143" s="4">
        <v>62</v>
      </c>
      <c r="AJ143" s="4"/>
      <c r="AK143" s="4"/>
      <c r="AL143" s="4"/>
      <c r="AM143" s="4"/>
      <c r="AN143" s="4"/>
      <c r="AO143" s="4"/>
      <c r="AP143" s="4"/>
      <c r="AQ143" s="4">
        <v>113</v>
      </c>
      <c r="AR143" s="4"/>
      <c r="AS143" s="4">
        <v>207</v>
      </c>
      <c r="AT143" s="4"/>
      <c r="AU143" s="4">
        <v>2</v>
      </c>
      <c r="AV143" s="4"/>
      <c r="AW143" s="4"/>
      <c r="AX143" s="4"/>
      <c r="AY143" s="4"/>
      <c r="AZ143" s="4"/>
      <c r="BA143" s="4"/>
      <c r="BB143" s="4">
        <v>75</v>
      </c>
      <c r="BC143" s="4"/>
      <c r="BD143" s="4"/>
      <c r="BE143" s="4"/>
      <c r="BF143" s="4"/>
      <c r="BG143" s="4"/>
      <c r="BH143" s="4">
        <f t="shared" si="70"/>
        <v>459</v>
      </c>
      <c r="BI143" s="7">
        <f t="shared" si="69"/>
        <v>64.5</v>
      </c>
      <c r="BJ143" s="7">
        <f t="shared" si="72"/>
        <v>74.98</v>
      </c>
      <c r="BK143" s="7"/>
      <c r="BL143" s="63">
        <v>-17.53</v>
      </c>
      <c r="BM143" s="7">
        <f t="shared" si="53"/>
        <v>57.45</v>
      </c>
      <c r="BN143" s="7">
        <f t="shared" si="54"/>
        <v>10.480000000000004</v>
      </c>
      <c r="BO143" s="89">
        <f t="shared" si="55"/>
        <v>0.13977060549479867</v>
      </c>
      <c r="BP143" s="7">
        <f t="shared" si="56"/>
        <v>35023.5</v>
      </c>
      <c r="BQ143" s="7">
        <f t="shared" si="57"/>
        <v>40714.14</v>
      </c>
      <c r="BR143" s="7"/>
      <c r="BS143" s="7"/>
      <c r="BU143" s="6">
        <f t="shared" si="73"/>
        <v>78.64</v>
      </c>
      <c r="BW143" s="65">
        <f>BL143</f>
        <v>-17.53</v>
      </c>
      <c r="BX143" s="64">
        <f t="shared" si="59"/>
        <v>61.11</v>
      </c>
      <c r="BY143" s="64">
        <f t="shared" si="71"/>
        <v>14.14</v>
      </c>
      <c r="BZ143" s="82">
        <f t="shared" si="74"/>
        <v>0.17980671414038657</v>
      </c>
      <c r="CA143" s="64">
        <f t="shared" si="61"/>
        <v>35023.5</v>
      </c>
      <c r="CB143" s="64">
        <f t="shared" si="62"/>
        <v>42701.52</v>
      </c>
      <c r="CC143" s="64"/>
      <c r="CD143" s="64"/>
      <c r="CF143" s="89"/>
      <c r="CG143" s="7">
        <f t="shared" si="66"/>
        <v>29605.5</v>
      </c>
      <c r="CH143" s="7">
        <f t="shared" si="67"/>
        <v>34415.82</v>
      </c>
      <c r="CI143" s="7"/>
      <c r="CJ143" s="7"/>
      <c r="CL143" s="82"/>
      <c r="CM143" s="64">
        <f t="shared" si="63"/>
        <v>29605.5</v>
      </c>
      <c r="CN143" s="64">
        <f t="shared" si="64"/>
        <v>36095.760000000002</v>
      </c>
    </row>
    <row r="144" spans="1:92" x14ac:dyDescent="0.25">
      <c r="A144" s="1">
        <v>140</v>
      </c>
      <c r="B144" s="4">
        <v>138</v>
      </c>
      <c r="C144" s="2" t="s">
        <v>14</v>
      </c>
      <c r="D144" s="50" t="s">
        <v>701</v>
      </c>
      <c r="E144" s="4">
        <v>406532</v>
      </c>
      <c r="F144" s="4">
        <v>134000</v>
      </c>
      <c r="G144" s="2" t="s">
        <v>343</v>
      </c>
      <c r="H144" s="51" t="str">
        <f t="shared" si="68"/>
        <v>100255-134000</v>
      </c>
      <c r="I144" s="4">
        <v>100255</v>
      </c>
      <c r="J144" s="2" t="s">
        <v>321</v>
      </c>
      <c r="K144" s="2" t="s">
        <v>19</v>
      </c>
      <c r="L144" s="2" t="s">
        <v>341</v>
      </c>
      <c r="M144" s="2" t="s">
        <v>21</v>
      </c>
      <c r="N144" s="3">
        <v>45108</v>
      </c>
      <c r="O144" s="3">
        <v>45473</v>
      </c>
      <c r="P144" s="12"/>
      <c r="Q144" s="12"/>
      <c r="R144" s="12"/>
      <c r="S144" s="13"/>
      <c r="T144" s="16" t="e">
        <f>VLOOKUP(E144,#REF!,12,FALSE)</f>
        <v>#REF!</v>
      </c>
      <c r="U144" s="16"/>
      <c r="V144" s="16" t="e">
        <f>VLOOKUP(E144,#REF!,14,FALSE)</f>
        <v>#REF!</v>
      </c>
      <c r="W144" s="17"/>
      <c r="X144" s="20"/>
      <c r="Y144" s="20"/>
      <c r="Z144" s="20">
        <v>64.2</v>
      </c>
      <c r="AA144" s="56" t="s">
        <v>1671</v>
      </c>
      <c r="AB144" s="2" t="s">
        <v>15</v>
      </c>
      <c r="AC144" s="4">
        <v>17000</v>
      </c>
      <c r="AD144" s="4">
        <v>258</v>
      </c>
      <c r="AE144" s="4">
        <v>74</v>
      </c>
      <c r="AF144" s="4"/>
      <c r="AG144" s="4">
        <v>37</v>
      </c>
      <c r="AH144" s="4"/>
      <c r="AI144" s="4"/>
      <c r="AJ144" s="4">
        <v>61</v>
      </c>
      <c r="AK144" s="4"/>
      <c r="AL144" s="4">
        <v>4</v>
      </c>
      <c r="AM144" s="4"/>
      <c r="AN144" s="4"/>
      <c r="AO144" s="4"/>
      <c r="AP144" s="4">
        <v>332</v>
      </c>
      <c r="AQ144" s="4">
        <v>433</v>
      </c>
      <c r="AR144" s="4">
        <v>20</v>
      </c>
      <c r="AS144" s="4">
        <v>499</v>
      </c>
      <c r="AT144" s="4"/>
      <c r="AU144" s="4">
        <v>5</v>
      </c>
      <c r="AV144" s="4">
        <v>295</v>
      </c>
      <c r="AW144" s="4">
        <v>1</v>
      </c>
      <c r="AX144" s="4">
        <v>149</v>
      </c>
      <c r="AY144" s="4"/>
      <c r="AZ144" s="4">
        <v>141</v>
      </c>
      <c r="BA144" s="4"/>
      <c r="BB144" s="4">
        <v>2</v>
      </c>
      <c r="BC144" s="4">
        <v>22</v>
      </c>
      <c r="BD144" s="4">
        <v>127</v>
      </c>
      <c r="BE144" s="4"/>
      <c r="BF144" s="4">
        <v>48</v>
      </c>
      <c r="BG144" s="4">
        <v>57</v>
      </c>
      <c r="BH144" s="4">
        <f t="shared" si="70"/>
        <v>2565</v>
      </c>
      <c r="BI144" s="7">
        <f t="shared" si="69"/>
        <v>64.2</v>
      </c>
      <c r="BJ144" s="7">
        <f t="shared" si="72"/>
        <v>74.64</v>
      </c>
      <c r="BK144" s="7"/>
      <c r="BL144" s="63">
        <v>-17.53</v>
      </c>
      <c r="BM144" s="7">
        <f t="shared" si="53"/>
        <v>57.11</v>
      </c>
      <c r="BN144" s="7">
        <f t="shared" si="54"/>
        <v>10.439999999999998</v>
      </c>
      <c r="BO144" s="89">
        <f t="shared" si="55"/>
        <v>0.13987138263665591</v>
      </c>
      <c r="BP144" s="7">
        <f t="shared" si="56"/>
        <v>1091400</v>
      </c>
      <c r="BQ144" s="7">
        <f t="shared" si="57"/>
        <v>1268880</v>
      </c>
      <c r="BR144" s="7"/>
      <c r="BS144" s="7"/>
      <c r="BU144" s="6">
        <f t="shared" si="73"/>
        <v>78.28</v>
      </c>
      <c r="BW144" s="65">
        <f>BL144</f>
        <v>-17.53</v>
      </c>
      <c r="BX144" s="64">
        <f t="shared" si="59"/>
        <v>60.75</v>
      </c>
      <c r="BY144" s="64">
        <f t="shared" si="71"/>
        <v>14.079999999999998</v>
      </c>
      <c r="BZ144" s="82">
        <f t="shared" si="74"/>
        <v>0.17986714358712313</v>
      </c>
      <c r="CA144" s="64">
        <f t="shared" si="61"/>
        <v>1091400</v>
      </c>
      <c r="CB144" s="64">
        <f t="shared" si="62"/>
        <v>1330760</v>
      </c>
      <c r="CC144" s="64"/>
      <c r="CD144" s="64"/>
      <c r="CF144" s="89"/>
      <c r="CG144" s="7">
        <f t="shared" si="66"/>
        <v>164673</v>
      </c>
      <c r="CH144" s="7">
        <f t="shared" si="67"/>
        <v>191451.6</v>
      </c>
      <c r="CI144" s="7"/>
      <c r="CJ144" s="7"/>
      <c r="CL144" s="82"/>
      <c r="CM144" s="64">
        <f t="shared" si="63"/>
        <v>164673</v>
      </c>
      <c r="CN144" s="64">
        <f t="shared" si="64"/>
        <v>200788.2</v>
      </c>
    </row>
    <row r="145" spans="1:92" x14ac:dyDescent="0.25">
      <c r="A145" s="1">
        <v>141</v>
      </c>
      <c r="B145" s="51" t="s">
        <v>1632</v>
      </c>
      <c r="C145" s="2" t="s">
        <v>14</v>
      </c>
      <c r="D145" s="52" t="s">
        <v>1638</v>
      </c>
      <c r="E145" s="4">
        <v>400946</v>
      </c>
      <c r="F145" s="2" t="s">
        <v>344</v>
      </c>
      <c r="G145" s="2" t="s">
        <v>345</v>
      </c>
      <c r="H145" s="51" t="str">
        <f t="shared" si="68"/>
        <v>100255-C45019</v>
      </c>
      <c r="I145" s="4">
        <v>100255</v>
      </c>
      <c r="J145" s="2" t="s">
        <v>346</v>
      </c>
      <c r="K145" s="2" t="s">
        <v>19</v>
      </c>
      <c r="L145" s="2" t="s">
        <v>347</v>
      </c>
      <c r="M145" s="2" t="s">
        <v>21</v>
      </c>
      <c r="N145" s="3">
        <v>45108</v>
      </c>
      <c r="O145" s="3">
        <v>45473</v>
      </c>
      <c r="P145" s="12"/>
      <c r="Q145" s="12"/>
      <c r="R145" s="12"/>
      <c r="S145" s="13"/>
      <c r="T145" s="16" t="e">
        <f>VLOOKUP(E145,#REF!,12,FALSE)</f>
        <v>#REF!</v>
      </c>
      <c r="U145" s="16"/>
      <c r="V145" s="16" t="e">
        <f>VLOOKUP(E145,#REF!,14,FALSE)</f>
        <v>#REF!</v>
      </c>
      <c r="W145" s="17"/>
      <c r="X145" s="20"/>
      <c r="Y145" s="20"/>
      <c r="Z145" s="20">
        <v>36.6</v>
      </c>
      <c r="AA145" s="56" t="s">
        <v>1671</v>
      </c>
      <c r="AB145" s="2" t="s">
        <v>15</v>
      </c>
      <c r="AC145" s="4">
        <v>9033</v>
      </c>
      <c r="AD145" s="4"/>
      <c r="AE145" s="4"/>
      <c r="AF145" s="4"/>
      <c r="AG145" s="4">
        <v>319</v>
      </c>
      <c r="AH145" s="4"/>
      <c r="AI145" s="4"/>
      <c r="AJ145" s="4">
        <v>101</v>
      </c>
      <c r="AK145" s="4"/>
      <c r="AL145" s="4"/>
      <c r="AM145" s="4"/>
      <c r="AN145" s="4">
        <v>219</v>
      </c>
      <c r="AO145" s="4"/>
      <c r="AP145" s="4">
        <v>805</v>
      </c>
      <c r="AQ145" s="4">
        <v>10</v>
      </c>
      <c r="AR145" s="4"/>
      <c r="AS145" s="4">
        <v>930</v>
      </c>
      <c r="AT145" s="4"/>
      <c r="AU145" s="4">
        <v>79</v>
      </c>
      <c r="AV145" s="4">
        <v>506</v>
      </c>
      <c r="AW145" s="4"/>
      <c r="AX145" s="4"/>
      <c r="AY145" s="4"/>
      <c r="AZ145" s="4"/>
      <c r="BA145" s="4"/>
      <c r="BB145" s="4">
        <v>59</v>
      </c>
      <c r="BC145" s="4">
        <v>67</v>
      </c>
      <c r="BD145" s="4"/>
      <c r="BE145" s="4"/>
      <c r="BF145" s="4">
        <v>289</v>
      </c>
      <c r="BG145" s="4">
        <v>200</v>
      </c>
      <c r="BH145" s="4">
        <f t="shared" si="70"/>
        <v>3584</v>
      </c>
      <c r="BI145" s="7">
        <f t="shared" si="69"/>
        <v>36.6</v>
      </c>
      <c r="BJ145" s="7">
        <f>BI145</f>
        <v>36.6</v>
      </c>
      <c r="BK145" s="59">
        <v>5.96</v>
      </c>
      <c r="BL145" s="63"/>
      <c r="BM145" s="7">
        <f t="shared" si="53"/>
        <v>42.56</v>
      </c>
      <c r="BN145" s="7">
        <f t="shared" si="54"/>
        <v>5.9600000000000009</v>
      </c>
      <c r="BO145" s="89">
        <f t="shared" si="55"/>
        <v>0.14003759398496241</v>
      </c>
      <c r="BP145" s="7">
        <f t="shared" si="56"/>
        <v>330607.8</v>
      </c>
      <c r="BQ145" s="7">
        <f t="shared" si="57"/>
        <v>384444.48000000004</v>
      </c>
      <c r="BR145" s="7"/>
      <c r="BS145" s="7"/>
      <c r="BU145" s="6">
        <f>BI145</f>
        <v>36.6</v>
      </c>
      <c r="BV145" s="64">
        <v>8.0399999999999991</v>
      </c>
      <c r="BX145" s="64">
        <f t="shared" si="59"/>
        <v>44.64</v>
      </c>
      <c r="BY145" s="64">
        <f t="shared" si="71"/>
        <v>8.0399999999999991</v>
      </c>
      <c r="CA145" s="64">
        <f t="shared" si="61"/>
        <v>330607.8</v>
      </c>
      <c r="CB145" s="64">
        <f t="shared" si="62"/>
        <v>403233.12</v>
      </c>
      <c r="CC145" s="64"/>
      <c r="CD145" s="64"/>
      <c r="CF145" s="89"/>
      <c r="CG145" s="7">
        <f t="shared" si="66"/>
        <v>131174.39999999999</v>
      </c>
      <c r="CH145" s="7">
        <f t="shared" si="67"/>
        <v>152535.04000000001</v>
      </c>
      <c r="CI145" s="7"/>
      <c r="CJ145" s="7"/>
      <c r="CM145" s="64">
        <f t="shared" si="63"/>
        <v>131174.39999999999</v>
      </c>
      <c r="CN145" s="64">
        <f t="shared" si="64"/>
        <v>159989.76000000001</v>
      </c>
    </row>
    <row r="146" spans="1:92" x14ac:dyDescent="0.25">
      <c r="A146" s="1"/>
      <c r="B146" s="51" t="s">
        <v>1633</v>
      </c>
      <c r="C146" s="2" t="s">
        <v>14</v>
      </c>
      <c r="D146" s="52" t="s">
        <v>1638</v>
      </c>
      <c r="E146" s="4">
        <v>400930</v>
      </c>
      <c r="F146" s="54" t="s">
        <v>1679</v>
      </c>
      <c r="G146" s="2" t="s">
        <v>1661</v>
      </c>
      <c r="H146" s="51" t="str">
        <f t="shared" si="68"/>
        <v>100255-270019</v>
      </c>
      <c r="I146" s="4">
        <v>100255</v>
      </c>
      <c r="J146" s="2" t="s">
        <v>346</v>
      </c>
      <c r="K146" s="2" t="s">
        <v>19</v>
      </c>
      <c r="L146" s="2" t="s">
        <v>347</v>
      </c>
      <c r="M146" s="2"/>
      <c r="N146" s="3"/>
      <c r="O146" s="3"/>
      <c r="P146" s="12"/>
      <c r="Q146" s="12"/>
      <c r="R146" s="12"/>
      <c r="S146" s="13"/>
      <c r="T146" s="16" t="e">
        <f>VLOOKUP(E146,#REF!,12,FALSE)</f>
        <v>#REF!</v>
      </c>
      <c r="U146" s="16"/>
      <c r="V146" s="16" t="e">
        <f>VLOOKUP(E146,#REF!,14,FALSE)</f>
        <v>#REF!</v>
      </c>
      <c r="W146" s="17"/>
      <c r="X146" s="20"/>
      <c r="Y146" s="20"/>
      <c r="Z146" s="20">
        <v>55.5</v>
      </c>
      <c r="AA146" s="56" t="s">
        <v>1671</v>
      </c>
      <c r="AB146" s="2"/>
      <c r="AC146" s="4">
        <v>0</v>
      </c>
      <c r="AD146" s="4"/>
      <c r="AE146" s="4"/>
      <c r="AF146" s="4"/>
      <c r="AG146" s="4">
        <v>81</v>
      </c>
      <c r="AH146" s="4"/>
      <c r="AI146" s="4"/>
      <c r="AJ146" s="4">
        <v>2</v>
      </c>
      <c r="AK146" s="4"/>
      <c r="AL146" s="4">
        <v>5</v>
      </c>
      <c r="AM146" s="4"/>
      <c r="AN146" s="4">
        <v>454</v>
      </c>
      <c r="AO146" s="4"/>
      <c r="AP146" s="4">
        <v>13</v>
      </c>
      <c r="AQ146" s="4"/>
      <c r="AR146" s="4"/>
      <c r="AS146" s="4"/>
      <c r="AT146" s="4"/>
      <c r="AU146" s="4">
        <v>79</v>
      </c>
      <c r="AV146" s="4"/>
      <c r="AW146" s="4"/>
      <c r="AX146" s="4"/>
      <c r="AY146" s="4"/>
      <c r="AZ146" s="4"/>
      <c r="BA146" s="4"/>
      <c r="BB146" s="4">
        <v>11</v>
      </c>
      <c r="BC146" s="4">
        <v>2</v>
      </c>
      <c r="BD146" s="4"/>
      <c r="BE146" s="4">
        <v>5</v>
      </c>
      <c r="BF146" s="4"/>
      <c r="BG146" s="4">
        <v>187</v>
      </c>
      <c r="BH146" s="4">
        <f t="shared" si="70"/>
        <v>839</v>
      </c>
      <c r="BI146" s="7">
        <f t="shared" si="69"/>
        <v>55.5</v>
      </c>
      <c r="BJ146" s="7">
        <f t="shared" ref="BJ146:BJ151" si="75">ROUNDUP(((BI146/0.86)-0.02),2)</f>
        <v>64.52000000000001</v>
      </c>
      <c r="BK146" s="7"/>
      <c r="BL146" s="63">
        <v>-6.08</v>
      </c>
      <c r="BM146" s="7">
        <f t="shared" si="53"/>
        <v>58.440000000000012</v>
      </c>
      <c r="BN146" s="7">
        <f t="shared" si="54"/>
        <v>9.0200000000000102</v>
      </c>
      <c r="BO146" s="89">
        <f t="shared" si="55"/>
        <v>0.13980161190328594</v>
      </c>
      <c r="BP146" s="7">
        <f t="shared" si="56"/>
        <v>0</v>
      </c>
      <c r="BQ146" s="7">
        <f t="shared" si="57"/>
        <v>0</v>
      </c>
      <c r="BR146" s="7"/>
      <c r="BS146" s="7"/>
      <c r="BU146" s="6">
        <f t="shared" ref="BU146:BU151" si="76">ROUNDUP(((BI146/0.82)-0.02),2)</f>
        <v>67.67</v>
      </c>
      <c r="BW146" s="65">
        <f>BL146</f>
        <v>-6.08</v>
      </c>
      <c r="BX146" s="64">
        <f t="shared" si="59"/>
        <v>61.59</v>
      </c>
      <c r="BY146" s="64">
        <f t="shared" si="71"/>
        <v>12.170000000000002</v>
      </c>
      <c r="BZ146" s="82">
        <f t="shared" ref="BZ146:BZ151" si="77">((BU146+BV146)-BI146)/(BU146+BV146)</f>
        <v>0.17984335747007538</v>
      </c>
      <c r="CA146" s="64">
        <f t="shared" si="61"/>
        <v>0</v>
      </c>
      <c r="CB146" s="64">
        <f t="shared" si="62"/>
        <v>0</v>
      </c>
      <c r="CC146" s="64"/>
      <c r="CD146" s="64"/>
      <c r="CF146" s="89"/>
      <c r="CG146" s="7">
        <f t="shared" si="66"/>
        <v>46564.5</v>
      </c>
      <c r="CH146" s="7">
        <f t="shared" si="67"/>
        <v>54132.280000000006</v>
      </c>
      <c r="CI146" s="7"/>
      <c r="CJ146" s="7"/>
      <c r="CL146" s="82"/>
      <c r="CM146" s="64">
        <f t="shared" si="63"/>
        <v>46564.5</v>
      </c>
      <c r="CN146" s="64">
        <f t="shared" si="64"/>
        <v>56775.130000000005</v>
      </c>
    </row>
    <row r="147" spans="1:92" x14ac:dyDescent="0.25">
      <c r="A147" s="1">
        <v>142</v>
      </c>
      <c r="B147" s="4">
        <v>140</v>
      </c>
      <c r="C147" s="2" t="s">
        <v>14</v>
      </c>
      <c r="D147" s="50" t="s">
        <v>702</v>
      </c>
      <c r="E147" s="4">
        <v>113232</v>
      </c>
      <c r="F147" s="4">
        <v>40401</v>
      </c>
      <c r="G147" s="2" t="s">
        <v>348</v>
      </c>
      <c r="H147" s="51" t="str">
        <f t="shared" si="68"/>
        <v>100271-40401</v>
      </c>
      <c r="I147" s="4">
        <v>100271</v>
      </c>
      <c r="J147" s="2" t="s">
        <v>349</v>
      </c>
      <c r="K147" s="2" t="s">
        <v>19</v>
      </c>
      <c r="L147" s="2" t="s">
        <v>350</v>
      </c>
      <c r="M147" s="2" t="s">
        <v>21</v>
      </c>
      <c r="N147" s="3">
        <v>45108</v>
      </c>
      <c r="O147" s="3">
        <v>45473</v>
      </c>
      <c r="P147" s="12"/>
      <c r="Q147" s="12"/>
      <c r="R147" s="12"/>
      <c r="S147" s="13"/>
      <c r="T147" s="16"/>
      <c r="U147" s="16"/>
      <c r="V147" s="16"/>
      <c r="W147" s="17"/>
      <c r="X147" s="20">
        <v>17.5</v>
      </c>
      <c r="Y147" s="20">
        <v>1</v>
      </c>
      <c r="Z147" s="20">
        <v>18.5</v>
      </c>
      <c r="AA147" s="21" t="s">
        <v>1680</v>
      </c>
      <c r="AB147" s="2" t="s">
        <v>15</v>
      </c>
      <c r="AC147" s="4">
        <v>41731</v>
      </c>
      <c r="AD147" s="4"/>
      <c r="AE147" s="4">
        <v>194</v>
      </c>
      <c r="AF147" s="4">
        <v>546</v>
      </c>
      <c r="AG147" s="4"/>
      <c r="AH147" s="4"/>
      <c r="AI147" s="4"/>
      <c r="AJ147" s="4">
        <v>200</v>
      </c>
      <c r="AK147" s="4">
        <v>684</v>
      </c>
      <c r="AL147" s="4">
        <v>129</v>
      </c>
      <c r="AM147" s="4">
        <v>250</v>
      </c>
      <c r="AN147" s="4"/>
      <c r="AO147" s="4">
        <v>1791</v>
      </c>
      <c r="AP147" s="4">
        <v>10</v>
      </c>
      <c r="AQ147" s="4">
        <v>4457</v>
      </c>
      <c r="AR147" s="4">
        <v>26</v>
      </c>
      <c r="AS147" s="4">
        <v>3249</v>
      </c>
      <c r="AT147" s="4"/>
      <c r="AU147" s="4"/>
      <c r="AV147" s="4"/>
      <c r="AW147" s="4">
        <v>254</v>
      </c>
      <c r="AX147" s="4">
        <v>46</v>
      </c>
      <c r="AY147" s="4">
        <v>1206</v>
      </c>
      <c r="AZ147" s="4"/>
      <c r="BA147" s="4"/>
      <c r="BB147" s="4">
        <v>32</v>
      </c>
      <c r="BC147" s="4"/>
      <c r="BD147" s="4">
        <v>3</v>
      </c>
      <c r="BE147" s="4">
        <v>10</v>
      </c>
      <c r="BF147" s="4">
        <v>107</v>
      </c>
      <c r="BG147" s="4">
        <v>980</v>
      </c>
      <c r="BH147" s="4">
        <f t="shared" si="70"/>
        <v>14174</v>
      </c>
      <c r="BI147" s="7">
        <f>X147+Y147</f>
        <v>18.5</v>
      </c>
      <c r="BJ147" s="7">
        <f t="shared" si="75"/>
        <v>21.5</v>
      </c>
      <c r="BK147" s="7"/>
      <c r="BL147" s="63"/>
      <c r="BM147" s="7">
        <f t="shared" si="53"/>
        <v>21.5</v>
      </c>
      <c r="BN147" s="7">
        <f t="shared" si="54"/>
        <v>3</v>
      </c>
      <c r="BO147" s="89">
        <f t="shared" si="55"/>
        <v>0.13953488372093023</v>
      </c>
      <c r="BP147" s="7">
        <f t="shared" si="56"/>
        <v>772023.5</v>
      </c>
      <c r="BQ147" s="7">
        <f t="shared" si="57"/>
        <v>897216.5</v>
      </c>
      <c r="BR147" s="7"/>
      <c r="BS147" s="7"/>
      <c r="BU147" s="6">
        <f t="shared" si="76"/>
        <v>22.55</v>
      </c>
      <c r="BX147" s="64">
        <f t="shared" si="59"/>
        <v>22.55</v>
      </c>
      <c r="BY147" s="64">
        <f t="shared" si="71"/>
        <v>4.0500000000000007</v>
      </c>
      <c r="BZ147" s="82">
        <f t="shared" si="77"/>
        <v>0.17960088691796011</v>
      </c>
      <c r="CA147" s="64">
        <f t="shared" si="61"/>
        <v>772023.5</v>
      </c>
      <c r="CB147" s="64">
        <f t="shared" si="62"/>
        <v>941034.05</v>
      </c>
      <c r="CC147" s="64"/>
      <c r="CD147" s="64"/>
      <c r="CF147" s="89"/>
      <c r="CG147" s="7">
        <f t="shared" si="66"/>
        <v>262219</v>
      </c>
      <c r="CH147" s="7">
        <f t="shared" si="67"/>
        <v>304741</v>
      </c>
      <c r="CI147" s="7"/>
      <c r="CJ147" s="7"/>
      <c r="CL147" s="82"/>
      <c r="CM147" s="64">
        <f t="shared" si="63"/>
        <v>262219</v>
      </c>
      <c r="CN147" s="64">
        <f t="shared" si="64"/>
        <v>319623.7</v>
      </c>
    </row>
    <row r="148" spans="1:92" x14ac:dyDescent="0.25">
      <c r="A148" s="1">
        <v>143</v>
      </c>
      <c r="B148" s="4">
        <v>141</v>
      </c>
      <c r="C148" s="2" t="s">
        <v>14</v>
      </c>
      <c r="D148" s="50" t="s">
        <v>703</v>
      </c>
      <c r="E148" s="4">
        <v>113233</v>
      </c>
      <c r="F148" s="4">
        <v>40400</v>
      </c>
      <c r="G148" s="2" t="s">
        <v>351</v>
      </c>
      <c r="H148" s="51" t="str">
        <f t="shared" si="68"/>
        <v>100271-40400</v>
      </c>
      <c r="I148" s="4">
        <v>100271</v>
      </c>
      <c r="J148" s="2" t="s">
        <v>349</v>
      </c>
      <c r="K148" s="2" t="s">
        <v>19</v>
      </c>
      <c r="L148" s="2" t="s">
        <v>350</v>
      </c>
      <c r="M148" s="2" t="s">
        <v>21</v>
      </c>
      <c r="N148" s="3">
        <v>45108</v>
      </c>
      <c r="O148" s="3">
        <v>45473</v>
      </c>
      <c r="P148" s="12"/>
      <c r="Q148" s="12"/>
      <c r="R148" s="12"/>
      <c r="S148" s="13"/>
      <c r="T148" s="16"/>
      <c r="U148" s="16"/>
      <c r="V148" s="16"/>
      <c r="W148" s="17"/>
      <c r="X148" s="20">
        <v>19</v>
      </c>
      <c r="Y148" s="20">
        <v>1</v>
      </c>
      <c r="Z148" s="20">
        <v>20</v>
      </c>
      <c r="AA148" s="21" t="s">
        <v>1680</v>
      </c>
      <c r="AB148" s="2" t="s">
        <v>15</v>
      </c>
      <c r="AC148" s="4">
        <v>1234</v>
      </c>
      <c r="AD148" s="4">
        <v>172</v>
      </c>
      <c r="AE148" s="4">
        <v>17</v>
      </c>
      <c r="AF148" s="4">
        <v>11</v>
      </c>
      <c r="AG148" s="4">
        <v>9</v>
      </c>
      <c r="AH148" s="4"/>
      <c r="AI148" s="4">
        <v>389</v>
      </c>
      <c r="AJ148" s="4">
        <v>10</v>
      </c>
      <c r="AK148" s="4">
        <v>108</v>
      </c>
      <c r="AL148" s="4">
        <v>10</v>
      </c>
      <c r="AM148" s="4"/>
      <c r="AN148" s="4"/>
      <c r="AO148" s="4"/>
      <c r="AP148" s="4"/>
      <c r="AQ148" s="4">
        <v>131</v>
      </c>
      <c r="AR148" s="4"/>
      <c r="AS148" s="4">
        <v>119</v>
      </c>
      <c r="AT148" s="4"/>
      <c r="AU148" s="4"/>
      <c r="AV148" s="4"/>
      <c r="AW148" s="4">
        <v>3</v>
      </c>
      <c r="AX148" s="4">
        <v>27</v>
      </c>
      <c r="AY148" s="4"/>
      <c r="AZ148" s="4"/>
      <c r="BA148" s="4"/>
      <c r="BB148" s="4">
        <v>16</v>
      </c>
      <c r="BC148" s="4"/>
      <c r="BD148" s="4"/>
      <c r="BE148" s="4"/>
      <c r="BF148" s="4"/>
      <c r="BG148" s="4"/>
      <c r="BH148" s="4">
        <f t="shared" si="70"/>
        <v>1022</v>
      </c>
      <c r="BI148" s="7">
        <f>X148+Y148</f>
        <v>20</v>
      </c>
      <c r="BJ148" s="7">
        <f t="shared" si="75"/>
        <v>23.240000000000002</v>
      </c>
      <c r="BK148" s="7"/>
      <c r="BL148" s="63"/>
      <c r="BM148" s="7">
        <f t="shared" si="53"/>
        <v>23.240000000000002</v>
      </c>
      <c r="BN148" s="7">
        <f t="shared" si="54"/>
        <v>3.240000000000002</v>
      </c>
      <c r="BO148" s="89">
        <f t="shared" si="55"/>
        <v>0.13941480206540455</v>
      </c>
      <c r="BP148" s="7">
        <f t="shared" si="56"/>
        <v>24680</v>
      </c>
      <c r="BQ148" s="7">
        <f t="shared" si="57"/>
        <v>28678.160000000003</v>
      </c>
      <c r="BR148" s="7"/>
      <c r="BS148" s="7"/>
      <c r="BU148" s="6">
        <f t="shared" si="76"/>
        <v>24.380000000000003</v>
      </c>
      <c r="BX148" s="64">
        <f t="shared" si="59"/>
        <v>24.380000000000003</v>
      </c>
      <c r="BY148" s="64">
        <f t="shared" si="71"/>
        <v>4.3800000000000026</v>
      </c>
      <c r="BZ148" s="82">
        <f t="shared" si="77"/>
        <v>0.1796554552912224</v>
      </c>
      <c r="CA148" s="64">
        <f t="shared" si="61"/>
        <v>24680</v>
      </c>
      <c r="CB148" s="64">
        <f t="shared" si="62"/>
        <v>30084.920000000002</v>
      </c>
      <c r="CC148" s="64"/>
      <c r="CD148" s="64"/>
      <c r="CF148" s="89"/>
      <c r="CG148" s="7">
        <f t="shared" si="66"/>
        <v>20440</v>
      </c>
      <c r="CH148" s="7">
        <f t="shared" si="67"/>
        <v>23751.280000000002</v>
      </c>
      <c r="CI148" s="7"/>
      <c r="CJ148" s="7"/>
      <c r="CL148" s="82"/>
      <c r="CM148" s="64">
        <f t="shared" si="63"/>
        <v>20440</v>
      </c>
      <c r="CN148" s="64">
        <f t="shared" si="64"/>
        <v>24916.360000000004</v>
      </c>
    </row>
    <row r="149" spans="1:92" x14ac:dyDescent="0.25">
      <c r="A149" s="1">
        <v>144</v>
      </c>
      <c r="B149" s="4">
        <v>142</v>
      </c>
      <c r="C149" s="2" t="s">
        <v>14</v>
      </c>
      <c r="D149" s="50" t="s">
        <v>704</v>
      </c>
      <c r="E149" s="4">
        <v>113234</v>
      </c>
      <c r="F149" s="4">
        <v>40403</v>
      </c>
      <c r="G149" s="2" t="s">
        <v>352</v>
      </c>
      <c r="H149" s="51" t="str">
        <f t="shared" si="68"/>
        <v>100271-40403</v>
      </c>
      <c r="I149" s="4">
        <v>100271</v>
      </c>
      <c r="J149" s="2" t="s">
        <v>349</v>
      </c>
      <c r="K149" s="2" t="s">
        <v>19</v>
      </c>
      <c r="L149" s="2" t="s">
        <v>350</v>
      </c>
      <c r="M149" s="2" t="s">
        <v>21</v>
      </c>
      <c r="N149" s="3">
        <v>45108</v>
      </c>
      <c r="O149" s="3">
        <v>45473</v>
      </c>
      <c r="P149" s="12"/>
      <c r="Q149" s="12"/>
      <c r="R149" s="12"/>
      <c r="S149" s="13"/>
      <c r="T149" s="16"/>
      <c r="U149" s="16"/>
      <c r="V149" s="16"/>
      <c r="W149" s="17"/>
      <c r="X149" s="20">
        <v>17.5</v>
      </c>
      <c r="Y149" s="20">
        <v>1</v>
      </c>
      <c r="Z149" s="20">
        <v>18.5</v>
      </c>
      <c r="AA149" s="21" t="s">
        <v>1680</v>
      </c>
      <c r="AB149" s="2" t="s">
        <v>15</v>
      </c>
      <c r="AC149" s="4">
        <v>1214</v>
      </c>
      <c r="AD149" s="4"/>
      <c r="AE149" s="4">
        <v>19</v>
      </c>
      <c r="AF149" s="4"/>
      <c r="AG149" s="4"/>
      <c r="AH149" s="4">
        <v>16</v>
      </c>
      <c r="AI149" s="4">
        <v>17</v>
      </c>
      <c r="AJ149" s="4">
        <v>112</v>
      </c>
      <c r="AK149" s="4"/>
      <c r="AL149" s="4">
        <v>3</v>
      </c>
      <c r="AM149" s="4">
        <v>240</v>
      </c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>
        <v>27</v>
      </c>
      <c r="AY149" s="4"/>
      <c r="AZ149" s="4"/>
      <c r="BA149" s="4"/>
      <c r="BB149" s="4">
        <v>10</v>
      </c>
      <c r="BC149" s="4"/>
      <c r="BD149" s="4">
        <v>2</v>
      </c>
      <c r="BE149" s="4"/>
      <c r="BF149" s="4">
        <v>1</v>
      </c>
      <c r="BG149" s="4"/>
      <c r="BH149" s="4">
        <f t="shared" si="70"/>
        <v>447</v>
      </c>
      <c r="BI149" s="7">
        <f>X149+Y149</f>
        <v>18.5</v>
      </c>
      <c r="BJ149" s="7">
        <f t="shared" si="75"/>
        <v>21.5</v>
      </c>
      <c r="BK149" s="7"/>
      <c r="BL149" s="63"/>
      <c r="BM149" s="7">
        <f t="shared" si="53"/>
        <v>21.5</v>
      </c>
      <c r="BN149" s="7">
        <f t="shared" si="54"/>
        <v>3</v>
      </c>
      <c r="BO149" s="89">
        <f t="shared" si="55"/>
        <v>0.13953488372093023</v>
      </c>
      <c r="BP149" s="7">
        <f t="shared" si="56"/>
        <v>22459</v>
      </c>
      <c r="BQ149" s="7">
        <f t="shared" si="57"/>
        <v>26101</v>
      </c>
      <c r="BR149" s="7"/>
      <c r="BS149" s="7"/>
      <c r="BU149" s="6">
        <f t="shared" si="76"/>
        <v>22.55</v>
      </c>
      <c r="BX149" s="64">
        <f t="shared" si="59"/>
        <v>22.55</v>
      </c>
      <c r="BY149" s="64">
        <f t="shared" si="71"/>
        <v>4.0500000000000007</v>
      </c>
      <c r="BZ149" s="82">
        <f t="shared" si="77"/>
        <v>0.17960088691796011</v>
      </c>
      <c r="CA149" s="64">
        <f t="shared" si="61"/>
        <v>22459</v>
      </c>
      <c r="CB149" s="64">
        <f t="shared" si="62"/>
        <v>27375.7</v>
      </c>
      <c r="CC149" s="64"/>
      <c r="CD149" s="64"/>
      <c r="CF149" s="89"/>
      <c r="CG149" s="7">
        <f t="shared" si="66"/>
        <v>8269.5</v>
      </c>
      <c r="CH149" s="7">
        <f t="shared" si="67"/>
        <v>9610.5</v>
      </c>
      <c r="CI149" s="7"/>
      <c r="CJ149" s="7"/>
      <c r="CL149" s="82"/>
      <c r="CM149" s="64">
        <f t="shared" si="63"/>
        <v>8269.5</v>
      </c>
      <c r="CN149" s="64">
        <f t="shared" si="64"/>
        <v>10079.85</v>
      </c>
    </row>
    <row r="150" spans="1:92" x14ac:dyDescent="0.25">
      <c r="A150" s="1">
        <v>145</v>
      </c>
      <c r="B150" s="4">
        <v>143</v>
      </c>
      <c r="C150" s="2" t="s">
        <v>14</v>
      </c>
      <c r="D150" s="50" t="s">
        <v>705</v>
      </c>
      <c r="E150" s="4">
        <v>113235</v>
      </c>
      <c r="F150" s="4">
        <v>40402</v>
      </c>
      <c r="G150" s="2" t="s">
        <v>353</v>
      </c>
      <c r="H150" s="51" t="str">
        <f t="shared" si="68"/>
        <v>100271-40402</v>
      </c>
      <c r="I150" s="4">
        <v>100271</v>
      </c>
      <c r="J150" s="2" t="s">
        <v>349</v>
      </c>
      <c r="K150" s="2" t="s">
        <v>19</v>
      </c>
      <c r="L150" s="2" t="s">
        <v>350</v>
      </c>
      <c r="M150" s="2" t="s">
        <v>21</v>
      </c>
      <c r="N150" s="3">
        <v>45108</v>
      </c>
      <c r="O150" s="3">
        <v>45473</v>
      </c>
      <c r="P150" s="12"/>
      <c r="Q150" s="12"/>
      <c r="R150" s="12"/>
      <c r="S150" s="13"/>
      <c r="T150" s="16"/>
      <c r="U150" s="16"/>
      <c r="V150" s="16"/>
      <c r="W150" s="17"/>
      <c r="X150" s="20">
        <v>17.5</v>
      </c>
      <c r="Y150" s="20">
        <v>1</v>
      </c>
      <c r="Z150" s="20">
        <v>18.5</v>
      </c>
      <c r="AA150" s="21" t="s">
        <v>1680</v>
      </c>
      <c r="AB150" s="2" t="s">
        <v>15</v>
      </c>
      <c r="AC150" s="4">
        <v>13304</v>
      </c>
      <c r="AD150" s="4"/>
      <c r="AE150" s="4">
        <v>63</v>
      </c>
      <c r="AF150" s="4">
        <v>80</v>
      </c>
      <c r="AG150" s="4"/>
      <c r="AH150" s="4">
        <v>8</v>
      </c>
      <c r="AI150" s="4"/>
      <c r="AJ150" s="4">
        <v>201</v>
      </c>
      <c r="AK150" s="4">
        <v>390</v>
      </c>
      <c r="AL150" s="4">
        <v>96</v>
      </c>
      <c r="AM150" s="4">
        <v>190</v>
      </c>
      <c r="AN150" s="4"/>
      <c r="AO150" s="4"/>
      <c r="AP150" s="4">
        <v>18</v>
      </c>
      <c r="AQ150" s="4">
        <v>2584</v>
      </c>
      <c r="AR150" s="4"/>
      <c r="AS150" s="4">
        <v>326</v>
      </c>
      <c r="AT150" s="4"/>
      <c r="AU150" s="4"/>
      <c r="AV150" s="4"/>
      <c r="AW150" s="4">
        <v>316</v>
      </c>
      <c r="AX150" s="4">
        <v>62</v>
      </c>
      <c r="AY150" s="4"/>
      <c r="AZ150" s="4"/>
      <c r="BA150" s="4">
        <v>10</v>
      </c>
      <c r="BB150" s="4">
        <v>26</v>
      </c>
      <c r="BC150" s="4">
        <v>4</v>
      </c>
      <c r="BD150" s="4">
        <v>117</v>
      </c>
      <c r="BE150" s="4"/>
      <c r="BF150" s="4"/>
      <c r="BG150" s="4">
        <v>280</v>
      </c>
      <c r="BH150" s="4">
        <f t="shared" si="70"/>
        <v>4771</v>
      </c>
      <c r="BI150" s="7">
        <f>X150+Y150</f>
        <v>18.5</v>
      </c>
      <c r="BJ150" s="7">
        <f t="shared" si="75"/>
        <v>21.5</v>
      </c>
      <c r="BK150" s="7"/>
      <c r="BL150" s="63"/>
      <c r="BM150" s="7">
        <f t="shared" si="53"/>
        <v>21.5</v>
      </c>
      <c r="BN150" s="7">
        <f t="shared" si="54"/>
        <v>3</v>
      </c>
      <c r="BO150" s="89">
        <f t="shared" si="55"/>
        <v>0.13953488372093023</v>
      </c>
      <c r="BP150" s="7">
        <f t="shared" si="56"/>
        <v>246124</v>
      </c>
      <c r="BQ150" s="7">
        <f t="shared" si="57"/>
        <v>286036</v>
      </c>
      <c r="BR150" s="7"/>
      <c r="BS150" s="7"/>
      <c r="BU150" s="6">
        <f t="shared" si="76"/>
        <v>22.55</v>
      </c>
      <c r="BX150" s="64">
        <f t="shared" si="59"/>
        <v>22.55</v>
      </c>
      <c r="BY150" s="64">
        <f t="shared" si="71"/>
        <v>4.0500000000000007</v>
      </c>
      <c r="BZ150" s="82">
        <f t="shared" si="77"/>
        <v>0.17960088691796011</v>
      </c>
      <c r="CA150" s="64">
        <f t="shared" si="61"/>
        <v>246124</v>
      </c>
      <c r="CB150" s="64">
        <f t="shared" si="62"/>
        <v>300005.2</v>
      </c>
      <c r="CC150" s="64"/>
      <c r="CD150" s="64"/>
      <c r="CF150" s="89"/>
      <c r="CG150" s="7">
        <f t="shared" si="66"/>
        <v>88263.5</v>
      </c>
      <c r="CH150" s="7">
        <f t="shared" si="67"/>
        <v>102576.5</v>
      </c>
      <c r="CI150" s="7"/>
      <c r="CJ150" s="7"/>
      <c r="CL150" s="82"/>
      <c r="CM150" s="64">
        <f t="shared" si="63"/>
        <v>88263.5</v>
      </c>
      <c r="CN150" s="64">
        <f t="shared" si="64"/>
        <v>107586.05</v>
      </c>
    </row>
    <row r="151" spans="1:92" x14ac:dyDescent="0.25">
      <c r="A151" s="1">
        <v>146</v>
      </c>
      <c r="B151" s="4">
        <v>144</v>
      </c>
      <c r="C151" s="2" t="s">
        <v>14</v>
      </c>
      <c r="D151" s="50" t="s">
        <v>706</v>
      </c>
      <c r="E151" s="4">
        <v>134612</v>
      </c>
      <c r="F151" s="4">
        <v>40404</v>
      </c>
      <c r="G151" s="2" t="s">
        <v>354</v>
      </c>
      <c r="H151" s="51" t="str">
        <f t="shared" si="68"/>
        <v>100271-40404</v>
      </c>
      <c r="I151" s="4">
        <v>100271</v>
      </c>
      <c r="J151" s="2" t="s">
        <v>349</v>
      </c>
      <c r="K151" s="2" t="s">
        <v>19</v>
      </c>
      <c r="L151" s="2" t="s">
        <v>350</v>
      </c>
      <c r="M151" s="2" t="s">
        <v>21</v>
      </c>
      <c r="N151" s="3">
        <v>45108</v>
      </c>
      <c r="O151" s="3">
        <v>45473</v>
      </c>
      <c r="P151" s="12"/>
      <c r="Q151" s="12"/>
      <c r="R151" s="12"/>
      <c r="S151" s="13"/>
      <c r="T151" s="16"/>
      <c r="U151" s="16"/>
      <c r="V151" s="16"/>
      <c r="W151" s="17"/>
      <c r="X151" s="20">
        <v>17.5</v>
      </c>
      <c r="Y151" s="20">
        <v>1</v>
      </c>
      <c r="Z151" s="20">
        <v>18.5</v>
      </c>
      <c r="AA151" s="21" t="s">
        <v>1680</v>
      </c>
      <c r="AB151" s="2" t="s">
        <v>15</v>
      </c>
      <c r="AC151" s="4">
        <v>2517</v>
      </c>
      <c r="AD151" s="4"/>
      <c r="AE151" s="4">
        <v>18</v>
      </c>
      <c r="AF151" s="4">
        <v>119</v>
      </c>
      <c r="AG151" s="4"/>
      <c r="AH151" s="4"/>
      <c r="AI151" s="4">
        <v>300</v>
      </c>
      <c r="AJ151" s="4">
        <v>19</v>
      </c>
      <c r="AK151" s="4"/>
      <c r="AL151" s="4">
        <v>20</v>
      </c>
      <c r="AM151" s="4"/>
      <c r="AN151" s="4"/>
      <c r="AO151" s="4"/>
      <c r="AP151" s="4"/>
      <c r="AQ151" s="4">
        <v>699</v>
      </c>
      <c r="AR151" s="4"/>
      <c r="AS151" s="4"/>
      <c r="AT151" s="4"/>
      <c r="AU151" s="4"/>
      <c r="AV151" s="4"/>
      <c r="AW151" s="4"/>
      <c r="AX151" s="4">
        <v>34</v>
      </c>
      <c r="AY151" s="4"/>
      <c r="AZ151" s="4"/>
      <c r="BA151" s="4"/>
      <c r="BB151" s="4">
        <v>3</v>
      </c>
      <c r="BC151" s="4">
        <v>6</v>
      </c>
      <c r="BD151" s="4"/>
      <c r="BE151" s="4"/>
      <c r="BF151" s="4"/>
      <c r="BG151" s="4"/>
      <c r="BH151" s="4">
        <f t="shared" si="70"/>
        <v>1218</v>
      </c>
      <c r="BI151" s="7">
        <f>X151+Y151</f>
        <v>18.5</v>
      </c>
      <c r="BJ151" s="7">
        <f t="shared" si="75"/>
        <v>21.5</v>
      </c>
      <c r="BK151" s="7"/>
      <c r="BL151" s="63"/>
      <c r="BM151" s="7">
        <f t="shared" si="53"/>
        <v>21.5</v>
      </c>
      <c r="BN151" s="7">
        <f t="shared" si="54"/>
        <v>3</v>
      </c>
      <c r="BO151" s="89">
        <f t="shared" si="55"/>
        <v>0.13953488372093023</v>
      </c>
      <c r="BP151" s="7">
        <f t="shared" si="56"/>
        <v>46564.5</v>
      </c>
      <c r="BQ151" s="7">
        <f t="shared" si="57"/>
        <v>54115.5</v>
      </c>
      <c r="BR151" s="7"/>
      <c r="BS151" s="7"/>
      <c r="BU151" s="6">
        <f t="shared" si="76"/>
        <v>22.55</v>
      </c>
      <c r="BX151" s="64">
        <f t="shared" si="59"/>
        <v>22.55</v>
      </c>
      <c r="BY151" s="64">
        <f t="shared" si="71"/>
        <v>4.0500000000000007</v>
      </c>
      <c r="BZ151" s="82">
        <f t="shared" si="77"/>
        <v>0.17960088691796011</v>
      </c>
      <c r="CA151" s="64">
        <f t="shared" si="61"/>
        <v>46564.5</v>
      </c>
      <c r="CB151" s="64">
        <f t="shared" si="62"/>
        <v>56758.35</v>
      </c>
      <c r="CC151" s="64"/>
      <c r="CD151" s="64"/>
      <c r="CF151" s="89"/>
      <c r="CG151" s="7">
        <f t="shared" si="66"/>
        <v>22533</v>
      </c>
      <c r="CH151" s="7">
        <f t="shared" si="67"/>
        <v>26187</v>
      </c>
      <c r="CI151" s="7"/>
      <c r="CJ151" s="7"/>
      <c r="CL151" s="82"/>
      <c r="CM151" s="64">
        <f t="shared" si="63"/>
        <v>22533</v>
      </c>
      <c r="CN151" s="64">
        <f t="shared" si="64"/>
        <v>27465.9</v>
      </c>
    </row>
    <row r="152" spans="1:92" x14ac:dyDescent="0.25">
      <c r="A152" s="1">
        <v>147</v>
      </c>
      <c r="B152" s="4">
        <v>145</v>
      </c>
      <c r="C152" s="2" t="s">
        <v>14</v>
      </c>
      <c r="D152" s="50" t="s">
        <v>707</v>
      </c>
      <c r="E152" s="4">
        <v>134613</v>
      </c>
      <c r="F152" s="4">
        <v>40405</v>
      </c>
      <c r="G152" s="2" t="s">
        <v>355</v>
      </c>
      <c r="H152" s="51" t="str">
        <f t="shared" si="68"/>
        <v>100271-40405</v>
      </c>
      <c r="I152" s="4">
        <v>100271</v>
      </c>
      <c r="J152" s="2" t="s">
        <v>349</v>
      </c>
      <c r="K152" s="2" t="s">
        <v>19</v>
      </c>
      <c r="L152" s="2" t="s">
        <v>350</v>
      </c>
      <c r="M152" s="2" t="s">
        <v>21</v>
      </c>
      <c r="N152" s="3">
        <v>45108</v>
      </c>
      <c r="O152" s="3">
        <v>45473</v>
      </c>
      <c r="P152" s="12"/>
      <c r="Q152" s="12"/>
      <c r="R152" s="12"/>
      <c r="S152" s="13"/>
      <c r="T152" s="16"/>
      <c r="U152" s="16"/>
      <c r="V152" s="16"/>
      <c r="W152" s="17"/>
      <c r="X152" s="20"/>
      <c r="Y152" s="20"/>
      <c r="Z152" s="20"/>
      <c r="AA152" s="21"/>
      <c r="AB152" s="2" t="s">
        <v>15</v>
      </c>
      <c r="AC152" s="4">
        <v>273</v>
      </c>
      <c r="AD152" s="4"/>
      <c r="AE152" s="4">
        <v>8</v>
      </c>
      <c r="AF152" s="4">
        <v>25</v>
      </c>
      <c r="AG152" s="4"/>
      <c r="AH152" s="4"/>
      <c r="AI152" s="4">
        <v>203</v>
      </c>
      <c r="AJ152" s="4">
        <v>9</v>
      </c>
      <c r="AK152" s="4">
        <v>79</v>
      </c>
      <c r="AL152" s="4">
        <v>16</v>
      </c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>
        <v>2</v>
      </c>
      <c r="AY152" s="4"/>
      <c r="AZ152" s="4"/>
      <c r="BA152" s="4"/>
      <c r="BB152" s="4"/>
      <c r="BC152" s="4"/>
      <c r="BD152" s="4">
        <v>6</v>
      </c>
      <c r="BE152" s="4"/>
      <c r="BF152" s="4"/>
      <c r="BG152" s="4"/>
      <c r="BH152" s="4">
        <f t="shared" si="70"/>
        <v>348</v>
      </c>
      <c r="BI152" s="92" t="s">
        <v>1666</v>
      </c>
      <c r="BJ152" s="92" t="s">
        <v>1666</v>
      </c>
      <c r="BK152" s="7"/>
      <c r="BL152" s="63"/>
      <c r="BM152" s="7"/>
      <c r="BN152" s="7"/>
      <c r="BO152" s="89"/>
      <c r="BP152" s="7"/>
      <c r="BQ152" s="7"/>
      <c r="BR152" s="7"/>
      <c r="BS152" s="7"/>
      <c r="BU152" s="92" t="s">
        <v>1666</v>
      </c>
      <c r="CF152" s="92" t="s">
        <v>1666</v>
      </c>
      <c r="CG152" s="7"/>
      <c r="CH152" s="7"/>
      <c r="CI152" s="7"/>
      <c r="CJ152" s="7"/>
      <c r="CM152" s="64"/>
      <c r="CN152" s="64"/>
    </row>
    <row r="153" spans="1:92" x14ac:dyDescent="0.25">
      <c r="A153" s="1">
        <v>148</v>
      </c>
      <c r="B153" s="4">
        <v>146</v>
      </c>
      <c r="C153" s="2" t="s">
        <v>14</v>
      </c>
      <c r="D153" s="50" t="s">
        <v>708</v>
      </c>
      <c r="E153" s="4">
        <v>134761</v>
      </c>
      <c r="F153" s="4">
        <v>4521</v>
      </c>
      <c r="G153" s="2" t="s">
        <v>356</v>
      </c>
      <c r="H153" s="51" t="str">
        <f t="shared" si="68"/>
        <v>100271-4521</v>
      </c>
      <c r="I153" s="4">
        <v>100271</v>
      </c>
      <c r="J153" s="2" t="s">
        <v>349</v>
      </c>
      <c r="K153" s="2" t="s">
        <v>19</v>
      </c>
      <c r="L153" s="2" t="s">
        <v>357</v>
      </c>
      <c r="M153" s="2" t="s">
        <v>21</v>
      </c>
      <c r="N153" s="3">
        <v>45108</v>
      </c>
      <c r="O153" s="3">
        <v>45473</v>
      </c>
      <c r="P153" s="12"/>
      <c r="Q153" s="12"/>
      <c r="R153" s="12"/>
      <c r="S153" s="13"/>
      <c r="T153" s="16"/>
      <c r="U153" s="16"/>
      <c r="V153" s="16"/>
      <c r="W153" s="17"/>
      <c r="X153" s="20">
        <v>21.5</v>
      </c>
      <c r="Y153" s="20">
        <v>1</v>
      </c>
      <c r="Z153" s="20">
        <v>23</v>
      </c>
      <c r="AA153" s="21" t="s">
        <v>1680</v>
      </c>
      <c r="AB153" s="2" t="s">
        <v>15</v>
      </c>
      <c r="AC153" s="4">
        <v>1633</v>
      </c>
      <c r="AD153" s="4"/>
      <c r="AE153" s="4">
        <v>7</v>
      </c>
      <c r="AF153" s="4">
        <v>109</v>
      </c>
      <c r="AG153" s="4">
        <v>65</v>
      </c>
      <c r="AH153" s="4"/>
      <c r="AI153" s="4">
        <v>20</v>
      </c>
      <c r="AJ153" s="4"/>
      <c r="AK153" s="4"/>
      <c r="AL153" s="4">
        <v>22</v>
      </c>
      <c r="AM153" s="4"/>
      <c r="AN153" s="4"/>
      <c r="AO153" s="4"/>
      <c r="AP153" s="4"/>
      <c r="AQ153" s="4">
        <v>367</v>
      </c>
      <c r="AR153" s="4">
        <v>7</v>
      </c>
      <c r="AS153" s="4"/>
      <c r="AT153" s="4"/>
      <c r="AU153" s="4">
        <v>8</v>
      </c>
      <c r="AV153" s="4"/>
      <c r="AW153" s="4"/>
      <c r="AX153" s="4">
        <v>8</v>
      </c>
      <c r="AY153" s="4"/>
      <c r="AZ153" s="4"/>
      <c r="BA153" s="4"/>
      <c r="BB153" s="4"/>
      <c r="BC153" s="4"/>
      <c r="BD153" s="4"/>
      <c r="BE153" s="4"/>
      <c r="BF153" s="4"/>
      <c r="BG153" s="4"/>
      <c r="BH153" s="4">
        <f t="shared" si="70"/>
        <v>613</v>
      </c>
      <c r="BI153" s="7">
        <f>X153+Y153</f>
        <v>22.5</v>
      </c>
      <c r="BJ153" s="7">
        <f t="shared" ref="BJ153:BJ170" si="78">ROUNDUP(((BI153/0.86)-0.02),2)</f>
        <v>26.150000000000002</v>
      </c>
      <c r="BK153" s="7"/>
      <c r="BL153" s="63"/>
      <c r="BM153" s="7">
        <f t="shared" ref="BM153:BM170" si="79">BJ153+BK153+BL153</f>
        <v>26.150000000000002</v>
      </c>
      <c r="BN153" s="7">
        <f t="shared" ref="BN153:BN170" si="80">(BJ153+BK153)-BI153</f>
        <v>3.6500000000000021</v>
      </c>
      <c r="BO153" s="89">
        <f t="shared" ref="BO153:BO170" si="81">((BJ153+BK153)-BI153)/(BJ153+BK153)</f>
        <v>0.13957934990439777</v>
      </c>
      <c r="BP153" s="7">
        <f t="shared" ref="BP153:BP170" si="82">BI153*AC153</f>
        <v>36742.5</v>
      </c>
      <c r="BQ153" s="7">
        <f t="shared" ref="BQ153:BQ170" si="83">(BJ153+BK153)*AC153</f>
        <v>42702.950000000004</v>
      </c>
      <c r="BR153" s="7"/>
      <c r="BS153" s="7"/>
      <c r="BU153" s="6">
        <f t="shared" ref="BU153:BU170" si="84">ROUNDUP(((BI153/0.82)-0.02),2)</f>
        <v>27.42</v>
      </c>
      <c r="BX153" s="64">
        <f t="shared" ref="BX153:BX170" si="85">BU153+BV153+BW153</f>
        <v>27.42</v>
      </c>
      <c r="BY153" s="64">
        <f t="shared" ref="BY153:BY170" si="86">(BU153+BV153)-BI153</f>
        <v>4.9200000000000017</v>
      </c>
      <c r="BZ153" s="82">
        <f t="shared" ref="BZ153:BZ170" si="87">((BU153+BV153)-BI153)/(BU153+BV153)</f>
        <v>0.17943107221006568</v>
      </c>
      <c r="CA153" s="64">
        <f t="shared" ref="CA153:CA170" si="88">BI153*AC153</f>
        <v>36742.5</v>
      </c>
      <c r="CB153" s="64">
        <f t="shared" ref="CB153:CB170" si="89">(BU153+BV153)*AC153</f>
        <v>44776.86</v>
      </c>
      <c r="CC153" s="64"/>
      <c r="CD153" s="64"/>
      <c r="CF153" s="89"/>
      <c r="CG153" s="7">
        <f t="shared" ref="CG153:CG170" si="90">BI153*BH153</f>
        <v>13792.5</v>
      </c>
      <c r="CH153" s="7">
        <f t="shared" ref="CH153:CH170" si="91">(BJ153+BK153)*BH153</f>
        <v>16029.95</v>
      </c>
      <c r="CI153" s="7"/>
      <c r="CJ153" s="7"/>
      <c r="CL153" s="82"/>
      <c r="CM153" s="64">
        <f t="shared" ref="CM153:CM170" si="92">(BI153*BH153)</f>
        <v>13792.5</v>
      </c>
      <c r="CN153" s="64">
        <f t="shared" ref="CN153:CN170" si="93">(BU153+BV153)*BH153</f>
        <v>16808.460000000003</v>
      </c>
    </row>
    <row r="154" spans="1:92" x14ac:dyDescent="0.25">
      <c r="A154" s="1">
        <v>149</v>
      </c>
      <c r="B154" s="4">
        <v>147</v>
      </c>
      <c r="C154" s="2" t="s">
        <v>14</v>
      </c>
      <c r="D154" s="50" t="s">
        <v>709</v>
      </c>
      <c r="E154" s="4">
        <v>138867</v>
      </c>
      <c r="F154" s="4">
        <v>40454</v>
      </c>
      <c r="G154" s="2" t="s">
        <v>358</v>
      </c>
      <c r="H154" s="51" t="str">
        <f t="shared" si="68"/>
        <v>100271-40454</v>
      </c>
      <c r="I154" s="4">
        <v>100271</v>
      </c>
      <c r="J154" s="2" t="s">
        <v>349</v>
      </c>
      <c r="K154" s="2" t="s">
        <v>19</v>
      </c>
      <c r="L154" s="2" t="s">
        <v>359</v>
      </c>
      <c r="M154" s="2" t="s">
        <v>21</v>
      </c>
      <c r="N154" s="3">
        <v>45108</v>
      </c>
      <c r="O154" s="3">
        <v>45473</v>
      </c>
      <c r="P154" s="12"/>
      <c r="Q154" s="12"/>
      <c r="R154" s="12"/>
      <c r="S154" s="13"/>
      <c r="T154" s="16"/>
      <c r="U154" s="16"/>
      <c r="V154" s="16"/>
      <c r="W154" s="17"/>
      <c r="X154" s="20">
        <v>20</v>
      </c>
      <c r="Y154" s="20">
        <v>1</v>
      </c>
      <c r="Z154" s="20">
        <v>21</v>
      </c>
      <c r="AA154" s="21" t="s">
        <v>1680</v>
      </c>
      <c r="AB154" s="2" t="s">
        <v>15</v>
      </c>
      <c r="AC154" s="4">
        <v>290</v>
      </c>
      <c r="AD154" s="4">
        <v>54</v>
      </c>
      <c r="AE154" s="4"/>
      <c r="AF154" s="4">
        <v>125</v>
      </c>
      <c r="AG154" s="4"/>
      <c r="AH154" s="4"/>
      <c r="AI154" s="4">
        <v>233</v>
      </c>
      <c r="AJ154" s="4"/>
      <c r="AK154" s="4">
        <v>41</v>
      </c>
      <c r="AL154" s="4"/>
      <c r="AM154" s="4"/>
      <c r="AN154" s="4"/>
      <c r="AO154" s="4"/>
      <c r="AP154" s="4"/>
      <c r="AQ154" s="4"/>
      <c r="AR154" s="4"/>
      <c r="AS154" s="4">
        <v>1</v>
      </c>
      <c r="AT154" s="4"/>
      <c r="AU154" s="4"/>
      <c r="AV154" s="4"/>
      <c r="AW154" s="4">
        <v>2</v>
      </c>
      <c r="AX154" s="4"/>
      <c r="AY154" s="4"/>
      <c r="AZ154" s="4"/>
      <c r="BA154" s="4"/>
      <c r="BB154" s="4">
        <v>5</v>
      </c>
      <c r="BC154" s="4"/>
      <c r="BD154" s="4"/>
      <c r="BE154" s="4"/>
      <c r="BF154" s="4"/>
      <c r="BG154" s="4"/>
      <c r="BH154" s="4">
        <f t="shared" si="70"/>
        <v>461</v>
      </c>
      <c r="BI154" s="7">
        <f>X154+Y154</f>
        <v>21</v>
      </c>
      <c r="BJ154" s="7">
        <f t="shared" si="78"/>
        <v>24.400000000000002</v>
      </c>
      <c r="BK154" s="7"/>
      <c r="BL154" s="63"/>
      <c r="BM154" s="7">
        <f t="shared" si="79"/>
        <v>24.400000000000002</v>
      </c>
      <c r="BN154" s="7">
        <f t="shared" si="80"/>
        <v>3.4000000000000021</v>
      </c>
      <c r="BO154" s="89">
        <f t="shared" si="81"/>
        <v>0.13934426229508204</v>
      </c>
      <c r="BP154" s="7">
        <f t="shared" si="82"/>
        <v>6090</v>
      </c>
      <c r="BQ154" s="7">
        <f t="shared" si="83"/>
        <v>7076.0000000000009</v>
      </c>
      <c r="BR154" s="7"/>
      <c r="BS154" s="7"/>
      <c r="BU154" s="6">
        <f t="shared" si="84"/>
        <v>25.59</v>
      </c>
      <c r="BX154" s="64">
        <f t="shared" si="85"/>
        <v>25.59</v>
      </c>
      <c r="BY154" s="64">
        <f t="shared" si="86"/>
        <v>4.59</v>
      </c>
      <c r="BZ154" s="82">
        <f t="shared" si="87"/>
        <v>0.17936694021101993</v>
      </c>
      <c r="CA154" s="64">
        <f t="shared" si="88"/>
        <v>6090</v>
      </c>
      <c r="CB154" s="64">
        <f t="shared" si="89"/>
        <v>7421.1</v>
      </c>
      <c r="CC154" s="64"/>
      <c r="CD154" s="64"/>
      <c r="CF154" s="89"/>
      <c r="CG154" s="7">
        <f t="shared" si="90"/>
        <v>9681</v>
      </c>
      <c r="CH154" s="7">
        <f t="shared" si="91"/>
        <v>11248.400000000001</v>
      </c>
      <c r="CI154" s="7"/>
      <c r="CJ154" s="7"/>
      <c r="CL154" s="82"/>
      <c r="CM154" s="64">
        <f t="shared" si="92"/>
        <v>9681</v>
      </c>
      <c r="CN154" s="64">
        <f t="shared" si="93"/>
        <v>11796.99</v>
      </c>
    </row>
    <row r="155" spans="1:92" x14ac:dyDescent="0.25">
      <c r="A155" s="1">
        <v>150</v>
      </c>
      <c r="B155" s="4">
        <v>148</v>
      </c>
      <c r="C155" s="2" t="s">
        <v>14</v>
      </c>
      <c r="D155" s="50" t="s">
        <v>710</v>
      </c>
      <c r="E155" s="4">
        <v>139395</v>
      </c>
      <c r="F155" s="4">
        <v>40406</v>
      </c>
      <c r="G155" s="2" t="s">
        <v>360</v>
      </c>
      <c r="H155" s="51" t="str">
        <f t="shared" si="68"/>
        <v>100271-40406</v>
      </c>
      <c r="I155" s="4">
        <v>100271</v>
      </c>
      <c r="J155" s="2" t="s">
        <v>349</v>
      </c>
      <c r="K155" s="2" t="s">
        <v>19</v>
      </c>
      <c r="L155" s="2" t="s">
        <v>350</v>
      </c>
      <c r="M155" s="2" t="s">
        <v>21</v>
      </c>
      <c r="N155" s="3">
        <v>45108</v>
      </c>
      <c r="O155" s="3">
        <v>45473</v>
      </c>
      <c r="P155" s="12"/>
      <c r="Q155" s="12"/>
      <c r="R155" s="12"/>
      <c r="S155" s="13"/>
      <c r="T155" s="16"/>
      <c r="U155" s="16"/>
      <c r="V155" s="16"/>
      <c r="W155" s="17"/>
      <c r="X155" s="20">
        <v>19</v>
      </c>
      <c r="Y155" s="20">
        <v>1</v>
      </c>
      <c r="Z155" s="20">
        <v>20</v>
      </c>
      <c r="AA155" s="21" t="s">
        <v>1680</v>
      </c>
      <c r="AB155" s="2" t="s">
        <v>15</v>
      </c>
      <c r="AC155" s="4">
        <v>3332</v>
      </c>
      <c r="AD155" s="4"/>
      <c r="AE155" s="4">
        <v>19</v>
      </c>
      <c r="AF155" s="4">
        <v>12</v>
      </c>
      <c r="AG155" s="4"/>
      <c r="AH155" s="4"/>
      <c r="AI155" s="4"/>
      <c r="AJ155" s="4">
        <v>77</v>
      </c>
      <c r="AK155" s="4"/>
      <c r="AL155" s="4">
        <v>87</v>
      </c>
      <c r="AM155" s="4">
        <v>279</v>
      </c>
      <c r="AN155" s="4"/>
      <c r="AO155" s="4"/>
      <c r="AP155" s="4"/>
      <c r="AQ155" s="4">
        <v>1202</v>
      </c>
      <c r="AR155" s="4">
        <v>25</v>
      </c>
      <c r="AS155" s="4"/>
      <c r="AT155" s="4"/>
      <c r="AU155" s="4"/>
      <c r="AV155" s="4"/>
      <c r="AW155" s="4"/>
      <c r="AX155" s="4">
        <v>43</v>
      </c>
      <c r="AY155" s="4"/>
      <c r="AZ155" s="4"/>
      <c r="BA155" s="4">
        <v>23</v>
      </c>
      <c r="BB155" s="4">
        <v>3</v>
      </c>
      <c r="BC155" s="4">
        <v>61</v>
      </c>
      <c r="BD155" s="4"/>
      <c r="BE155" s="4"/>
      <c r="BF155" s="4">
        <v>4</v>
      </c>
      <c r="BG155" s="4"/>
      <c r="BH155" s="4">
        <f t="shared" si="70"/>
        <v>1835</v>
      </c>
      <c r="BI155" s="7">
        <f>X155+Y155</f>
        <v>20</v>
      </c>
      <c r="BJ155" s="7">
        <f t="shared" si="78"/>
        <v>23.240000000000002</v>
      </c>
      <c r="BK155" s="7"/>
      <c r="BL155" s="63"/>
      <c r="BM155" s="7">
        <f t="shared" si="79"/>
        <v>23.240000000000002</v>
      </c>
      <c r="BN155" s="7">
        <f t="shared" si="80"/>
        <v>3.240000000000002</v>
      </c>
      <c r="BO155" s="89">
        <f t="shared" si="81"/>
        <v>0.13941480206540455</v>
      </c>
      <c r="BP155" s="7">
        <f t="shared" si="82"/>
        <v>66640</v>
      </c>
      <c r="BQ155" s="7">
        <f t="shared" si="83"/>
        <v>77435.680000000008</v>
      </c>
      <c r="BR155" s="7"/>
      <c r="BS155" s="7"/>
      <c r="BU155" s="6">
        <f t="shared" si="84"/>
        <v>24.380000000000003</v>
      </c>
      <c r="BX155" s="64">
        <f t="shared" si="85"/>
        <v>24.380000000000003</v>
      </c>
      <c r="BY155" s="64">
        <f t="shared" si="86"/>
        <v>4.3800000000000026</v>
      </c>
      <c r="BZ155" s="82">
        <f t="shared" si="87"/>
        <v>0.1796554552912224</v>
      </c>
      <c r="CA155" s="64">
        <f t="shared" si="88"/>
        <v>66640</v>
      </c>
      <c r="CB155" s="64">
        <f t="shared" si="89"/>
        <v>81234.16</v>
      </c>
      <c r="CC155" s="64"/>
      <c r="CD155" s="64"/>
      <c r="CF155" s="89"/>
      <c r="CG155" s="7">
        <f t="shared" si="90"/>
        <v>36700</v>
      </c>
      <c r="CH155" s="7">
        <f t="shared" si="91"/>
        <v>42645.4</v>
      </c>
      <c r="CI155" s="7"/>
      <c r="CJ155" s="7"/>
      <c r="CL155" s="82"/>
      <c r="CM155" s="64">
        <f t="shared" si="92"/>
        <v>36700</v>
      </c>
      <c r="CN155" s="64">
        <f t="shared" si="93"/>
        <v>44737.3</v>
      </c>
    </row>
    <row r="156" spans="1:92" x14ac:dyDescent="0.25">
      <c r="A156" s="1">
        <v>151</v>
      </c>
      <c r="B156" s="4">
        <v>149</v>
      </c>
      <c r="C156" s="2" t="s">
        <v>14</v>
      </c>
      <c r="D156" s="50" t="s">
        <v>711</v>
      </c>
      <c r="E156" s="4">
        <v>405963</v>
      </c>
      <c r="F156" s="4">
        <v>30110</v>
      </c>
      <c r="G156" s="2" t="s">
        <v>361</v>
      </c>
      <c r="H156" s="51" t="str">
        <f t="shared" si="68"/>
        <v>100271-30110</v>
      </c>
      <c r="I156" s="4">
        <v>100271</v>
      </c>
      <c r="J156" s="2" t="s">
        <v>349</v>
      </c>
      <c r="K156" s="2" t="s">
        <v>19</v>
      </c>
      <c r="L156" s="2" t="s">
        <v>362</v>
      </c>
      <c r="M156" s="2" t="s">
        <v>21</v>
      </c>
      <c r="N156" s="3">
        <v>45108</v>
      </c>
      <c r="O156" s="3">
        <v>45473</v>
      </c>
      <c r="P156" s="12"/>
      <c r="Q156" s="12"/>
      <c r="R156" s="12"/>
      <c r="S156" s="13"/>
      <c r="T156" s="16"/>
      <c r="U156" s="16"/>
      <c r="V156" s="16"/>
      <c r="W156" s="17"/>
      <c r="X156" s="20">
        <v>22.25</v>
      </c>
      <c r="Y156" s="20">
        <v>1</v>
      </c>
      <c r="Z156" s="20">
        <v>23.5</v>
      </c>
      <c r="AA156" s="21" t="s">
        <v>1680</v>
      </c>
      <c r="AB156" s="2" t="s">
        <v>15</v>
      </c>
      <c r="AC156" s="4">
        <v>165</v>
      </c>
      <c r="AD156" s="4"/>
      <c r="AE156" s="4"/>
      <c r="AF156" s="4"/>
      <c r="AG156" s="4"/>
      <c r="AH156" s="4"/>
      <c r="AI156" s="4">
        <v>2</v>
      </c>
      <c r="AJ156" s="4"/>
      <c r="AK156" s="4"/>
      <c r="AL156" s="4"/>
      <c r="AM156" s="4"/>
      <c r="AN156" s="4">
        <v>20</v>
      </c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>
        <f t="shared" si="70"/>
        <v>22</v>
      </c>
      <c r="BI156" s="7">
        <f>X156+Y156</f>
        <v>23.25</v>
      </c>
      <c r="BJ156" s="7">
        <f t="shared" si="78"/>
        <v>27.020000000000003</v>
      </c>
      <c r="BK156" s="7"/>
      <c r="BL156" s="63"/>
      <c r="BM156" s="7">
        <f t="shared" si="79"/>
        <v>27.020000000000003</v>
      </c>
      <c r="BN156" s="7">
        <f t="shared" si="80"/>
        <v>3.7700000000000031</v>
      </c>
      <c r="BO156" s="89">
        <f t="shared" si="81"/>
        <v>0.13952627683197641</v>
      </c>
      <c r="BP156" s="7">
        <f t="shared" si="82"/>
        <v>3836.25</v>
      </c>
      <c r="BQ156" s="7">
        <f t="shared" si="83"/>
        <v>4458.3</v>
      </c>
      <c r="BR156" s="7"/>
      <c r="BS156" s="7"/>
      <c r="BU156" s="6">
        <f t="shared" si="84"/>
        <v>28.34</v>
      </c>
      <c r="BX156" s="64">
        <f t="shared" si="85"/>
        <v>28.34</v>
      </c>
      <c r="BY156" s="64">
        <f t="shared" si="86"/>
        <v>5.09</v>
      </c>
      <c r="BZ156" s="82">
        <f t="shared" si="87"/>
        <v>0.1796047988708539</v>
      </c>
      <c r="CA156" s="64">
        <f t="shared" si="88"/>
        <v>3836.25</v>
      </c>
      <c r="CB156" s="64">
        <f t="shared" si="89"/>
        <v>4676.1000000000004</v>
      </c>
      <c r="CC156" s="64"/>
      <c r="CD156" s="64"/>
      <c r="CF156" s="89"/>
      <c r="CG156" s="7">
        <f t="shared" si="90"/>
        <v>511.5</v>
      </c>
      <c r="CH156" s="7">
        <f t="shared" si="91"/>
        <v>594.44000000000005</v>
      </c>
      <c r="CI156" s="7"/>
      <c r="CJ156" s="7"/>
      <c r="CL156" s="82"/>
      <c r="CM156" s="64">
        <f t="shared" si="92"/>
        <v>511.5</v>
      </c>
      <c r="CN156" s="64">
        <f t="shared" si="93"/>
        <v>623.48</v>
      </c>
    </row>
    <row r="157" spans="1:92" x14ac:dyDescent="0.25">
      <c r="A157" s="1">
        <v>152</v>
      </c>
      <c r="B157" s="4">
        <v>150</v>
      </c>
      <c r="C157" s="2" t="s">
        <v>14</v>
      </c>
      <c r="D157" s="50" t="s">
        <v>712</v>
      </c>
      <c r="E157" s="4">
        <v>406001</v>
      </c>
      <c r="F157" s="4">
        <v>30131</v>
      </c>
      <c r="G157" s="2" t="s">
        <v>363</v>
      </c>
      <c r="H157" s="51" t="str">
        <f t="shared" si="68"/>
        <v>100271-30131</v>
      </c>
      <c r="I157" s="4">
        <v>100271</v>
      </c>
      <c r="J157" s="2" t="s">
        <v>349</v>
      </c>
      <c r="K157" s="2" t="s">
        <v>19</v>
      </c>
      <c r="L157" s="2" t="s">
        <v>364</v>
      </c>
      <c r="M157" s="2" t="s">
        <v>21</v>
      </c>
      <c r="N157" s="3">
        <v>45108</v>
      </c>
      <c r="O157" s="3">
        <v>45473</v>
      </c>
      <c r="P157" s="12"/>
      <c r="Q157" s="12"/>
      <c r="R157" s="12"/>
      <c r="S157" s="13"/>
      <c r="T157" s="16"/>
      <c r="U157" s="16"/>
      <c r="V157" s="16"/>
      <c r="W157" s="17"/>
      <c r="X157" s="20">
        <v>29</v>
      </c>
      <c r="Y157" s="20">
        <v>1</v>
      </c>
      <c r="Z157" s="20">
        <v>30.5</v>
      </c>
      <c r="AA157" s="21" t="s">
        <v>1680</v>
      </c>
      <c r="AB157" s="2" t="s">
        <v>15</v>
      </c>
      <c r="AC157" s="4">
        <v>187</v>
      </c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>
        <v>127</v>
      </c>
      <c r="AR157" s="4"/>
      <c r="AS157" s="4"/>
      <c r="AT157" s="4"/>
      <c r="AU157" s="4"/>
      <c r="AV157" s="4"/>
      <c r="AW157" s="4">
        <v>9</v>
      </c>
      <c r="AX157" s="4"/>
      <c r="AY157" s="4"/>
      <c r="AZ157" s="4"/>
      <c r="BA157" s="4"/>
      <c r="BB157" s="4">
        <v>6</v>
      </c>
      <c r="BC157" s="4"/>
      <c r="BD157" s="4"/>
      <c r="BE157" s="4"/>
      <c r="BF157" s="4"/>
      <c r="BG157" s="4"/>
      <c r="BH157" s="4">
        <f t="shared" si="70"/>
        <v>142</v>
      </c>
      <c r="BI157" s="7">
        <f>X157+Y157</f>
        <v>30</v>
      </c>
      <c r="BJ157" s="7">
        <f t="shared" si="78"/>
        <v>34.869999999999997</v>
      </c>
      <c r="BK157" s="7"/>
      <c r="BL157" s="63"/>
      <c r="BM157" s="7">
        <f t="shared" si="79"/>
        <v>34.869999999999997</v>
      </c>
      <c r="BN157" s="7">
        <f t="shared" si="80"/>
        <v>4.8699999999999974</v>
      </c>
      <c r="BO157" s="89">
        <f t="shared" si="81"/>
        <v>0.1396616002294235</v>
      </c>
      <c r="BP157" s="7">
        <f t="shared" si="82"/>
        <v>5610</v>
      </c>
      <c r="BQ157" s="7">
        <f t="shared" si="83"/>
        <v>6520.69</v>
      </c>
      <c r="BR157" s="7"/>
      <c r="BS157" s="7"/>
      <c r="BU157" s="6">
        <f t="shared" si="84"/>
        <v>36.57</v>
      </c>
      <c r="BX157" s="64">
        <f t="shared" si="85"/>
        <v>36.57</v>
      </c>
      <c r="BY157" s="64">
        <f t="shared" si="86"/>
        <v>6.57</v>
      </c>
      <c r="BZ157" s="82">
        <f t="shared" si="87"/>
        <v>0.17965545529122232</v>
      </c>
      <c r="CA157" s="64">
        <f t="shared" si="88"/>
        <v>5610</v>
      </c>
      <c r="CB157" s="64">
        <f t="shared" si="89"/>
        <v>6838.59</v>
      </c>
      <c r="CC157" s="64"/>
      <c r="CD157" s="64"/>
      <c r="CF157" s="89"/>
      <c r="CG157" s="7">
        <f t="shared" si="90"/>
        <v>4260</v>
      </c>
      <c r="CH157" s="7">
        <f t="shared" si="91"/>
        <v>4951.54</v>
      </c>
      <c r="CI157" s="7"/>
      <c r="CJ157" s="7"/>
      <c r="CL157" s="82"/>
      <c r="CM157" s="64">
        <f t="shared" si="92"/>
        <v>4260</v>
      </c>
      <c r="CN157" s="64">
        <f t="shared" si="93"/>
        <v>5192.9399999999996</v>
      </c>
    </row>
    <row r="158" spans="1:92" x14ac:dyDescent="0.25">
      <c r="A158" s="1">
        <v>153</v>
      </c>
      <c r="B158" s="4">
        <v>151</v>
      </c>
      <c r="C158" s="2" t="s">
        <v>14</v>
      </c>
      <c r="D158" s="50" t="s">
        <v>713</v>
      </c>
      <c r="E158" s="4">
        <v>143930</v>
      </c>
      <c r="F158" s="2" t="s">
        <v>365</v>
      </c>
      <c r="G158" s="2" t="s">
        <v>366</v>
      </c>
      <c r="H158" s="51" t="str">
        <f t="shared" si="68"/>
        <v>116346-38000-24698</v>
      </c>
      <c r="I158" s="4">
        <v>116346</v>
      </c>
      <c r="J158" s="2" t="s">
        <v>367</v>
      </c>
      <c r="K158" s="2" t="s">
        <v>19</v>
      </c>
      <c r="L158" s="2" t="s">
        <v>368</v>
      </c>
      <c r="M158" s="2" t="s">
        <v>21</v>
      </c>
      <c r="N158" s="3">
        <v>45108</v>
      </c>
      <c r="O158" s="3">
        <v>45473</v>
      </c>
      <c r="P158" s="12"/>
      <c r="Q158" s="12"/>
      <c r="R158" s="12"/>
      <c r="S158" s="13"/>
      <c r="T158" s="16"/>
      <c r="U158" s="16"/>
      <c r="V158" s="16" t="e">
        <f>VLOOKUP(E158,#REF!,14,FALSE)</f>
        <v>#REF!</v>
      </c>
      <c r="W158" s="17"/>
      <c r="X158" s="20"/>
      <c r="Y158" s="20"/>
      <c r="Z158" s="20">
        <v>26.2</v>
      </c>
      <c r="AA158" s="21" t="s">
        <v>1675</v>
      </c>
      <c r="AB158" s="2" t="s">
        <v>15</v>
      </c>
      <c r="AC158" s="4">
        <v>497</v>
      </c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>
        <v>312</v>
      </c>
      <c r="AR158" s="4"/>
      <c r="AS158" s="4"/>
      <c r="AT158" s="4"/>
      <c r="AU158" s="4"/>
      <c r="AV158" s="4"/>
      <c r="AW158" s="4"/>
      <c r="AX158" s="4"/>
      <c r="AY158" s="4">
        <v>1</v>
      </c>
      <c r="AZ158" s="4"/>
      <c r="BA158" s="4"/>
      <c r="BB158" s="4"/>
      <c r="BC158" s="4">
        <v>54</v>
      </c>
      <c r="BD158" s="4"/>
      <c r="BE158" s="4"/>
      <c r="BF158" s="4"/>
      <c r="BG158" s="4"/>
      <c r="BH158" s="4">
        <f t="shared" si="70"/>
        <v>367</v>
      </c>
      <c r="BI158" s="7">
        <f>Z158</f>
        <v>26.2</v>
      </c>
      <c r="BJ158" s="7">
        <f t="shared" si="78"/>
        <v>30.450000000000003</v>
      </c>
      <c r="BK158" s="7"/>
      <c r="BL158" s="63"/>
      <c r="BM158" s="7">
        <f t="shared" si="79"/>
        <v>30.450000000000003</v>
      </c>
      <c r="BN158" s="7">
        <f t="shared" si="80"/>
        <v>4.2500000000000036</v>
      </c>
      <c r="BO158" s="89">
        <f t="shared" si="81"/>
        <v>0.13957307060755347</v>
      </c>
      <c r="BP158" s="7">
        <f t="shared" si="82"/>
        <v>13021.4</v>
      </c>
      <c r="BQ158" s="7">
        <f t="shared" si="83"/>
        <v>15133.650000000001</v>
      </c>
      <c r="BR158" s="7"/>
      <c r="BS158" s="7"/>
      <c r="BU158" s="6">
        <f t="shared" si="84"/>
        <v>31.94</v>
      </c>
      <c r="BX158" s="64">
        <f t="shared" si="85"/>
        <v>31.94</v>
      </c>
      <c r="BY158" s="64">
        <f t="shared" si="86"/>
        <v>5.740000000000002</v>
      </c>
      <c r="BZ158" s="82">
        <f t="shared" si="87"/>
        <v>0.17971195992485917</v>
      </c>
      <c r="CA158" s="64">
        <f t="shared" si="88"/>
        <v>13021.4</v>
      </c>
      <c r="CB158" s="64">
        <f t="shared" si="89"/>
        <v>15874.18</v>
      </c>
      <c r="CC158" s="64"/>
      <c r="CD158" s="64"/>
      <c r="CF158" s="89"/>
      <c r="CG158" s="7">
        <f t="shared" si="90"/>
        <v>9615.4</v>
      </c>
      <c r="CH158" s="7">
        <f t="shared" si="91"/>
        <v>11175.150000000001</v>
      </c>
      <c r="CI158" s="7"/>
      <c r="CJ158" s="7"/>
      <c r="CL158" s="82"/>
      <c r="CM158" s="64">
        <f t="shared" si="92"/>
        <v>9615.4</v>
      </c>
      <c r="CN158" s="64">
        <f t="shared" si="93"/>
        <v>11721.98</v>
      </c>
    </row>
    <row r="159" spans="1:92" x14ac:dyDescent="0.25">
      <c r="A159" s="1">
        <v>154</v>
      </c>
      <c r="B159" s="4">
        <v>152</v>
      </c>
      <c r="C159" s="2" t="s">
        <v>14</v>
      </c>
      <c r="D159" s="50" t="s">
        <v>714</v>
      </c>
      <c r="E159" s="4">
        <v>141090</v>
      </c>
      <c r="F159" s="4">
        <v>883602</v>
      </c>
      <c r="G159" s="2" t="s">
        <v>369</v>
      </c>
      <c r="H159" s="51" t="str">
        <f t="shared" si="68"/>
        <v>100324-883602</v>
      </c>
      <c r="I159" s="4">
        <v>100324</v>
      </c>
      <c r="J159" s="2" t="s">
        <v>370</v>
      </c>
      <c r="K159" s="2" t="s">
        <v>19</v>
      </c>
      <c r="L159" s="2" t="s">
        <v>371</v>
      </c>
      <c r="M159" s="2" t="s">
        <v>21</v>
      </c>
      <c r="N159" s="3">
        <v>45108</v>
      </c>
      <c r="O159" s="3">
        <v>45473</v>
      </c>
      <c r="P159" s="12"/>
      <c r="Q159" s="12"/>
      <c r="R159" s="12"/>
      <c r="S159" s="13"/>
      <c r="T159" s="16">
        <v>18</v>
      </c>
      <c r="U159" s="16">
        <v>1</v>
      </c>
      <c r="V159" s="16"/>
      <c r="W159" s="17"/>
      <c r="X159" s="20"/>
      <c r="Y159" s="20"/>
      <c r="Z159" s="20"/>
      <c r="AA159" s="21"/>
      <c r="AB159" s="2" t="s">
        <v>15</v>
      </c>
      <c r="AC159" s="4">
        <v>238</v>
      </c>
      <c r="AD159" s="4"/>
      <c r="AE159" s="4"/>
      <c r="AF159" s="4"/>
      <c r="AG159" s="4">
        <v>102</v>
      </c>
      <c r="AH159" s="4"/>
      <c r="AI159" s="4"/>
      <c r="AJ159" s="4">
        <v>12</v>
      </c>
      <c r="AK159" s="4"/>
      <c r="AL159" s="4"/>
      <c r="AM159" s="4"/>
      <c r="AN159" s="4"/>
      <c r="AO159" s="4"/>
      <c r="AP159" s="4"/>
      <c r="AQ159" s="4"/>
      <c r="AR159" s="4">
        <v>2</v>
      </c>
      <c r="AS159" s="4"/>
      <c r="AT159" s="4"/>
      <c r="AU159" s="4">
        <v>1</v>
      </c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>
        <f t="shared" si="70"/>
        <v>117</v>
      </c>
      <c r="BI159" s="7">
        <f>T159+U159</f>
        <v>19</v>
      </c>
      <c r="BJ159" s="7">
        <f t="shared" si="78"/>
        <v>22.080000000000002</v>
      </c>
      <c r="BK159" s="7"/>
      <c r="BL159" s="63"/>
      <c r="BM159" s="7">
        <f t="shared" si="79"/>
        <v>22.080000000000002</v>
      </c>
      <c r="BN159" s="7">
        <f t="shared" si="80"/>
        <v>3.0800000000000018</v>
      </c>
      <c r="BO159" s="89">
        <f t="shared" si="81"/>
        <v>0.13949275362318847</v>
      </c>
      <c r="BP159" s="7">
        <f t="shared" si="82"/>
        <v>4522</v>
      </c>
      <c r="BQ159" s="7">
        <f t="shared" si="83"/>
        <v>5255.0400000000009</v>
      </c>
      <c r="BR159" s="7"/>
      <c r="BS159" s="7"/>
      <c r="BU159" s="6">
        <f t="shared" si="84"/>
        <v>23.16</v>
      </c>
      <c r="BX159" s="64">
        <f t="shared" si="85"/>
        <v>23.16</v>
      </c>
      <c r="BY159" s="64">
        <f t="shared" si="86"/>
        <v>4.16</v>
      </c>
      <c r="BZ159" s="82">
        <f t="shared" si="87"/>
        <v>0.17962003454231434</v>
      </c>
      <c r="CA159" s="64">
        <f t="shared" si="88"/>
        <v>4522</v>
      </c>
      <c r="CB159" s="64">
        <f t="shared" si="89"/>
        <v>5512.08</v>
      </c>
      <c r="CC159" s="64"/>
      <c r="CD159" s="64"/>
      <c r="CF159" s="89"/>
      <c r="CG159" s="7">
        <f t="shared" si="90"/>
        <v>2223</v>
      </c>
      <c r="CH159" s="7">
        <f t="shared" si="91"/>
        <v>2583.36</v>
      </c>
      <c r="CI159" s="7"/>
      <c r="CJ159" s="7"/>
      <c r="CL159" s="82"/>
      <c r="CM159" s="64">
        <f t="shared" si="92"/>
        <v>2223</v>
      </c>
      <c r="CN159" s="64">
        <f t="shared" si="93"/>
        <v>2709.72</v>
      </c>
    </row>
    <row r="160" spans="1:92" x14ac:dyDescent="0.25">
      <c r="A160" s="1">
        <v>155</v>
      </c>
      <c r="B160" s="4">
        <v>153</v>
      </c>
      <c r="C160" s="2" t="s">
        <v>14</v>
      </c>
      <c r="D160" s="50" t="s">
        <v>715</v>
      </c>
      <c r="E160" s="4">
        <v>201458</v>
      </c>
      <c r="F160" s="4">
        <v>88235</v>
      </c>
      <c r="G160" s="2" t="s">
        <v>372</v>
      </c>
      <c r="H160" s="51" t="str">
        <f t="shared" si="68"/>
        <v>100324-88235</v>
      </c>
      <c r="I160" s="4">
        <v>100324</v>
      </c>
      <c r="J160" s="2" t="s">
        <v>370</v>
      </c>
      <c r="K160" s="2" t="s">
        <v>19</v>
      </c>
      <c r="L160" s="2" t="s">
        <v>373</v>
      </c>
      <c r="M160" s="2" t="s">
        <v>21</v>
      </c>
      <c r="N160" s="3">
        <v>45108</v>
      </c>
      <c r="O160" s="3">
        <v>45473</v>
      </c>
      <c r="P160" s="12"/>
      <c r="Q160" s="12"/>
      <c r="R160" s="12"/>
      <c r="S160" s="13"/>
      <c r="T160" s="16">
        <v>12.3</v>
      </c>
      <c r="U160" s="16">
        <v>0.75</v>
      </c>
      <c r="V160" s="16"/>
      <c r="W160" s="17"/>
      <c r="X160" s="20"/>
      <c r="Y160" s="20"/>
      <c r="Z160" s="20"/>
      <c r="AA160" s="21"/>
      <c r="AB160" s="2" t="s">
        <v>15</v>
      </c>
      <c r="AC160" s="4">
        <v>357</v>
      </c>
      <c r="AD160" s="4"/>
      <c r="AE160" s="4"/>
      <c r="AF160" s="4">
        <v>2</v>
      </c>
      <c r="AG160" s="4">
        <v>1</v>
      </c>
      <c r="AH160" s="4"/>
      <c r="AI160" s="4"/>
      <c r="AJ160" s="4">
        <v>25</v>
      </c>
      <c r="AK160" s="4"/>
      <c r="AL160" s="4"/>
      <c r="AM160" s="4"/>
      <c r="AN160" s="4"/>
      <c r="AO160" s="4"/>
      <c r="AP160" s="4"/>
      <c r="AQ160" s="4"/>
      <c r="AR160" s="4">
        <v>112</v>
      </c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>
        <v>16</v>
      </c>
      <c r="BG160" s="4"/>
      <c r="BH160" s="4">
        <f t="shared" si="70"/>
        <v>156</v>
      </c>
      <c r="BI160" s="7">
        <f>T160+U160</f>
        <v>13.05</v>
      </c>
      <c r="BJ160" s="7">
        <f t="shared" si="78"/>
        <v>15.16</v>
      </c>
      <c r="BK160" s="7"/>
      <c r="BL160" s="63"/>
      <c r="BM160" s="7">
        <f t="shared" si="79"/>
        <v>15.16</v>
      </c>
      <c r="BN160" s="7">
        <f t="shared" si="80"/>
        <v>2.1099999999999994</v>
      </c>
      <c r="BO160" s="89">
        <f t="shared" si="81"/>
        <v>0.13918205804749337</v>
      </c>
      <c r="BP160" s="7">
        <f t="shared" si="82"/>
        <v>4658.8500000000004</v>
      </c>
      <c r="BQ160" s="7">
        <f t="shared" si="83"/>
        <v>5412.12</v>
      </c>
      <c r="BR160" s="7"/>
      <c r="BS160" s="7"/>
      <c r="BU160" s="6">
        <f t="shared" si="84"/>
        <v>15.9</v>
      </c>
      <c r="BX160" s="64">
        <f t="shared" si="85"/>
        <v>15.9</v>
      </c>
      <c r="BY160" s="64">
        <f t="shared" si="86"/>
        <v>2.8499999999999996</v>
      </c>
      <c r="BZ160" s="82">
        <f t="shared" si="87"/>
        <v>0.17924528301886788</v>
      </c>
      <c r="CA160" s="64">
        <f t="shared" si="88"/>
        <v>4658.8500000000004</v>
      </c>
      <c r="CB160" s="64">
        <f t="shared" si="89"/>
        <v>5676.3</v>
      </c>
      <c r="CC160" s="64"/>
      <c r="CD160" s="64"/>
      <c r="CF160" s="89"/>
      <c r="CG160" s="7">
        <f t="shared" si="90"/>
        <v>2035.8000000000002</v>
      </c>
      <c r="CH160" s="7">
        <f t="shared" si="91"/>
        <v>2364.96</v>
      </c>
      <c r="CI160" s="7"/>
      <c r="CJ160" s="7"/>
      <c r="CL160" s="82"/>
      <c r="CM160" s="64">
        <f t="shared" si="92"/>
        <v>2035.8000000000002</v>
      </c>
      <c r="CN160" s="64">
        <f t="shared" si="93"/>
        <v>2480.4</v>
      </c>
    </row>
    <row r="161" spans="1:92" x14ac:dyDescent="0.25">
      <c r="A161" s="1">
        <v>156</v>
      </c>
      <c r="B161" s="4">
        <v>154</v>
      </c>
      <c r="C161" s="2" t="s">
        <v>14</v>
      </c>
      <c r="D161" s="50" t="s">
        <v>716</v>
      </c>
      <c r="E161" s="4">
        <v>248547</v>
      </c>
      <c r="F161" s="4">
        <v>884802</v>
      </c>
      <c r="G161" s="2" t="s">
        <v>374</v>
      </c>
      <c r="H161" s="51" t="str">
        <f t="shared" si="68"/>
        <v>100324-884802</v>
      </c>
      <c r="I161" s="4">
        <v>100324</v>
      </c>
      <c r="J161" s="2" t="s">
        <v>370</v>
      </c>
      <c r="K161" s="2" t="s">
        <v>19</v>
      </c>
      <c r="L161" s="2" t="s">
        <v>371</v>
      </c>
      <c r="M161" s="2" t="s">
        <v>21</v>
      </c>
      <c r="N161" s="3">
        <v>45108</v>
      </c>
      <c r="O161" s="3">
        <v>45473</v>
      </c>
      <c r="P161" s="12"/>
      <c r="Q161" s="12"/>
      <c r="R161" s="12"/>
      <c r="S161" s="13"/>
      <c r="T161" s="16">
        <v>18</v>
      </c>
      <c r="U161" s="16">
        <v>0.75</v>
      </c>
      <c r="V161" s="16"/>
      <c r="W161" s="17"/>
      <c r="X161" s="20"/>
      <c r="Y161" s="20"/>
      <c r="Z161" s="20"/>
      <c r="AA161" s="21"/>
      <c r="AB161" s="2" t="s">
        <v>15</v>
      </c>
      <c r="AC161" s="4">
        <v>271</v>
      </c>
      <c r="AD161" s="4"/>
      <c r="AE161" s="4"/>
      <c r="AF161" s="4"/>
      <c r="AG161" s="4">
        <v>63</v>
      </c>
      <c r="AH161" s="4"/>
      <c r="AI161" s="4">
        <v>27</v>
      </c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>
        <v>8</v>
      </c>
      <c r="BG161" s="4"/>
      <c r="BH161" s="4">
        <f t="shared" si="70"/>
        <v>98</v>
      </c>
      <c r="BI161" s="7">
        <f>T161+U161</f>
        <v>18.75</v>
      </c>
      <c r="BJ161" s="7">
        <f t="shared" si="78"/>
        <v>21.790000000000003</v>
      </c>
      <c r="BK161" s="7"/>
      <c r="BL161" s="63"/>
      <c r="BM161" s="7">
        <f t="shared" si="79"/>
        <v>21.790000000000003</v>
      </c>
      <c r="BN161" s="7">
        <f t="shared" si="80"/>
        <v>3.0400000000000027</v>
      </c>
      <c r="BO161" s="89">
        <f t="shared" si="81"/>
        <v>0.13951353832033053</v>
      </c>
      <c r="BP161" s="7">
        <f t="shared" si="82"/>
        <v>5081.25</v>
      </c>
      <c r="BQ161" s="7">
        <f t="shared" si="83"/>
        <v>5905.0900000000011</v>
      </c>
      <c r="BR161" s="7"/>
      <c r="BS161" s="7"/>
      <c r="BU161" s="6">
        <f t="shared" si="84"/>
        <v>22.85</v>
      </c>
      <c r="BX161" s="64">
        <f t="shared" si="85"/>
        <v>22.85</v>
      </c>
      <c r="BY161" s="64">
        <f t="shared" si="86"/>
        <v>4.1000000000000014</v>
      </c>
      <c r="BZ161" s="82">
        <f t="shared" si="87"/>
        <v>0.17943107221006568</v>
      </c>
      <c r="CA161" s="64">
        <f t="shared" si="88"/>
        <v>5081.25</v>
      </c>
      <c r="CB161" s="64">
        <f t="shared" si="89"/>
        <v>6192.35</v>
      </c>
      <c r="CC161" s="64"/>
      <c r="CD161" s="64"/>
      <c r="CF161" s="89"/>
      <c r="CG161" s="7">
        <f t="shared" si="90"/>
        <v>1837.5</v>
      </c>
      <c r="CH161" s="7">
        <f t="shared" si="91"/>
        <v>2135.42</v>
      </c>
      <c r="CI161" s="7"/>
      <c r="CJ161" s="7"/>
      <c r="CL161" s="82"/>
      <c r="CM161" s="64">
        <f t="shared" si="92"/>
        <v>1837.5</v>
      </c>
      <c r="CN161" s="64">
        <f t="shared" si="93"/>
        <v>2239.3000000000002</v>
      </c>
    </row>
    <row r="162" spans="1:92" x14ac:dyDescent="0.25">
      <c r="A162" s="1">
        <v>157</v>
      </c>
      <c r="B162" s="4">
        <v>155</v>
      </c>
      <c r="C162" s="2" t="s">
        <v>14</v>
      </c>
      <c r="D162" s="50" t="s">
        <v>717</v>
      </c>
      <c r="E162" s="4">
        <v>202826</v>
      </c>
      <c r="F162" s="4">
        <v>130075</v>
      </c>
      <c r="G162" s="2" t="s">
        <v>376</v>
      </c>
      <c r="H162" s="51" t="str">
        <f t="shared" si="68"/>
        <v>100363-130075</v>
      </c>
      <c r="I162" s="4">
        <v>100363</v>
      </c>
      <c r="J162" s="2" t="s">
        <v>375</v>
      </c>
      <c r="K162" s="2" t="s">
        <v>19</v>
      </c>
      <c r="L162" s="2" t="s">
        <v>377</v>
      </c>
      <c r="M162" s="2" t="s">
        <v>21</v>
      </c>
      <c r="N162" s="3">
        <v>45108</v>
      </c>
      <c r="O162" s="3">
        <v>45473</v>
      </c>
      <c r="P162" s="12"/>
      <c r="Q162" s="12"/>
      <c r="R162" s="12"/>
      <c r="S162" s="13"/>
      <c r="T162" s="16"/>
      <c r="U162" s="16"/>
      <c r="V162" s="16" t="e">
        <f>VLOOKUP(E162,#REF!,14,FALSE)</f>
        <v>#REF!</v>
      </c>
      <c r="W162" s="17"/>
      <c r="X162" s="20"/>
      <c r="Y162" s="20"/>
      <c r="Z162" s="20">
        <v>35</v>
      </c>
      <c r="AA162" s="21" t="s">
        <v>1681</v>
      </c>
      <c r="AB162" s="2" t="s">
        <v>15</v>
      </c>
      <c r="AC162" s="4">
        <v>187</v>
      </c>
      <c r="AD162" s="4">
        <v>1</v>
      </c>
      <c r="AE162" s="4"/>
      <c r="AF162" s="4">
        <v>22</v>
      </c>
      <c r="AG162" s="4">
        <v>6</v>
      </c>
      <c r="AH162" s="4">
        <v>10</v>
      </c>
      <c r="AI162" s="4"/>
      <c r="AJ162" s="4"/>
      <c r="AK162" s="4"/>
      <c r="AL162" s="4"/>
      <c r="AM162" s="4"/>
      <c r="AN162" s="4">
        <v>29</v>
      </c>
      <c r="AO162" s="4"/>
      <c r="AP162" s="4"/>
      <c r="AQ162" s="4"/>
      <c r="AR162" s="4"/>
      <c r="AS162" s="4"/>
      <c r="AT162" s="4">
        <v>58</v>
      </c>
      <c r="AU162" s="4">
        <v>29</v>
      </c>
      <c r="AV162" s="4"/>
      <c r="AW162" s="4"/>
      <c r="AX162" s="4">
        <v>2</v>
      </c>
      <c r="AY162" s="4"/>
      <c r="AZ162" s="4"/>
      <c r="BA162" s="4"/>
      <c r="BB162" s="4"/>
      <c r="BC162" s="4"/>
      <c r="BD162" s="4"/>
      <c r="BE162" s="4"/>
      <c r="BF162" s="4"/>
      <c r="BG162" s="4"/>
      <c r="BH162" s="4">
        <f t="shared" si="70"/>
        <v>157</v>
      </c>
      <c r="BI162" s="7">
        <f>Z162</f>
        <v>35</v>
      </c>
      <c r="BJ162" s="7">
        <f t="shared" si="78"/>
        <v>40.68</v>
      </c>
      <c r="BK162" s="7"/>
      <c r="BL162" s="63"/>
      <c r="BM162" s="7">
        <f t="shared" si="79"/>
        <v>40.68</v>
      </c>
      <c r="BN162" s="7">
        <f t="shared" si="80"/>
        <v>5.68</v>
      </c>
      <c r="BO162" s="89">
        <f t="shared" si="81"/>
        <v>0.13962635201573254</v>
      </c>
      <c r="BP162" s="7">
        <f t="shared" si="82"/>
        <v>6545</v>
      </c>
      <c r="BQ162" s="7">
        <f t="shared" si="83"/>
        <v>7607.16</v>
      </c>
      <c r="BR162" s="7"/>
      <c r="BS162" s="7"/>
      <c r="BU162" s="6">
        <f t="shared" si="84"/>
        <v>42.669999999999995</v>
      </c>
      <c r="BX162" s="64">
        <f t="shared" si="85"/>
        <v>42.669999999999995</v>
      </c>
      <c r="BY162" s="64">
        <f t="shared" si="86"/>
        <v>7.6699999999999946</v>
      </c>
      <c r="BZ162" s="82">
        <f t="shared" si="87"/>
        <v>0.17975158190766335</v>
      </c>
      <c r="CA162" s="64">
        <f t="shared" si="88"/>
        <v>6545</v>
      </c>
      <c r="CB162" s="64">
        <f t="shared" si="89"/>
        <v>7979.2899999999991</v>
      </c>
      <c r="CC162" s="64"/>
      <c r="CD162" s="64"/>
      <c r="CF162" s="89"/>
      <c r="CG162" s="7">
        <f t="shared" si="90"/>
        <v>5495</v>
      </c>
      <c r="CH162" s="7">
        <f t="shared" si="91"/>
        <v>6386.76</v>
      </c>
      <c r="CI162" s="7"/>
      <c r="CJ162" s="7"/>
      <c r="CL162" s="82"/>
      <c r="CM162" s="64">
        <f t="shared" si="92"/>
        <v>5495</v>
      </c>
      <c r="CN162" s="64">
        <f t="shared" si="93"/>
        <v>6699.19</v>
      </c>
    </row>
    <row r="163" spans="1:92" x14ac:dyDescent="0.25">
      <c r="A163" s="1">
        <v>158</v>
      </c>
      <c r="B163" s="4">
        <v>156</v>
      </c>
      <c r="C163" s="2" t="s">
        <v>14</v>
      </c>
      <c r="D163" s="50" t="s">
        <v>718</v>
      </c>
      <c r="E163" s="4">
        <v>403406</v>
      </c>
      <c r="F163" s="4">
        <v>97576</v>
      </c>
      <c r="G163" s="2" t="s">
        <v>270</v>
      </c>
      <c r="H163" s="51" t="str">
        <f t="shared" si="68"/>
        <v>100340-97576</v>
      </c>
      <c r="I163" s="4">
        <v>100340</v>
      </c>
      <c r="J163" s="2" t="s">
        <v>378</v>
      </c>
      <c r="K163" s="2" t="s">
        <v>19</v>
      </c>
      <c r="L163" s="2" t="s">
        <v>379</v>
      </c>
      <c r="M163" s="2" t="s">
        <v>21</v>
      </c>
      <c r="N163" s="3">
        <v>45108</v>
      </c>
      <c r="O163" s="3">
        <v>45473</v>
      </c>
      <c r="P163" s="12"/>
      <c r="Q163" s="12"/>
      <c r="R163" s="12"/>
      <c r="S163" s="13"/>
      <c r="T163" s="16"/>
      <c r="U163" s="16"/>
      <c r="V163" s="16"/>
      <c r="W163" s="17"/>
      <c r="X163" s="20">
        <v>68.16</v>
      </c>
      <c r="Y163" s="20">
        <v>1</v>
      </c>
      <c r="Z163" s="20">
        <v>69.52</v>
      </c>
      <c r="AA163" s="56" t="s">
        <v>1671</v>
      </c>
      <c r="AB163" s="2" t="s">
        <v>15</v>
      </c>
      <c r="AC163" s="4">
        <v>5971</v>
      </c>
      <c r="AD163" s="4"/>
      <c r="AE163" s="4">
        <v>97</v>
      </c>
      <c r="AF163" s="4"/>
      <c r="AG163" s="4">
        <v>1</v>
      </c>
      <c r="AH163" s="4">
        <v>290</v>
      </c>
      <c r="AI163" s="4"/>
      <c r="AJ163" s="4">
        <v>1</v>
      </c>
      <c r="AK163" s="4"/>
      <c r="AL163" s="4">
        <v>108</v>
      </c>
      <c r="AM163" s="4">
        <v>132</v>
      </c>
      <c r="AN163" s="4">
        <v>430</v>
      </c>
      <c r="AO163" s="4"/>
      <c r="AP163" s="4">
        <v>75</v>
      </c>
      <c r="AQ163" s="4">
        <v>258</v>
      </c>
      <c r="AR163" s="4">
        <v>3</v>
      </c>
      <c r="AS163" s="4">
        <v>758</v>
      </c>
      <c r="AT163" s="4">
        <v>97</v>
      </c>
      <c r="AU163" s="4">
        <v>145</v>
      </c>
      <c r="AV163" s="4">
        <v>300</v>
      </c>
      <c r="AW163" s="4"/>
      <c r="AX163" s="4">
        <v>6</v>
      </c>
      <c r="AY163" s="4">
        <v>169</v>
      </c>
      <c r="AZ163" s="4"/>
      <c r="BA163" s="4"/>
      <c r="BB163" s="4">
        <v>9</v>
      </c>
      <c r="BC163" s="4">
        <v>54</v>
      </c>
      <c r="BD163" s="4"/>
      <c r="BE163" s="4"/>
      <c r="BF163" s="4"/>
      <c r="BG163" s="4">
        <v>141</v>
      </c>
      <c r="BH163" s="4">
        <f t="shared" si="70"/>
        <v>3074</v>
      </c>
      <c r="BI163" s="7">
        <f t="shared" ref="BI163:BI170" si="94">X163+Y163</f>
        <v>69.16</v>
      </c>
      <c r="BJ163" s="7">
        <f t="shared" si="78"/>
        <v>80.400000000000006</v>
      </c>
      <c r="BK163" s="7"/>
      <c r="BL163" s="63">
        <v>-5.96</v>
      </c>
      <c r="BM163" s="7">
        <f t="shared" si="79"/>
        <v>74.440000000000012</v>
      </c>
      <c r="BN163" s="7">
        <f t="shared" si="80"/>
        <v>11.240000000000009</v>
      </c>
      <c r="BO163" s="89">
        <f t="shared" si="81"/>
        <v>0.13980099502487572</v>
      </c>
      <c r="BP163" s="7">
        <f t="shared" si="82"/>
        <v>412954.36</v>
      </c>
      <c r="BQ163" s="7">
        <f t="shared" si="83"/>
        <v>480068.4</v>
      </c>
      <c r="BR163" s="7"/>
      <c r="BS163" s="7"/>
      <c r="BU163" s="6">
        <f t="shared" si="84"/>
        <v>84.33</v>
      </c>
      <c r="BW163" s="65">
        <f t="shared" ref="BW163:BW170" si="95">BL163</f>
        <v>-5.96</v>
      </c>
      <c r="BX163" s="64">
        <f t="shared" si="85"/>
        <v>78.37</v>
      </c>
      <c r="BY163" s="64">
        <f t="shared" si="86"/>
        <v>15.170000000000002</v>
      </c>
      <c r="BZ163" s="82">
        <f t="shared" si="87"/>
        <v>0.17988853314360254</v>
      </c>
      <c r="CA163" s="64">
        <f t="shared" si="88"/>
        <v>412954.36</v>
      </c>
      <c r="CB163" s="64">
        <f t="shared" si="89"/>
        <v>503534.43</v>
      </c>
      <c r="CC163" s="64"/>
      <c r="CD163" s="64"/>
      <c r="CF163" s="89"/>
      <c r="CG163" s="7">
        <f t="shared" si="90"/>
        <v>212597.84</v>
      </c>
      <c r="CH163" s="7">
        <f t="shared" si="91"/>
        <v>247149.6</v>
      </c>
      <c r="CI163" s="7"/>
      <c r="CJ163" s="7"/>
      <c r="CL163" s="82"/>
      <c r="CM163" s="64">
        <f t="shared" si="92"/>
        <v>212597.84</v>
      </c>
      <c r="CN163" s="64">
        <f t="shared" si="93"/>
        <v>259230.41999999998</v>
      </c>
    </row>
    <row r="164" spans="1:92" x14ac:dyDescent="0.25">
      <c r="A164" s="1">
        <v>159</v>
      </c>
      <c r="B164" s="4">
        <v>157</v>
      </c>
      <c r="C164" s="2" t="s">
        <v>14</v>
      </c>
      <c r="D164" s="50" t="s">
        <v>719</v>
      </c>
      <c r="E164" s="4">
        <v>403419</v>
      </c>
      <c r="F164" s="4">
        <v>71662</v>
      </c>
      <c r="G164" s="2" t="s">
        <v>380</v>
      </c>
      <c r="H164" s="51" t="str">
        <f t="shared" si="68"/>
        <v>100340-71662</v>
      </c>
      <c r="I164" s="4">
        <v>100340</v>
      </c>
      <c r="J164" s="2" t="s">
        <v>378</v>
      </c>
      <c r="K164" s="2" t="s">
        <v>19</v>
      </c>
      <c r="L164" s="2" t="s">
        <v>379</v>
      </c>
      <c r="M164" s="2" t="s">
        <v>21</v>
      </c>
      <c r="N164" s="3">
        <v>45108</v>
      </c>
      <c r="O164" s="3">
        <v>45473</v>
      </c>
      <c r="P164" s="12"/>
      <c r="Q164" s="12"/>
      <c r="R164" s="12"/>
      <c r="S164" s="13"/>
      <c r="T164" s="16"/>
      <c r="U164" s="16"/>
      <c r="V164" s="16"/>
      <c r="W164" s="17"/>
      <c r="X164" s="20">
        <v>69.12</v>
      </c>
      <c r="Y164" s="20">
        <v>1</v>
      </c>
      <c r="Z164" s="20">
        <v>70.48</v>
      </c>
      <c r="AA164" s="56" t="s">
        <v>1671</v>
      </c>
      <c r="AB164" s="2" t="s">
        <v>15</v>
      </c>
      <c r="AC164" s="4">
        <v>406</v>
      </c>
      <c r="AD164" s="4">
        <v>21</v>
      </c>
      <c r="AE164" s="4"/>
      <c r="AF164" s="4"/>
      <c r="AG164" s="4">
        <v>139</v>
      </c>
      <c r="AH164" s="4"/>
      <c r="AI164" s="4">
        <v>15</v>
      </c>
      <c r="AJ164" s="4"/>
      <c r="AK164" s="4"/>
      <c r="AL164" s="4">
        <v>1</v>
      </c>
      <c r="AM164" s="4">
        <v>5</v>
      </c>
      <c r="AN164" s="4"/>
      <c r="AO164" s="4"/>
      <c r="AP164" s="4">
        <v>23</v>
      </c>
      <c r="AQ164" s="4"/>
      <c r="AR164" s="4">
        <v>4</v>
      </c>
      <c r="AS164" s="4"/>
      <c r="AT164" s="4"/>
      <c r="AU164" s="4">
        <v>94</v>
      </c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>
        <f t="shared" si="70"/>
        <v>302</v>
      </c>
      <c r="BI164" s="7">
        <f t="shared" si="94"/>
        <v>70.12</v>
      </c>
      <c r="BJ164" s="7">
        <f t="shared" si="78"/>
        <v>81.52000000000001</v>
      </c>
      <c r="BK164" s="7"/>
      <c r="BL164" s="63">
        <v>-5.96</v>
      </c>
      <c r="BM164" s="7">
        <f t="shared" si="79"/>
        <v>75.560000000000016</v>
      </c>
      <c r="BN164" s="7">
        <f t="shared" si="80"/>
        <v>11.400000000000006</v>
      </c>
      <c r="BO164" s="89">
        <f t="shared" si="81"/>
        <v>0.13984298331697748</v>
      </c>
      <c r="BP164" s="7">
        <f t="shared" si="82"/>
        <v>28468.720000000001</v>
      </c>
      <c r="BQ164" s="7">
        <f t="shared" si="83"/>
        <v>33097.120000000003</v>
      </c>
      <c r="BR164" s="7"/>
      <c r="BS164" s="7"/>
      <c r="BU164" s="6">
        <f t="shared" si="84"/>
        <v>85.5</v>
      </c>
      <c r="BW164" s="65">
        <f t="shared" si="95"/>
        <v>-5.96</v>
      </c>
      <c r="BX164" s="64">
        <f t="shared" si="85"/>
        <v>79.540000000000006</v>
      </c>
      <c r="BY164" s="64">
        <f t="shared" si="86"/>
        <v>15.379999999999995</v>
      </c>
      <c r="BZ164" s="82">
        <f t="shared" si="87"/>
        <v>0.17988304093567245</v>
      </c>
      <c r="CA164" s="64">
        <f t="shared" si="88"/>
        <v>28468.720000000001</v>
      </c>
      <c r="CB164" s="64">
        <f t="shared" si="89"/>
        <v>34713</v>
      </c>
      <c r="CC164" s="64"/>
      <c r="CD164" s="64"/>
      <c r="CF164" s="89"/>
      <c r="CG164" s="7">
        <f t="shared" si="90"/>
        <v>21176.240000000002</v>
      </c>
      <c r="CH164" s="7">
        <f t="shared" si="91"/>
        <v>24619.040000000005</v>
      </c>
      <c r="CI164" s="7"/>
      <c r="CJ164" s="7"/>
      <c r="CL164" s="82"/>
      <c r="CM164" s="64">
        <f t="shared" si="92"/>
        <v>21176.240000000002</v>
      </c>
      <c r="CN164" s="64">
        <f t="shared" si="93"/>
        <v>25821</v>
      </c>
    </row>
    <row r="165" spans="1:92" x14ac:dyDescent="0.25">
      <c r="A165" s="1">
        <v>160</v>
      </c>
      <c r="B165" s="4">
        <v>158</v>
      </c>
      <c r="C165" s="2" t="s">
        <v>14</v>
      </c>
      <c r="D165" s="50" t="s">
        <v>720</v>
      </c>
      <c r="E165" s="4">
        <v>403432</v>
      </c>
      <c r="F165" s="4">
        <v>61300</v>
      </c>
      <c r="G165" s="2" t="s">
        <v>270</v>
      </c>
      <c r="H165" s="51" t="str">
        <f t="shared" si="68"/>
        <v>100340-61300</v>
      </c>
      <c r="I165" s="4">
        <v>100340</v>
      </c>
      <c r="J165" s="2" t="s">
        <v>378</v>
      </c>
      <c r="K165" s="2" t="s">
        <v>19</v>
      </c>
      <c r="L165" s="2" t="s">
        <v>381</v>
      </c>
      <c r="M165" s="2" t="s">
        <v>21</v>
      </c>
      <c r="N165" s="3">
        <v>45108</v>
      </c>
      <c r="O165" s="3">
        <v>45473</v>
      </c>
      <c r="P165" s="12"/>
      <c r="Q165" s="12"/>
      <c r="R165" s="12"/>
      <c r="S165" s="13"/>
      <c r="T165" s="16"/>
      <c r="U165" s="16"/>
      <c r="V165" s="16"/>
      <c r="W165" s="17"/>
      <c r="X165" s="20">
        <v>72</v>
      </c>
      <c r="Y165" s="20">
        <v>1</v>
      </c>
      <c r="Z165" s="20">
        <v>73.3</v>
      </c>
      <c r="AA165" s="56" t="s">
        <v>1671</v>
      </c>
      <c r="AB165" s="2" t="s">
        <v>15</v>
      </c>
      <c r="AC165" s="4">
        <v>505</v>
      </c>
      <c r="AD165" s="4"/>
      <c r="AE165" s="4"/>
      <c r="AF165" s="4"/>
      <c r="AG165" s="4">
        <v>7</v>
      </c>
      <c r="AH165" s="4"/>
      <c r="AI165" s="4"/>
      <c r="AJ165" s="4"/>
      <c r="AK165" s="4"/>
      <c r="AL165" s="4">
        <v>2</v>
      </c>
      <c r="AM165" s="4"/>
      <c r="AN165" s="4"/>
      <c r="AO165" s="4"/>
      <c r="AP165" s="4"/>
      <c r="AQ165" s="4"/>
      <c r="AR165" s="4">
        <v>12</v>
      </c>
      <c r="AS165" s="4"/>
      <c r="AT165" s="4"/>
      <c r="AU165" s="4">
        <v>59</v>
      </c>
      <c r="AV165" s="4"/>
      <c r="AW165" s="4"/>
      <c r="AX165" s="4">
        <v>2</v>
      </c>
      <c r="AY165" s="4"/>
      <c r="AZ165" s="4"/>
      <c r="BA165" s="4">
        <v>12</v>
      </c>
      <c r="BB165" s="4">
        <v>48</v>
      </c>
      <c r="BC165" s="4"/>
      <c r="BD165" s="4"/>
      <c r="BE165" s="4"/>
      <c r="BF165" s="4"/>
      <c r="BG165" s="4"/>
      <c r="BH165" s="4">
        <f t="shared" si="70"/>
        <v>142</v>
      </c>
      <c r="BI165" s="7">
        <f t="shared" si="94"/>
        <v>73</v>
      </c>
      <c r="BJ165" s="7">
        <f t="shared" si="78"/>
        <v>84.87</v>
      </c>
      <c r="BK165" s="7"/>
      <c r="BL165" s="63">
        <v>-5.55</v>
      </c>
      <c r="BM165" s="7">
        <f t="shared" si="79"/>
        <v>79.320000000000007</v>
      </c>
      <c r="BN165" s="7">
        <f t="shared" si="80"/>
        <v>11.870000000000005</v>
      </c>
      <c r="BO165" s="89">
        <f t="shared" si="81"/>
        <v>0.13986096382702962</v>
      </c>
      <c r="BP165" s="7">
        <f t="shared" si="82"/>
        <v>36865</v>
      </c>
      <c r="BQ165" s="7">
        <f t="shared" si="83"/>
        <v>42859.350000000006</v>
      </c>
      <c r="BR165" s="7"/>
      <c r="BS165" s="7"/>
      <c r="BU165" s="6">
        <f t="shared" si="84"/>
        <v>89.01</v>
      </c>
      <c r="BW165" s="65">
        <f t="shared" si="95"/>
        <v>-5.55</v>
      </c>
      <c r="BX165" s="64">
        <f t="shared" si="85"/>
        <v>83.460000000000008</v>
      </c>
      <c r="BY165" s="64">
        <f t="shared" si="86"/>
        <v>16.010000000000005</v>
      </c>
      <c r="BZ165" s="82">
        <f t="shared" si="87"/>
        <v>0.17986743062577243</v>
      </c>
      <c r="CA165" s="64">
        <f t="shared" si="88"/>
        <v>36865</v>
      </c>
      <c r="CB165" s="64">
        <f t="shared" si="89"/>
        <v>44950.05</v>
      </c>
      <c r="CC165" s="64"/>
      <c r="CD165" s="64"/>
      <c r="CF165" s="89"/>
      <c r="CG165" s="7">
        <f t="shared" si="90"/>
        <v>10366</v>
      </c>
      <c r="CH165" s="7">
        <f t="shared" si="91"/>
        <v>12051.54</v>
      </c>
      <c r="CI165" s="7"/>
      <c r="CJ165" s="7"/>
      <c r="CL165" s="82"/>
      <c r="CM165" s="64">
        <f t="shared" si="92"/>
        <v>10366</v>
      </c>
      <c r="CN165" s="64">
        <f t="shared" si="93"/>
        <v>12639.42</v>
      </c>
    </row>
    <row r="166" spans="1:92" x14ac:dyDescent="0.25">
      <c r="A166" s="1">
        <v>161</v>
      </c>
      <c r="B166" s="4">
        <v>159</v>
      </c>
      <c r="C166" s="2" t="s">
        <v>14</v>
      </c>
      <c r="D166" s="50" t="s">
        <v>721</v>
      </c>
      <c r="E166" s="4">
        <v>403665</v>
      </c>
      <c r="F166" s="4">
        <v>71571</v>
      </c>
      <c r="G166" s="2" t="s">
        <v>382</v>
      </c>
      <c r="H166" s="51" t="str">
        <f t="shared" si="68"/>
        <v>100340-71571</v>
      </c>
      <c r="I166" s="4">
        <v>100340</v>
      </c>
      <c r="J166" s="2" t="s">
        <v>378</v>
      </c>
      <c r="K166" s="2" t="s">
        <v>19</v>
      </c>
      <c r="L166" s="2" t="s">
        <v>104</v>
      </c>
      <c r="M166" s="2" t="s">
        <v>21</v>
      </c>
      <c r="N166" s="3">
        <v>45108</v>
      </c>
      <c r="O166" s="3">
        <v>45473</v>
      </c>
      <c r="P166" s="12"/>
      <c r="Q166" s="12"/>
      <c r="R166" s="12"/>
      <c r="S166" s="13"/>
      <c r="T166" s="16"/>
      <c r="U166" s="16"/>
      <c r="V166" s="16"/>
      <c r="W166" s="17"/>
      <c r="X166" s="20">
        <v>62.4</v>
      </c>
      <c r="Y166" s="20">
        <v>1</v>
      </c>
      <c r="Z166" s="20">
        <v>63.61</v>
      </c>
      <c r="AA166" s="56" t="s">
        <v>1671</v>
      </c>
      <c r="AB166" s="2" t="s">
        <v>15</v>
      </c>
      <c r="AC166" s="4">
        <v>453</v>
      </c>
      <c r="AD166" s="4"/>
      <c r="AE166" s="4"/>
      <c r="AF166" s="4"/>
      <c r="AG166" s="4">
        <v>204</v>
      </c>
      <c r="AH166" s="4"/>
      <c r="AI166" s="4"/>
      <c r="AJ166" s="4"/>
      <c r="AK166" s="4"/>
      <c r="AL166" s="4"/>
      <c r="AM166" s="4">
        <v>48</v>
      </c>
      <c r="AN166" s="4"/>
      <c r="AO166" s="4"/>
      <c r="AP166" s="4"/>
      <c r="AQ166" s="4"/>
      <c r="AR166" s="4">
        <v>4</v>
      </c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>
        <f t="shared" si="70"/>
        <v>256</v>
      </c>
      <c r="BI166" s="7">
        <f t="shared" si="94"/>
        <v>63.4</v>
      </c>
      <c r="BJ166" s="7">
        <f t="shared" si="78"/>
        <v>73.710000000000008</v>
      </c>
      <c r="BK166" s="7"/>
      <c r="BL166" s="63">
        <v>-6.17</v>
      </c>
      <c r="BM166" s="7">
        <f t="shared" si="79"/>
        <v>67.540000000000006</v>
      </c>
      <c r="BN166" s="7">
        <f t="shared" si="80"/>
        <v>10.310000000000009</v>
      </c>
      <c r="BO166" s="89">
        <f t="shared" si="81"/>
        <v>0.13987247320580665</v>
      </c>
      <c r="BP166" s="7">
        <f t="shared" si="82"/>
        <v>28720.2</v>
      </c>
      <c r="BQ166" s="7">
        <f t="shared" si="83"/>
        <v>33390.630000000005</v>
      </c>
      <c r="BR166" s="7"/>
      <c r="BS166" s="7"/>
      <c r="BU166" s="6">
        <f t="shared" si="84"/>
        <v>77.300000000000011</v>
      </c>
      <c r="BW166" s="65">
        <f t="shared" si="95"/>
        <v>-6.17</v>
      </c>
      <c r="BX166" s="64">
        <f t="shared" si="85"/>
        <v>71.13000000000001</v>
      </c>
      <c r="BY166" s="64">
        <f t="shared" si="86"/>
        <v>13.900000000000013</v>
      </c>
      <c r="BZ166" s="82">
        <f t="shared" si="87"/>
        <v>0.17981888745148786</v>
      </c>
      <c r="CA166" s="64">
        <f t="shared" si="88"/>
        <v>28720.2</v>
      </c>
      <c r="CB166" s="64">
        <f t="shared" si="89"/>
        <v>35016.900000000009</v>
      </c>
      <c r="CC166" s="64"/>
      <c r="CD166" s="64"/>
      <c r="CF166" s="89"/>
      <c r="CG166" s="7">
        <f t="shared" si="90"/>
        <v>16230.4</v>
      </c>
      <c r="CH166" s="7">
        <f t="shared" si="91"/>
        <v>18869.760000000002</v>
      </c>
      <c r="CI166" s="7"/>
      <c r="CJ166" s="7"/>
      <c r="CL166" s="82"/>
      <c r="CM166" s="64">
        <f t="shared" si="92"/>
        <v>16230.4</v>
      </c>
      <c r="CN166" s="64">
        <f t="shared" si="93"/>
        <v>19788.800000000003</v>
      </c>
    </row>
    <row r="167" spans="1:92" x14ac:dyDescent="0.25">
      <c r="A167" s="1">
        <v>162</v>
      </c>
      <c r="B167" s="4">
        <v>160</v>
      </c>
      <c r="C167" s="2" t="s">
        <v>14</v>
      </c>
      <c r="D167" s="50" t="s">
        <v>722</v>
      </c>
      <c r="E167" s="4">
        <v>403688</v>
      </c>
      <c r="F167" s="4">
        <v>71344</v>
      </c>
      <c r="G167" s="2" t="s">
        <v>383</v>
      </c>
      <c r="H167" s="51" t="str">
        <f t="shared" si="68"/>
        <v>100340-71344</v>
      </c>
      <c r="I167" s="4">
        <v>100340</v>
      </c>
      <c r="J167" s="2" t="s">
        <v>378</v>
      </c>
      <c r="K167" s="2" t="s">
        <v>19</v>
      </c>
      <c r="L167" s="2" t="s">
        <v>104</v>
      </c>
      <c r="M167" s="2" t="s">
        <v>21</v>
      </c>
      <c r="N167" s="3">
        <v>45108</v>
      </c>
      <c r="O167" s="3">
        <v>45473</v>
      </c>
      <c r="P167" s="12"/>
      <c r="Q167" s="12"/>
      <c r="R167" s="12"/>
      <c r="S167" s="13"/>
      <c r="T167" s="16"/>
      <c r="U167" s="16"/>
      <c r="V167" s="16"/>
      <c r="W167" s="17"/>
      <c r="X167" s="20">
        <v>68</v>
      </c>
      <c r="Y167" s="20">
        <v>1</v>
      </c>
      <c r="Z167" s="20">
        <v>69.209999999999994</v>
      </c>
      <c r="AA167" s="56" t="s">
        <v>1671</v>
      </c>
      <c r="AB167" s="2" t="s">
        <v>15</v>
      </c>
      <c r="AC167" s="4">
        <v>2113</v>
      </c>
      <c r="AD167" s="4"/>
      <c r="AE167" s="4"/>
      <c r="AF167" s="4"/>
      <c r="AG167" s="4">
        <v>106</v>
      </c>
      <c r="AH167" s="4"/>
      <c r="AI167" s="4"/>
      <c r="AJ167" s="4"/>
      <c r="AK167" s="4"/>
      <c r="AL167" s="4"/>
      <c r="AM167" s="4"/>
      <c r="AN167" s="4">
        <v>419</v>
      </c>
      <c r="AO167" s="4"/>
      <c r="AP167" s="4">
        <v>32</v>
      </c>
      <c r="AQ167" s="4"/>
      <c r="AR167" s="4"/>
      <c r="AS167" s="4">
        <v>299</v>
      </c>
      <c r="AT167" s="4"/>
      <c r="AU167" s="4"/>
      <c r="AV167" s="4"/>
      <c r="AW167" s="4"/>
      <c r="AX167" s="4"/>
      <c r="AY167" s="4"/>
      <c r="AZ167" s="4">
        <v>14</v>
      </c>
      <c r="BA167" s="4"/>
      <c r="BB167" s="4">
        <v>5</v>
      </c>
      <c r="BC167" s="4"/>
      <c r="BD167" s="4"/>
      <c r="BE167" s="4"/>
      <c r="BF167" s="4">
        <v>3</v>
      </c>
      <c r="BG167" s="4">
        <v>71</v>
      </c>
      <c r="BH167" s="4">
        <f t="shared" si="70"/>
        <v>949</v>
      </c>
      <c r="BI167" s="7">
        <f t="shared" si="94"/>
        <v>69</v>
      </c>
      <c r="BJ167" s="7">
        <f t="shared" si="78"/>
        <v>80.22</v>
      </c>
      <c r="BK167" s="7"/>
      <c r="BL167" s="63">
        <v>-3.8</v>
      </c>
      <c r="BM167" s="7">
        <f t="shared" si="79"/>
        <v>76.42</v>
      </c>
      <c r="BN167" s="7">
        <f t="shared" si="80"/>
        <v>11.219999999999999</v>
      </c>
      <c r="BO167" s="89">
        <f t="shared" si="81"/>
        <v>0.13986537023186238</v>
      </c>
      <c r="BP167" s="7">
        <f t="shared" si="82"/>
        <v>145797</v>
      </c>
      <c r="BQ167" s="7">
        <f t="shared" si="83"/>
        <v>169504.86</v>
      </c>
      <c r="BR167" s="7"/>
      <c r="BS167" s="7"/>
      <c r="BU167" s="6">
        <f t="shared" si="84"/>
        <v>84.13000000000001</v>
      </c>
      <c r="BW167" s="65">
        <f t="shared" si="95"/>
        <v>-3.8</v>
      </c>
      <c r="BX167" s="64">
        <f t="shared" si="85"/>
        <v>80.330000000000013</v>
      </c>
      <c r="BY167" s="64">
        <f t="shared" si="86"/>
        <v>15.13000000000001</v>
      </c>
      <c r="BZ167" s="82">
        <f t="shared" si="87"/>
        <v>0.17984072269107343</v>
      </c>
      <c r="CA167" s="64">
        <f t="shared" si="88"/>
        <v>145797</v>
      </c>
      <c r="CB167" s="64">
        <f t="shared" si="89"/>
        <v>177766.69000000003</v>
      </c>
      <c r="CC167" s="64"/>
      <c r="CD167" s="64"/>
      <c r="CF167" s="89"/>
      <c r="CG167" s="7">
        <f t="shared" si="90"/>
        <v>65481</v>
      </c>
      <c r="CH167" s="7">
        <f t="shared" si="91"/>
        <v>76128.78</v>
      </c>
      <c r="CI167" s="7"/>
      <c r="CJ167" s="7"/>
      <c r="CL167" s="82"/>
      <c r="CM167" s="64">
        <f t="shared" si="92"/>
        <v>65481</v>
      </c>
      <c r="CN167" s="64">
        <f t="shared" si="93"/>
        <v>79839.37000000001</v>
      </c>
    </row>
    <row r="168" spans="1:92" x14ac:dyDescent="0.25">
      <c r="A168" s="1">
        <v>163</v>
      </c>
      <c r="B168" s="4">
        <v>161</v>
      </c>
      <c r="C168" s="2" t="s">
        <v>14</v>
      </c>
      <c r="D168" s="50" t="s">
        <v>723</v>
      </c>
      <c r="E168" s="4">
        <v>405275</v>
      </c>
      <c r="F168" s="4">
        <v>98336</v>
      </c>
      <c r="G168" s="2" t="s">
        <v>384</v>
      </c>
      <c r="H168" s="51" t="str">
        <f t="shared" si="68"/>
        <v>100340-98336</v>
      </c>
      <c r="I168" s="4">
        <v>100340</v>
      </c>
      <c r="J168" s="2" t="s">
        <v>378</v>
      </c>
      <c r="K168" s="2" t="s">
        <v>19</v>
      </c>
      <c r="L168" s="2" t="s">
        <v>385</v>
      </c>
      <c r="M168" s="2" t="s">
        <v>21</v>
      </c>
      <c r="N168" s="3">
        <v>45108</v>
      </c>
      <c r="O168" s="3">
        <v>45473</v>
      </c>
      <c r="P168" s="12"/>
      <c r="Q168" s="12"/>
      <c r="R168" s="12"/>
      <c r="S168" s="13"/>
      <c r="T168" s="16"/>
      <c r="U168" s="16"/>
      <c r="V168" s="16"/>
      <c r="W168" s="17"/>
      <c r="X168" s="20">
        <v>97.2</v>
      </c>
      <c r="Y168" s="20">
        <v>1</v>
      </c>
      <c r="Z168" s="20">
        <v>98.33</v>
      </c>
      <c r="AA168" s="56" t="s">
        <v>1671</v>
      </c>
      <c r="AB168" s="2" t="s">
        <v>15</v>
      </c>
      <c r="AC168" s="4">
        <v>752</v>
      </c>
      <c r="AD168" s="4">
        <v>6</v>
      </c>
      <c r="AE168" s="4">
        <v>15</v>
      </c>
      <c r="AF168" s="4">
        <v>1</v>
      </c>
      <c r="AG168" s="4">
        <v>14</v>
      </c>
      <c r="AH168" s="4"/>
      <c r="AI168" s="4"/>
      <c r="AJ168" s="4"/>
      <c r="AK168" s="4"/>
      <c r="AL168" s="4"/>
      <c r="AM168" s="4"/>
      <c r="AN168" s="4"/>
      <c r="AO168" s="4"/>
      <c r="AP168" s="4">
        <v>107</v>
      </c>
      <c r="AQ168" s="4"/>
      <c r="AR168" s="4"/>
      <c r="AS168" s="4"/>
      <c r="AT168" s="4">
        <v>1</v>
      </c>
      <c r="AU168" s="4">
        <v>1</v>
      </c>
      <c r="AV168" s="4"/>
      <c r="AW168" s="4"/>
      <c r="AX168" s="4"/>
      <c r="AY168" s="4"/>
      <c r="AZ168" s="4"/>
      <c r="BA168" s="4">
        <v>6</v>
      </c>
      <c r="BB168" s="4"/>
      <c r="BC168" s="4"/>
      <c r="BD168" s="4"/>
      <c r="BE168" s="4">
        <v>22</v>
      </c>
      <c r="BF168" s="4"/>
      <c r="BG168" s="4"/>
      <c r="BH168" s="4">
        <f t="shared" si="70"/>
        <v>173</v>
      </c>
      <c r="BI168" s="7">
        <f t="shared" si="94"/>
        <v>98.2</v>
      </c>
      <c r="BJ168" s="7">
        <f t="shared" si="78"/>
        <v>114.17</v>
      </c>
      <c r="BK168" s="7"/>
      <c r="BL168" s="63">
        <v>-6.95</v>
      </c>
      <c r="BM168" s="7">
        <f t="shared" si="79"/>
        <v>107.22</v>
      </c>
      <c r="BN168" s="7">
        <f t="shared" si="80"/>
        <v>15.969999999999999</v>
      </c>
      <c r="BO168" s="89">
        <f t="shared" si="81"/>
        <v>0.1398791276167119</v>
      </c>
      <c r="BP168" s="7">
        <f t="shared" si="82"/>
        <v>73846.400000000009</v>
      </c>
      <c r="BQ168" s="7">
        <f t="shared" si="83"/>
        <v>85855.84</v>
      </c>
      <c r="BR168" s="7"/>
      <c r="BS168" s="7"/>
      <c r="BU168" s="6">
        <f t="shared" si="84"/>
        <v>119.74000000000001</v>
      </c>
      <c r="BW168" s="65">
        <f t="shared" si="95"/>
        <v>-6.95</v>
      </c>
      <c r="BX168" s="64">
        <f t="shared" si="85"/>
        <v>112.79</v>
      </c>
      <c r="BY168" s="64">
        <f t="shared" si="86"/>
        <v>21.540000000000006</v>
      </c>
      <c r="BZ168" s="82">
        <f t="shared" si="87"/>
        <v>0.17988976114915656</v>
      </c>
      <c r="CA168" s="64">
        <f t="shared" si="88"/>
        <v>73846.400000000009</v>
      </c>
      <c r="CB168" s="64">
        <f t="shared" si="89"/>
        <v>90044.48000000001</v>
      </c>
      <c r="CC168" s="64"/>
      <c r="CD168" s="64"/>
      <c r="CF168" s="89"/>
      <c r="CG168" s="7">
        <f t="shared" si="90"/>
        <v>16988.600000000002</v>
      </c>
      <c r="CH168" s="7">
        <f t="shared" si="91"/>
        <v>19751.41</v>
      </c>
      <c r="CI168" s="7"/>
      <c r="CJ168" s="7"/>
      <c r="CL168" s="82"/>
      <c r="CM168" s="64">
        <f t="shared" si="92"/>
        <v>16988.600000000002</v>
      </c>
      <c r="CN168" s="64">
        <f t="shared" si="93"/>
        <v>20715.02</v>
      </c>
    </row>
    <row r="169" spans="1:92" x14ac:dyDescent="0.25">
      <c r="A169" s="1">
        <v>164</v>
      </c>
      <c r="B169" s="4">
        <v>162</v>
      </c>
      <c r="C169" s="2" t="s">
        <v>14</v>
      </c>
      <c r="D169" s="50" t="s">
        <v>724</v>
      </c>
      <c r="E169" s="4">
        <v>403421</v>
      </c>
      <c r="F169" s="4">
        <v>64142</v>
      </c>
      <c r="G169" s="2" t="s">
        <v>386</v>
      </c>
      <c r="H169" s="51" t="str">
        <f t="shared" si="68"/>
        <v>100340-64142</v>
      </c>
      <c r="I169" s="4">
        <v>100340</v>
      </c>
      <c r="J169" s="2" t="s">
        <v>378</v>
      </c>
      <c r="K169" s="2" t="s">
        <v>19</v>
      </c>
      <c r="L169" s="2" t="s">
        <v>387</v>
      </c>
      <c r="M169" s="2" t="s">
        <v>21</v>
      </c>
      <c r="N169" s="3">
        <v>45108</v>
      </c>
      <c r="O169" s="3">
        <v>45473</v>
      </c>
      <c r="P169" s="12"/>
      <c r="Q169" s="12"/>
      <c r="R169" s="12"/>
      <c r="S169" s="13"/>
      <c r="T169" s="16"/>
      <c r="U169" s="16"/>
      <c r="V169" s="16"/>
      <c r="W169" s="17"/>
      <c r="X169" s="20">
        <v>63.36</v>
      </c>
      <c r="Y169" s="20">
        <v>1</v>
      </c>
      <c r="Z169" s="20">
        <v>64.14</v>
      </c>
      <c r="AA169" s="56" t="s">
        <v>1671</v>
      </c>
      <c r="AB169" s="2" t="s">
        <v>15</v>
      </c>
      <c r="AC169" s="4">
        <v>1577</v>
      </c>
      <c r="AD169" s="4"/>
      <c r="AE169" s="4"/>
      <c r="AF169" s="4"/>
      <c r="AG169" s="4"/>
      <c r="AH169" s="4"/>
      <c r="AI169" s="4">
        <v>18</v>
      </c>
      <c r="AJ169" s="4"/>
      <c r="AK169" s="4"/>
      <c r="AL169" s="4">
        <v>1</v>
      </c>
      <c r="AM169" s="4"/>
      <c r="AN169" s="4">
        <v>102</v>
      </c>
      <c r="AO169" s="4"/>
      <c r="AP169" s="4"/>
      <c r="AQ169" s="4"/>
      <c r="AR169" s="4">
        <v>4</v>
      </c>
      <c r="AS169" s="4">
        <v>394</v>
      </c>
      <c r="AT169" s="4"/>
      <c r="AU169" s="4"/>
      <c r="AV169" s="4"/>
      <c r="AW169" s="4"/>
      <c r="AX169" s="4"/>
      <c r="AY169" s="4"/>
      <c r="AZ169" s="4"/>
      <c r="BA169" s="4">
        <v>4</v>
      </c>
      <c r="BB169" s="4">
        <v>5</v>
      </c>
      <c r="BC169" s="4"/>
      <c r="BD169" s="4"/>
      <c r="BE169" s="4"/>
      <c r="BF169" s="4"/>
      <c r="BG169" s="4"/>
      <c r="BH169" s="4">
        <f t="shared" si="70"/>
        <v>528</v>
      </c>
      <c r="BI169" s="7">
        <f t="shared" si="94"/>
        <v>64.36</v>
      </c>
      <c r="BJ169" s="7">
        <f t="shared" si="78"/>
        <v>74.820000000000007</v>
      </c>
      <c r="BK169" s="7"/>
      <c r="BL169" s="63">
        <v>-17.53</v>
      </c>
      <c r="BM169" s="7">
        <f t="shared" si="79"/>
        <v>57.290000000000006</v>
      </c>
      <c r="BN169" s="7">
        <f t="shared" si="80"/>
        <v>10.460000000000008</v>
      </c>
      <c r="BO169" s="89">
        <f t="shared" si="81"/>
        <v>0.13980219192729226</v>
      </c>
      <c r="BP169" s="7">
        <f t="shared" si="82"/>
        <v>101495.72</v>
      </c>
      <c r="BQ169" s="7">
        <f t="shared" si="83"/>
        <v>117991.14000000001</v>
      </c>
      <c r="BR169" s="7"/>
      <c r="BS169" s="7"/>
      <c r="BU169" s="6">
        <f t="shared" si="84"/>
        <v>78.47</v>
      </c>
      <c r="BW169" s="65">
        <f t="shared" si="95"/>
        <v>-17.53</v>
      </c>
      <c r="BX169" s="64">
        <f t="shared" si="85"/>
        <v>60.94</v>
      </c>
      <c r="BY169" s="64">
        <f t="shared" si="86"/>
        <v>14.11</v>
      </c>
      <c r="BZ169" s="82">
        <f t="shared" si="87"/>
        <v>0.17981394163374537</v>
      </c>
      <c r="CA169" s="64">
        <f t="shared" si="88"/>
        <v>101495.72</v>
      </c>
      <c r="CB169" s="64">
        <f t="shared" si="89"/>
        <v>123747.19</v>
      </c>
      <c r="CC169" s="64"/>
      <c r="CD169" s="64"/>
      <c r="CF169" s="89"/>
      <c r="CG169" s="7">
        <f t="shared" si="90"/>
        <v>33982.080000000002</v>
      </c>
      <c r="CH169" s="7">
        <f t="shared" si="91"/>
        <v>39504.960000000006</v>
      </c>
      <c r="CI169" s="7"/>
      <c r="CJ169" s="7"/>
      <c r="CL169" s="82"/>
      <c r="CM169" s="64">
        <f t="shared" si="92"/>
        <v>33982.080000000002</v>
      </c>
      <c r="CN169" s="64">
        <f t="shared" si="93"/>
        <v>41432.159999999996</v>
      </c>
    </row>
    <row r="170" spans="1:92" x14ac:dyDescent="0.25">
      <c r="A170" s="1">
        <v>165</v>
      </c>
      <c r="B170" s="4">
        <v>163</v>
      </c>
      <c r="C170" s="2" t="s">
        <v>14</v>
      </c>
      <c r="D170" s="50" t="s">
        <v>725</v>
      </c>
      <c r="E170" s="4">
        <v>409764</v>
      </c>
      <c r="F170" s="4">
        <v>99665</v>
      </c>
      <c r="G170" s="2" t="s">
        <v>388</v>
      </c>
      <c r="H170" s="51" t="str">
        <f t="shared" si="68"/>
        <v>100340-99665</v>
      </c>
      <c r="I170" s="4">
        <v>100340</v>
      </c>
      <c r="J170" s="2" t="s">
        <v>378</v>
      </c>
      <c r="K170" s="2" t="s">
        <v>19</v>
      </c>
      <c r="L170" s="2" t="s">
        <v>389</v>
      </c>
      <c r="M170" s="2" t="s">
        <v>21</v>
      </c>
      <c r="N170" s="3">
        <v>45108</v>
      </c>
      <c r="O170" s="3">
        <v>45473</v>
      </c>
      <c r="P170" s="12"/>
      <c r="Q170" s="12"/>
      <c r="R170" s="12"/>
      <c r="S170" s="13"/>
      <c r="T170" s="16"/>
      <c r="U170" s="16"/>
      <c r="V170" s="16"/>
      <c r="W170" s="17"/>
      <c r="X170" s="20">
        <v>84</v>
      </c>
      <c r="Y170" s="20">
        <v>1</v>
      </c>
      <c r="Z170" s="20">
        <v>84.9</v>
      </c>
      <c r="AA170" s="56" t="s">
        <v>1671</v>
      </c>
      <c r="AB170" s="2" t="s">
        <v>15</v>
      </c>
      <c r="AC170" s="4">
        <v>1152</v>
      </c>
      <c r="AD170" s="4">
        <v>36</v>
      </c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>
        <v>5</v>
      </c>
      <c r="AS170" s="4"/>
      <c r="AT170" s="4"/>
      <c r="AU170" s="4">
        <v>21</v>
      </c>
      <c r="AV170" s="4">
        <v>787</v>
      </c>
      <c r="AW170" s="4">
        <v>18</v>
      </c>
      <c r="AX170" s="4"/>
      <c r="AY170" s="4">
        <v>12</v>
      </c>
      <c r="AZ170" s="4"/>
      <c r="BA170" s="4">
        <v>6</v>
      </c>
      <c r="BB170" s="4">
        <v>10</v>
      </c>
      <c r="BC170" s="4"/>
      <c r="BD170" s="4"/>
      <c r="BE170" s="4"/>
      <c r="BF170" s="4"/>
      <c r="BG170" s="4">
        <v>139</v>
      </c>
      <c r="BH170" s="4">
        <f t="shared" si="70"/>
        <v>1034</v>
      </c>
      <c r="BI170" s="7">
        <f t="shared" si="94"/>
        <v>85</v>
      </c>
      <c r="BJ170" s="7">
        <f t="shared" si="78"/>
        <v>98.820000000000007</v>
      </c>
      <c r="BK170" s="7"/>
      <c r="BL170" s="63">
        <v>-15.17</v>
      </c>
      <c r="BM170" s="7">
        <f t="shared" si="79"/>
        <v>83.65</v>
      </c>
      <c r="BN170" s="7">
        <f t="shared" si="80"/>
        <v>13.820000000000007</v>
      </c>
      <c r="BO170" s="89">
        <f t="shared" si="81"/>
        <v>0.13985023274640768</v>
      </c>
      <c r="BP170" s="7">
        <f t="shared" si="82"/>
        <v>97920</v>
      </c>
      <c r="BQ170" s="7">
        <f t="shared" si="83"/>
        <v>113840.64000000001</v>
      </c>
      <c r="BR170" s="7"/>
      <c r="BS170" s="7"/>
      <c r="BU170" s="6">
        <f t="shared" si="84"/>
        <v>103.64</v>
      </c>
      <c r="BW170" s="65">
        <f t="shared" si="95"/>
        <v>-15.17</v>
      </c>
      <c r="BX170" s="64">
        <f t="shared" si="85"/>
        <v>88.47</v>
      </c>
      <c r="BY170" s="64">
        <f t="shared" si="86"/>
        <v>18.64</v>
      </c>
      <c r="BZ170" s="82">
        <f t="shared" si="87"/>
        <v>0.17985333847935162</v>
      </c>
      <c r="CA170" s="64">
        <f t="shared" si="88"/>
        <v>97920</v>
      </c>
      <c r="CB170" s="64">
        <f t="shared" si="89"/>
        <v>119393.28</v>
      </c>
      <c r="CC170" s="64"/>
      <c r="CD170" s="64"/>
      <c r="CF170" s="89"/>
      <c r="CG170" s="7">
        <f t="shared" si="90"/>
        <v>87890</v>
      </c>
      <c r="CH170" s="7">
        <f t="shared" si="91"/>
        <v>102179.88</v>
      </c>
      <c r="CI170" s="7"/>
      <c r="CJ170" s="7"/>
      <c r="CL170" s="82"/>
      <c r="CM170" s="64">
        <f t="shared" si="92"/>
        <v>87890</v>
      </c>
      <c r="CN170" s="64">
        <f t="shared" si="93"/>
        <v>107163.76</v>
      </c>
    </row>
    <row r="171" spans="1:92" x14ac:dyDescent="0.25">
      <c r="A171" s="1">
        <v>166</v>
      </c>
      <c r="B171" s="4">
        <v>164</v>
      </c>
      <c r="C171" s="2" t="s">
        <v>14</v>
      </c>
      <c r="D171" s="50" t="s">
        <v>726</v>
      </c>
      <c r="E171" s="4">
        <v>409965</v>
      </c>
      <c r="F171" s="4">
        <v>43560</v>
      </c>
      <c r="G171" s="2" t="s">
        <v>390</v>
      </c>
      <c r="H171" s="51" t="str">
        <f t="shared" si="68"/>
        <v>100340-43560</v>
      </c>
      <c r="I171" s="4">
        <v>100340</v>
      </c>
      <c r="J171" s="2" t="s">
        <v>378</v>
      </c>
      <c r="K171" s="2" t="s">
        <v>19</v>
      </c>
      <c r="L171" s="2" t="s">
        <v>391</v>
      </c>
      <c r="M171" s="2" t="s">
        <v>21</v>
      </c>
      <c r="N171" s="3">
        <v>45108</v>
      </c>
      <c r="O171" s="3">
        <v>45473</v>
      </c>
      <c r="P171" s="12"/>
      <c r="Q171" s="12"/>
      <c r="R171" s="12"/>
      <c r="S171" s="13"/>
      <c r="T171" s="16"/>
      <c r="U171" s="16"/>
      <c r="V171" s="16"/>
      <c r="W171" s="17"/>
      <c r="X171" s="20"/>
      <c r="Y171" s="20"/>
      <c r="Z171" s="20"/>
      <c r="AA171" s="21"/>
      <c r="AB171" s="2" t="s">
        <v>15</v>
      </c>
      <c r="AC171" s="4">
        <v>192</v>
      </c>
      <c r="AD171" s="4"/>
      <c r="AE171" s="4"/>
      <c r="AF171" s="4">
        <v>4</v>
      </c>
      <c r="AG171" s="4"/>
      <c r="AH171" s="4"/>
      <c r="AI171" s="4"/>
      <c r="AJ171" s="4"/>
      <c r="AK171" s="4"/>
      <c r="AL171" s="4"/>
      <c r="AM171" s="4"/>
      <c r="AN171" s="4"/>
      <c r="AO171" s="4"/>
      <c r="AP171" s="4">
        <v>3</v>
      </c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>
        <v>66</v>
      </c>
      <c r="BD171" s="4"/>
      <c r="BE171" s="4"/>
      <c r="BF171" s="4"/>
      <c r="BG171" s="4"/>
      <c r="BH171" s="4">
        <f t="shared" si="70"/>
        <v>73</v>
      </c>
      <c r="BI171" s="92" t="s">
        <v>1666</v>
      </c>
      <c r="BJ171" s="92" t="s">
        <v>1666</v>
      </c>
      <c r="BK171" s="7"/>
      <c r="BL171" s="63"/>
      <c r="BM171" s="7"/>
      <c r="BN171" s="7"/>
      <c r="BO171" s="89"/>
      <c r="BP171" s="7"/>
      <c r="BQ171" s="7"/>
      <c r="BR171" s="7"/>
      <c r="BS171" s="7"/>
      <c r="BU171" s="92" t="s">
        <v>1666</v>
      </c>
      <c r="BW171" s="65"/>
      <c r="CF171" s="92" t="s">
        <v>1666</v>
      </c>
      <c r="CG171" s="7"/>
      <c r="CH171" s="7"/>
      <c r="CI171" s="7"/>
      <c r="CJ171" s="7"/>
      <c r="CM171" s="64"/>
      <c r="CN171" s="64"/>
    </row>
    <row r="172" spans="1:92" x14ac:dyDescent="0.25">
      <c r="A172" s="1">
        <v>167</v>
      </c>
      <c r="B172" s="4">
        <v>165</v>
      </c>
      <c r="C172" s="2" t="s">
        <v>14</v>
      </c>
      <c r="D172" s="50" t="s">
        <v>727</v>
      </c>
      <c r="E172" s="4">
        <v>406352</v>
      </c>
      <c r="F172" s="2" t="s">
        <v>392</v>
      </c>
      <c r="G172" s="2" t="s">
        <v>393</v>
      </c>
      <c r="H172" s="51" t="str">
        <f t="shared" si="68"/>
        <v>100910-ECT23W</v>
      </c>
      <c r="I172" s="4">
        <v>100910</v>
      </c>
      <c r="J172" s="2" t="s">
        <v>394</v>
      </c>
      <c r="K172" s="2" t="s">
        <v>19</v>
      </c>
      <c r="L172" s="2" t="s">
        <v>395</v>
      </c>
      <c r="M172" s="2" t="s">
        <v>21</v>
      </c>
      <c r="N172" s="3">
        <v>45108</v>
      </c>
      <c r="O172" s="3">
        <v>45473</v>
      </c>
      <c r="P172" s="12"/>
      <c r="Q172" s="12"/>
      <c r="R172" s="12"/>
      <c r="S172" s="13"/>
      <c r="T172" s="16" t="e">
        <f>VLOOKUP(E172,#REF!,12,FALSE)</f>
        <v>#REF!</v>
      </c>
      <c r="U172" s="16">
        <v>1</v>
      </c>
      <c r="V172" s="16"/>
      <c r="W172" s="17"/>
      <c r="X172" s="20"/>
      <c r="Y172" s="20"/>
      <c r="Z172" s="20"/>
      <c r="AA172" s="21"/>
      <c r="AB172" s="2" t="s">
        <v>15</v>
      </c>
      <c r="AC172" s="4">
        <v>282</v>
      </c>
      <c r="AD172" s="4"/>
      <c r="AE172" s="4">
        <v>1</v>
      </c>
      <c r="AF172" s="4">
        <v>10</v>
      </c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>
        <v>18</v>
      </c>
      <c r="AV172" s="4"/>
      <c r="AW172" s="4"/>
      <c r="AX172" s="4"/>
      <c r="AY172" s="4">
        <v>7</v>
      </c>
      <c r="AZ172" s="4"/>
      <c r="BA172" s="4">
        <v>4</v>
      </c>
      <c r="BB172" s="4"/>
      <c r="BC172" s="4"/>
      <c r="BD172" s="4"/>
      <c r="BE172" s="4"/>
      <c r="BF172" s="4">
        <v>29</v>
      </c>
      <c r="BG172" s="4"/>
      <c r="BH172" s="4">
        <f t="shared" si="70"/>
        <v>69</v>
      </c>
      <c r="BI172" s="7" t="e">
        <f t="shared" ref="BI172:BI189" si="96">T172+U172</f>
        <v>#REF!</v>
      </c>
      <c r="BJ172" s="7" t="e">
        <f t="shared" ref="BJ172:BJ227" si="97">ROUNDUP(((BI172/0.86)-0.02),2)</f>
        <v>#REF!</v>
      </c>
      <c r="BK172" s="7"/>
      <c r="BL172" s="63">
        <v>-4.8699999999999974</v>
      </c>
      <c r="BM172" s="7" t="e">
        <f t="shared" ref="BM172:BM235" si="98">BJ172+BK172+BL172</f>
        <v>#REF!</v>
      </c>
      <c r="BN172" s="7" t="e">
        <f t="shared" ref="BN172:BN235" si="99">(BJ172+BK172)-BI172</f>
        <v>#REF!</v>
      </c>
      <c r="BO172" s="89" t="e">
        <f t="shared" ref="BO172:BO235" si="100">((BJ172+BK172)-BI172)/(BJ172+BK172)</f>
        <v>#REF!</v>
      </c>
      <c r="BP172" s="7" t="e">
        <f t="shared" ref="BP172:BP235" si="101">BI172*AC172</f>
        <v>#REF!</v>
      </c>
      <c r="BQ172" s="7" t="e">
        <f t="shared" ref="BQ172:BQ235" si="102">(BJ172+BK172)*AC172</f>
        <v>#REF!</v>
      </c>
      <c r="BR172" s="7"/>
      <c r="BS172" s="7"/>
      <c r="BU172" s="6" t="e">
        <f t="shared" ref="BU172:BU227" si="103">ROUNDUP(((BI172/0.82)-0.02),2)</f>
        <v>#REF!</v>
      </c>
      <c r="BW172" s="65">
        <f>BL172</f>
        <v>-4.8699999999999974</v>
      </c>
      <c r="BX172" s="64" t="e">
        <f t="shared" ref="BX172:BX235" si="104">BU172+BV172+BW172</f>
        <v>#REF!</v>
      </c>
      <c r="BY172" s="64" t="e">
        <f t="shared" ref="BY172:BY235" si="105">(BU172+BV172)-BI172</f>
        <v>#REF!</v>
      </c>
      <c r="BZ172" s="82" t="e">
        <f t="shared" ref="BZ172:BZ227" si="106">((BU172+BV172)-BI172)/(BU172+BV172)</f>
        <v>#REF!</v>
      </c>
      <c r="CA172" s="64" t="e">
        <f t="shared" ref="CA172:CA235" si="107">BI172*AC172</f>
        <v>#REF!</v>
      </c>
      <c r="CB172" s="64" t="e">
        <f t="shared" ref="CB172:CB235" si="108">(BU172+BV172)*AC172</f>
        <v>#REF!</v>
      </c>
      <c r="CC172" s="64"/>
      <c r="CD172" s="64"/>
      <c r="CF172" s="89"/>
      <c r="CG172" s="7" t="e">
        <f t="shared" ref="CG172:CG235" si="109">BI172*BH172</f>
        <v>#REF!</v>
      </c>
      <c r="CH172" s="7" t="e">
        <f t="shared" ref="CH172:CH235" si="110">(BJ172+BK172)*BH172</f>
        <v>#REF!</v>
      </c>
      <c r="CI172" s="7"/>
      <c r="CJ172" s="7"/>
      <c r="CL172" s="82"/>
      <c r="CM172" s="64" t="e">
        <f t="shared" ref="CM172:CM235" si="111">(BI172*BH172)</f>
        <v>#REF!</v>
      </c>
      <c r="CN172" s="64" t="e">
        <f t="shared" ref="CN172:CN235" si="112">(BU172+BV172)*BH172</f>
        <v>#REF!</v>
      </c>
    </row>
    <row r="173" spans="1:92" x14ac:dyDescent="0.25">
      <c r="A173" s="1">
        <v>168</v>
      </c>
      <c r="B173" s="4">
        <v>166</v>
      </c>
      <c r="C173" s="2" t="s">
        <v>14</v>
      </c>
      <c r="D173" s="50" t="s">
        <v>728</v>
      </c>
      <c r="E173" s="4">
        <v>405281</v>
      </c>
      <c r="F173" s="2" t="s">
        <v>396</v>
      </c>
      <c r="G173" s="2" t="s">
        <v>397</v>
      </c>
      <c r="H173" s="51" t="str">
        <f t="shared" si="68"/>
        <v>100910-CRHB75</v>
      </c>
      <c r="I173" s="4">
        <v>100910</v>
      </c>
      <c r="J173" s="2" t="s">
        <v>394</v>
      </c>
      <c r="K173" s="2" t="s">
        <v>19</v>
      </c>
      <c r="L173" s="2" t="s">
        <v>398</v>
      </c>
      <c r="M173" s="2" t="s">
        <v>21</v>
      </c>
      <c r="N173" s="3">
        <v>45108</v>
      </c>
      <c r="O173" s="3">
        <v>45473</v>
      </c>
      <c r="P173" s="12"/>
      <c r="Q173" s="12"/>
      <c r="R173" s="12"/>
      <c r="S173" s="13"/>
      <c r="T173" s="16" t="e">
        <f>VLOOKUP(E173,#REF!,12,FALSE)</f>
        <v>#REF!</v>
      </c>
      <c r="U173" s="16">
        <v>1</v>
      </c>
      <c r="V173" s="16"/>
      <c r="W173" s="17"/>
      <c r="X173" s="20"/>
      <c r="Y173" s="20"/>
      <c r="Z173" s="20"/>
      <c r="AA173" s="21"/>
      <c r="AB173" s="2" t="s">
        <v>15</v>
      </c>
      <c r="AC173" s="4">
        <v>1329</v>
      </c>
      <c r="AD173" s="4">
        <v>70</v>
      </c>
      <c r="AE173" s="4"/>
      <c r="AF173" s="4"/>
      <c r="AG173" s="4">
        <v>47</v>
      </c>
      <c r="AH173" s="4"/>
      <c r="AI173" s="4"/>
      <c r="AJ173" s="4"/>
      <c r="AK173" s="4"/>
      <c r="AL173" s="4"/>
      <c r="AM173" s="4"/>
      <c r="AN173" s="4"/>
      <c r="AO173" s="4"/>
      <c r="AP173" s="4">
        <v>6</v>
      </c>
      <c r="AQ173" s="4"/>
      <c r="AR173" s="4"/>
      <c r="AS173" s="4"/>
      <c r="AT173" s="4"/>
      <c r="AU173" s="4">
        <v>12</v>
      </c>
      <c r="AV173" s="4">
        <v>3</v>
      </c>
      <c r="AW173" s="4"/>
      <c r="AX173" s="4"/>
      <c r="AY173" s="4"/>
      <c r="AZ173" s="4">
        <v>4</v>
      </c>
      <c r="BA173" s="4"/>
      <c r="BB173" s="4">
        <v>7</v>
      </c>
      <c r="BC173" s="4"/>
      <c r="BD173" s="4"/>
      <c r="BE173" s="4"/>
      <c r="BF173" s="4">
        <v>58</v>
      </c>
      <c r="BG173" s="4">
        <v>177</v>
      </c>
      <c r="BH173" s="4">
        <f t="shared" si="70"/>
        <v>384</v>
      </c>
      <c r="BI173" s="7" t="e">
        <f t="shared" si="96"/>
        <v>#REF!</v>
      </c>
      <c r="BJ173" s="7" t="e">
        <f t="shared" si="97"/>
        <v>#REF!</v>
      </c>
      <c r="BK173" s="7"/>
      <c r="BL173" s="63">
        <v>-4.8700000000000045</v>
      </c>
      <c r="BM173" s="7" t="e">
        <f t="shared" si="98"/>
        <v>#REF!</v>
      </c>
      <c r="BN173" s="7" t="e">
        <f t="shared" si="99"/>
        <v>#REF!</v>
      </c>
      <c r="BO173" s="89" t="e">
        <f t="shared" si="100"/>
        <v>#REF!</v>
      </c>
      <c r="BP173" s="7" t="e">
        <f t="shared" si="101"/>
        <v>#REF!</v>
      </c>
      <c r="BQ173" s="7" t="e">
        <f t="shared" si="102"/>
        <v>#REF!</v>
      </c>
      <c r="BR173" s="7"/>
      <c r="BS173" s="7"/>
      <c r="BU173" s="6" t="e">
        <f t="shared" si="103"/>
        <v>#REF!</v>
      </c>
      <c r="BW173" s="65">
        <f>BL173</f>
        <v>-4.8700000000000045</v>
      </c>
      <c r="BX173" s="64" t="e">
        <f t="shared" si="104"/>
        <v>#REF!</v>
      </c>
      <c r="BY173" s="64" t="e">
        <f t="shared" si="105"/>
        <v>#REF!</v>
      </c>
      <c r="BZ173" s="82" t="e">
        <f t="shared" si="106"/>
        <v>#REF!</v>
      </c>
      <c r="CA173" s="64" t="e">
        <f t="shared" si="107"/>
        <v>#REF!</v>
      </c>
      <c r="CB173" s="64" t="e">
        <f t="shared" si="108"/>
        <v>#REF!</v>
      </c>
      <c r="CC173" s="64"/>
      <c r="CD173" s="64"/>
      <c r="CF173" s="89"/>
      <c r="CG173" s="7" t="e">
        <f t="shared" si="109"/>
        <v>#REF!</v>
      </c>
      <c r="CH173" s="7" t="e">
        <f t="shared" si="110"/>
        <v>#REF!</v>
      </c>
      <c r="CI173" s="7"/>
      <c r="CJ173" s="7"/>
      <c r="CL173" s="82"/>
      <c r="CM173" s="64" t="e">
        <f t="shared" si="111"/>
        <v>#REF!</v>
      </c>
      <c r="CN173" s="64" t="e">
        <f t="shared" si="112"/>
        <v>#REF!</v>
      </c>
    </row>
    <row r="174" spans="1:92" x14ac:dyDescent="0.25">
      <c r="A174" s="1">
        <v>169</v>
      </c>
      <c r="B174" s="4">
        <v>167</v>
      </c>
      <c r="C174" s="2" t="s">
        <v>14</v>
      </c>
      <c r="D174" s="50" t="s">
        <v>729</v>
      </c>
      <c r="E174" s="4">
        <v>113678</v>
      </c>
      <c r="F174" s="2" t="s">
        <v>399</v>
      </c>
      <c r="G174" s="2" t="s">
        <v>400</v>
      </c>
      <c r="H174" s="51" t="str">
        <f t="shared" si="68"/>
        <v>100910-CTB43W</v>
      </c>
      <c r="I174" s="4">
        <v>100910</v>
      </c>
      <c r="J174" s="2" t="s">
        <v>394</v>
      </c>
      <c r="K174" s="2" t="s">
        <v>19</v>
      </c>
      <c r="L174" s="2" t="s">
        <v>401</v>
      </c>
      <c r="M174" s="2" t="s">
        <v>21</v>
      </c>
      <c r="N174" s="3">
        <v>45108</v>
      </c>
      <c r="O174" s="3">
        <v>45473</v>
      </c>
      <c r="P174" s="12"/>
      <c r="Q174" s="12"/>
      <c r="R174" s="12"/>
      <c r="S174" s="13"/>
      <c r="T174" s="16" t="e">
        <f>VLOOKUP(E174,#REF!,12,FALSE)</f>
        <v>#REF!</v>
      </c>
      <c r="U174" s="16">
        <v>1</v>
      </c>
      <c r="V174" s="16"/>
      <c r="W174" s="17"/>
      <c r="X174" s="20"/>
      <c r="Y174" s="20"/>
      <c r="Z174" s="20"/>
      <c r="AA174" s="21"/>
      <c r="AB174" s="2" t="s">
        <v>15</v>
      </c>
      <c r="AC174" s="4">
        <v>3355</v>
      </c>
      <c r="AD174" s="4"/>
      <c r="AE174" s="4">
        <v>8</v>
      </c>
      <c r="AF174" s="4">
        <v>35</v>
      </c>
      <c r="AG174" s="4"/>
      <c r="AH174" s="4"/>
      <c r="AI174" s="4"/>
      <c r="AJ174" s="4">
        <v>13</v>
      </c>
      <c r="AK174" s="4"/>
      <c r="AL174" s="4"/>
      <c r="AM174" s="4"/>
      <c r="AN174" s="4"/>
      <c r="AO174" s="4"/>
      <c r="AP174" s="4">
        <v>28</v>
      </c>
      <c r="AQ174" s="4"/>
      <c r="AR174" s="4">
        <v>21</v>
      </c>
      <c r="AS174" s="4">
        <v>17</v>
      </c>
      <c r="AT174" s="4">
        <v>30</v>
      </c>
      <c r="AU174" s="4">
        <v>72</v>
      </c>
      <c r="AV174" s="4">
        <v>311</v>
      </c>
      <c r="AW174" s="4">
        <v>117</v>
      </c>
      <c r="AX174" s="4">
        <v>5</v>
      </c>
      <c r="AY174" s="4"/>
      <c r="AZ174" s="4">
        <v>60</v>
      </c>
      <c r="BA174" s="4"/>
      <c r="BB174" s="4">
        <v>58</v>
      </c>
      <c r="BC174" s="4"/>
      <c r="BD174" s="4">
        <v>149</v>
      </c>
      <c r="BE174" s="4"/>
      <c r="BF174" s="4">
        <v>206</v>
      </c>
      <c r="BG174" s="4"/>
      <c r="BH174" s="4">
        <f t="shared" si="70"/>
        <v>1130</v>
      </c>
      <c r="BI174" s="7" t="e">
        <f t="shared" si="96"/>
        <v>#REF!</v>
      </c>
      <c r="BJ174" s="7" t="e">
        <f t="shared" si="97"/>
        <v>#REF!</v>
      </c>
      <c r="BK174" s="7"/>
      <c r="BL174" s="63"/>
      <c r="BM174" s="7" t="e">
        <f t="shared" si="98"/>
        <v>#REF!</v>
      </c>
      <c r="BN174" s="7" t="e">
        <f t="shared" si="99"/>
        <v>#REF!</v>
      </c>
      <c r="BO174" s="89" t="e">
        <f t="shared" si="100"/>
        <v>#REF!</v>
      </c>
      <c r="BP174" s="7" t="e">
        <f t="shared" si="101"/>
        <v>#REF!</v>
      </c>
      <c r="BQ174" s="7" t="e">
        <f t="shared" si="102"/>
        <v>#REF!</v>
      </c>
      <c r="BR174" s="7"/>
      <c r="BS174" s="7"/>
      <c r="BU174" s="6" t="e">
        <f t="shared" si="103"/>
        <v>#REF!</v>
      </c>
      <c r="BX174" s="64" t="e">
        <f t="shared" si="104"/>
        <v>#REF!</v>
      </c>
      <c r="BY174" s="64" t="e">
        <f t="shared" si="105"/>
        <v>#REF!</v>
      </c>
      <c r="BZ174" s="82" t="e">
        <f t="shared" si="106"/>
        <v>#REF!</v>
      </c>
      <c r="CA174" s="64" t="e">
        <f t="shared" si="107"/>
        <v>#REF!</v>
      </c>
      <c r="CB174" s="64" t="e">
        <f t="shared" si="108"/>
        <v>#REF!</v>
      </c>
      <c r="CC174" s="64"/>
      <c r="CD174" s="64"/>
      <c r="CF174" s="89"/>
      <c r="CG174" s="7" t="e">
        <f t="shared" si="109"/>
        <v>#REF!</v>
      </c>
      <c r="CH174" s="7" t="e">
        <f t="shared" si="110"/>
        <v>#REF!</v>
      </c>
      <c r="CI174" s="7"/>
      <c r="CJ174" s="7"/>
      <c r="CL174" s="82"/>
      <c r="CM174" s="64" t="e">
        <f t="shared" si="111"/>
        <v>#REF!</v>
      </c>
      <c r="CN174" s="64" t="e">
        <f t="shared" si="112"/>
        <v>#REF!</v>
      </c>
    </row>
    <row r="175" spans="1:92" x14ac:dyDescent="0.25">
      <c r="A175" s="1">
        <v>170</v>
      </c>
      <c r="B175" s="4">
        <v>168</v>
      </c>
      <c r="C175" s="2" t="s">
        <v>14</v>
      </c>
      <c r="D175" s="50" t="s">
        <v>730</v>
      </c>
      <c r="E175" s="4">
        <v>138805</v>
      </c>
      <c r="F175" s="2" t="s">
        <v>402</v>
      </c>
      <c r="G175" s="2" t="s">
        <v>403</v>
      </c>
      <c r="H175" s="51" t="str">
        <f t="shared" si="68"/>
        <v>100910-CTB43</v>
      </c>
      <c r="I175" s="4">
        <v>100910</v>
      </c>
      <c r="J175" s="2" t="s">
        <v>394</v>
      </c>
      <c r="K175" s="2" t="s">
        <v>19</v>
      </c>
      <c r="L175" s="2" t="s">
        <v>362</v>
      </c>
      <c r="M175" s="2" t="s">
        <v>21</v>
      </c>
      <c r="N175" s="3">
        <v>45108</v>
      </c>
      <c r="O175" s="3">
        <v>45473</v>
      </c>
      <c r="P175" s="12"/>
      <c r="Q175" s="12"/>
      <c r="R175" s="12"/>
      <c r="S175" s="13"/>
      <c r="T175" s="16" t="e">
        <f>VLOOKUP(E175,#REF!,12,FALSE)</f>
        <v>#REF!</v>
      </c>
      <c r="U175" s="16">
        <v>1</v>
      </c>
      <c r="V175" s="16"/>
      <c r="W175" s="17"/>
      <c r="X175" s="20"/>
      <c r="Y175" s="20"/>
      <c r="Z175" s="20"/>
      <c r="AA175" s="21"/>
      <c r="AB175" s="2" t="s">
        <v>15</v>
      </c>
      <c r="AC175" s="4">
        <v>8130</v>
      </c>
      <c r="AD175" s="4"/>
      <c r="AE175" s="4"/>
      <c r="AF175" s="4">
        <v>9</v>
      </c>
      <c r="AG175" s="4"/>
      <c r="AH175" s="4"/>
      <c r="AI175" s="4">
        <v>56</v>
      </c>
      <c r="AJ175" s="4">
        <v>17</v>
      </c>
      <c r="AK175" s="4"/>
      <c r="AL175" s="4">
        <v>162</v>
      </c>
      <c r="AM175" s="4"/>
      <c r="AN175" s="4"/>
      <c r="AO175" s="4">
        <v>151</v>
      </c>
      <c r="AP175" s="4">
        <v>248</v>
      </c>
      <c r="AQ175" s="4">
        <v>805</v>
      </c>
      <c r="AR175" s="4">
        <v>15</v>
      </c>
      <c r="AS175" s="4">
        <v>388</v>
      </c>
      <c r="AT175" s="4"/>
      <c r="AU175" s="4">
        <v>80</v>
      </c>
      <c r="AV175" s="4"/>
      <c r="AW175" s="4">
        <v>581</v>
      </c>
      <c r="AX175" s="4">
        <v>43</v>
      </c>
      <c r="AY175" s="4"/>
      <c r="AZ175" s="4"/>
      <c r="BA175" s="4"/>
      <c r="BB175" s="4">
        <v>98</v>
      </c>
      <c r="BC175" s="4"/>
      <c r="BD175" s="4">
        <v>2</v>
      </c>
      <c r="BE175" s="4">
        <v>22</v>
      </c>
      <c r="BF175" s="4">
        <v>366</v>
      </c>
      <c r="BG175" s="4"/>
      <c r="BH175" s="4">
        <f t="shared" si="70"/>
        <v>3043</v>
      </c>
      <c r="BI175" s="7" t="e">
        <f t="shared" si="96"/>
        <v>#REF!</v>
      </c>
      <c r="BJ175" s="7" t="e">
        <f t="shared" si="97"/>
        <v>#REF!</v>
      </c>
      <c r="BK175" s="7"/>
      <c r="BL175" s="63"/>
      <c r="BM175" s="7" t="e">
        <f t="shared" si="98"/>
        <v>#REF!</v>
      </c>
      <c r="BN175" s="7" t="e">
        <f t="shared" si="99"/>
        <v>#REF!</v>
      </c>
      <c r="BO175" s="89" t="e">
        <f t="shared" si="100"/>
        <v>#REF!</v>
      </c>
      <c r="BP175" s="7" t="e">
        <f t="shared" si="101"/>
        <v>#REF!</v>
      </c>
      <c r="BQ175" s="7" t="e">
        <f t="shared" si="102"/>
        <v>#REF!</v>
      </c>
      <c r="BR175" s="7"/>
      <c r="BS175" s="7"/>
      <c r="BU175" s="6" t="e">
        <f t="shared" si="103"/>
        <v>#REF!</v>
      </c>
      <c r="BX175" s="64" t="e">
        <f t="shared" si="104"/>
        <v>#REF!</v>
      </c>
      <c r="BY175" s="64" t="e">
        <f t="shared" si="105"/>
        <v>#REF!</v>
      </c>
      <c r="BZ175" s="82" t="e">
        <f t="shared" si="106"/>
        <v>#REF!</v>
      </c>
      <c r="CA175" s="64" t="e">
        <f t="shared" si="107"/>
        <v>#REF!</v>
      </c>
      <c r="CB175" s="64" t="e">
        <f t="shared" si="108"/>
        <v>#REF!</v>
      </c>
      <c r="CC175" s="64"/>
      <c r="CD175" s="64"/>
      <c r="CF175" s="89"/>
      <c r="CG175" s="7" t="e">
        <f t="shared" si="109"/>
        <v>#REF!</v>
      </c>
      <c r="CH175" s="7" t="e">
        <f t="shared" si="110"/>
        <v>#REF!</v>
      </c>
      <c r="CI175" s="7"/>
      <c r="CJ175" s="7"/>
      <c r="CL175" s="82"/>
      <c r="CM175" s="64" t="e">
        <f t="shared" si="111"/>
        <v>#REF!</v>
      </c>
      <c r="CN175" s="64" t="e">
        <f t="shared" si="112"/>
        <v>#REF!</v>
      </c>
    </row>
    <row r="176" spans="1:92" x14ac:dyDescent="0.25">
      <c r="A176" s="1">
        <v>171</v>
      </c>
      <c r="B176" s="4">
        <v>169</v>
      </c>
      <c r="C176" s="2" t="s">
        <v>14</v>
      </c>
      <c r="D176" s="50" t="s">
        <v>731</v>
      </c>
      <c r="E176" s="4">
        <v>138805</v>
      </c>
      <c r="F176" s="2" t="s">
        <v>402</v>
      </c>
      <c r="G176" s="2" t="s">
        <v>403</v>
      </c>
      <c r="H176" s="51" t="str">
        <f t="shared" si="68"/>
        <v>100910-CTB43</v>
      </c>
      <c r="I176" s="4">
        <v>100910</v>
      </c>
      <c r="J176" s="2" t="s">
        <v>394</v>
      </c>
      <c r="K176" s="2" t="s">
        <v>19</v>
      </c>
      <c r="L176" s="2" t="s">
        <v>362</v>
      </c>
      <c r="M176" s="2" t="s">
        <v>21</v>
      </c>
      <c r="N176" s="3">
        <v>45108</v>
      </c>
      <c r="O176" s="3">
        <v>45473</v>
      </c>
      <c r="P176" s="12"/>
      <c r="Q176" s="12"/>
      <c r="R176" s="12"/>
      <c r="S176" s="13"/>
      <c r="T176" s="16" t="e">
        <f>VLOOKUP(E176,#REF!,12,FALSE)</f>
        <v>#REF!</v>
      </c>
      <c r="U176" s="16">
        <v>1</v>
      </c>
      <c r="V176" s="16"/>
      <c r="W176" s="17"/>
      <c r="X176" s="20"/>
      <c r="Y176" s="20"/>
      <c r="Z176" s="20"/>
      <c r="AA176" s="21"/>
      <c r="AB176" s="2" t="s">
        <v>15</v>
      </c>
      <c r="AC176" s="4">
        <v>150</v>
      </c>
      <c r="AD176" s="4"/>
      <c r="AE176" s="4"/>
      <c r="AF176" s="4">
        <v>9</v>
      </c>
      <c r="AG176" s="4"/>
      <c r="AH176" s="4"/>
      <c r="AI176" s="4"/>
      <c r="AJ176" s="4">
        <v>17</v>
      </c>
      <c r="AK176" s="4"/>
      <c r="AL176" s="4">
        <v>162</v>
      </c>
      <c r="AM176" s="4"/>
      <c r="AN176" s="4"/>
      <c r="AO176" s="4">
        <v>151</v>
      </c>
      <c r="AP176" s="4">
        <v>248</v>
      </c>
      <c r="AQ176" s="4">
        <v>805</v>
      </c>
      <c r="AR176" s="4">
        <v>15</v>
      </c>
      <c r="AS176" s="4">
        <v>388</v>
      </c>
      <c r="AT176" s="4"/>
      <c r="AU176" s="4">
        <v>80</v>
      </c>
      <c r="AV176" s="4"/>
      <c r="AW176" s="4">
        <v>581</v>
      </c>
      <c r="AX176" s="4">
        <v>43</v>
      </c>
      <c r="AY176" s="4"/>
      <c r="AZ176" s="4"/>
      <c r="BA176" s="4"/>
      <c r="BB176" s="4">
        <v>98</v>
      </c>
      <c r="BC176" s="4"/>
      <c r="BD176" s="4">
        <v>2</v>
      </c>
      <c r="BE176" s="4">
        <v>22</v>
      </c>
      <c r="BF176" s="4">
        <v>366</v>
      </c>
      <c r="BG176" s="4"/>
      <c r="BH176" s="4">
        <f t="shared" si="70"/>
        <v>2987</v>
      </c>
      <c r="BI176" s="7" t="e">
        <f t="shared" si="96"/>
        <v>#REF!</v>
      </c>
      <c r="BJ176" s="7" t="e">
        <f t="shared" si="97"/>
        <v>#REF!</v>
      </c>
      <c r="BK176" s="7"/>
      <c r="BL176" s="63"/>
      <c r="BM176" s="7" t="e">
        <f t="shared" si="98"/>
        <v>#REF!</v>
      </c>
      <c r="BN176" s="7" t="e">
        <f t="shared" si="99"/>
        <v>#REF!</v>
      </c>
      <c r="BO176" s="89" t="e">
        <f t="shared" si="100"/>
        <v>#REF!</v>
      </c>
      <c r="BP176" s="7" t="e">
        <f t="shared" si="101"/>
        <v>#REF!</v>
      </c>
      <c r="BQ176" s="7" t="e">
        <f t="shared" si="102"/>
        <v>#REF!</v>
      </c>
      <c r="BR176" s="7"/>
      <c r="BS176" s="7"/>
      <c r="BU176" s="6" t="e">
        <f t="shared" si="103"/>
        <v>#REF!</v>
      </c>
      <c r="BX176" s="64" t="e">
        <f t="shared" si="104"/>
        <v>#REF!</v>
      </c>
      <c r="BY176" s="64" t="e">
        <f t="shared" si="105"/>
        <v>#REF!</v>
      </c>
      <c r="BZ176" s="82" t="e">
        <f t="shared" si="106"/>
        <v>#REF!</v>
      </c>
      <c r="CA176" s="64" t="e">
        <f t="shared" si="107"/>
        <v>#REF!</v>
      </c>
      <c r="CB176" s="64" t="e">
        <f t="shared" si="108"/>
        <v>#REF!</v>
      </c>
      <c r="CC176" s="64"/>
      <c r="CD176" s="64"/>
      <c r="CF176" s="89"/>
      <c r="CG176" s="7" t="e">
        <f t="shared" si="109"/>
        <v>#REF!</v>
      </c>
      <c r="CH176" s="7" t="e">
        <f t="shared" si="110"/>
        <v>#REF!</v>
      </c>
      <c r="CI176" s="7"/>
      <c r="CJ176" s="7"/>
      <c r="CL176" s="82"/>
      <c r="CM176" s="64" t="e">
        <f t="shared" si="111"/>
        <v>#REF!</v>
      </c>
      <c r="CN176" s="64" t="e">
        <f t="shared" si="112"/>
        <v>#REF!</v>
      </c>
    </row>
    <row r="177" spans="1:92" x14ac:dyDescent="0.25">
      <c r="A177" s="1">
        <v>172</v>
      </c>
      <c r="B177" s="4">
        <v>170</v>
      </c>
      <c r="C177" s="2" t="s">
        <v>14</v>
      </c>
      <c r="D177" s="50" t="s">
        <v>732</v>
      </c>
      <c r="E177" s="4">
        <v>139759</v>
      </c>
      <c r="F177" s="2" t="s">
        <v>404</v>
      </c>
      <c r="G177" s="2" t="s">
        <v>405</v>
      </c>
      <c r="H177" s="51" t="str">
        <f t="shared" si="68"/>
        <v>100910-BTB61W</v>
      </c>
      <c r="I177" s="4">
        <v>100910</v>
      </c>
      <c r="J177" s="2" t="s">
        <v>394</v>
      </c>
      <c r="K177" s="2" t="s">
        <v>19</v>
      </c>
      <c r="L177" s="2" t="s">
        <v>401</v>
      </c>
      <c r="M177" s="2" t="s">
        <v>21</v>
      </c>
      <c r="N177" s="3">
        <v>45108</v>
      </c>
      <c r="O177" s="3">
        <v>45473</v>
      </c>
      <c r="P177" s="12"/>
      <c r="Q177" s="12"/>
      <c r="R177" s="12"/>
      <c r="S177" s="13"/>
      <c r="T177" s="16" t="e">
        <f>VLOOKUP(E177,#REF!,12,FALSE)</f>
        <v>#REF!</v>
      </c>
      <c r="U177" s="16">
        <v>1</v>
      </c>
      <c r="V177" s="16"/>
      <c r="W177" s="17"/>
      <c r="X177" s="20"/>
      <c r="Y177" s="20"/>
      <c r="Z177" s="20"/>
      <c r="AA177" s="21"/>
      <c r="AB177" s="2" t="s">
        <v>15</v>
      </c>
      <c r="AC177" s="4">
        <v>2263</v>
      </c>
      <c r="AD177" s="4"/>
      <c r="AE177" s="4">
        <v>12</v>
      </c>
      <c r="AF177" s="4"/>
      <c r="AG177" s="4"/>
      <c r="AH177" s="4"/>
      <c r="AI177" s="4"/>
      <c r="AJ177" s="4"/>
      <c r="AK177" s="4"/>
      <c r="AL177" s="4">
        <v>8</v>
      </c>
      <c r="AM177" s="4"/>
      <c r="AN177" s="4"/>
      <c r="AO177" s="4"/>
      <c r="AP177" s="4"/>
      <c r="AQ177" s="4"/>
      <c r="AR177" s="4"/>
      <c r="AS177" s="4">
        <v>1063</v>
      </c>
      <c r="AT177" s="4">
        <v>20</v>
      </c>
      <c r="AU177" s="4"/>
      <c r="AV177" s="4">
        <v>171</v>
      </c>
      <c r="AW177" s="4"/>
      <c r="AX177" s="4"/>
      <c r="AY177" s="4"/>
      <c r="AZ177" s="4"/>
      <c r="BA177" s="4"/>
      <c r="BB177" s="4"/>
      <c r="BC177" s="4"/>
      <c r="BD177" s="4">
        <v>94</v>
      </c>
      <c r="BE177" s="4"/>
      <c r="BF177" s="4">
        <v>7</v>
      </c>
      <c r="BG177" s="4"/>
      <c r="BH177" s="4">
        <f t="shared" si="70"/>
        <v>1375</v>
      </c>
      <c r="BI177" s="7" t="e">
        <f t="shared" si="96"/>
        <v>#REF!</v>
      </c>
      <c r="BJ177" s="7" t="e">
        <f t="shared" si="97"/>
        <v>#REF!</v>
      </c>
      <c r="BK177" s="7"/>
      <c r="BL177" s="63"/>
      <c r="BM177" s="7" t="e">
        <f t="shared" si="98"/>
        <v>#REF!</v>
      </c>
      <c r="BN177" s="7" t="e">
        <f t="shared" si="99"/>
        <v>#REF!</v>
      </c>
      <c r="BO177" s="89" t="e">
        <f t="shared" si="100"/>
        <v>#REF!</v>
      </c>
      <c r="BP177" s="7" t="e">
        <f t="shared" si="101"/>
        <v>#REF!</v>
      </c>
      <c r="BQ177" s="7" t="e">
        <f t="shared" si="102"/>
        <v>#REF!</v>
      </c>
      <c r="BR177" s="7"/>
      <c r="BS177" s="7"/>
      <c r="BU177" s="6" t="e">
        <f t="shared" si="103"/>
        <v>#REF!</v>
      </c>
      <c r="BX177" s="64" t="e">
        <f t="shared" si="104"/>
        <v>#REF!</v>
      </c>
      <c r="BY177" s="64" t="e">
        <f t="shared" si="105"/>
        <v>#REF!</v>
      </c>
      <c r="BZ177" s="82" t="e">
        <f t="shared" si="106"/>
        <v>#REF!</v>
      </c>
      <c r="CA177" s="64" t="e">
        <f t="shared" si="107"/>
        <v>#REF!</v>
      </c>
      <c r="CB177" s="64" t="e">
        <f t="shared" si="108"/>
        <v>#REF!</v>
      </c>
      <c r="CC177" s="64"/>
      <c r="CD177" s="64"/>
      <c r="CF177" s="89"/>
      <c r="CG177" s="7" t="e">
        <f t="shared" si="109"/>
        <v>#REF!</v>
      </c>
      <c r="CH177" s="7" t="e">
        <f t="shared" si="110"/>
        <v>#REF!</v>
      </c>
      <c r="CI177" s="7"/>
      <c r="CJ177" s="7"/>
      <c r="CL177" s="82"/>
      <c r="CM177" s="64" t="e">
        <f t="shared" si="111"/>
        <v>#REF!</v>
      </c>
      <c r="CN177" s="64" t="e">
        <f t="shared" si="112"/>
        <v>#REF!</v>
      </c>
    </row>
    <row r="178" spans="1:92" x14ac:dyDescent="0.25">
      <c r="A178" s="1">
        <v>173</v>
      </c>
      <c r="B178" s="4">
        <v>171</v>
      </c>
      <c r="C178" s="2" t="s">
        <v>14</v>
      </c>
      <c r="D178" s="50" t="s">
        <v>733</v>
      </c>
      <c r="E178" s="4">
        <v>140397</v>
      </c>
      <c r="F178" s="2" t="s">
        <v>406</v>
      </c>
      <c r="G178" s="2" t="s">
        <v>407</v>
      </c>
      <c r="H178" s="51" t="str">
        <f t="shared" si="68"/>
        <v>100910-BTB61</v>
      </c>
      <c r="I178" s="4">
        <v>100910</v>
      </c>
      <c r="J178" s="2" t="s">
        <v>394</v>
      </c>
      <c r="K178" s="2" t="s">
        <v>19</v>
      </c>
      <c r="L178" s="2" t="s">
        <v>362</v>
      </c>
      <c r="M178" s="2" t="s">
        <v>21</v>
      </c>
      <c r="N178" s="3">
        <v>45108</v>
      </c>
      <c r="O178" s="3">
        <v>45473</v>
      </c>
      <c r="P178" s="12"/>
      <c r="Q178" s="12"/>
      <c r="R178" s="12"/>
      <c r="S178" s="13"/>
      <c r="T178" s="16" t="e">
        <f>VLOOKUP(E178,#REF!,12,FALSE)</f>
        <v>#REF!</v>
      </c>
      <c r="U178" s="16">
        <v>1</v>
      </c>
      <c r="V178" s="16"/>
      <c r="W178" s="17"/>
      <c r="X178" s="20"/>
      <c r="Y178" s="20"/>
      <c r="Z178" s="20"/>
      <c r="AA178" s="21"/>
      <c r="AB178" s="2" t="s">
        <v>15</v>
      </c>
      <c r="AC178" s="4">
        <v>364</v>
      </c>
      <c r="AD178" s="4"/>
      <c r="AE178" s="4"/>
      <c r="AF178" s="4">
        <v>24</v>
      </c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>
        <v>3</v>
      </c>
      <c r="AT178" s="4"/>
      <c r="AU178" s="4">
        <v>1</v>
      </c>
      <c r="AV178" s="4"/>
      <c r="AW178" s="4">
        <v>8</v>
      </c>
      <c r="AX178" s="4">
        <v>6</v>
      </c>
      <c r="AY178" s="4"/>
      <c r="AZ178" s="4"/>
      <c r="BA178" s="4"/>
      <c r="BB178" s="4"/>
      <c r="BC178" s="4"/>
      <c r="BD178" s="4"/>
      <c r="BE178" s="4"/>
      <c r="BF178" s="4">
        <v>16</v>
      </c>
      <c r="BG178" s="4"/>
      <c r="BH178" s="4">
        <f t="shared" si="70"/>
        <v>58</v>
      </c>
      <c r="BI178" s="7" t="e">
        <f t="shared" si="96"/>
        <v>#REF!</v>
      </c>
      <c r="BJ178" s="7" t="e">
        <f t="shared" si="97"/>
        <v>#REF!</v>
      </c>
      <c r="BK178" s="7"/>
      <c r="BL178" s="63"/>
      <c r="BM178" s="7" t="e">
        <f t="shared" si="98"/>
        <v>#REF!</v>
      </c>
      <c r="BN178" s="7" t="e">
        <f t="shared" si="99"/>
        <v>#REF!</v>
      </c>
      <c r="BO178" s="89" t="e">
        <f t="shared" si="100"/>
        <v>#REF!</v>
      </c>
      <c r="BP178" s="7" t="e">
        <f t="shared" si="101"/>
        <v>#REF!</v>
      </c>
      <c r="BQ178" s="7" t="e">
        <f t="shared" si="102"/>
        <v>#REF!</v>
      </c>
      <c r="BR178" s="7"/>
      <c r="BS178" s="7"/>
      <c r="BU178" s="6" t="e">
        <f t="shared" si="103"/>
        <v>#REF!</v>
      </c>
      <c r="BX178" s="64" t="e">
        <f t="shared" si="104"/>
        <v>#REF!</v>
      </c>
      <c r="BY178" s="64" t="e">
        <f t="shared" si="105"/>
        <v>#REF!</v>
      </c>
      <c r="BZ178" s="82" t="e">
        <f t="shared" si="106"/>
        <v>#REF!</v>
      </c>
      <c r="CA178" s="64" t="e">
        <f t="shared" si="107"/>
        <v>#REF!</v>
      </c>
      <c r="CB178" s="64" t="e">
        <f t="shared" si="108"/>
        <v>#REF!</v>
      </c>
      <c r="CC178" s="64"/>
      <c r="CD178" s="64"/>
      <c r="CF178" s="89"/>
      <c r="CG178" s="7" t="e">
        <f t="shared" si="109"/>
        <v>#REF!</v>
      </c>
      <c r="CH178" s="7" t="e">
        <f t="shared" si="110"/>
        <v>#REF!</v>
      </c>
      <c r="CI178" s="7"/>
      <c r="CJ178" s="7"/>
      <c r="CL178" s="82"/>
      <c r="CM178" s="64" t="e">
        <f t="shared" si="111"/>
        <v>#REF!</v>
      </c>
      <c r="CN178" s="64" t="e">
        <f t="shared" si="112"/>
        <v>#REF!</v>
      </c>
    </row>
    <row r="179" spans="1:92" x14ac:dyDescent="0.25">
      <c r="A179" s="1">
        <v>174</v>
      </c>
      <c r="B179" s="4">
        <v>172</v>
      </c>
      <c r="C179" s="2" t="s">
        <v>14</v>
      </c>
      <c r="D179" s="50" t="s">
        <v>734</v>
      </c>
      <c r="E179" s="4">
        <v>404391</v>
      </c>
      <c r="F179" s="2" t="s">
        <v>408</v>
      </c>
      <c r="G179" s="2" t="s">
        <v>409</v>
      </c>
      <c r="H179" s="51" t="str">
        <f t="shared" si="68"/>
        <v>100910-TAC32</v>
      </c>
      <c r="I179" s="4">
        <v>100910</v>
      </c>
      <c r="J179" s="2" t="s">
        <v>394</v>
      </c>
      <c r="K179" s="2" t="s">
        <v>19</v>
      </c>
      <c r="L179" s="2" t="s">
        <v>410</v>
      </c>
      <c r="M179" s="2" t="s">
        <v>21</v>
      </c>
      <c r="N179" s="3">
        <v>45108</v>
      </c>
      <c r="O179" s="3">
        <v>45473</v>
      </c>
      <c r="P179" s="12"/>
      <c r="Q179" s="12"/>
      <c r="R179" s="12"/>
      <c r="S179" s="13"/>
      <c r="T179" s="16" t="e">
        <f>VLOOKUP(E179,#REF!,12,FALSE)</f>
        <v>#REF!</v>
      </c>
      <c r="U179" s="16">
        <v>1</v>
      </c>
      <c r="V179" s="16"/>
      <c r="W179" s="17"/>
      <c r="X179" s="20"/>
      <c r="Y179" s="20"/>
      <c r="Z179" s="20"/>
      <c r="AA179" s="21"/>
      <c r="AB179" s="2" t="s">
        <v>15</v>
      </c>
      <c r="AC179" s="4">
        <v>3547</v>
      </c>
      <c r="AD179" s="4"/>
      <c r="AE179" s="4">
        <v>8</v>
      </c>
      <c r="AF179" s="4"/>
      <c r="AG179" s="4"/>
      <c r="AH179" s="4"/>
      <c r="AI179" s="4">
        <v>99</v>
      </c>
      <c r="AJ179" s="4">
        <v>27</v>
      </c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>
        <v>327</v>
      </c>
      <c r="AV179" s="4"/>
      <c r="AW179" s="4">
        <v>492</v>
      </c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>
        <f t="shared" si="70"/>
        <v>953</v>
      </c>
      <c r="BI179" s="7" t="e">
        <f t="shared" si="96"/>
        <v>#REF!</v>
      </c>
      <c r="BJ179" s="7" t="e">
        <f t="shared" si="97"/>
        <v>#REF!</v>
      </c>
      <c r="BK179" s="7"/>
      <c r="BL179" s="63">
        <v>-8.6500000000000057</v>
      </c>
      <c r="BM179" s="7" t="e">
        <f t="shared" si="98"/>
        <v>#REF!</v>
      </c>
      <c r="BN179" s="7" t="e">
        <f t="shared" si="99"/>
        <v>#REF!</v>
      </c>
      <c r="BO179" s="89" t="e">
        <f t="shared" si="100"/>
        <v>#REF!</v>
      </c>
      <c r="BP179" s="7" t="e">
        <f t="shared" si="101"/>
        <v>#REF!</v>
      </c>
      <c r="BQ179" s="7" t="e">
        <f t="shared" si="102"/>
        <v>#REF!</v>
      </c>
      <c r="BR179" s="7"/>
      <c r="BS179" s="7"/>
      <c r="BU179" s="6" t="e">
        <f t="shared" si="103"/>
        <v>#REF!</v>
      </c>
      <c r="BW179" s="65">
        <f>BL179</f>
        <v>-8.6500000000000057</v>
      </c>
      <c r="BX179" s="64" t="e">
        <f t="shared" si="104"/>
        <v>#REF!</v>
      </c>
      <c r="BY179" s="64" t="e">
        <f t="shared" si="105"/>
        <v>#REF!</v>
      </c>
      <c r="BZ179" s="82" t="e">
        <f t="shared" si="106"/>
        <v>#REF!</v>
      </c>
      <c r="CA179" s="64" t="e">
        <f t="shared" si="107"/>
        <v>#REF!</v>
      </c>
      <c r="CB179" s="64" t="e">
        <f t="shared" si="108"/>
        <v>#REF!</v>
      </c>
      <c r="CC179" s="64"/>
      <c r="CD179" s="64"/>
      <c r="CF179" s="89"/>
      <c r="CG179" s="7" t="e">
        <f t="shared" si="109"/>
        <v>#REF!</v>
      </c>
      <c r="CH179" s="7" t="e">
        <f t="shared" si="110"/>
        <v>#REF!</v>
      </c>
      <c r="CI179" s="7"/>
      <c r="CJ179" s="7"/>
      <c r="CL179" s="82"/>
      <c r="CM179" s="64" t="e">
        <f t="shared" si="111"/>
        <v>#REF!</v>
      </c>
      <c r="CN179" s="64" t="e">
        <f t="shared" si="112"/>
        <v>#REF!</v>
      </c>
    </row>
    <row r="180" spans="1:92" x14ac:dyDescent="0.25">
      <c r="A180" s="1">
        <v>175</v>
      </c>
      <c r="B180" s="4">
        <v>173</v>
      </c>
      <c r="C180" s="2" t="s">
        <v>14</v>
      </c>
      <c r="D180" s="50" t="s">
        <v>735</v>
      </c>
      <c r="E180" s="4">
        <v>405472</v>
      </c>
      <c r="F180" s="2" t="s">
        <v>411</v>
      </c>
      <c r="G180" s="2" t="s">
        <v>412</v>
      </c>
      <c r="H180" s="51" t="str">
        <f t="shared" si="68"/>
        <v>100910-TAB41</v>
      </c>
      <c r="I180" s="4">
        <v>100910</v>
      </c>
      <c r="J180" s="2" t="s">
        <v>394</v>
      </c>
      <c r="K180" s="2" t="s">
        <v>19</v>
      </c>
      <c r="L180" s="2" t="s">
        <v>410</v>
      </c>
      <c r="M180" s="2" t="s">
        <v>21</v>
      </c>
      <c r="N180" s="3">
        <v>45108</v>
      </c>
      <c r="O180" s="3">
        <v>45473</v>
      </c>
      <c r="P180" s="12"/>
      <c r="Q180" s="12"/>
      <c r="R180" s="12"/>
      <c r="S180" s="13"/>
      <c r="T180" s="16" t="e">
        <f>VLOOKUP(E180,#REF!,12,FALSE)</f>
        <v>#REF!</v>
      </c>
      <c r="U180" s="16">
        <v>1</v>
      </c>
      <c r="V180" s="16"/>
      <c r="W180" s="17"/>
      <c r="X180" s="20"/>
      <c r="Y180" s="20"/>
      <c r="Z180" s="20"/>
      <c r="AA180" s="21"/>
      <c r="AB180" s="2" t="s">
        <v>15</v>
      </c>
      <c r="AC180" s="4">
        <v>774</v>
      </c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>
        <v>18</v>
      </c>
      <c r="AV180" s="4"/>
      <c r="AW180" s="4">
        <v>121</v>
      </c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>
        <f t="shared" si="70"/>
        <v>139</v>
      </c>
      <c r="BI180" s="7" t="e">
        <f t="shared" si="96"/>
        <v>#REF!</v>
      </c>
      <c r="BJ180" s="7" t="e">
        <f t="shared" si="97"/>
        <v>#REF!</v>
      </c>
      <c r="BK180" s="7"/>
      <c r="BL180" s="63">
        <v>-4.3299999999999983</v>
      </c>
      <c r="BM180" s="7" t="e">
        <f t="shared" si="98"/>
        <v>#REF!</v>
      </c>
      <c r="BN180" s="7" t="e">
        <f t="shared" si="99"/>
        <v>#REF!</v>
      </c>
      <c r="BO180" s="89" t="e">
        <f t="shared" si="100"/>
        <v>#REF!</v>
      </c>
      <c r="BP180" s="7" t="e">
        <f t="shared" si="101"/>
        <v>#REF!</v>
      </c>
      <c r="BQ180" s="7" t="e">
        <f t="shared" si="102"/>
        <v>#REF!</v>
      </c>
      <c r="BR180" s="7"/>
      <c r="BS180" s="7"/>
      <c r="BU180" s="6" t="e">
        <f t="shared" si="103"/>
        <v>#REF!</v>
      </c>
      <c r="BW180" s="65">
        <f>BL180</f>
        <v>-4.3299999999999983</v>
      </c>
      <c r="BX180" s="64" t="e">
        <f t="shared" si="104"/>
        <v>#REF!</v>
      </c>
      <c r="BY180" s="64" t="e">
        <f t="shared" si="105"/>
        <v>#REF!</v>
      </c>
      <c r="BZ180" s="82" t="e">
        <f t="shared" si="106"/>
        <v>#REF!</v>
      </c>
      <c r="CA180" s="64" t="e">
        <f t="shared" si="107"/>
        <v>#REF!</v>
      </c>
      <c r="CB180" s="64" t="e">
        <f t="shared" si="108"/>
        <v>#REF!</v>
      </c>
      <c r="CC180" s="64"/>
      <c r="CD180" s="64"/>
      <c r="CF180" s="89"/>
      <c r="CG180" s="7" t="e">
        <f t="shared" si="109"/>
        <v>#REF!</v>
      </c>
      <c r="CH180" s="7" t="e">
        <f t="shared" si="110"/>
        <v>#REF!</v>
      </c>
      <c r="CI180" s="7"/>
      <c r="CJ180" s="7"/>
      <c r="CL180" s="82"/>
      <c r="CM180" s="64" t="e">
        <f t="shared" si="111"/>
        <v>#REF!</v>
      </c>
      <c r="CN180" s="64" t="e">
        <f t="shared" si="112"/>
        <v>#REF!</v>
      </c>
    </row>
    <row r="181" spans="1:92" x14ac:dyDescent="0.25">
      <c r="A181" s="1">
        <v>176</v>
      </c>
      <c r="B181" s="4">
        <v>174</v>
      </c>
      <c r="C181" s="2" t="s">
        <v>14</v>
      </c>
      <c r="D181" s="50" t="s">
        <v>736</v>
      </c>
      <c r="E181" s="4">
        <v>405600</v>
      </c>
      <c r="F181" s="2" t="s">
        <v>413</v>
      </c>
      <c r="G181" s="2" t="s">
        <v>414</v>
      </c>
      <c r="H181" s="51" t="str">
        <f t="shared" si="68"/>
        <v>100910-BCQ92</v>
      </c>
      <c r="I181" s="4">
        <v>100910</v>
      </c>
      <c r="J181" s="2" t="s">
        <v>394</v>
      </c>
      <c r="K181" s="2" t="s">
        <v>19</v>
      </c>
      <c r="L181" s="2" t="s">
        <v>415</v>
      </c>
      <c r="M181" s="2" t="s">
        <v>21</v>
      </c>
      <c r="N181" s="3">
        <v>45108</v>
      </c>
      <c r="O181" s="3">
        <v>45473</v>
      </c>
      <c r="P181" s="12"/>
      <c r="Q181" s="12"/>
      <c r="R181" s="12"/>
      <c r="S181" s="13"/>
      <c r="T181" s="16" t="e">
        <f>VLOOKUP(E181,#REF!,12,FALSE)</f>
        <v>#REF!</v>
      </c>
      <c r="U181" s="16">
        <v>1</v>
      </c>
      <c r="V181" s="16"/>
      <c r="W181" s="17"/>
      <c r="X181" s="20"/>
      <c r="Y181" s="20"/>
      <c r="Z181" s="20"/>
      <c r="AA181" s="21"/>
      <c r="AB181" s="2" t="s">
        <v>15</v>
      </c>
      <c r="AC181" s="4">
        <v>584</v>
      </c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>
        <v>10</v>
      </c>
      <c r="AQ181" s="4"/>
      <c r="AR181" s="4"/>
      <c r="AS181" s="4"/>
      <c r="AT181" s="4"/>
      <c r="AU181" s="4"/>
      <c r="AV181" s="4"/>
      <c r="AW181" s="4">
        <v>166</v>
      </c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>
        <f t="shared" si="70"/>
        <v>176</v>
      </c>
      <c r="BI181" s="7" t="e">
        <f t="shared" si="96"/>
        <v>#REF!</v>
      </c>
      <c r="BJ181" s="7" t="e">
        <f t="shared" si="97"/>
        <v>#REF!</v>
      </c>
      <c r="BK181" s="7"/>
      <c r="BL181" s="63">
        <v>-9.6800000000000068</v>
      </c>
      <c r="BM181" s="7" t="e">
        <f t="shared" si="98"/>
        <v>#REF!</v>
      </c>
      <c r="BN181" s="7" t="e">
        <f t="shared" si="99"/>
        <v>#REF!</v>
      </c>
      <c r="BO181" s="89" t="e">
        <f t="shared" si="100"/>
        <v>#REF!</v>
      </c>
      <c r="BP181" s="7" t="e">
        <f t="shared" si="101"/>
        <v>#REF!</v>
      </c>
      <c r="BQ181" s="7" t="e">
        <f t="shared" si="102"/>
        <v>#REF!</v>
      </c>
      <c r="BR181" s="7"/>
      <c r="BS181" s="7"/>
      <c r="BU181" s="6" t="e">
        <f t="shared" si="103"/>
        <v>#REF!</v>
      </c>
      <c r="BW181" s="65">
        <f>BL181</f>
        <v>-9.6800000000000068</v>
      </c>
      <c r="BX181" s="64" t="e">
        <f t="shared" si="104"/>
        <v>#REF!</v>
      </c>
      <c r="BY181" s="64" t="e">
        <f t="shared" si="105"/>
        <v>#REF!</v>
      </c>
      <c r="BZ181" s="82" t="e">
        <f t="shared" si="106"/>
        <v>#REF!</v>
      </c>
      <c r="CA181" s="64" t="e">
        <f t="shared" si="107"/>
        <v>#REF!</v>
      </c>
      <c r="CB181" s="64" t="e">
        <f t="shared" si="108"/>
        <v>#REF!</v>
      </c>
      <c r="CC181" s="64"/>
      <c r="CD181" s="64"/>
      <c r="CF181" s="89"/>
      <c r="CG181" s="7" t="e">
        <f t="shared" si="109"/>
        <v>#REF!</v>
      </c>
      <c r="CH181" s="7" t="e">
        <f t="shared" si="110"/>
        <v>#REF!</v>
      </c>
      <c r="CI181" s="7"/>
      <c r="CJ181" s="7"/>
      <c r="CL181" s="82"/>
      <c r="CM181" s="64" t="e">
        <f t="shared" si="111"/>
        <v>#REF!</v>
      </c>
      <c r="CN181" s="64" t="e">
        <f t="shared" si="112"/>
        <v>#REF!</v>
      </c>
    </row>
    <row r="182" spans="1:92" x14ac:dyDescent="0.25">
      <c r="A182" s="1">
        <v>177</v>
      </c>
      <c r="B182" s="4">
        <v>175</v>
      </c>
      <c r="C182" s="2" t="s">
        <v>14</v>
      </c>
      <c r="D182" s="50" t="s">
        <v>737</v>
      </c>
      <c r="E182" s="4">
        <v>406084</v>
      </c>
      <c r="F182" s="2" t="s">
        <v>416</v>
      </c>
      <c r="G182" s="2" t="s">
        <v>417</v>
      </c>
      <c r="H182" s="51" t="str">
        <f t="shared" si="68"/>
        <v>100910-VBC11</v>
      </c>
      <c r="I182" s="4">
        <v>100910</v>
      </c>
      <c r="J182" s="2" t="s">
        <v>394</v>
      </c>
      <c r="K182" s="2" t="s">
        <v>19</v>
      </c>
      <c r="L182" s="2" t="s">
        <v>418</v>
      </c>
      <c r="M182" s="2" t="s">
        <v>21</v>
      </c>
      <c r="N182" s="3">
        <v>45108</v>
      </c>
      <c r="O182" s="3">
        <v>45473</v>
      </c>
      <c r="P182" s="12"/>
      <c r="Q182" s="12"/>
      <c r="R182" s="12"/>
      <c r="S182" s="13"/>
      <c r="T182" s="16" t="e">
        <f>VLOOKUP(E182,#REF!,12,FALSE)</f>
        <v>#REF!</v>
      </c>
      <c r="U182" s="16">
        <v>1</v>
      </c>
      <c r="V182" s="16"/>
      <c r="W182" s="17"/>
      <c r="X182" s="20"/>
      <c r="Y182" s="20"/>
      <c r="Z182" s="20"/>
      <c r="AA182" s="21"/>
      <c r="AB182" s="2" t="s">
        <v>15</v>
      </c>
      <c r="AC182" s="4">
        <v>254</v>
      </c>
      <c r="AD182" s="4">
        <v>15</v>
      </c>
      <c r="AE182" s="4"/>
      <c r="AF182" s="4">
        <v>5</v>
      </c>
      <c r="AG182" s="4"/>
      <c r="AH182" s="4"/>
      <c r="AI182" s="4"/>
      <c r="AJ182" s="4">
        <v>1</v>
      </c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>
        <v>111</v>
      </c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>
        <f t="shared" si="70"/>
        <v>132</v>
      </c>
      <c r="BI182" s="7" t="e">
        <f t="shared" si="96"/>
        <v>#REF!</v>
      </c>
      <c r="BJ182" s="7" t="e">
        <f t="shared" si="97"/>
        <v>#REF!</v>
      </c>
      <c r="BK182" s="7"/>
      <c r="BL182" s="63"/>
      <c r="BM182" s="7" t="e">
        <f t="shared" si="98"/>
        <v>#REF!</v>
      </c>
      <c r="BN182" s="7" t="e">
        <f t="shared" si="99"/>
        <v>#REF!</v>
      </c>
      <c r="BO182" s="89" t="e">
        <f t="shared" si="100"/>
        <v>#REF!</v>
      </c>
      <c r="BP182" s="7" t="e">
        <f t="shared" si="101"/>
        <v>#REF!</v>
      </c>
      <c r="BQ182" s="7" t="e">
        <f t="shared" si="102"/>
        <v>#REF!</v>
      </c>
      <c r="BR182" s="7"/>
      <c r="BS182" s="7"/>
      <c r="BU182" s="6" t="e">
        <f t="shared" si="103"/>
        <v>#REF!</v>
      </c>
      <c r="BX182" s="64" t="e">
        <f t="shared" si="104"/>
        <v>#REF!</v>
      </c>
      <c r="BY182" s="64" t="e">
        <f t="shared" si="105"/>
        <v>#REF!</v>
      </c>
      <c r="BZ182" s="82" t="e">
        <f t="shared" si="106"/>
        <v>#REF!</v>
      </c>
      <c r="CA182" s="64" t="e">
        <f t="shared" si="107"/>
        <v>#REF!</v>
      </c>
      <c r="CB182" s="64" t="e">
        <f t="shared" si="108"/>
        <v>#REF!</v>
      </c>
      <c r="CC182" s="64"/>
      <c r="CD182" s="64"/>
      <c r="CF182" s="89"/>
      <c r="CG182" s="7" t="e">
        <f t="shared" si="109"/>
        <v>#REF!</v>
      </c>
      <c r="CH182" s="7" t="e">
        <f t="shared" si="110"/>
        <v>#REF!</v>
      </c>
      <c r="CI182" s="7"/>
      <c r="CJ182" s="7"/>
      <c r="CL182" s="82"/>
      <c r="CM182" s="64" t="e">
        <f t="shared" si="111"/>
        <v>#REF!</v>
      </c>
      <c r="CN182" s="64" t="e">
        <f t="shared" si="112"/>
        <v>#REF!</v>
      </c>
    </row>
    <row r="183" spans="1:92" x14ac:dyDescent="0.25">
      <c r="A183" s="1">
        <v>178</v>
      </c>
      <c r="B183" s="4">
        <v>176</v>
      </c>
      <c r="C183" s="2" t="s">
        <v>14</v>
      </c>
      <c r="D183" s="50" t="s">
        <v>738</v>
      </c>
      <c r="E183" s="4">
        <v>406353</v>
      </c>
      <c r="F183" s="2" t="s">
        <v>419</v>
      </c>
      <c r="G183" s="2" t="s">
        <v>420</v>
      </c>
      <c r="H183" s="51" t="str">
        <f t="shared" si="68"/>
        <v>100910-BTC40W</v>
      </c>
      <c r="I183" s="4">
        <v>100910</v>
      </c>
      <c r="J183" s="2" t="s">
        <v>394</v>
      </c>
      <c r="K183" s="2" t="s">
        <v>19</v>
      </c>
      <c r="L183" s="2" t="s">
        <v>421</v>
      </c>
      <c r="M183" s="2" t="s">
        <v>21</v>
      </c>
      <c r="N183" s="3">
        <v>45108</v>
      </c>
      <c r="O183" s="3">
        <v>45473</v>
      </c>
      <c r="P183" s="12"/>
      <c r="Q183" s="12"/>
      <c r="R183" s="12"/>
      <c r="S183" s="13"/>
      <c r="T183" s="16" t="e">
        <f>VLOOKUP(E183,#REF!,12,FALSE)</f>
        <v>#REF!</v>
      </c>
      <c r="U183" s="16">
        <v>1</v>
      </c>
      <c r="V183" s="16"/>
      <c r="W183" s="17"/>
      <c r="X183" s="20"/>
      <c r="Y183" s="20"/>
      <c r="Z183" s="20"/>
      <c r="AA183" s="21"/>
      <c r="AB183" s="2" t="s">
        <v>15</v>
      </c>
      <c r="AC183" s="4">
        <v>344</v>
      </c>
      <c r="AD183" s="4">
        <v>214</v>
      </c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>
        <v>113</v>
      </c>
      <c r="BH183" s="4">
        <f t="shared" si="70"/>
        <v>327</v>
      </c>
      <c r="BI183" s="7" t="e">
        <f t="shared" si="96"/>
        <v>#REF!</v>
      </c>
      <c r="BJ183" s="7" t="e">
        <f t="shared" si="97"/>
        <v>#REF!</v>
      </c>
      <c r="BK183" s="7"/>
      <c r="BL183" s="63">
        <v>-9.7399999999999949</v>
      </c>
      <c r="BM183" s="7" t="e">
        <f t="shared" si="98"/>
        <v>#REF!</v>
      </c>
      <c r="BN183" s="7" t="e">
        <f t="shared" si="99"/>
        <v>#REF!</v>
      </c>
      <c r="BO183" s="89" t="e">
        <f t="shared" si="100"/>
        <v>#REF!</v>
      </c>
      <c r="BP183" s="7" t="e">
        <f t="shared" si="101"/>
        <v>#REF!</v>
      </c>
      <c r="BQ183" s="7" t="e">
        <f t="shared" si="102"/>
        <v>#REF!</v>
      </c>
      <c r="BR183" s="7"/>
      <c r="BS183" s="7"/>
      <c r="BU183" s="6" t="e">
        <f t="shared" si="103"/>
        <v>#REF!</v>
      </c>
      <c r="BW183" s="65">
        <f>BL183</f>
        <v>-9.7399999999999949</v>
      </c>
      <c r="BX183" s="64" t="e">
        <f t="shared" si="104"/>
        <v>#REF!</v>
      </c>
      <c r="BY183" s="64" t="e">
        <f t="shared" si="105"/>
        <v>#REF!</v>
      </c>
      <c r="BZ183" s="82" t="e">
        <f t="shared" si="106"/>
        <v>#REF!</v>
      </c>
      <c r="CA183" s="64" t="e">
        <f t="shared" si="107"/>
        <v>#REF!</v>
      </c>
      <c r="CB183" s="64" t="e">
        <f t="shared" si="108"/>
        <v>#REF!</v>
      </c>
      <c r="CC183" s="64"/>
      <c r="CD183" s="64"/>
      <c r="CF183" s="89"/>
      <c r="CG183" s="7" t="e">
        <f t="shared" si="109"/>
        <v>#REF!</v>
      </c>
      <c r="CH183" s="7" t="e">
        <f t="shared" si="110"/>
        <v>#REF!</v>
      </c>
      <c r="CI183" s="7"/>
      <c r="CJ183" s="7"/>
      <c r="CL183" s="82"/>
      <c r="CM183" s="64" t="e">
        <f t="shared" si="111"/>
        <v>#REF!</v>
      </c>
      <c r="CN183" s="64" t="e">
        <f t="shared" si="112"/>
        <v>#REF!</v>
      </c>
    </row>
    <row r="184" spans="1:92" x14ac:dyDescent="0.25">
      <c r="A184" s="1">
        <v>179</v>
      </c>
      <c r="B184" s="4">
        <v>177</v>
      </c>
      <c r="C184" s="2" t="s">
        <v>14</v>
      </c>
      <c r="D184" s="50" t="s">
        <v>739</v>
      </c>
      <c r="E184" s="4">
        <v>406591</v>
      </c>
      <c r="F184" s="2" t="s">
        <v>422</v>
      </c>
      <c r="G184" s="2" t="s">
        <v>423</v>
      </c>
      <c r="H184" s="51" t="str">
        <f t="shared" si="68"/>
        <v>100910-CCE12</v>
      </c>
      <c r="I184" s="4">
        <v>100910</v>
      </c>
      <c r="J184" s="2" t="s">
        <v>394</v>
      </c>
      <c r="K184" s="2" t="s">
        <v>19</v>
      </c>
      <c r="L184" s="2" t="s">
        <v>424</v>
      </c>
      <c r="M184" s="2" t="s">
        <v>21</v>
      </c>
      <c r="N184" s="3">
        <v>45108</v>
      </c>
      <c r="O184" s="3">
        <v>45473</v>
      </c>
      <c r="P184" s="12"/>
      <c r="Q184" s="12"/>
      <c r="R184" s="12"/>
      <c r="S184" s="13"/>
      <c r="T184" s="16" t="e">
        <f>VLOOKUP(E184,#REF!,12,FALSE)</f>
        <v>#REF!</v>
      </c>
      <c r="U184" s="16">
        <v>1</v>
      </c>
      <c r="V184" s="16"/>
      <c r="W184" s="17"/>
      <c r="X184" s="20"/>
      <c r="Y184" s="20"/>
      <c r="Z184" s="20"/>
      <c r="AA184" s="21"/>
      <c r="AB184" s="2" t="s">
        <v>15</v>
      </c>
      <c r="AC184" s="4">
        <v>3621</v>
      </c>
      <c r="AD184" s="4">
        <v>243</v>
      </c>
      <c r="AE184" s="4">
        <v>93</v>
      </c>
      <c r="AF184" s="4"/>
      <c r="AG184" s="4"/>
      <c r="AH184" s="4">
        <v>159</v>
      </c>
      <c r="AI184" s="4"/>
      <c r="AJ184" s="4">
        <v>4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>
        <v>478</v>
      </c>
      <c r="AV184" s="4">
        <v>8</v>
      </c>
      <c r="AW184" s="4"/>
      <c r="AX184" s="4"/>
      <c r="AY184" s="4"/>
      <c r="AZ184" s="4"/>
      <c r="BA184" s="4"/>
      <c r="BB184" s="4">
        <v>5</v>
      </c>
      <c r="BC184" s="4"/>
      <c r="BD184" s="4"/>
      <c r="BE184" s="4"/>
      <c r="BF184" s="4"/>
      <c r="BG184" s="4">
        <v>243</v>
      </c>
      <c r="BH184" s="4">
        <f t="shared" si="70"/>
        <v>1233</v>
      </c>
      <c r="BI184" s="7" t="e">
        <f t="shared" si="96"/>
        <v>#REF!</v>
      </c>
      <c r="BJ184" s="7" t="e">
        <f t="shared" si="97"/>
        <v>#REF!</v>
      </c>
      <c r="BK184" s="7"/>
      <c r="BL184" s="63">
        <v>-8.5300000000000011</v>
      </c>
      <c r="BM184" s="7" t="e">
        <f t="shared" si="98"/>
        <v>#REF!</v>
      </c>
      <c r="BN184" s="7" t="e">
        <f t="shared" si="99"/>
        <v>#REF!</v>
      </c>
      <c r="BO184" s="89" t="e">
        <f t="shared" si="100"/>
        <v>#REF!</v>
      </c>
      <c r="BP184" s="7" t="e">
        <f t="shared" si="101"/>
        <v>#REF!</v>
      </c>
      <c r="BQ184" s="7" t="e">
        <f t="shared" si="102"/>
        <v>#REF!</v>
      </c>
      <c r="BR184" s="7"/>
      <c r="BS184" s="7"/>
      <c r="BU184" s="6" t="e">
        <f t="shared" si="103"/>
        <v>#REF!</v>
      </c>
      <c r="BW184" s="65">
        <f>BL184</f>
        <v>-8.5300000000000011</v>
      </c>
      <c r="BX184" s="64" t="e">
        <f t="shared" si="104"/>
        <v>#REF!</v>
      </c>
      <c r="BY184" s="64" t="e">
        <f t="shared" si="105"/>
        <v>#REF!</v>
      </c>
      <c r="BZ184" s="82" t="e">
        <f t="shared" si="106"/>
        <v>#REF!</v>
      </c>
      <c r="CA184" s="64" t="e">
        <f t="shared" si="107"/>
        <v>#REF!</v>
      </c>
      <c r="CB184" s="64" t="e">
        <f t="shared" si="108"/>
        <v>#REF!</v>
      </c>
      <c r="CC184" s="64"/>
      <c r="CD184" s="64"/>
      <c r="CF184" s="89"/>
      <c r="CG184" s="7" t="e">
        <f t="shared" si="109"/>
        <v>#REF!</v>
      </c>
      <c r="CH184" s="7" t="e">
        <f t="shared" si="110"/>
        <v>#REF!</v>
      </c>
      <c r="CI184" s="7"/>
      <c r="CJ184" s="7"/>
      <c r="CL184" s="82"/>
      <c r="CM184" s="64" t="e">
        <f t="shared" si="111"/>
        <v>#REF!</v>
      </c>
      <c r="CN184" s="64" t="e">
        <f t="shared" si="112"/>
        <v>#REF!</v>
      </c>
    </row>
    <row r="185" spans="1:92" x14ac:dyDescent="0.25">
      <c r="A185" s="1">
        <v>180</v>
      </c>
      <c r="B185" s="4">
        <v>178</v>
      </c>
      <c r="C185" s="2" t="s">
        <v>14</v>
      </c>
      <c r="D185" s="50" t="s">
        <v>740</v>
      </c>
      <c r="E185" s="4">
        <v>134300</v>
      </c>
      <c r="F185" s="2" t="s">
        <v>425</v>
      </c>
      <c r="G185" s="2" t="s">
        <v>426</v>
      </c>
      <c r="H185" s="51" t="str">
        <f t="shared" si="68"/>
        <v>100910-DD400</v>
      </c>
      <c r="I185" s="4">
        <v>100910</v>
      </c>
      <c r="J185" s="2" t="s">
        <v>394</v>
      </c>
      <c r="K185" s="2" t="s">
        <v>19</v>
      </c>
      <c r="L185" s="2" t="s">
        <v>200</v>
      </c>
      <c r="M185" s="2" t="s">
        <v>21</v>
      </c>
      <c r="N185" s="3">
        <v>45108</v>
      </c>
      <c r="O185" s="3">
        <v>45473</v>
      </c>
      <c r="P185" s="12"/>
      <c r="Q185" s="12"/>
      <c r="R185" s="12"/>
      <c r="S185" s="13"/>
      <c r="T185" s="16" t="e">
        <f>VLOOKUP(E185,#REF!,12,FALSE)</f>
        <v>#REF!</v>
      </c>
      <c r="U185" s="16">
        <v>1</v>
      </c>
      <c r="V185" s="16"/>
      <c r="W185" s="17"/>
      <c r="X185" s="20"/>
      <c r="Y185" s="20"/>
      <c r="Z185" s="20"/>
      <c r="AA185" s="21"/>
      <c r="AB185" s="2" t="s">
        <v>15</v>
      </c>
      <c r="AC185" s="4">
        <v>11942</v>
      </c>
      <c r="AD185" s="4"/>
      <c r="AE185" s="4">
        <v>3</v>
      </c>
      <c r="AF185" s="4">
        <v>204</v>
      </c>
      <c r="AG185" s="4">
        <v>171</v>
      </c>
      <c r="AH185" s="4"/>
      <c r="AI185" s="4"/>
      <c r="AJ185" s="4">
        <v>96</v>
      </c>
      <c r="AK185" s="4"/>
      <c r="AL185" s="4">
        <v>117</v>
      </c>
      <c r="AM185" s="4">
        <v>390</v>
      </c>
      <c r="AN185" s="4">
        <v>196</v>
      </c>
      <c r="AO185" s="4"/>
      <c r="AP185" s="4">
        <v>237</v>
      </c>
      <c r="AQ185" s="4"/>
      <c r="AR185" s="4">
        <v>96</v>
      </c>
      <c r="AS185" s="4"/>
      <c r="AT185" s="4"/>
      <c r="AU185" s="4">
        <v>511</v>
      </c>
      <c r="AV185" s="4"/>
      <c r="AW185" s="4">
        <v>386</v>
      </c>
      <c r="AX185" s="4">
        <v>26</v>
      </c>
      <c r="AY185" s="4">
        <v>472</v>
      </c>
      <c r="AZ185" s="4">
        <v>227</v>
      </c>
      <c r="BA185" s="4">
        <v>16</v>
      </c>
      <c r="BB185" s="4"/>
      <c r="BC185" s="4"/>
      <c r="BD185" s="4">
        <v>37</v>
      </c>
      <c r="BE185" s="4"/>
      <c r="BF185" s="4">
        <v>251</v>
      </c>
      <c r="BG185" s="4">
        <v>105</v>
      </c>
      <c r="BH185" s="4">
        <f t="shared" si="70"/>
        <v>3541</v>
      </c>
      <c r="BI185" s="7" t="e">
        <f t="shared" si="96"/>
        <v>#REF!</v>
      </c>
      <c r="BJ185" s="7" t="e">
        <f t="shared" si="97"/>
        <v>#REF!</v>
      </c>
      <c r="BK185" s="7"/>
      <c r="BL185" s="63"/>
      <c r="BM185" s="7" t="e">
        <f t="shared" si="98"/>
        <v>#REF!</v>
      </c>
      <c r="BN185" s="7" t="e">
        <f t="shared" si="99"/>
        <v>#REF!</v>
      </c>
      <c r="BO185" s="89" t="e">
        <f t="shared" si="100"/>
        <v>#REF!</v>
      </c>
      <c r="BP185" s="7" t="e">
        <f t="shared" si="101"/>
        <v>#REF!</v>
      </c>
      <c r="BQ185" s="7" t="e">
        <f t="shared" si="102"/>
        <v>#REF!</v>
      </c>
      <c r="BR185" s="7"/>
      <c r="BS185" s="7"/>
      <c r="BU185" s="6" t="e">
        <f t="shared" si="103"/>
        <v>#REF!</v>
      </c>
      <c r="BX185" s="64" t="e">
        <f t="shared" si="104"/>
        <v>#REF!</v>
      </c>
      <c r="BY185" s="64" t="e">
        <f t="shared" si="105"/>
        <v>#REF!</v>
      </c>
      <c r="BZ185" s="82" t="e">
        <f t="shared" si="106"/>
        <v>#REF!</v>
      </c>
      <c r="CA185" s="64" t="e">
        <f t="shared" si="107"/>
        <v>#REF!</v>
      </c>
      <c r="CB185" s="64" t="e">
        <f t="shared" si="108"/>
        <v>#REF!</v>
      </c>
      <c r="CC185" s="64"/>
      <c r="CD185" s="64"/>
      <c r="CF185" s="89"/>
      <c r="CG185" s="7" t="e">
        <f t="shared" si="109"/>
        <v>#REF!</v>
      </c>
      <c r="CH185" s="7" t="e">
        <f t="shared" si="110"/>
        <v>#REF!</v>
      </c>
      <c r="CI185" s="7"/>
      <c r="CJ185" s="7"/>
      <c r="CL185" s="82"/>
      <c r="CM185" s="64" t="e">
        <f t="shared" si="111"/>
        <v>#REF!</v>
      </c>
      <c r="CN185" s="64" t="e">
        <f t="shared" si="112"/>
        <v>#REF!</v>
      </c>
    </row>
    <row r="186" spans="1:92" x14ac:dyDescent="0.25">
      <c r="A186" s="1">
        <v>181</v>
      </c>
      <c r="B186" s="4">
        <v>179</v>
      </c>
      <c r="C186" s="2" t="s">
        <v>14</v>
      </c>
      <c r="D186" s="50" t="s">
        <v>741</v>
      </c>
      <c r="E186" s="4">
        <v>134419</v>
      </c>
      <c r="F186" s="2" t="s">
        <v>427</v>
      </c>
      <c r="G186" s="2" t="s">
        <v>428</v>
      </c>
      <c r="H186" s="51" t="str">
        <f t="shared" si="68"/>
        <v>100910-PD446</v>
      </c>
      <c r="I186" s="4">
        <v>100910</v>
      </c>
      <c r="J186" s="2" t="s">
        <v>394</v>
      </c>
      <c r="K186" s="2" t="s">
        <v>19</v>
      </c>
      <c r="L186" s="2" t="s">
        <v>429</v>
      </c>
      <c r="M186" s="2" t="s">
        <v>21</v>
      </c>
      <c r="N186" s="3">
        <v>45108</v>
      </c>
      <c r="O186" s="3">
        <v>45473</v>
      </c>
      <c r="P186" s="12"/>
      <c r="Q186" s="12"/>
      <c r="R186" s="12"/>
      <c r="S186" s="13"/>
      <c r="T186" s="16" t="e">
        <f>VLOOKUP(E186,#REF!,12,FALSE)</f>
        <v>#REF!</v>
      </c>
      <c r="U186" s="16">
        <v>1</v>
      </c>
      <c r="V186" s="16"/>
      <c r="W186" s="17"/>
      <c r="X186" s="20"/>
      <c r="Y186" s="20"/>
      <c r="Z186" s="20"/>
      <c r="AA186" s="21"/>
      <c r="AB186" s="2" t="s">
        <v>15</v>
      </c>
      <c r="AC186" s="4">
        <v>2771</v>
      </c>
      <c r="AD186" s="4">
        <v>260</v>
      </c>
      <c r="AE186" s="4">
        <v>79</v>
      </c>
      <c r="AF186" s="4"/>
      <c r="AG186" s="4">
        <v>287</v>
      </c>
      <c r="AH186" s="4"/>
      <c r="AI186" s="4">
        <v>7</v>
      </c>
      <c r="AJ186" s="4">
        <v>7</v>
      </c>
      <c r="AK186" s="4"/>
      <c r="AL186" s="4"/>
      <c r="AM186" s="4"/>
      <c r="AN186" s="4"/>
      <c r="AO186" s="4"/>
      <c r="AP186" s="4"/>
      <c r="AQ186" s="4"/>
      <c r="AR186" s="4"/>
      <c r="AS186" s="4">
        <v>765</v>
      </c>
      <c r="AT186" s="4">
        <v>4</v>
      </c>
      <c r="AU186" s="4"/>
      <c r="AV186" s="4"/>
      <c r="AW186" s="4"/>
      <c r="AX186" s="4"/>
      <c r="AY186" s="4"/>
      <c r="AZ186" s="4"/>
      <c r="BA186" s="4"/>
      <c r="BB186" s="4">
        <v>72</v>
      </c>
      <c r="BC186" s="4"/>
      <c r="BD186" s="4">
        <v>54</v>
      </c>
      <c r="BE186" s="4"/>
      <c r="BF186" s="4"/>
      <c r="BG186" s="4">
        <v>40</v>
      </c>
      <c r="BH186" s="4">
        <f t="shared" si="70"/>
        <v>1575</v>
      </c>
      <c r="BI186" s="7" t="e">
        <f t="shared" si="96"/>
        <v>#REF!</v>
      </c>
      <c r="BJ186" s="7" t="e">
        <f t="shared" si="97"/>
        <v>#REF!</v>
      </c>
      <c r="BK186" s="7"/>
      <c r="BL186" s="63"/>
      <c r="BM186" s="7" t="e">
        <f t="shared" si="98"/>
        <v>#REF!</v>
      </c>
      <c r="BN186" s="7" t="e">
        <f t="shared" si="99"/>
        <v>#REF!</v>
      </c>
      <c r="BO186" s="89" t="e">
        <f t="shared" si="100"/>
        <v>#REF!</v>
      </c>
      <c r="BP186" s="7" t="e">
        <f t="shared" si="101"/>
        <v>#REF!</v>
      </c>
      <c r="BQ186" s="7" t="e">
        <f t="shared" si="102"/>
        <v>#REF!</v>
      </c>
      <c r="BR186" s="7"/>
      <c r="BS186" s="7"/>
      <c r="BU186" s="6" t="e">
        <f t="shared" si="103"/>
        <v>#REF!</v>
      </c>
      <c r="BX186" s="64" t="e">
        <f t="shared" si="104"/>
        <v>#REF!</v>
      </c>
      <c r="BY186" s="64" t="e">
        <f t="shared" si="105"/>
        <v>#REF!</v>
      </c>
      <c r="BZ186" s="82" t="e">
        <f t="shared" si="106"/>
        <v>#REF!</v>
      </c>
      <c r="CA186" s="64" t="e">
        <f t="shared" si="107"/>
        <v>#REF!</v>
      </c>
      <c r="CB186" s="64" t="e">
        <f t="shared" si="108"/>
        <v>#REF!</v>
      </c>
      <c r="CC186" s="64"/>
      <c r="CD186" s="64"/>
      <c r="CF186" s="89"/>
      <c r="CG186" s="7" t="e">
        <f t="shared" si="109"/>
        <v>#REF!</v>
      </c>
      <c r="CH186" s="7" t="e">
        <f t="shared" si="110"/>
        <v>#REF!</v>
      </c>
      <c r="CI186" s="7"/>
      <c r="CJ186" s="7"/>
      <c r="CL186" s="82"/>
      <c r="CM186" s="64" t="e">
        <f t="shared" si="111"/>
        <v>#REF!</v>
      </c>
      <c r="CN186" s="64" t="e">
        <f t="shared" si="112"/>
        <v>#REF!</v>
      </c>
    </row>
    <row r="187" spans="1:92" x14ac:dyDescent="0.25">
      <c r="A187" s="1">
        <v>182</v>
      </c>
      <c r="B187" s="4">
        <v>180</v>
      </c>
      <c r="C187" s="2" t="s">
        <v>14</v>
      </c>
      <c r="D187" s="50" t="s">
        <v>742</v>
      </c>
      <c r="E187" s="4">
        <v>134464</v>
      </c>
      <c r="F187" s="2" t="s">
        <v>430</v>
      </c>
      <c r="G187" s="2" t="s">
        <v>431</v>
      </c>
      <c r="H187" s="51" t="str">
        <f t="shared" si="68"/>
        <v>100910-PDB446</v>
      </c>
      <c r="I187" s="4">
        <v>100910</v>
      </c>
      <c r="J187" s="2" t="s">
        <v>394</v>
      </c>
      <c r="K187" s="2" t="s">
        <v>19</v>
      </c>
      <c r="L187" s="2" t="s">
        <v>429</v>
      </c>
      <c r="M187" s="2" t="s">
        <v>21</v>
      </c>
      <c r="N187" s="3">
        <v>45108</v>
      </c>
      <c r="O187" s="3">
        <v>45473</v>
      </c>
      <c r="P187" s="12"/>
      <c r="Q187" s="12"/>
      <c r="R187" s="12"/>
      <c r="S187" s="13"/>
      <c r="T187" s="16" t="e">
        <f>VLOOKUP(E187,#REF!,12,FALSE)</f>
        <v>#REF!</v>
      </c>
      <c r="U187" s="16">
        <v>1</v>
      </c>
      <c r="V187" s="16"/>
      <c r="W187" s="17"/>
      <c r="X187" s="20"/>
      <c r="Y187" s="20"/>
      <c r="Z187" s="20"/>
      <c r="AA187" s="21"/>
      <c r="AB187" s="2" t="s">
        <v>15</v>
      </c>
      <c r="AC187" s="4">
        <v>1753</v>
      </c>
      <c r="AD187" s="4"/>
      <c r="AE187" s="4">
        <v>17</v>
      </c>
      <c r="AF187" s="4"/>
      <c r="AG187" s="4">
        <v>22</v>
      </c>
      <c r="AH187" s="4"/>
      <c r="AI187" s="4"/>
      <c r="AJ187" s="4">
        <v>7</v>
      </c>
      <c r="AK187" s="4"/>
      <c r="AL187" s="4"/>
      <c r="AM187" s="4">
        <v>521</v>
      </c>
      <c r="AN187" s="4">
        <v>142</v>
      </c>
      <c r="AO187" s="4"/>
      <c r="AP187" s="4">
        <v>6</v>
      </c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>
        <v>5</v>
      </c>
      <c r="BB187" s="4">
        <v>12</v>
      </c>
      <c r="BC187" s="4"/>
      <c r="BD187" s="4"/>
      <c r="BE187" s="4"/>
      <c r="BF187" s="4"/>
      <c r="BG187" s="4"/>
      <c r="BH187" s="4">
        <f t="shared" si="70"/>
        <v>732</v>
      </c>
      <c r="BI187" s="7" t="e">
        <f t="shared" si="96"/>
        <v>#REF!</v>
      </c>
      <c r="BJ187" s="7" t="e">
        <f t="shared" si="97"/>
        <v>#REF!</v>
      </c>
      <c r="BK187" s="7"/>
      <c r="BL187" s="63"/>
      <c r="BM187" s="7" t="e">
        <f t="shared" si="98"/>
        <v>#REF!</v>
      </c>
      <c r="BN187" s="7" t="e">
        <f t="shared" si="99"/>
        <v>#REF!</v>
      </c>
      <c r="BO187" s="89" t="e">
        <f t="shared" si="100"/>
        <v>#REF!</v>
      </c>
      <c r="BP187" s="7" t="e">
        <f t="shared" si="101"/>
        <v>#REF!</v>
      </c>
      <c r="BQ187" s="7" t="e">
        <f t="shared" si="102"/>
        <v>#REF!</v>
      </c>
      <c r="BR187" s="7"/>
      <c r="BS187" s="7"/>
      <c r="BU187" s="6" t="e">
        <f t="shared" si="103"/>
        <v>#REF!</v>
      </c>
      <c r="BX187" s="64" t="e">
        <f t="shared" si="104"/>
        <v>#REF!</v>
      </c>
      <c r="BY187" s="64" t="e">
        <f t="shared" si="105"/>
        <v>#REF!</v>
      </c>
      <c r="BZ187" s="82" t="e">
        <f t="shared" si="106"/>
        <v>#REF!</v>
      </c>
      <c r="CA187" s="64" t="e">
        <f t="shared" si="107"/>
        <v>#REF!</v>
      </c>
      <c r="CB187" s="64" t="e">
        <f t="shared" si="108"/>
        <v>#REF!</v>
      </c>
      <c r="CC187" s="64"/>
      <c r="CD187" s="64"/>
      <c r="CF187" s="89"/>
      <c r="CG187" s="7" t="e">
        <f t="shared" si="109"/>
        <v>#REF!</v>
      </c>
      <c r="CH187" s="7" t="e">
        <f t="shared" si="110"/>
        <v>#REF!</v>
      </c>
      <c r="CI187" s="7"/>
      <c r="CJ187" s="7"/>
      <c r="CL187" s="82"/>
      <c r="CM187" s="64" t="e">
        <f t="shared" si="111"/>
        <v>#REF!</v>
      </c>
      <c r="CN187" s="64" t="e">
        <f t="shared" si="112"/>
        <v>#REF!</v>
      </c>
    </row>
    <row r="188" spans="1:92" x14ac:dyDescent="0.25">
      <c r="A188" s="1">
        <v>183</v>
      </c>
      <c r="B188" s="4">
        <v>181</v>
      </c>
      <c r="C188" s="2" t="s">
        <v>14</v>
      </c>
      <c r="D188" s="50" t="s">
        <v>743</v>
      </c>
      <c r="E188" s="4">
        <v>405321</v>
      </c>
      <c r="F188" s="2" t="s">
        <v>432</v>
      </c>
      <c r="G188" s="2" t="s">
        <v>433</v>
      </c>
      <c r="H188" s="51" t="str">
        <f t="shared" si="68"/>
        <v>100910-BL672</v>
      </c>
      <c r="I188" s="4">
        <v>100910</v>
      </c>
      <c r="J188" s="2" t="s">
        <v>394</v>
      </c>
      <c r="K188" s="2" t="s">
        <v>19</v>
      </c>
      <c r="L188" s="2" t="s">
        <v>434</v>
      </c>
      <c r="M188" s="2" t="s">
        <v>21</v>
      </c>
      <c r="N188" s="3">
        <v>45108</v>
      </c>
      <c r="O188" s="3">
        <v>45473</v>
      </c>
      <c r="P188" s="12"/>
      <c r="Q188" s="12"/>
      <c r="R188" s="12"/>
      <c r="S188" s="13"/>
      <c r="T188" s="16" t="e">
        <f>VLOOKUP(E188,#REF!,12,FALSE)</f>
        <v>#REF!</v>
      </c>
      <c r="U188" s="16">
        <v>1</v>
      </c>
      <c r="V188" s="16"/>
      <c r="W188" s="17"/>
      <c r="X188" s="20"/>
      <c r="Y188" s="20"/>
      <c r="Z188" s="20"/>
      <c r="AA188" s="21"/>
      <c r="AB188" s="2" t="s">
        <v>15</v>
      </c>
      <c r="AC188" s="4">
        <v>2267</v>
      </c>
      <c r="AD188" s="4"/>
      <c r="AE188" s="4"/>
      <c r="AF188" s="4"/>
      <c r="AG188" s="4"/>
      <c r="AH188" s="4"/>
      <c r="AI188" s="4"/>
      <c r="AJ188" s="4">
        <v>31</v>
      </c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>
        <v>20</v>
      </c>
      <c r="BE188" s="4"/>
      <c r="BF188" s="4">
        <v>79</v>
      </c>
      <c r="BG188" s="4">
        <v>291</v>
      </c>
      <c r="BH188" s="4">
        <f t="shared" si="70"/>
        <v>421</v>
      </c>
      <c r="BI188" s="7" t="e">
        <f t="shared" si="96"/>
        <v>#REF!</v>
      </c>
      <c r="BJ188" s="7" t="e">
        <f t="shared" si="97"/>
        <v>#REF!</v>
      </c>
      <c r="BK188" s="7"/>
      <c r="BL188" s="63">
        <v>-1.0600000000000023</v>
      </c>
      <c r="BM188" s="7" t="e">
        <f t="shared" si="98"/>
        <v>#REF!</v>
      </c>
      <c r="BN188" s="7" t="e">
        <f t="shared" si="99"/>
        <v>#REF!</v>
      </c>
      <c r="BO188" s="89" t="e">
        <f t="shared" si="100"/>
        <v>#REF!</v>
      </c>
      <c r="BP188" s="7" t="e">
        <f t="shared" si="101"/>
        <v>#REF!</v>
      </c>
      <c r="BQ188" s="7" t="e">
        <f t="shared" si="102"/>
        <v>#REF!</v>
      </c>
      <c r="BR188" s="7"/>
      <c r="BS188" s="7"/>
      <c r="BU188" s="6" t="e">
        <f t="shared" si="103"/>
        <v>#REF!</v>
      </c>
      <c r="BW188" s="65">
        <f>BL188</f>
        <v>-1.0600000000000023</v>
      </c>
      <c r="BX188" s="64" t="e">
        <f t="shared" si="104"/>
        <v>#REF!</v>
      </c>
      <c r="BY188" s="64" t="e">
        <f t="shared" si="105"/>
        <v>#REF!</v>
      </c>
      <c r="BZ188" s="82" t="e">
        <f t="shared" si="106"/>
        <v>#REF!</v>
      </c>
      <c r="CA188" s="64" t="e">
        <f t="shared" si="107"/>
        <v>#REF!</v>
      </c>
      <c r="CB188" s="64" t="e">
        <f t="shared" si="108"/>
        <v>#REF!</v>
      </c>
      <c r="CC188" s="64"/>
      <c r="CD188" s="64"/>
      <c r="CF188" s="89"/>
      <c r="CG188" s="7" t="e">
        <f t="shared" si="109"/>
        <v>#REF!</v>
      </c>
      <c r="CH188" s="7" t="e">
        <f t="shared" si="110"/>
        <v>#REF!</v>
      </c>
      <c r="CI188" s="7"/>
      <c r="CJ188" s="7"/>
      <c r="CL188" s="82"/>
      <c r="CM188" s="64" t="e">
        <f t="shared" si="111"/>
        <v>#REF!</v>
      </c>
      <c r="CN188" s="64" t="e">
        <f t="shared" si="112"/>
        <v>#REF!</v>
      </c>
    </row>
    <row r="189" spans="1:92" x14ac:dyDescent="0.25">
      <c r="A189" s="1">
        <v>184</v>
      </c>
      <c r="B189" s="4">
        <v>182</v>
      </c>
      <c r="C189" s="2" t="s">
        <v>14</v>
      </c>
      <c r="D189" s="50" t="s">
        <v>744</v>
      </c>
      <c r="E189" s="4">
        <v>404762</v>
      </c>
      <c r="F189" s="2" t="s">
        <v>435</v>
      </c>
      <c r="G189" s="2" t="s">
        <v>436</v>
      </c>
      <c r="H189" s="51" t="str">
        <f t="shared" si="68"/>
        <v>100910-MBM480</v>
      </c>
      <c r="I189" s="4">
        <v>100910</v>
      </c>
      <c r="J189" s="2" t="s">
        <v>394</v>
      </c>
      <c r="K189" s="2" t="s">
        <v>19</v>
      </c>
      <c r="L189" s="2" t="s">
        <v>437</v>
      </c>
      <c r="M189" s="2" t="s">
        <v>21</v>
      </c>
      <c r="N189" s="3">
        <v>45108</v>
      </c>
      <c r="O189" s="3">
        <v>45473</v>
      </c>
      <c r="P189" s="12"/>
      <c r="Q189" s="12"/>
      <c r="R189" s="12"/>
      <c r="S189" s="13"/>
      <c r="T189" s="16" t="e">
        <f>VLOOKUP(E189,#REF!,12,FALSE)</f>
        <v>#REF!</v>
      </c>
      <c r="U189" s="16">
        <v>1</v>
      </c>
      <c r="V189" s="16"/>
      <c r="W189" s="17"/>
      <c r="X189" s="20"/>
      <c r="Y189" s="20"/>
      <c r="Z189" s="20"/>
      <c r="AA189" s="21"/>
      <c r="AB189" s="2" t="s">
        <v>15</v>
      </c>
      <c r="AC189" s="4">
        <v>1366</v>
      </c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>
        <v>1</v>
      </c>
      <c r="AS189" s="4"/>
      <c r="AT189" s="4"/>
      <c r="AU189" s="4"/>
      <c r="AV189" s="4"/>
      <c r="AW189" s="4"/>
      <c r="AX189" s="4"/>
      <c r="AY189" s="4"/>
      <c r="AZ189" s="4"/>
      <c r="BA189" s="4"/>
      <c r="BB189" s="4">
        <v>2</v>
      </c>
      <c r="BC189" s="4"/>
      <c r="BD189" s="4"/>
      <c r="BE189" s="4"/>
      <c r="BF189" s="4">
        <v>41</v>
      </c>
      <c r="BG189" s="4">
        <v>119</v>
      </c>
      <c r="BH189" s="4">
        <f t="shared" si="70"/>
        <v>163</v>
      </c>
      <c r="BI189" s="7" t="e">
        <f t="shared" si="96"/>
        <v>#REF!</v>
      </c>
      <c r="BJ189" s="7" t="e">
        <f t="shared" si="97"/>
        <v>#REF!</v>
      </c>
      <c r="BK189" s="7"/>
      <c r="BL189" s="63">
        <v>-5.4699999999999989</v>
      </c>
      <c r="BM189" s="7" t="e">
        <f t="shared" si="98"/>
        <v>#REF!</v>
      </c>
      <c r="BN189" s="7" t="e">
        <f t="shared" si="99"/>
        <v>#REF!</v>
      </c>
      <c r="BO189" s="89" t="e">
        <f t="shared" si="100"/>
        <v>#REF!</v>
      </c>
      <c r="BP189" s="7" t="e">
        <f t="shared" si="101"/>
        <v>#REF!</v>
      </c>
      <c r="BQ189" s="7" t="e">
        <f t="shared" si="102"/>
        <v>#REF!</v>
      </c>
      <c r="BR189" s="7"/>
      <c r="BS189" s="7"/>
      <c r="BU189" s="6" t="e">
        <f t="shared" si="103"/>
        <v>#REF!</v>
      </c>
      <c r="BW189" s="65">
        <f>BL189</f>
        <v>-5.4699999999999989</v>
      </c>
      <c r="BX189" s="64" t="e">
        <f t="shared" si="104"/>
        <v>#REF!</v>
      </c>
      <c r="BY189" s="64" t="e">
        <f t="shared" si="105"/>
        <v>#REF!</v>
      </c>
      <c r="BZ189" s="82" t="e">
        <f t="shared" si="106"/>
        <v>#REF!</v>
      </c>
      <c r="CA189" s="64" t="e">
        <f t="shared" si="107"/>
        <v>#REF!</v>
      </c>
      <c r="CB189" s="64" t="e">
        <f t="shared" si="108"/>
        <v>#REF!</v>
      </c>
      <c r="CC189" s="64"/>
      <c r="CD189" s="64"/>
      <c r="CF189" s="89"/>
      <c r="CG189" s="7" t="e">
        <f t="shared" si="109"/>
        <v>#REF!</v>
      </c>
      <c r="CH189" s="7" t="e">
        <f t="shared" si="110"/>
        <v>#REF!</v>
      </c>
      <c r="CI189" s="7"/>
      <c r="CJ189" s="7"/>
      <c r="CL189" s="82"/>
      <c r="CM189" s="64" t="e">
        <f t="shared" si="111"/>
        <v>#REF!</v>
      </c>
      <c r="CN189" s="64" t="e">
        <f t="shared" si="112"/>
        <v>#REF!</v>
      </c>
    </row>
    <row r="190" spans="1:92" x14ac:dyDescent="0.25">
      <c r="A190" s="1">
        <v>185</v>
      </c>
      <c r="B190" s="4">
        <v>183</v>
      </c>
      <c r="C190" s="2" t="s">
        <v>14</v>
      </c>
      <c r="D190" s="50" t="s">
        <v>745</v>
      </c>
      <c r="E190" s="4">
        <v>101426</v>
      </c>
      <c r="F190" s="2" t="s">
        <v>438</v>
      </c>
      <c r="G190" s="2" t="s">
        <v>439</v>
      </c>
      <c r="H190" s="51" t="str">
        <f t="shared" si="68"/>
        <v>116346-381627/97712</v>
      </c>
      <c r="I190" s="4">
        <v>116346</v>
      </c>
      <c r="J190" s="2" t="s">
        <v>440</v>
      </c>
      <c r="K190" s="2" t="s">
        <v>19</v>
      </c>
      <c r="L190" s="2" t="s">
        <v>441</v>
      </c>
      <c r="M190" s="2" t="s">
        <v>21</v>
      </c>
      <c r="N190" s="3">
        <v>45108</v>
      </c>
      <c r="O190" s="3">
        <v>45473</v>
      </c>
      <c r="P190" s="12"/>
      <c r="Q190" s="12"/>
      <c r="R190" s="12"/>
      <c r="S190" s="13"/>
      <c r="T190" s="16"/>
      <c r="U190" s="16"/>
      <c r="V190" s="16" t="e">
        <f>VLOOKUP(E190,#REF!,14,FALSE)</f>
        <v>#REF!</v>
      </c>
      <c r="W190" s="17"/>
      <c r="X190" s="20"/>
      <c r="Y190" s="20"/>
      <c r="Z190" s="20">
        <v>51</v>
      </c>
      <c r="AA190" s="21" t="s">
        <v>1675</v>
      </c>
      <c r="AB190" s="2" t="s">
        <v>15</v>
      </c>
      <c r="AC190" s="4">
        <v>383</v>
      </c>
      <c r="AD190" s="4"/>
      <c r="AE190" s="4">
        <v>14</v>
      </c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>
        <v>126</v>
      </c>
      <c r="AX190" s="4"/>
      <c r="AY190" s="4"/>
      <c r="AZ190" s="4"/>
      <c r="BA190" s="4">
        <v>16</v>
      </c>
      <c r="BB190" s="4">
        <v>1</v>
      </c>
      <c r="BC190" s="4"/>
      <c r="BD190" s="4"/>
      <c r="BE190" s="4"/>
      <c r="BF190" s="4"/>
      <c r="BG190" s="4"/>
      <c r="BH190" s="4">
        <f t="shared" si="70"/>
        <v>157</v>
      </c>
      <c r="BI190" s="7">
        <f>Z190</f>
        <v>51</v>
      </c>
      <c r="BJ190" s="7">
        <f t="shared" si="97"/>
        <v>59.29</v>
      </c>
      <c r="BK190" s="7"/>
      <c r="BL190" s="63"/>
      <c r="BM190" s="7">
        <f t="shared" si="98"/>
        <v>59.29</v>
      </c>
      <c r="BN190" s="7">
        <f t="shared" si="99"/>
        <v>8.2899999999999991</v>
      </c>
      <c r="BO190" s="89">
        <f t="shared" si="100"/>
        <v>0.13982121774329564</v>
      </c>
      <c r="BP190" s="7">
        <f t="shared" si="101"/>
        <v>19533</v>
      </c>
      <c r="BQ190" s="7">
        <f t="shared" si="102"/>
        <v>22708.07</v>
      </c>
      <c r="BR190" s="7"/>
      <c r="BS190" s="7"/>
      <c r="BU190" s="6">
        <f t="shared" si="103"/>
        <v>62.18</v>
      </c>
      <c r="BX190" s="64">
        <f t="shared" si="104"/>
        <v>62.18</v>
      </c>
      <c r="BY190" s="64">
        <f t="shared" si="105"/>
        <v>11.18</v>
      </c>
      <c r="BZ190" s="82">
        <f t="shared" si="106"/>
        <v>0.17980057896429719</v>
      </c>
      <c r="CA190" s="64">
        <f t="shared" si="107"/>
        <v>19533</v>
      </c>
      <c r="CB190" s="64">
        <f t="shared" si="108"/>
        <v>23814.94</v>
      </c>
      <c r="CC190" s="64"/>
      <c r="CD190" s="64"/>
      <c r="CF190" s="89"/>
      <c r="CG190" s="7">
        <f t="shared" si="109"/>
        <v>8007</v>
      </c>
      <c r="CH190" s="7">
        <f t="shared" si="110"/>
        <v>9308.5300000000007</v>
      </c>
      <c r="CI190" s="7"/>
      <c r="CJ190" s="7"/>
      <c r="CL190" s="82"/>
      <c r="CM190" s="64">
        <f t="shared" si="111"/>
        <v>8007</v>
      </c>
      <c r="CN190" s="64">
        <f t="shared" si="112"/>
        <v>9762.26</v>
      </c>
    </row>
    <row r="191" spans="1:92" x14ac:dyDescent="0.25">
      <c r="A191" s="1">
        <v>186</v>
      </c>
      <c r="B191" s="4">
        <v>184</v>
      </c>
      <c r="C191" s="2" t="s">
        <v>14</v>
      </c>
      <c r="D191" s="50" t="s">
        <v>746</v>
      </c>
      <c r="E191" s="4">
        <v>110671</v>
      </c>
      <c r="F191" s="2" t="s">
        <v>442</v>
      </c>
      <c r="G191" s="2" t="s">
        <v>443</v>
      </c>
      <c r="H191" s="51" t="str">
        <f t="shared" si="68"/>
        <v>116346-381631/97762</v>
      </c>
      <c r="I191" s="4">
        <v>116346</v>
      </c>
      <c r="J191" s="2" t="s">
        <v>440</v>
      </c>
      <c r="K191" s="2" t="s">
        <v>19</v>
      </c>
      <c r="L191" s="2" t="s">
        <v>444</v>
      </c>
      <c r="M191" s="2" t="s">
        <v>21</v>
      </c>
      <c r="N191" s="3">
        <v>45108</v>
      </c>
      <c r="O191" s="3">
        <v>45473</v>
      </c>
      <c r="P191" s="12"/>
      <c r="Q191" s="12"/>
      <c r="R191" s="12"/>
      <c r="S191" s="13"/>
      <c r="T191" s="16"/>
      <c r="U191" s="16"/>
      <c r="V191" s="16" t="e">
        <f>VLOOKUP(E191,#REF!,14,FALSE)</f>
        <v>#REF!</v>
      </c>
      <c r="W191" s="17"/>
      <c r="X191" s="20"/>
      <c r="Y191" s="20"/>
      <c r="Z191" s="20">
        <v>40</v>
      </c>
      <c r="AA191" s="21" t="s">
        <v>1675</v>
      </c>
      <c r="AB191" s="2" t="s">
        <v>15</v>
      </c>
      <c r="AC191" s="4">
        <v>181</v>
      </c>
      <c r="AD191" s="4"/>
      <c r="AE191" s="4"/>
      <c r="AF191" s="4"/>
      <c r="AG191" s="4"/>
      <c r="AH191" s="4"/>
      <c r="AI191" s="4"/>
      <c r="AJ191" s="4">
        <v>1</v>
      </c>
      <c r="AK191" s="4"/>
      <c r="AL191" s="4"/>
      <c r="AM191" s="4"/>
      <c r="AN191" s="4"/>
      <c r="AO191" s="4">
        <v>31</v>
      </c>
      <c r="AP191" s="4"/>
      <c r="AQ191" s="4"/>
      <c r="AR191" s="4">
        <v>1</v>
      </c>
      <c r="AS191" s="4"/>
      <c r="AT191" s="4"/>
      <c r="AU191" s="4">
        <v>2</v>
      </c>
      <c r="AV191" s="4"/>
      <c r="AW191" s="4"/>
      <c r="AX191" s="4"/>
      <c r="AY191" s="4">
        <v>10</v>
      </c>
      <c r="AZ191" s="4"/>
      <c r="BA191" s="4">
        <v>46</v>
      </c>
      <c r="BB191" s="4"/>
      <c r="BC191" s="4"/>
      <c r="BD191" s="4"/>
      <c r="BE191" s="4"/>
      <c r="BF191" s="4"/>
      <c r="BG191" s="4"/>
      <c r="BH191" s="4">
        <f t="shared" si="70"/>
        <v>91</v>
      </c>
      <c r="BI191" s="7">
        <f>Z191</f>
        <v>40</v>
      </c>
      <c r="BJ191" s="7">
        <f t="shared" si="97"/>
        <v>46.5</v>
      </c>
      <c r="BK191" s="7"/>
      <c r="BL191" s="63"/>
      <c r="BM191" s="7">
        <f t="shared" si="98"/>
        <v>46.5</v>
      </c>
      <c r="BN191" s="7">
        <f t="shared" si="99"/>
        <v>6.5</v>
      </c>
      <c r="BO191" s="89">
        <f t="shared" si="100"/>
        <v>0.13978494623655913</v>
      </c>
      <c r="BP191" s="7">
        <f t="shared" si="101"/>
        <v>7240</v>
      </c>
      <c r="BQ191" s="7">
        <f t="shared" si="102"/>
        <v>8416.5</v>
      </c>
      <c r="BR191" s="7"/>
      <c r="BS191" s="7"/>
      <c r="BU191" s="6">
        <f t="shared" si="103"/>
        <v>48.769999999999996</v>
      </c>
      <c r="BX191" s="64">
        <f t="shared" si="104"/>
        <v>48.769999999999996</v>
      </c>
      <c r="BY191" s="64">
        <f t="shared" si="105"/>
        <v>8.769999999999996</v>
      </c>
      <c r="BZ191" s="82">
        <f t="shared" si="106"/>
        <v>0.17982366208734871</v>
      </c>
      <c r="CA191" s="64">
        <f t="shared" si="107"/>
        <v>7240</v>
      </c>
      <c r="CB191" s="64">
        <f t="shared" si="108"/>
        <v>8827.369999999999</v>
      </c>
      <c r="CC191" s="64"/>
      <c r="CD191" s="64"/>
      <c r="CF191" s="89"/>
      <c r="CG191" s="7">
        <f t="shared" si="109"/>
        <v>3640</v>
      </c>
      <c r="CH191" s="7">
        <f t="shared" si="110"/>
        <v>4231.5</v>
      </c>
      <c r="CI191" s="7"/>
      <c r="CJ191" s="7"/>
      <c r="CL191" s="82"/>
      <c r="CM191" s="64">
        <f t="shared" si="111"/>
        <v>3640</v>
      </c>
      <c r="CN191" s="64">
        <f t="shared" si="112"/>
        <v>4438.07</v>
      </c>
    </row>
    <row r="192" spans="1:92" x14ac:dyDescent="0.25">
      <c r="A192" s="1">
        <v>187</v>
      </c>
      <c r="B192" s="4">
        <v>185</v>
      </c>
      <c r="C192" s="2" t="s">
        <v>14</v>
      </c>
      <c r="D192" s="50" t="s">
        <v>747</v>
      </c>
      <c r="E192" s="4">
        <v>144042</v>
      </c>
      <c r="F192" s="2" t="s">
        <v>445</v>
      </c>
      <c r="G192" s="2" t="s">
        <v>446</v>
      </c>
      <c r="H192" s="51" t="str">
        <f t="shared" si="68"/>
        <v>116346-28989-10407</v>
      </c>
      <c r="I192" s="4">
        <v>116346</v>
      </c>
      <c r="J192" s="2" t="s">
        <v>440</v>
      </c>
      <c r="K192" s="2" t="s">
        <v>19</v>
      </c>
      <c r="L192" s="2" t="s">
        <v>447</v>
      </c>
      <c r="M192" s="2" t="s">
        <v>21</v>
      </c>
      <c r="N192" s="3">
        <v>45108</v>
      </c>
      <c r="O192" s="3">
        <v>45473</v>
      </c>
      <c r="P192" s="12"/>
      <c r="Q192" s="12"/>
      <c r="R192" s="12"/>
      <c r="S192" s="13"/>
      <c r="T192" s="16"/>
      <c r="U192" s="16"/>
      <c r="V192" s="16" t="e">
        <f>VLOOKUP(E192,#REF!,14,FALSE)</f>
        <v>#REF!</v>
      </c>
      <c r="W192" s="17"/>
      <c r="X192" s="20"/>
      <c r="Y192" s="20"/>
      <c r="Z192" s="20">
        <v>40</v>
      </c>
      <c r="AA192" s="21" t="s">
        <v>1675</v>
      </c>
      <c r="AB192" s="2" t="s">
        <v>15</v>
      </c>
      <c r="AC192" s="4">
        <v>841</v>
      </c>
      <c r="AD192" s="4"/>
      <c r="AE192" s="4"/>
      <c r="AF192" s="4">
        <v>3</v>
      </c>
      <c r="AG192" s="4"/>
      <c r="AH192" s="4"/>
      <c r="AI192" s="4"/>
      <c r="AJ192" s="4"/>
      <c r="AK192" s="4"/>
      <c r="AL192" s="4"/>
      <c r="AM192" s="4"/>
      <c r="AN192" s="4"/>
      <c r="AO192" s="4">
        <v>399</v>
      </c>
      <c r="AP192" s="4"/>
      <c r="AQ192" s="4"/>
      <c r="AR192" s="4"/>
      <c r="AS192" s="4"/>
      <c r="AT192" s="4"/>
      <c r="AU192" s="4">
        <v>1</v>
      </c>
      <c r="AV192" s="4"/>
      <c r="AW192" s="4"/>
      <c r="AX192" s="4"/>
      <c r="AY192" s="4"/>
      <c r="AZ192" s="4"/>
      <c r="BA192" s="4">
        <v>1</v>
      </c>
      <c r="BB192" s="4"/>
      <c r="BC192" s="4"/>
      <c r="BD192" s="4"/>
      <c r="BE192" s="4"/>
      <c r="BF192" s="4"/>
      <c r="BG192" s="4"/>
      <c r="BH192" s="4">
        <f t="shared" si="70"/>
        <v>404</v>
      </c>
      <c r="BI192" s="7">
        <f>Z192</f>
        <v>40</v>
      </c>
      <c r="BJ192" s="7">
        <f t="shared" si="97"/>
        <v>46.5</v>
      </c>
      <c r="BK192" s="7"/>
      <c r="BL192" s="63"/>
      <c r="BM192" s="7">
        <f t="shared" si="98"/>
        <v>46.5</v>
      </c>
      <c r="BN192" s="7">
        <f t="shared" si="99"/>
        <v>6.5</v>
      </c>
      <c r="BO192" s="89">
        <f t="shared" si="100"/>
        <v>0.13978494623655913</v>
      </c>
      <c r="BP192" s="7">
        <f t="shared" si="101"/>
        <v>33640</v>
      </c>
      <c r="BQ192" s="7">
        <f t="shared" si="102"/>
        <v>39106.5</v>
      </c>
      <c r="BR192" s="7"/>
      <c r="BS192" s="7"/>
      <c r="BU192" s="6">
        <f t="shared" si="103"/>
        <v>48.769999999999996</v>
      </c>
      <c r="BX192" s="64">
        <f t="shared" si="104"/>
        <v>48.769999999999996</v>
      </c>
      <c r="BY192" s="64">
        <f t="shared" si="105"/>
        <v>8.769999999999996</v>
      </c>
      <c r="BZ192" s="82">
        <f t="shared" si="106"/>
        <v>0.17982366208734871</v>
      </c>
      <c r="CA192" s="64">
        <f t="shared" si="107"/>
        <v>33640</v>
      </c>
      <c r="CB192" s="64">
        <f t="shared" si="108"/>
        <v>41015.57</v>
      </c>
      <c r="CC192" s="64"/>
      <c r="CD192" s="64"/>
      <c r="CF192" s="89"/>
      <c r="CG192" s="7">
        <f t="shared" si="109"/>
        <v>16160</v>
      </c>
      <c r="CH192" s="7">
        <f t="shared" si="110"/>
        <v>18786</v>
      </c>
      <c r="CI192" s="7"/>
      <c r="CJ192" s="7"/>
      <c r="CL192" s="82"/>
      <c r="CM192" s="64">
        <f t="shared" si="111"/>
        <v>16160</v>
      </c>
      <c r="CN192" s="64">
        <f t="shared" si="112"/>
        <v>19703.079999999998</v>
      </c>
    </row>
    <row r="193" spans="1:92" x14ac:dyDescent="0.25">
      <c r="A193" s="1">
        <v>188</v>
      </c>
      <c r="B193" s="4">
        <v>186</v>
      </c>
      <c r="C193" s="2" t="s">
        <v>14</v>
      </c>
      <c r="D193" s="50" t="s">
        <v>748</v>
      </c>
      <c r="E193" s="4">
        <v>102306</v>
      </c>
      <c r="F193" s="4">
        <v>4152065</v>
      </c>
      <c r="G193" s="2" t="s">
        <v>448</v>
      </c>
      <c r="H193" s="51" t="str">
        <f t="shared" si="68"/>
        <v>100977-4152065</v>
      </c>
      <c r="I193" s="4">
        <v>100977</v>
      </c>
      <c r="J193" s="2" t="s">
        <v>449</v>
      </c>
      <c r="K193" s="2" t="s">
        <v>19</v>
      </c>
      <c r="L193" s="2" t="s">
        <v>450</v>
      </c>
      <c r="M193" s="2" t="s">
        <v>21</v>
      </c>
      <c r="N193" s="3">
        <v>45108</v>
      </c>
      <c r="O193" s="3">
        <v>45473</v>
      </c>
      <c r="P193" s="12">
        <v>33.39</v>
      </c>
      <c r="Q193" s="12"/>
      <c r="R193" s="12"/>
      <c r="S193" s="13"/>
      <c r="T193" s="16">
        <f>P193-AB193</f>
        <v>28.39</v>
      </c>
      <c r="U193" s="16">
        <v>1</v>
      </c>
      <c r="V193" s="16"/>
      <c r="W193" s="17"/>
      <c r="X193" s="20"/>
      <c r="Y193" s="20"/>
      <c r="Z193" s="20"/>
      <c r="AA193" s="21"/>
      <c r="AB193" s="76">
        <v>5</v>
      </c>
      <c r="AC193" s="4">
        <v>4190</v>
      </c>
      <c r="AD193" s="4"/>
      <c r="AE193" s="4">
        <v>130</v>
      </c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>
        <v>102</v>
      </c>
      <c r="AQ193" s="4"/>
      <c r="AR193" s="4">
        <v>1</v>
      </c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>
        <v>904</v>
      </c>
      <c r="BG193" s="4"/>
      <c r="BH193" s="4">
        <f t="shared" si="70"/>
        <v>1137</v>
      </c>
      <c r="BI193" s="7">
        <f>T193+U193</f>
        <v>29.39</v>
      </c>
      <c r="BJ193" s="7">
        <f t="shared" si="97"/>
        <v>34.159999999999997</v>
      </c>
      <c r="BK193" s="7"/>
      <c r="BL193" s="63"/>
      <c r="BM193" s="7">
        <f t="shared" si="98"/>
        <v>34.159999999999997</v>
      </c>
      <c r="BN193" s="7">
        <f t="shared" si="99"/>
        <v>4.769999999999996</v>
      </c>
      <c r="BO193" s="89">
        <f t="shared" si="100"/>
        <v>0.13963700234192028</v>
      </c>
      <c r="BP193" s="7">
        <f t="shared" si="101"/>
        <v>123144.1</v>
      </c>
      <c r="BQ193" s="7">
        <f t="shared" si="102"/>
        <v>143130.4</v>
      </c>
      <c r="BR193" s="7"/>
      <c r="BS193" s="7"/>
      <c r="BU193" s="6">
        <f t="shared" si="103"/>
        <v>35.83</v>
      </c>
      <c r="BX193" s="64">
        <f t="shared" si="104"/>
        <v>35.83</v>
      </c>
      <c r="BY193" s="64">
        <f t="shared" si="105"/>
        <v>6.4399999999999977</v>
      </c>
      <c r="BZ193" s="82">
        <f t="shared" si="106"/>
        <v>0.17973765001395473</v>
      </c>
      <c r="CA193" s="64">
        <f t="shared" si="107"/>
        <v>123144.1</v>
      </c>
      <c r="CB193" s="64">
        <f t="shared" si="108"/>
        <v>150127.69999999998</v>
      </c>
      <c r="CC193" s="64"/>
      <c r="CD193" s="64"/>
      <c r="CF193" s="89"/>
      <c r="CG193" s="7">
        <f t="shared" si="109"/>
        <v>33416.43</v>
      </c>
      <c r="CH193" s="7">
        <f t="shared" si="110"/>
        <v>38839.919999999998</v>
      </c>
      <c r="CI193" s="7"/>
      <c r="CJ193" s="7"/>
      <c r="CL193" s="82"/>
      <c r="CM193" s="64">
        <f t="shared" si="111"/>
        <v>33416.43</v>
      </c>
      <c r="CN193" s="64">
        <f t="shared" si="112"/>
        <v>40738.71</v>
      </c>
    </row>
    <row r="194" spans="1:92" x14ac:dyDescent="0.25">
      <c r="A194" s="1">
        <v>189</v>
      </c>
      <c r="B194" s="4">
        <v>187</v>
      </c>
      <c r="C194" s="2" t="s">
        <v>14</v>
      </c>
      <c r="D194" s="50" t="s">
        <v>749</v>
      </c>
      <c r="E194" s="4">
        <v>101476</v>
      </c>
      <c r="F194" s="4">
        <v>606</v>
      </c>
      <c r="G194" s="2" t="s">
        <v>451</v>
      </c>
      <c r="H194" s="51" t="str">
        <f t="shared" si="68"/>
        <v>100365-606</v>
      </c>
      <c r="I194" s="4">
        <v>100365</v>
      </c>
      <c r="J194" s="2" t="s">
        <v>452</v>
      </c>
      <c r="K194" s="2" t="s">
        <v>19</v>
      </c>
      <c r="L194" s="2" t="s">
        <v>130</v>
      </c>
      <c r="M194" s="2" t="s">
        <v>21</v>
      </c>
      <c r="N194" s="3">
        <v>45108</v>
      </c>
      <c r="O194" s="3">
        <v>45473</v>
      </c>
      <c r="P194" s="12"/>
      <c r="Q194" s="12"/>
      <c r="R194" s="12"/>
      <c r="S194" s="13"/>
      <c r="T194" s="16">
        <v>27.8</v>
      </c>
      <c r="U194" s="16">
        <v>1</v>
      </c>
      <c r="V194" s="16"/>
      <c r="W194" s="17"/>
      <c r="X194" s="20"/>
      <c r="Y194" s="20"/>
      <c r="Z194" s="20"/>
      <c r="AA194" s="21"/>
      <c r="AB194" s="2" t="s">
        <v>15</v>
      </c>
      <c r="AC194" s="4">
        <v>436</v>
      </c>
      <c r="AD194" s="4"/>
      <c r="AE194" s="4"/>
      <c r="AF194" s="4">
        <v>22</v>
      </c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>
        <v>2</v>
      </c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>
        <v>1</v>
      </c>
      <c r="BG194" s="4"/>
      <c r="BH194" s="4">
        <f t="shared" si="70"/>
        <v>25</v>
      </c>
      <c r="BI194" s="7">
        <f>T194+U194</f>
        <v>28.8</v>
      </c>
      <c r="BJ194" s="7">
        <f t="shared" si="97"/>
        <v>33.47</v>
      </c>
      <c r="BK194" s="7"/>
      <c r="BL194" s="63"/>
      <c r="BM194" s="7">
        <f t="shared" si="98"/>
        <v>33.47</v>
      </c>
      <c r="BN194" s="7">
        <f t="shared" si="99"/>
        <v>4.6699999999999982</v>
      </c>
      <c r="BO194" s="89">
        <f t="shared" si="100"/>
        <v>0.1395279354645951</v>
      </c>
      <c r="BP194" s="7">
        <f t="shared" si="101"/>
        <v>12556.800000000001</v>
      </c>
      <c r="BQ194" s="7">
        <f t="shared" si="102"/>
        <v>14592.92</v>
      </c>
      <c r="BR194" s="7"/>
      <c r="BS194" s="7"/>
      <c r="BU194" s="6">
        <f t="shared" si="103"/>
        <v>35.11</v>
      </c>
      <c r="BX194" s="64">
        <f t="shared" si="104"/>
        <v>35.11</v>
      </c>
      <c r="BY194" s="64">
        <f t="shared" si="105"/>
        <v>6.3099999999999987</v>
      </c>
      <c r="BZ194" s="82">
        <f t="shared" si="106"/>
        <v>0.17972087724295069</v>
      </c>
      <c r="CA194" s="64">
        <f t="shared" si="107"/>
        <v>12556.800000000001</v>
      </c>
      <c r="CB194" s="64">
        <f t="shared" si="108"/>
        <v>15307.96</v>
      </c>
      <c r="CC194" s="64"/>
      <c r="CD194" s="64"/>
      <c r="CF194" s="89"/>
      <c r="CG194" s="7">
        <f t="shared" si="109"/>
        <v>720</v>
      </c>
      <c r="CH194" s="7">
        <f t="shared" si="110"/>
        <v>836.75</v>
      </c>
      <c r="CI194" s="7"/>
      <c r="CJ194" s="7"/>
      <c r="CL194" s="82"/>
      <c r="CM194" s="64">
        <f t="shared" si="111"/>
        <v>720</v>
      </c>
      <c r="CN194" s="64">
        <f t="shared" si="112"/>
        <v>877.75</v>
      </c>
    </row>
    <row r="195" spans="1:92" x14ac:dyDescent="0.25">
      <c r="A195" s="1">
        <v>191</v>
      </c>
      <c r="B195" s="4">
        <v>188</v>
      </c>
      <c r="C195" s="2" t="s">
        <v>14</v>
      </c>
      <c r="D195" s="50" t="s">
        <v>750</v>
      </c>
      <c r="E195" s="4">
        <v>101480</v>
      </c>
      <c r="F195" s="4">
        <v>27403</v>
      </c>
      <c r="G195" s="2" t="s">
        <v>453</v>
      </c>
      <c r="H195" s="51" t="str">
        <f t="shared" ref="H195:H242" si="113">_xlfn.CONCAT(I195,"-",F195)</f>
        <v>100365-27403</v>
      </c>
      <c r="I195" s="4">
        <v>100365</v>
      </c>
      <c r="J195" s="2" t="s">
        <v>452</v>
      </c>
      <c r="K195" s="2" t="s">
        <v>19</v>
      </c>
      <c r="L195" s="2" t="s">
        <v>238</v>
      </c>
      <c r="M195" s="2" t="s">
        <v>21</v>
      </c>
      <c r="N195" s="3">
        <v>45108</v>
      </c>
      <c r="O195" s="3">
        <v>45473</v>
      </c>
      <c r="P195" s="12"/>
      <c r="Q195" s="12"/>
      <c r="R195" s="12"/>
      <c r="S195" s="13"/>
      <c r="T195" s="16">
        <v>26.1</v>
      </c>
      <c r="U195" s="16">
        <v>1</v>
      </c>
      <c r="V195" s="16"/>
      <c r="W195" s="17"/>
      <c r="X195" s="20"/>
      <c r="Y195" s="20"/>
      <c r="Z195" s="20"/>
      <c r="AA195" s="21"/>
      <c r="AB195" s="2" t="s">
        <v>15</v>
      </c>
      <c r="AC195" s="4">
        <v>277</v>
      </c>
      <c r="AD195" s="4"/>
      <c r="AE195" s="4">
        <v>6</v>
      </c>
      <c r="AF195" s="4"/>
      <c r="AG195" s="4"/>
      <c r="AH195" s="4"/>
      <c r="AI195" s="4"/>
      <c r="AJ195" s="4"/>
      <c r="AK195" s="4"/>
      <c r="AL195" s="4">
        <v>3</v>
      </c>
      <c r="AM195" s="4"/>
      <c r="AN195" s="4"/>
      <c r="AO195" s="4"/>
      <c r="AP195" s="4"/>
      <c r="AQ195" s="4"/>
      <c r="AR195" s="4"/>
      <c r="AS195" s="4"/>
      <c r="AT195" s="4"/>
      <c r="AU195" s="4">
        <v>4</v>
      </c>
      <c r="AV195" s="4"/>
      <c r="AW195" s="4"/>
      <c r="AX195" s="4"/>
      <c r="AY195" s="4"/>
      <c r="AZ195" s="4"/>
      <c r="BA195" s="4"/>
      <c r="BB195" s="4">
        <v>2</v>
      </c>
      <c r="BC195" s="4">
        <v>40</v>
      </c>
      <c r="BD195" s="4"/>
      <c r="BE195" s="4"/>
      <c r="BF195" s="4">
        <v>32</v>
      </c>
      <c r="BG195" s="4">
        <v>50</v>
      </c>
      <c r="BH195" s="4">
        <f t="shared" si="70"/>
        <v>137</v>
      </c>
      <c r="BI195" s="7">
        <f>T195+U195</f>
        <v>27.1</v>
      </c>
      <c r="BJ195" s="7">
        <f t="shared" si="97"/>
        <v>31.5</v>
      </c>
      <c r="BK195" s="7"/>
      <c r="BL195" s="63"/>
      <c r="BM195" s="7">
        <f t="shared" si="98"/>
        <v>31.5</v>
      </c>
      <c r="BN195" s="7">
        <f t="shared" si="99"/>
        <v>4.3999999999999986</v>
      </c>
      <c r="BO195" s="89">
        <f t="shared" si="100"/>
        <v>0.13968253968253963</v>
      </c>
      <c r="BP195" s="7">
        <f t="shared" si="101"/>
        <v>7506.7000000000007</v>
      </c>
      <c r="BQ195" s="7">
        <f t="shared" si="102"/>
        <v>8725.5</v>
      </c>
      <c r="BR195" s="7"/>
      <c r="BS195" s="7"/>
      <c r="BU195" s="6">
        <f t="shared" si="103"/>
        <v>33.03</v>
      </c>
      <c r="BX195" s="64">
        <f t="shared" si="104"/>
        <v>33.03</v>
      </c>
      <c r="BY195" s="64">
        <f t="shared" si="105"/>
        <v>5.93</v>
      </c>
      <c r="BZ195" s="82">
        <f t="shared" si="106"/>
        <v>0.17953375719043294</v>
      </c>
      <c r="CA195" s="64">
        <f t="shared" si="107"/>
        <v>7506.7000000000007</v>
      </c>
      <c r="CB195" s="64">
        <f t="shared" si="108"/>
        <v>9149.31</v>
      </c>
      <c r="CC195" s="64"/>
      <c r="CD195" s="64"/>
      <c r="CF195" s="89"/>
      <c r="CG195" s="7">
        <f t="shared" si="109"/>
        <v>3712.7000000000003</v>
      </c>
      <c r="CH195" s="7">
        <f t="shared" si="110"/>
        <v>4315.5</v>
      </c>
      <c r="CI195" s="7"/>
      <c r="CJ195" s="7"/>
      <c r="CL195" s="82"/>
      <c r="CM195" s="64">
        <f t="shared" si="111"/>
        <v>3712.7000000000003</v>
      </c>
      <c r="CN195" s="64">
        <f t="shared" si="112"/>
        <v>4525.1100000000006</v>
      </c>
    </row>
    <row r="196" spans="1:92" x14ac:dyDescent="0.25">
      <c r="A196" s="1">
        <v>192</v>
      </c>
      <c r="B196" s="4">
        <v>189</v>
      </c>
      <c r="C196" s="2" t="s">
        <v>14</v>
      </c>
      <c r="D196" s="50" t="s">
        <v>751</v>
      </c>
      <c r="E196" s="4">
        <v>406810</v>
      </c>
      <c r="F196" s="4">
        <v>54486</v>
      </c>
      <c r="G196" s="2" t="s">
        <v>454</v>
      </c>
      <c r="H196" s="51" t="str">
        <f t="shared" si="113"/>
        <v>100979-54486</v>
      </c>
      <c r="I196" s="4">
        <v>100979</v>
      </c>
      <c r="J196" s="2" t="s">
        <v>455</v>
      </c>
      <c r="K196" s="2" t="s">
        <v>19</v>
      </c>
      <c r="L196" s="2" t="s">
        <v>456</v>
      </c>
      <c r="M196" s="2" t="s">
        <v>21</v>
      </c>
      <c r="N196" s="3">
        <v>45108</v>
      </c>
      <c r="O196" s="3">
        <v>45473</v>
      </c>
      <c r="P196" s="12"/>
      <c r="Q196" s="12"/>
      <c r="R196" s="12"/>
      <c r="S196" s="13"/>
      <c r="T196" s="16"/>
      <c r="U196" s="16"/>
      <c r="V196" s="16"/>
      <c r="W196" s="17"/>
      <c r="X196" s="20"/>
      <c r="Y196" s="20"/>
      <c r="Z196" s="20">
        <v>86.7</v>
      </c>
      <c r="AA196" s="56" t="s">
        <v>1671</v>
      </c>
      <c r="AB196" s="2" t="s">
        <v>15</v>
      </c>
      <c r="AC196" s="4">
        <v>25000</v>
      </c>
      <c r="AD196" s="4"/>
      <c r="AE196" s="4"/>
      <c r="AF196" s="4"/>
      <c r="AG196" s="4"/>
      <c r="AH196" s="4"/>
      <c r="AI196" s="4">
        <v>21</v>
      </c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>
        <f t="shared" ref="BH196:BH242" si="114">SUM(AD196:BG196)</f>
        <v>21</v>
      </c>
      <c r="BI196" s="7">
        <f>Z196</f>
        <v>86.7</v>
      </c>
      <c r="BJ196" s="7">
        <f t="shared" si="97"/>
        <v>100.80000000000001</v>
      </c>
      <c r="BK196" s="7"/>
      <c r="BL196" s="63">
        <v>-26.54</v>
      </c>
      <c r="BM196" s="7">
        <f t="shared" si="98"/>
        <v>74.260000000000019</v>
      </c>
      <c r="BN196" s="7">
        <f t="shared" si="99"/>
        <v>14.100000000000009</v>
      </c>
      <c r="BO196" s="89">
        <f t="shared" si="100"/>
        <v>0.13988095238095244</v>
      </c>
      <c r="BP196" s="7">
        <f t="shared" si="101"/>
        <v>2167500</v>
      </c>
      <c r="BQ196" s="7">
        <f t="shared" si="102"/>
        <v>2520000.0000000005</v>
      </c>
      <c r="BR196" s="7"/>
      <c r="BS196" s="7"/>
      <c r="BU196" s="6">
        <f t="shared" si="103"/>
        <v>105.72</v>
      </c>
      <c r="BW196" s="65">
        <f>BL196</f>
        <v>-26.54</v>
      </c>
      <c r="BX196" s="64">
        <f t="shared" si="104"/>
        <v>79.180000000000007</v>
      </c>
      <c r="BY196" s="64">
        <f t="shared" si="105"/>
        <v>19.019999999999996</v>
      </c>
      <c r="BZ196" s="82">
        <f t="shared" si="106"/>
        <v>0.1799091940976163</v>
      </c>
      <c r="CA196" s="64">
        <f t="shared" si="107"/>
        <v>2167500</v>
      </c>
      <c r="CB196" s="64">
        <f t="shared" si="108"/>
        <v>2643000</v>
      </c>
      <c r="CC196" s="64"/>
      <c r="CD196" s="64"/>
      <c r="CF196" s="89"/>
      <c r="CG196" s="7">
        <f t="shared" si="109"/>
        <v>1820.7</v>
      </c>
      <c r="CH196" s="7">
        <f t="shared" si="110"/>
        <v>2116.8000000000002</v>
      </c>
      <c r="CI196" s="7"/>
      <c r="CJ196" s="7"/>
      <c r="CL196" s="82"/>
      <c r="CM196" s="64">
        <f t="shared" si="111"/>
        <v>1820.7</v>
      </c>
      <c r="CN196" s="64">
        <f t="shared" si="112"/>
        <v>2220.12</v>
      </c>
    </row>
    <row r="197" spans="1:92" x14ac:dyDescent="0.25">
      <c r="A197" s="1">
        <v>193</v>
      </c>
      <c r="B197" s="4">
        <v>190</v>
      </c>
      <c r="C197" s="2" t="s">
        <v>14</v>
      </c>
      <c r="D197" s="50" t="s">
        <v>752</v>
      </c>
      <c r="E197" s="4">
        <v>303544</v>
      </c>
      <c r="F197" s="2" t="s">
        <v>457</v>
      </c>
      <c r="G197" s="2" t="s">
        <v>458</v>
      </c>
      <c r="H197" s="51" t="str">
        <f t="shared" si="113"/>
        <v>100447-212382UG</v>
      </c>
      <c r="I197" s="4">
        <v>100447</v>
      </c>
      <c r="J197" s="2" t="s">
        <v>459</v>
      </c>
      <c r="K197" s="2" t="s">
        <v>19</v>
      </c>
      <c r="L197" s="2" t="s">
        <v>460</v>
      </c>
      <c r="M197" s="2" t="s">
        <v>21</v>
      </c>
      <c r="N197" s="3">
        <v>45108</v>
      </c>
      <c r="O197" s="3">
        <v>45473</v>
      </c>
      <c r="P197" s="12"/>
      <c r="Q197" s="12"/>
      <c r="R197" s="12">
        <v>28.68</v>
      </c>
      <c r="S197" s="13"/>
      <c r="T197" s="16"/>
      <c r="U197" s="16"/>
      <c r="V197" s="16">
        <v>28.68</v>
      </c>
      <c r="W197" s="17"/>
      <c r="X197" s="20"/>
      <c r="Y197" s="20"/>
      <c r="Z197" s="20"/>
      <c r="AA197" s="21"/>
      <c r="AB197" s="2" t="s">
        <v>15</v>
      </c>
      <c r="AC197" s="4">
        <v>100</v>
      </c>
      <c r="AD197" s="4"/>
      <c r="AE197" s="4"/>
      <c r="AF197" s="4"/>
      <c r="AG197" s="4"/>
      <c r="AH197" s="4"/>
      <c r="AI197" s="4"/>
      <c r="AJ197" s="4"/>
      <c r="AK197" s="4">
        <v>32</v>
      </c>
      <c r="AL197" s="4"/>
      <c r="AM197" s="4"/>
      <c r="AN197" s="4"/>
      <c r="AO197" s="4">
        <v>75</v>
      </c>
      <c r="AP197" s="4"/>
      <c r="AQ197" s="4"/>
      <c r="AR197" s="4"/>
      <c r="AS197" s="4"/>
      <c r="AT197" s="4"/>
      <c r="AU197" s="4"/>
      <c r="AV197" s="4"/>
      <c r="AW197" s="4"/>
      <c r="AX197" s="4"/>
      <c r="AY197" s="4">
        <v>58</v>
      </c>
      <c r="AZ197" s="4"/>
      <c r="BA197" s="4"/>
      <c r="BB197" s="4"/>
      <c r="BC197" s="4"/>
      <c r="BD197" s="4"/>
      <c r="BE197" s="4">
        <v>30</v>
      </c>
      <c r="BF197" s="4"/>
      <c r="BG197" s="4"/>
      <c r="BH197" s="4">
        <f t="shared" si="114"/>
        <v>195</v>
      </c>
      <c r="BI197" s="7">
        <f>V197</f>
        <v>28.68</v>
      </c>
      <c r="BJ197" s="7">
        <f t="shared" si="97"/>
        <v>33.33</v>
      </c>
      <c r="BK197" s="7"/>
      <c r="BL197" s="63"/>
      <c r="BM197" s="7">
        <f t="shared" si="98"/>
        <v>33.33</v>
      </c>
      <c r="BN197" s="7">
        <f t="shared" si="99"/>
        <v>4.6499999999999986</v>
      </c>
      <c r="BO197" s="89">
        <f t="shared" si="100"/>
        <v>0.13951395139513947</v>
      </c>
      <c r="BP197" s="7">
        <f t="shared" si="101"/>
        <v>2868</v>
      </c>
      <c r="BQ197" s="7">
        <f t="shared" si="102"/>
        <v>3333</v>
      </c>
      <c r="BR197" s="7"/>
      <c r="BS197" s="7"/>
      <c r="BU197" s="6">
        <f t="shared" si="103"/>
        <v>34.96</v>
      </c>
      <c r="BX197" s="64">
        <f t="shared" si="104"/>
        <v>34.96</v>
      </c>
      <c r="BY197" s="64">
        <f t="shared" si="105"/>
        <v>6.2800000000000011</v>
      </c>
      <c r="BZ197" s="82">
        <f t="shared" si="106"/>
        <v>0.1796338672768879</v>
      </c>
      <c r="CA197" s="64">
        <f t="shared" si="107"/>
        <v>2868</v>
      </c>
      <c r="CB197" s="64">
        <f t="shared" si="108"/>
        <v>3496</v>
      </c>
      <c r="CC197" s="64"/>
      <c r="CD197" s="64"/>
      <c r="CF197" s="89"/>
      <c r="CG197" s="7">
        <f t="shared" si="109"/>
        <v>5592.6</v>
      </c>
      <c r="CH197" s="7">
        <f t="shared" si="110"/>
        <v>6499.3499999999995</v>
      </c>
      <c r="CI197" s="7"/>
      <c r="CJ197" s="7"/>
      <c r="CL197" s="82"/>
      <c r="CM197" s="64">
        <f t="shared" si="111"/>
        <v>5592.6</v>
      </c>
      <c r="CN197" s="64">
        <f t="shared" si="112"/>
        <v>6817.2</v>
      </c>
    </row>
    <row r="198" spans="1:92" x14ac:dyDescent="0.25">
      <c r="A198" s="1">
        <v>194</v>
      </c>
      <c r="B198" s="4">
        <v>191</v>
      </c>
      <c r="C198" s="2" t="s">
        <v>14</v>
      </c>
      <c r="D198" s="50" t="s">
        <v>753</v>
      </c>
      <c r="E198" s="4">
        <v>305371</v>
      </c>
      <c r="F198" s="4">
        <v>160020</v>
      </c>
      <c r="G198" s="2" t="s">
        <v>461</v>
      </c>
      <c r="H198" s="51" t="str">
        <f t="shared" si="113"/>
        <v>100447-160020</v>
      </c>
      <c r="I198" s="4">
        <v>100447</v>
      </c>
      <c r="J198" s="2" t="s">
        <v>459</v>
      </c>
      <c r="K198" s="2" t="s">
        <v>19</v>
      </c>
      <c r="L198" s="2" t="s">
        <v>462</v>
      </c>
      <c r="M198" s="2" t="s">
        <v>21</v>
      </c>
      <c r="N198" s="3">
        <v>45108</v>
      </c>
      <c r="O198" s="3">
        <v>45473</v>
      </c>
      <c r="P198" s="12"/>
      <c r="Q198" s="12"/>
      <c r="R198" s="12">
        <v>36</v>
      </c>
      <c r="S198" s="13"/>
      <c r="T198" s="16"/>
      <c r="U198" s="16"/>
      <c r="V198" s="16">
        <v>36</v>
      </c>
      <c r="W198" s="17"/>
      <c r="X198" s="20"/>
      <c r="Y198" s="20"/>
      <c r="Z198" s="20"/>
      <c r="AA198" s="21"/>
      <c r="AB198" s="2" t="s">
        <v>15</v>
      </c>
      <c r="AC198" s="4">
        <v>532</v>
      </c>
      <c r="AD198" s="4">
        <v>1</v>
      </c>
      <c r="AE198" s="4"/>
      <c r="AF198" s="4">
        <v>20</v>
      </c>
      <c r="AG198" s="4">
        <v>19</v>
      </c>
      <c r="AH198" s="4"/>
      <c r="AI198" s="4"/>
      <c r="AJ198" s="4"/>
      <c r="AK198" s="4">
        <v>8</v>
      </c>
      <c r="AL198" s="4"/>
      <c r="AM198" s="4"/>
      <c r="AN198" s="4"/>
      <c r="AO198" s="4"/>
      <c r="AP198" s="4">
        <v>6</v>
      </c>
      <c r="AQ198" s="4">
        <v>4</v>
      </c>
      <c r="AR198" s="4"/>
      <c r="AS198" s="4"/>
      <c r="AT198" s="4">
        <v>3</v>
      </c>
      <c r="AU198" s="4">
        <v>86</v>
      </c>
      <c r="AV198" s="4">
        <v>70</v>
      </c>
      <c r="AW198" s="4"/>
      <c r="AX198" s="4"/>
      <c r="AY198" s="4">
        <v>10</v>
      </c>
      <c r="AZ198" s="4"/>
      <c r="BA198" s="4"/>
      <c r="BB198" s="4"/>
      <c r="BC198" s="4"/>
      <c r="BD198" s="4"/>
      <c r="BE198" s="4"/>
      <c r="BF198" s="4"/>
      <c r="BG198" s="4"/>
      <c r="BH198" s="4">
        <f t="shared" si="114"/>
        <v>227</v>
      </c>
      <c r="BI198" s="7">
        <f>V198</f>
        <v>36</v>
      </c>
      <c r="BJ198" s="7">
        <f t="shared" si="97"/>
        <v>41.85</v>
      </c>
      <c r="BK198" s="7"/>
      <c r="BL198" s="63"/>
      <c r="BM198" s="7">
        <f t="shared" si="98"/>
        <v>41.85</v>
      </c>
      <c r="BN198" s="7">
        <f t="shared" si="99"/>
        <v>5.8500000000000014</v>
      </c>
      <c r="BO198" s="89">
        <f t="shared" si="100"/>
        <v>0.13978494623655918</v>
      </c>
      <c r="BP198" s="7">
        <f t="shared" si="101"/>
        <v>19152</v>
      </c>
      <c r="BQ198" s="7">
        <f t="shared" si="102"/>
        <v>22264.2</v>
      </c>
      <c r="BR198" s="7"/>
      <c r="BS198" s="7"/>
      <c r="BU198" s="6">
        <f t="shared" si="103"/>
        <v>43.89</v>
      </c>
      <c r="BX198" s="64">
        <f t="shared" si="104"/>
        <v>43.89</v>
      </c>
      <c r="BY198" s="64">
        <f t="shared" si="105"/>
        <v>7.8900000000000006</v>
      </c>
      <c r="BZ198" s="82">
        <f t="shared" si="106"/>
        <v>0.17976760082023241</v>
      </c>
      <c r="CA198" s="64">
        <f t="shared" si="107"/>
        <v>19152</v>
      </c>
      <c r="CB198" s="64">
        <f t="shared" si="108"/>
        <v>23349.48</v>
      </c>
      <c r="CC198" s="64"/>
      <c r="CD198" s="64"/>
      <c r="CF198" s="89"/>
      <c r="CG198" s="7">
        <f t="shared" si="109"/>
        <v>8172</v>
      </c>
      <c r="CH198" s="7">
        <f t="shared" si="110"/>
        <v>9499.9500000000007</v>
      </c>
      <c r="CI198" s="7"/>
      <c r="CJ198" s="7"/>
      <c r="CL198" s="82"/>
      <c r="CM198" s="64">
        <f t="shared" si="111"/>
        <v>8172</v>
      </c>
      <c r="CN198" s="64">
        <f t="shared" si="112"/>
        <v>9963.0300000000007</v>
      </c>
    </row>
    <row r="199" spans="1:92" x14ac:dyDescent="0.25">
      <c r="A199" s="1">
        <v>195</v>
      </c>
      <c r="B199" s="4">
        <v>192</v>
      </c>
      <c r="C199" s="2" t="s">
        <v>14</v>
      </c>
      <c r="D199" s="50" t="s">
        <v>754</v>
      </c>
      <c r="E199" s="4">
        <v>406703</v>
      </c>
      <c r="F199" s="4">
        <v>850</v>
      </c>
      <c r="G199" s="2" t="s">
        <v>463</v>
      </c>
      <c r="H199" s="51" t="str">
        <f t="shared" si="113"/>
        <v>100452-850</v>
      </c>
      <c r="I199" s="4">
        <v>100452</v>
      </c>
      <c r="J199" s="2" t="s">
        <v>464</v>
      </c>
      <c r="K199" s="2" t="s">
        <v>19</v>
      </c>
      <c r="L199" s="2" t="s">
        <v>125</v>
      </c>
      <c r="M199" s="2" t="s">
        <v>21</v>
      </c>
      <c r="N199" s="3">
        <v>45108</v>
      </c>
      <c r="O199" s="3">
        <v>45473</v>
      </c>
      <c r="P199" s="12">
        <f t="shared" ref="P199:P214" si="115">T199</f>
        <v>63.2</v>
      </c>
      <c r="Q199" s="12"/>
      <c r="R199" s="12"/>
      <c r="S199" s="55" t="s">
        <v>1673</v>
      </c>
      <c r="T199" s="16">
        <v>63.2</v>
      </c>
      <c r="U199" s="16">
        <v>1</v>
      </c>
      <c r="V199" s="16"/>
      <c r="W199" s="17"/>
      <c r="X199" s="20"/>
      <c r="Y199" s="20"/>
      <c r="Z199" s="20"/>
      <c r="AA199" s="21"/>
      <c r="AB199" s="2" t="s">
        <v>15</v>
      </c>
      <c r="AC199" s="4">
        <v>472</v>
      </c>
      <c r="AD199" s="4"/>
      <c r="AE199" s="4"/>
      <c r="AF199" s="4">
        <v>2</v>
      </c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>
        <v>15</v>
      </c>
      <c r="AT199" s="4"/>
      <c r="AU199" s="4"/>
      <c r="AV199" s="4"/>
      <c r="AW199" s="4">
        <v>54</v>
      </c>
      <c r="AX199" s="4"/>
      <c r="AY199" s="4"/>
      <c r="AZ199" s="4"/>
      <c r="BA199" s="4"/>
      <c r="BB199" s="4">
        <v>4</v>
      </c>
      <c r="BC199" s="4"/>
      <c r="BD199" s="4"/>
      <c r="BE199" s="4"/>
      <c r="BF199" s="4"/>
      <c r="BG199" s="4"/>
      <c r="BH199" s="4">
        <f t="shared" si="114"/>
        <v>75</v>
      </c>
      <c r="BI199" s="7">
        <f t="shared" ref="BI199:BI218" si="116">T199+U199</f>
        <v>64.2</v>
      </c>
      <c r="BJ199" s="7">
        <f t="shared" si="97"/>
        <v>74.64</v>
      </c>
      <c r="BK199" s="7"/>
      <c r="BL199" s="63">
        <v>-14.6</v>
      </c>
      <c r="BM199" s="7">
        <f t="shared" si="98"/>
        <v>60.04</v>
      </c>
      <c r="BN199" s="7">
        <f t="shared" si="99"/>
        <v>10.439999999999998</v>
      </c>
      <c r="BO199" s="89">
        <f t="shared" si="100"/>
        <v>0.13987138263665591</v>
      </c>
      <c r="BP199" s="7">
        <f t="shared" si="101"/>
        <v>30302.400000000001</v>
      </c>
      <c r="BQ199" s="7">
        <f t="shared" si="102"/>
        <v>35230.080000000002</v>
      </c>
      <c r="BR199" s="7"/>
      <c r="BS199" s="7"/>
      <c r="BU199" s="6">
        <f t="shared" si="103"/>
        <v>78.28</v>
      </c>
      <c r="BW199" s="65">
        <f t="shared" ref="BW199:BW209" si="117">BL199</f>
        <v>-14.6</v>
      </c>
      <c r="BX199" s="64">
        <f t="shared" si="104"/>
        <v>63.68</v>
      </c>
      <c r="BY199" s="64">
        <f t="shared" si="105"/>
        <v>14.079999999999998</v>
      </c>
      <c r="BZ199" s="82">
        <f t="shared" si="106"/>
        <v>0.17986714358712313</v>
      </c>
      <c r="CA199" s="64">
        <f t="shared" si="107"/>
        <v>30302.400000000001</v>
      </c>
      <c r="CB199" s="64">
        <f t="shared" si="108"/>
        <v>36948.160000000003</v>
      </c>
      <c r="CC199" s="64"/>
      <c r="CD199" s="64"/>
      <c r="CF199" s="89"/>
      <c r="CG199" s="7">
        <f t="shared" si="109"/>
        <v>4815</v>
      </c>
      <c r="CH199" s="7">
        <f t="shared" si="110"/>
        <v>5598</v>
      </c>
      <c r="CI199" s="7"/>
      <c r="CJ199" s="7"/>
      <c r="CL199" s="82"/>
      <c r="CM199" s="64">
        <f t="shared" si="111"/>
        <v>4815</v>
      </c>
      <c r="CN199" s="64">
        <f t="shared" si="112"/>
        <v>5871</v>
      </c>
    </row>
    <row r="200" spans="1:92" x14ac:dyDescent="0.25">
      <c r="A200" s="1">
        <v>196</v>
      </c>
      <c r="B200" s="4">
        <v>193</v>
      </c>
      <c r="C200" s="2" t="s">
        <v>14</v>
      </c>
      <c r="D200" s="50" t="s">
        <v>755</v>
      </c>
      <c r="E200" s="4">
        <v>406706</v>
      </c>
      <c r="F200" s="2" t="s">
        <v>465</v>
      </c>
      <c r="G200" s="2" t="s">
        <v>466</v>
      </c>
      <c r="H200" s="51" t="str">
        <f t="shared" si="113"/>
        <v>100452-850-TRAY</v>
      </c>
      <c r="I200" s="4">
        <v>100452</v>
      </c>
      <c r="J200" s="2" t="s">
        <v>464</v>
      </c>
      <c r="K200" s="2" t="s">
        <v>19</v>
      </c>
      <c r="L200" s="2" t="s">
        <v>467</v>
      </c>
      <c r="M200" s="2" t="s">
        <v>21</v>
      </c>
      <c r="N200" s="3">
        <v>45108</v>
      </c>
      <c r="O200" s="3">
        <v>45473</v>
      </c>
      <c r="P200" s="12">
        <f t="shared" si="115"/>
        <v>63.62</v>
      </c>
      <c r="Q200" s="12"/>
      <c r="R200" s="12"/>
      <c r="S200" s="55" t="s">
        <v>1673</v>
      </c>
      <c r="T200" s="16">
        <v>63.62</v>
      </c>
      <c r="U200" s="16">
        <v>1</v>
      </c>
      <c r="V200" s="16"/>
      <c r="W200" s="17"/>
      <c r="X200" s="20"/>
      <c r="Y200" s="20"/>
      <c r="Z200" s="20"/>
      <c r="AA200" s="21"/>
      <c r="AB200" s="2" t="s">
        <v>15</v>
      </c>
      <c r="AC200" s="4">
        <v>4389</v>
      </c>
      <c r="AD200" s="4"/>
      <c r="AE200" s="4"/>
      <c r="AF200" s="4"/>
      <c r="AG200" s="4"/>
      <c r="AH200" s="4"/>
      <c r="AI200" s="4"/>
      <c r="AJ200" s="4">
        <v>109</v>
      </c>
      <c r="AK200" s="4"/>
      <c r="AL200" s="4"/>
      <c r="AM200" s="4">
        <v>208</v>
      </c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>
        <v>4</v>
      </c>
      <c r="BG200" s="4">
        <v>322</v>
      </c>
      <c r="BH200" s="4">
        <f t="shared" si="114"/>
        <v>643</v>
      </c>
      <c r="BI200" s="7">
        <f t="shared" si="116"/>
        <v>64.62</v>
      </c>
      <c r="BJ200" s="7">
        <f t="shared" si="97"/>
        <v>75.12</v>
      </c>
      <c r="BK200" s="7"/>
      <c r="BL200" s="63">
        <v>-10.97</v>
      </c>
      <c r="BM200" s="7">
        <f t="shared" si="98"/>
        <v>64.150000000000006</v>
      </c>
      <c r="BN200" s="7">
        <f t="shared" si="99"/>
        <v>10.5</v>
      </c>
      <c r="BO200" s="89">
        <f t="shared" si="100"/>
        <v>0.13977635782747602</v>
      </c>
      <c r="BP200" s="7">
        <f t="shared" si="101"/>
        <v>283617.18</v>
      </c>
      <c r="BQ200" s="7">
        <f t="shared" si="102"/>
        <v>329701.68</v>
      </c>
      <c r="BR200" s="7"/>
      <c r="BS200" s="7"/>
      <c r="BU200" s="6">
        <f t="shared" si="103"/>
        <v>78.790000000000006</v>
      </c>
      <c r="BW200" s="65">
        <f t="shared" si="117"/>
        <v>-10.97</v>
      </c>
      <c r="BX200" s="64">
        <f t="shared" si="104"/>
        <v>67.820000000000007</v>
      </c>
      <c r="BY200" s="64">
        <f t="shared" si="105"/>
        <v>14.170000000000002</v>
      </c>
      <c r="BZ200" s="82">
        <f t="shared" si="106"/>
        <v>0.17984515801497652</v>
      </c>
      <c r="CA200" s="64">
        <f t="shared" si="107"/>
        <v>283617.18</v>
      </c>
      <c r="CB200" s="64">
        <f t="shared" si="108"/>
        <v>345809.31000000006</v>
      </c>
      <c r="CC200" s="64"/>
      <c r="CD200" s="64"/>
      <c r="CF200" s="89"/>
      <c r="CG200" s="7">
        <f t="shared" si="109"/>
        <v>41550.660000000003</v>
      </c>
      <c r="CH200" s="7">
        <f t="shared" si="110"/>
        <v>48302.16</v>
      </c>
      <c r="CI200" s="7"/>
      <c r="CJ200" s="7"/>
      <c r="CL200" s="82"/>
      <c r="CM200" s="64">
        <f t="shared" si="111"/>
        <v>41550.660000000003</v>
      </c>
      <c r="CN200" s="64">
        <f t="shared" si="112"/>
        <v>50661.97</v>
      </c>
    </row>
    <row r="201" spans="1:92" x14ac:dyDescent="0.25">
      <c r="A201" s="1">
        <v>197</v>
      </c>
      <c r="B201" s="4">
        <v>194</v>
      </c>
      <c r="C201" s="2" t="s">
        <v>14</v>
      </c>
      <c r="D201" s="50" t="s">
        <v>756</v>
      </c>
      <c r="E201" s="4">
        <v>401528</v>
      </c>
      <c r="F201" s="2" t="s">
        <v>468</v>
      </c>
      <c r="G201" s="2" t="s">
        <v>469</v>
      </c>
      <c r="H201" s="51" t="str">
        <f t="shared" si="113"/>
        <v>100452-W31100</v>
      </c>
      <c r="I201" s="4">
        <v>100452</v>
      </c>
      <c r="J201" s="2" t="s">
        <v>464</v>
      </c>
      <c r="K201" s="2" t="s">
        <v>19</v>
      </c>
      <c r="L201" s="2" t="s">
        <v>470</v>
      </c>
      <c r="M201" s="2" t="s">
        <v>21</v>
      </c>
      <c r="N201" s="3">
        <v>45108</v>
      </c>
      <c r="O201" s="3">
        <v>45473</v>
      </c>
      <c r="P201" s="12">
        <f t="shared" si="115"/>
        <v>45.29</v>
      </c>
      <c r="Q201" s="12"/>
      <c r="R201" s="12"/>
      <c r="S201" s="55" t="s">
        <v>1673</v>
      </c>
      <c r="T201" s="16">
        <v>45.29</v>
      </c>
      <c r="U201" s="16">
        <v>1</v>
      </c>
      <c r="V201" s="16"/>
      <c r="W201" s="17"/>
      <c r="X201" s="20"/>
      <c r="Y201" s="20"/>
      <c r="Z201" s="20"/>
      <c r="AA201" s="21"/>
      <c r="AB201" s="2" t="s">
        <v>15</v>
      </c>
      <c r="AC201" s="4">
        <v>8749</v>
      </c>
      <c r="AD201" s="4"/>
      <c r="AE201" s="4"/>
      <c r="AF201" s="4"/>
      <c r="AG201" s="4"/>
      <c r="AH201" s="4"/>
      <c r="AI201" s="4">
        <v>121</v>
      </c>
      <c r="AJ201" s="4">
        <v>59</v>
      </c>
      <c r="AK201" s="4"/>
      <c r="AL201" s="4"/>
      <c r="AM201" s="4"/>
      <c r="AN201" s="4">
        <v>105</v>
      </c>
      <c r="AO201" s="4"/>
      <c r="AP201" s="4">
        <v>319</v>
      </c>
      <c r="AQ201" s="4">
        <v>87</v>
      </c>
      <c r="AR201" s="4">
        <v>9</v>
      </c>
      <c r="AS201" s="4">
        <v>1400</v>
      </c>
      <c r="AT201" s="4"/>
      <c r="AU201" s="4">
        <v>289</v>
      </c>
      <c r="AV201" s="4"/>
      <c r="AW201" s="4"/>
      <c r="AX201" s="4">
        <v>141</v>
      </c>
      <c r="AY201" s="4"/>
      <c r="AZ201" s="4"/>
      <c r="BA201" s="4"/>
      <c r="BB201" s="4">
        <v>2</v>
      </c>
      <c r="BC201" s="4"/>
      <c r="BD201" s="4">
        <v>178</v>
      </c>
      <c r="BE201" s="4">
        <v>4</v>
      </c>
      <c r="BF201" s="4"/>
      <c r="BG201" s="4">
        <v>145</v>
      </c>
      <c r="BH201" s="4">
        <f t="shared" si="114"/>
        <v>2859</v>
      </c>
      <c r="BI201" s="7">
        <f t="shared" si="116"/>
        <v>46.29</v>
      </c>
      <c r="BJ201" s="7">
        <f t="shared" si="97"/>
        <v>53.809999999999995</v>
      </c>
      <c r="BK201" s="7"/>
      <c r="BL201" s="63">
        <v>-11.69</v>
      </c>
      <c r="BM201" s="7">
        <f t="shared" si="98"/>
        <v>42.12</v>
      </c>
      <c r="BN201" s="7">
        <f t="shared" si="99"/>
        <v>7.519999999999996</v>
      </c>
      <c r="BO201" s="89">
        <f t="shared" si="100"/>
        <v>0.13975097565508263</v>
      </c>
      <c r="BP201" s="7">
        <f t="shared" si="101"/>
        <v>404991.21</v>
      </c>
      <c r="BQ201" s="7">
        <f t="shared" si="102"/>
        <v>470783.68999999994</v>
      </c>
      <c r="BR201" s="7"/>
      <c r="BS201" s="7"/>
      <c r="BU201" s="6">
        <f t="shared" si="103"/>
        <v>56.44</v>
      </c>
      <c r="BW201" s="65">
        <f t="shared" si="117"/>
        <v>-11.69</v>
      </c>
      <c r="BX201" s="64">
        <f t="shared" si="104"/>
        <v>44.75</v>
      </c>
      <c r="BY201" s="64">
        <f t="shared" si="105"/>
        <v>10.149999999999999</v>
      </c>
      <c r="BZ201" s="82">
        <f t="shared" si="106"/>
        <v>0.17983699503897943</v>
      </c>
      <c r="CA201" s="64">
        <f t="shared" si="107"/>
        <v>404991.21</v>
      </c>
      <c r="CB201" s="64">
        <f t="shared" si="108"/>
        <v>493793.56</v>
      </c>
      <c r="CC201" s="64"/>
      <c r="CD201" s="64"/>
      <c r="CF201" s="89"/>
      <c r="CG201" s="7">
        <f t="shared" si="109"/>
        <v>132343.10999999999</v>
      </c>
      <c r="CH201" s="7">
        <f t="shared" si="110"/>
        <v>153842.78999999998</v>
      </c>
      <c r="CI201" s="7"/>
      <c r="CJ201" s="7"/>
      <c r="CL201" s="82"/>
      <c r="CM201" s="64">
        <f t="shared" si="111"/>
        <v>132343.10999999999</v>
      </c>
      <c r="CN201" s="64">
        <f t="shared" si="112"/>
        <v>161361.96</v>
      </c>
    </row>
    <row r="202" spans="1:92" x14ac:dyDescent="0.25">
      <c r="A202" s="1">
        <v>198</v>
      </c>
      <c r="B202" s="4">
        <v>195</v>
      </c>
      <c r="C202" s="2" t="s">
        <v>14</v>
      </c>
      <c r="D202" s="50" t="s">
        <v>757</v>
      </c>
      <c r="E202" s="4">
        <v>406707</v>
      </c>
      <c r="F202" s="2" t="s">
        <v>471</v>
      </c>
      <c r="G202" s="2" t="s">
        <v>472</v>
      </c>
      <c r="H202" s="51" t="str">
        <f t="shared" si="113"/>
        <v>100452-BSTR100C</v>
      </c>
      <c r="I202" s="4">
        <v>100452</v>
      </c>
      <c r="J202" s="2" t="s">
        <v>464</v>
      </c>
      <c r="K202" s="2" t="s">
        <v>19</v>
      </c>
      <c r="L202" s="2" t="s">
        <v>473</v>
      </c>
      <c r="M202" s="2" t="s">
        <v>21</v>
      </c>
      <c r="N202" s="3">
        <v>45108</v>
      </c>
      <c r="O202" s="3">
        <v>45473</v>
      </c>
      <c r="P202" s="12">
        <f t="shared" si="115"/>
        <v>43.46</v>
      </c>
      <c r="Q202" s="12"/>
      <c r="R202" s="12"/>
      <c r="S202" s="55" t="s">
        <v>1673</v>
      </c>
      <c r="T202" s="16">
        <v>43.46</v>
      </c>
      <c r="U202" s="16">
        <v>1</v>
      </c>
      <c r="V202" s="16"/>
      <c r="W202" s="17"/>
      <c r="X202" s="20"/>
      <c r="Y202" s="20"/>
      <c r="Z202" s="20"/>
      <c r="AA202" s="21"/>
      <c r="AB202" s="2" t="s">
        <v>15</v>
      </c>
      <c r="AC202" s="4">
        <v>3966</v>
      </c>
      <c r="AD202" s="4"/>
      <c r="AE202" s="4"/>
      <c r="AF202" s="4">
        <v>3</v>
      </c>
      <c r="AG202" s="4">
        <v>128</v>
      </c>
      <c r="AH202" s="4"/>
      <c r="AI202" s="4"/>
      <c r="AJ202" s="4"/>
      <c r="AK202" s="4"/>
      <c r="AL202" s="4"/>
      <c r="AM202" s="4">
        <v>608</v>
      </c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>
        <v>110</v>
      </c>
      <c r="AY202" s="4"/>
      <c r="AZ202" s="4">
        <v>457</v>
      </c>
      <c r="BA202" s="4"/>
      <c r="BB202" s="4">
        <v>7</v>
      </c>
      <c r="BC202" s="4"/>
      <c r="BD202" s="4">
        <v>1</v>
      </c>
      <c r="BE202" s="4"/>
      <c r="BF202" s="4"/>
      <c r="BG202" s="4"/>
      <c r="BH202" s="4">
        <f t="shared" si="114"/>
        <v>1314</v>
      </c>
      <c r="BI202" s="7">
        <f t="shared" si="116"/>
        <v>44.46</v>
      </c>
      <c r="BJ202" s="7">
        <f t="shared" si="97"/>
        <v>51.68</v>
      </c>
      <c r="BK202" s="7"/>
      <c r="BL202" s="63">
        <v>-10.83</v>
      </c>
      <c r="BM202" s="7">
        <f t="shared" si="98"/>
        <v>40.85</v>
      </c>
      <c r="BN202" s="7">
        <f t="shared" si="99"/>
        <v>7.2199999999999989</v>
      </c>
      <c r="BO202" s="89">
        <f t="shared" si="100"/>
        <v>0.13970588235294115</v>
      </c>
      <c r="BP202" s="7">
        <f t="shared" si="101"/>
        <v>176328.36000000002</v>
      </c>
      <c r="BQ202" s="7">
        <f t="shared" si="102"/>
        <v>204962.88</v>
      </c>
      <c r="BR202" s="7"/>
      <c r="BS202" s="7"/>
      <c r="BU202" s="6">
        <f t="shared" si="103"/>
        <v>54.199999999999996</v>
      </c>
      <c r="BW202" s="65">
        <f t="shared" si="117"/>
        <v>-10.83</v>
      </c>
      <c r="BX202" s="64">
        <f t="shared" si="104"/>
        <v>43.37</v>
      </c>
      <c r="BY202" s="64">
        <f t="shared" si="105"/>
        <v>9.7399999999999949</v>
      </c>
      <c r="BZ202" s="82">
        <f t="shared" si="106"/>
        <v>0.1797047970479704</v>
      </c>
      <c r="CA202" s="64">
        <f t="shared" si="107"/>
        <v>176328.36000000002</v>
      </c>
      <c r="CB202" s="64">
        <f t="shared" si="108"/>
        <v>214957.19999999998</v>
      </c>
      <c r="CC202" s="64"/>
      <c r="CD202" s="64"/>
      <c r="CF202" s="89"/>
      <c r="CG202" s="7">
        <f t="shared" si="109"/>
        <v>58420.44</v>
      </c>
      <c r="CH202" s="7">
        <f t="shared" si="110"/>
        <v>67907.520000000004</v>
      </c>
      <c r="CI202" s="7"/>
      <c r="CJ202" s="7"/>
      <c r="CL202" s="82"/>
      <c r="CM202" s="64">
        <f t="shared" si="111"/>
        <v>58420.44</v>
      </c>
      <c r="CN202" s="64">
        <f t="shared" si="112"/>
        <v>71218.799999999988</v>
      </c>
    </row>
    <row r="203" spans="1:92" x14ac:dyDescent="0.25">
      <c r="A203" s="1">
        <v>199</v>
      </c>
      <c r="B203" s="4">
        <v>196</v>
      </c>
      <c r="C203" s="2" t="s">
        <v>14</v>
      </c>
      <c r="D203" s="50" t="s">
        <v>758</v>
      </c>
      <c r="E203" s="4">
        <v>406708</v>
      </c>
      <c r="F203" s="2" t="s">
        <v>474</v>
      </c>
      <c r="G203" s="2" t="s">
        <v>475</v>
      </c>
      <c r="H203" s="51" t="str">
        <f t="shared" si="113"/>
        <v>100452-BSTR100P</v>
      </c>
      <c r="I203" s="4">
        <v>100452</v>
      </c>
      <c r="J203" s="2" t="s">
        <v>464</v>
      </c>
      <c r="K203" s="2" t="s">
        <v>19</v>
      </c>
      <c r="L203" s="2" t="s">
        <v>476</v>
      </c>
      <c r="M203" s="2" t="s">
        <v>21</v>
      </c>
      <c r="N203" s="3">
        <v>45108</v>
      </c>
      <c r="O203" s="3">
        <v>45473</v>
      </c>
      <c r="P203" s="12">
        <f t="shared" si="115"/>
        <v>46</v>
      </c>
      <c r="Q203" s="12"/>
      <c r="R203" s="12"/>
      <c r="S203" s="55" t="s">
        <v>1673</v>
      </c>
      <c r="T203" s="16">
        <v>46</v>
      </c>
      <c r="U203" s="16">
        <v>1</v>
      </c>
      <c r="V203" s="16"/>
      <c r="W203" s="17"/>
      <c r="X203" s="20"/>
      <c r="Y203" s="20"/>
      <c r="Z203" s="20"/>
      <c r="AA203" s="21"/>
      <c r="AB203" s="2" t="s">
        <v>15</v>
      </c>
      <c r="AC203" s="4">
        <v>5032</v>
      </c>
      <c r="AD203" s="4"/>
      <c r="AE203" s="4"/>
      <c r="AF203" s="4">
        <v>33</v>
      </c>
      <c r="AG203" s="4">
        <v>481</v>
      </c>
      <c r="AH203" s="4"/>
      <c r="AI203" s="4"/>
      <c r="AJ203" s="4"/>
      <c r="AK203" s="4"/>
      <c r="AL203" s="4"/>
      <c r="AM203" s="4">
        <v>736</v>
      </c>
      <c r="AN203" s="4"/>
      <c r="AO203" s="4"/>
      <c r="AP203" s="4">
        <v>30</v>
      </c>
      <c r="AQ203" s="4"/>
      <c r="AR203" s="4"/>
      <c r="AS203" s="4"/>
      <c r="AT203" s="4"/>
      <c r="AU203" s="4"/>
      <c r="AV203" s="4"/>
      <c r="AW203" s="4"/>
      <c r="AX203" s="4">
        <v>134</v>
      </c>
      <c r="AY203" s="4"/>
      <c r="AZ203" s="4">
        <v>204</v>
      </c>
      <c r="BA203" s="4"/>
      <c r="BB203" s="4"/>
      <c r="BC203" s="4"/>
      <c r="BD203" s="4"/>
      <c r="BE203" s="4"/>
      <c r="BF203" s="4"/>
      <c r="BG203" s="4"/>
      <c r="BH203" s="4">
        <f t="shared" si="114"/>
        <v>1618</v>
      </c>
      <c r="BI203" s="7">
        <f t="shared" si="116"/>
        <v>47</v>
      </c>
      <c r="BJ203" s="7">
        <f t="shared" si="97"/>
        <v>54.64</v>
      </c>
      <c r="BK203" s="7"/>
      <c r="BL203" s="63">
        <v>-10</v>
      </c>
      <c r="BM203" s="7">
        <f t="shared" si="98"/>
        <v>44.64</v>
      </c>
      <c r="BN203" s="7">
        <f t="shared" si="99"/>
        <v>7.6400000000000006</v>
      </c>
      <c r="BO203" s="89">
        <f t="shared" si="100"/>
        <v>0.13982430453879943</v>
      </c>
      <c r="BP203" s="7">
        <f t="shared" si="101"/>
        <v>236504</v>
      </c>
      <c r="BQ203" s="7">
        <f t="shared" si="102"/>
        <v>274948.47999999998</v>
      </c>
      <c r="BR203" s="7"/>
      <c r="BS203" s="7"/>
      <c r="BU203" s="6">
        <f t="shared" si="103"/>
        <v>57.3</v>
      </c>
      <c r="BW203" s="65">
        <f t="shared" si="117"/>
        <v>-10</v>
      </c>
      <c r="BX203" s="64">
        <f t="shared" si="104"/>
        <v>47.3</v>
      </c>
      <c r="BY203" s="64">
        <f t="shared" si="105"/>
        <v>10.299999999999997</v>
      </c>
      <c r="BZ203" s="82">
        <f t="shared" si="106"/>
        <v>0.17975567190226871</v>
      </c>
      <c r="CA203" s="64">
        <f t="shared" si="107"/>
        <v>236504</v>
      </c>
      <c r="CB203" s="64">
        <f t="shared" si="108"/>
        <v>288333.59999999998</v>
      </c>
      <c r="CC203" s="64"/>
      <c r="CD203" s="64"/>
      <c r="CF203" s="89"/>
      <c r="CG203" s="7">
        <f t="shared" si="109"/>
        <v>76046</v>
      </c>
      <c r="CH203" s="7">
        <f t="shared" si="110"/>
        <v>88407.52</v>
      </c>
      <c r="CI203" s="7"/>
      <c r="CJ203" s="7"/>
      <c r="CL203" s="82"/>
      <c r="CM203" s="64">
        <f t="shared" si="111"/>
        <v>76046</v>
      </c>
      <c r="CN203" s="64">
        <f t="shared" si="112"/>
        <v>92711.4</v>
      </c>
    </row>
    <row r="204" spans="1:92" x14ac:dyDescent="0.25">
      <c r="A204" s="1">
        <v>200</v>
      </c>
      <c r="B204" s="4">
        <v>197</v>
      </c>
      <c r="C204" s="2" t="s">
        <v>14</v>
      </c>
      <c r="D204" s="50" t="s">
        <v>759</v>
      </c>
      <c r="E204" s="4">
        <v>406709</v>
      </c>
      <c r="F204" s="2" t="s">
        <v>477</v>
      </c>
      <c r="G204" s="2" t="s">
        <v>478</v>
      </c>
      <c r="H204" s="51" t="str">
        <f t="shared" si="113"/>
        <v>100452-BSTR1600P</v>
      </c>
      <c r="I204" s="4">
        <v>100452</v>
      </c>
      <c r="J204" s="2" t="s">
        <v>464</v>
      </c>
      <c r="K204" s="2" t="s">
        <v>19</v>
      </c>
      <c r="L204" s="2" t="s">
        <v>55</v>
      </c>
      <c r="M204" s="2" t="s">
        <v>21</v>
      </c>
      <c r="N204" s="3">
        <v>45108</v>
      </c>
      <c r="O204" s="3">
        <v>45473</v>
      </c>
      <c r="P204" s="12">
        <f t="shared" si="115"/>
        <v>60.97</v>
      </c>
      <c r="Q204" s="12"/>
      <c r="R204" s="12"/>
      <c r="S204" s="55" t="s">
        <v>1673</v>
      </c>
      <c r="T204" s="16">
        <v>60.97</v>
      </c>
      <c r="U204" s="16">
        <v>1</v>
      </c>
      <c r="V204" s="16"/>
      <c r="W204" s="17"/>
      <c r="X204" s="20"/>
      <c r="Y204" s="20"/>
      <c r="Z204" s="20"/>
      <c r="AA204" s="21"/>
      <c r="AB204" s="2" t="s">
        <v>15</v>
      </c>
      <c r="AC204" s="4">
        <v>5828</v>
      </c>
      <c r="AD204" s="4"/>
      <c r="AE204" s="4"/>
      <c r="AF204" s="4">
        <v>129</v>
      </c>
      <c r="AG204" s="4"/>
      <c r="AH204" s="4">
        <v>145</v>
      </c>
      <c r="AI204" s="4"/>
      <c r="AJ204" s="4"/>
      <c r="AK204" s="4"/>
      <c r="AL204" s="4"/>
      <c r="AM204" s="4"/>
      <c r="AN204" s="4"/>
      <c r="AO204" s="4">
        <v>10</v>
      </c>
      <c r="AP204" s="4"/>
      <c r="AQ204" s="4">
        <v>3</v>
      </c>
      <c r="AR204" s="4"/>
      <c r="AS204" s="4"/>
      <c r="AT204" s="4"/>
      <c r="AU204" s="4"/>
      <c r="AV204" s="4"/>
      <c r="AW204" s="4">
        <v>386</v>
      </c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>
        <f t="shared" si="114"/>
        <v>673</v>
      </c>
      <c r="BI204" s="7">
        <f t="shared" si="116"/>
        <v>61.97</v>
      </c>
      <c r="BJ204" s="7">
        <f t="shared" si="97"/>
        <v>72.040000000000006</v>
      </c>
      <c r="BK204" s="7"/>
      <c r="BL204" s="63">
        <v>-17.77</v>
      </c>
      <c r="BM204" s="7">
        <f t="shared" si="98"/>
        <v>54.27000000000001</v>
      </c>
      <c r="BN204" s="7">
        <f t="shared" si="99"/>
        <v>10.070000000000007</v>
      </c>
      <c r="BO204" s="89">
        <f t="shared" si="100"/>
        <v>0.1397834536368685</v>
      </c>
      <c r="BP204" s="7">
        <f t="shared" si="101"/>
        <v>361161.16</v>
      </c>
      <c r="BQ204" s="7">
        <f t="shared" si="102"/>
        <v>419849.12000000005</v>
      </c>
      <c r="BR204" s="7"/>
      <c r="BS204" s="7"/>
      <c r="BU204" s="6">
        <f t="shared" si="103"/>
        <v>75.56</v>
      </c>
      <c r="BW204" s="65">
        <f t="shared" si="117"/>
        <v>-17.77</v>
      </c>
      <c r="BX204" s="64">
        <f t="shared" si="104"/>
        <v>57.790000000000006</v>
      </c>
      <c r="BY204" s="64">
        <f t="shared" si="105"/>
        <v>13.590000000000003</v>
      </c>
      <c r="BZ204" s="82">
        <f t="shared" si="106"/>
        <v>0.17985706723133937</v>
      </c>
      <c r="CA204" s="64">
        <f t="shared" si="107"/>
        <v>361161.16</v>
      </c>
      <c r="CB204" s="64">
        <f t="shared" si="108"/>
        <v>440363.68</v>
      </c>
      <c r="CC204" s="64"/>
      <c r="CD204" s="64"/>
      <c r="CF204" s="89"/>
      <c r="CG204" s="7">
        <f t="shared" si="109"/>
        <v>41705.81</v>
      </c>
      <c r="CH204" s="7">
        <f t="shared" si="110"/>
        <v>48482.920000000006</v>
      </c>
      <c r="CI204" s="7"/>
      <c r="CJ204" s="7"/>
      <c r="CL204" s="82"/>
      <c r="CM204" s="64">
        <f t="shared" si="111"/>
        <v>41705.81</v>
      </c>
      <c r="CN204" s="64">
        <f t="shared" si="112"/>
        <v>50851.880000000005</v>
      </c>
    </row>
    <row r="205" spans="1:92" x14ac:dyDescent="0.25">
      <c r="A205" s="1">
        <v>201</v>
      </c>
      <c r="B205" s="4">
        <v>198</v>
      </c>
      <c r="C205" s="2" t="s">
        <v>14</v>
      </c>
      <c r="D205" s="50" t="s">
        <v>760</v>
      </c>
      <c r="E205" s="4">
        <v>406710</v>
      </c>
      <c r="F205" s="2" t="s">
        <v>479</v>
      </c>
      <c r="G205" s="2" t="s">
        <v>480</v>
      </c>
      <c r="H205" s="51" t="str">
        <f t="shared" si="113"/>
        <v>100452-BSTR1600C</v>
      </c>
      <c r="I205" s="4">
        <v>100452</v>
      </c>
      <c r="J205" s="2" t="s">
        <v>464</v>
      </c>
      <c r="K205" s="2" t="s">
        <v>19</v>
      </c>
      <c r="L205" s="2" t="s">
        <v>481</v>
      </c>
      <c r="M205" s="2" t="s">
        <v>21</v>
      </c>
      <c r="N205" s="3">
        <v>45108</v>
      </c>
      <c r="O205" s="3">
        <v>45473</v>
      </c>
      <c r="P205" s="12">
        <f t="shared" si="115"/>
        <v>59.23</v>
      </c>
      <c r="Q205" s="12"/>
      <c r="R205" s="12"/>
      <c r="S205" s="55" t="s">
        <v>1673</v>
      </c>
      <c r="T205" s="16">
        <v>59.23</v>
      </c>
      <c r="U205" s="16">
        <v>1</v>
      </c>
      <c r="V205" s="16"/>
      <c r="W205" s="17"/>
      <c r="X205" s="20"/>
      <c r="Y205" s="20"/>
      <c r="Z205" s="20"/>
      <c r="AA205" s="21"/>
      <c r="AB205" s="2" t="s">
        <v>15</v>
      </c>
      <c r="AC205" s="4">
        <v>5122</v>
      </c>
      <c r="AD205" s="4"/>
      <c r="AE205" s="4"/>
      <c r="AF205" s="4">
        <v>17</v>
      </c>
      <c r="AG205" s="4"/>
      <c r="AH205" s="4">
        <v>27</v>
      </c>
      <c r="AI205" s="4">
        <v>1471</v>
      </c>
      <c r="AJ205" s="4"/>
      <c r="AK205" s="4"/>
      <c r="AL205" s="4"/>
      <c r="AM205" s="4"/>
      <c r="AN205" s="4"/>
      <c r="AO205" s="4"/>
      <c r="AP205" s="4"/>
      <c r="AQ205" s="4">
        <v>2</v>
      </c>
      <c r="AR205" s="4"/>
      <c r="AS205" s="4"/>
      <c r="AT205" s="4"/>
      <c r="AU205" s="4"/>
      <c r="AV205" s="4"/>
      <c r="AW205" s="4">
        <v>501</v>
      </c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>
        <f t="shared" si="114"/>
        <v>2018</v>
      </c>
      <c r="BI205" s="7">
        <f t="shared" si="116"/>
        <v>60.23</v>
      </c>
      <c r="BJ205" s="7">
        <f t="shared" si="97"/>
        <v>70.02000000000001</v>
      </c>
      <c r="BK205" s="7"/>
      <c r="BL205" s="63">
        <v>-19.23</v>
      </c>
      <c r="BM205" s="7">
        <f t="shared" si="98"/>
        <v>50.790000000000006</v>
      </c>
      <c r="BN205" s="7">
        <f t="shared" si="99"/>
        <v>9.7900000000000134</v>
      </c>
      <c r="BO205" s="89">
        <f t="shared" si="100"/>
        <v>0.13981719508711812</v>
      </c>
      <c r="BP205" s="7">
        <f t="shared" si="101"/>
        <v>308498.06</v>
      </c>
      <c r="BQ205" s="7">
        <f t="shared" si="102"/>
        <v>358642.44000000006</v>
      </c>
      <c r="BR205" s="7"/>
      <c r="BS205" s="7"/>
      <c r="BU205" s="6">
        <f t="shared" si="103"/>
        <v>73.440000000000012</v>
      </c>
      <c r="BW205" s="65">
        <f t="shared" si="117"/>
        <v>-19.23</v>
      </c>
      <c r="BX205" s="64">
        <f t="shared" si="104"/>
        <v>54.210000000000008</v>
      </c>
      <c r="BY205" s="64">
        <f t="shared" si="105"/>
        <v>13.210000000000015</v>
      </c>
      <c r="BZ205" s="82">
        <f t="shared" si="106"/>
        <v>0.17987472766884549</v>
      </c>
      <c r="CA205" s="64">
        <f t="shared" si="107"/>
        <v>308498.06</v>
      </c>
      <c r="CB205" s="64">
        <f t="shared" si="108"/>
        <v>376159.68000000005</v>
      </c>
      <c r="CC205" s="64"/>
      <c r="CD205" s="64"/>
      <c r="CF205" s="89"/>
      <c r="CG205" s="7">
        <f t="shared" si="109"/>
        <v>121544.14</v>
      </c>
      <c r="CH205" s="7">
        <f t="shared" si="110"/>
        <v>141300.36000000002</v>
      </c>
      <c r="CI205" s="7"/>
      <c r="CJ205" s="7"/>
      <c r="CL205" s="82"/>
      <c r="CM205" s="64">
        <f t="shared" si="111"/>
        <v>121544.14</v>
      </c>
      <c r="CN205" s="64">
        <f t="shared" si="112"/>
        <v>148201.92000000001</v>
      </c>
    </row>
    <row r="206" spans="1:92" x14ac:dyDescent="0.25">
      <c r="A206" s="1">
        <v>202</v>
      </c>
      <c r="B206" s="4">
        <v>199</v>
      </c>
      <c r="C206" s="2" t="s">
        <v>14</v>
      </c>
      <c r="D206" s="50" t="s">
        <v>761</v>
      </c>
      <c r="E206" s="4">
        <v>406711</v>
      </c>
      <c r="F206" s="2" t="s">
        <v>482</v>
      </c>
      <c r="G206" s="2" t="s">
        <v>483</v>
      </c>
      <c r="H206" s="51" t="str">
        <f t="shared" si="113"/>
        <v>100452-BSTR125C</v>
      </c>
      <c r="I206" s="4">
        <v>100452</v>
      </c>
      <c r="J206" s="2" t="s">
        <v>464</v>
      </c>
      <c r="K206" s="2" t="s">
        <v>19</v>
      </c>
      <c r="L206" s="2" t="s">
        <v>473</v>
      </c>
      <c r="M206" s="2" t="s">
        <v>21</v>
      </c>
      <c r="N206" s="3">
        <v>45108</v>
      </c>
      <c r="O206" s="3">
        <v>45473</v>
      </c>
      <c r="P206" s="12">
        <f t="shared" si="115"/>
        <v>40.08</v>
      </c>
      <c r="Q206" s="12"/>
      <c r="R206" s="12"/>
      <c r="S206" s="55" t="s">
        <v>1673</v>
      </c>
      <c r="T206" s="16">
        <v>40.08</v>
      </c>
      <c r="U206" s="16">
        <v>1</v>
      </c>
      <c r="V206" s="16"/>
      <c r="W206" s="17"/>
      <c r="X206" s="20"/>
      <c r="Y206" s="20"/>
      <c r="Z206" s="20"/>
      <c r="AA206" s="21"/>
      <c r="AB206" s="2" t="s">
        <v>15</v>
      </c>
      <c r="AC206" s="4">
        <v>1992</v>
      </c>
      <c r="AD206" s="4"/>
      <c r="AE206" s="4"/>
      <c r="AF206" s="4"/>
      <c r="AG206" s="4"/>
      <c r="AH206" s="4"/>
      <c r="AI206" s="4">
        <v>1576</v>
      </c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>
        <v>706</v>
      </c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>
        <f t="shared" si="114"/>
        <v>2282</v>
      </c>
      <c r="BI206" s="7">
        <f t="shared" si="116"/>
        <v>41.08</v>
      </c>
      <c r="BJ206" s="7">
        <f t="shared" si="97"/>
        <v>47.75</v>
      </c>
      <c r="BK206" s="7"/>
      <c r="BL206" s="63">
        <v>-10.83</v>
      </c>
      <c r="BM206" s="7">
        <f t="shared" si="98"/>
        <v>36.92</v>
      </c>
      <c r="BN206" s="7">
        <f t="shared" si="99"/>
        <v>6.6700000000000017</v>
      </c>
      <c r="BO206" s="89">
        <f t="shared" si="100"/>
        <v>0.13968586387434559</v>
      </c>
      <c r="BP206" s="7">
        <f t="shared" si="101"/>
        <v>81831.360000000001</v>
      </c>
      <c r="BQ206" s="7">
        <f t="shared" si="102"/>
        <v>95118</v>
      </c>
      <c r="BR206" s="7"/>
      <c r="BS206" s="7"/>
      <c r="BU206" s="6">
        <f t="shared" si="103"/>
        <v>50.08</v>
      </c>
      <c r="BW206" s="65">
        <f t="shared" si="117"/>
        <v>-10.83</v>
      </c>
      <c r="BX206" s="64">
        <f t="shared" si="104"/>
        <v>39.25</v>
      </c>
      <c r="BY206" s="64">
        <f t="shared" si="105"/>
        <v>9</v>
      </c>
      <c r="BZ206" s="82">
        <f t="shared" si="106"/>
        <v>0.17971246006389777</v>
      </c>
      <c r="CA206" s="64">
        <f t="shared" si="107"/>
        <v>81831.360000000001</v>
      </c>
      <c r="CB206" s="64">
        <f t="shared" si="108"/>
        <v>99759.360000000001</v>
      </c>
      <c r="CC206" s="64"/>
      <c r="CD206" s="64"/>
      <c r="CF206" s="89"/>
      <c r="CG206" s="7">
        <f t="shared" si="109"/>
        <v>93744.56</v>
      </c>
      <c r="CH206" s="7">
        <f t="shared" si="110"/>
        <v>108965.5</v>
      </c>
      <c r="CI206" s="7"/>
      <c r="CJ206" s="7"/>
      <c r="CL206" s="82"/>
      <c r="CM206" s="64">
        <f t="shared" si="111"/>
        <v>93744.56</v>
      </c>
      <c r="CN206" s="64">
        <f t="shared" si="112"/>
        <v>114282.56</v>
      </c>
    </row>
    <row r="207" spans="1:92" x14ac:dyDescent="0.25">
      <c r="A207" s="1">
        <v>203</v>
      </c>
      <c r="B207" s="4">
        <v>200</v>
      </c>
      <c r="C207" s="2" t="s">
        <v>14</v>
      </c>
      <c r="D207" s="50" t="s">
        <v>762</v>
      </c>
      <c r="E207" s="4">
        <v>402111</v>
      </c>
      <c r="F207" s="4">
        <v>790</v>
      </c>
      <c r="G207" s="2" t="s">
        <v>484</v>
      </c>
      <c r="H207" s="51" t="str">
        <f t="shared" si="113"/>
        <v>100452-790</v>
      </c>
      <c r="I207" s="4">
        <v>100452</v>
      </c>
      <c r="J207" s="2" t="s">
        <v>464</v>
      </c>
      <c r="K207" s="2" t="s">
        <v>19</v>
      </c>
      <c r="L207" s="2" t="s">
        <v>212</v>
      </c>
      <c r="M207" s="2" t="s">
        <v>21</v>
      </c>
      <c r="N207" s="3">
        <v>45108</v>
      </c>
      <c r="O207" s="3">
        <v>45473</v>
      </c>
      <c r="P207" s="12">
        <f t="shared" si="115"/>
        <v>164.08</v>
      </c>
      <c r="Q207" s="12"/>
      <c r="R207" s="12"/>
      <c r="S207" s="55" t="s">
        <v>1673</v>
      </c>
      <c r="T207" s="16">
        <v>164.08</v>
      </c>
      <c r="U207" s="16">
        <v>1</v>
      </c>
      <c r="V207" s="16"/>
      <c r="W207" s="17"/>
      <c r="X207" s="20"/>
      <c r="Y207" s="20"/>
      <c r="Z207" s="20"/>
      <c r="AA207" s="21"/>
      <c r="AB207" s="2" t="s">
        <v>15</v>
      </c>
      <c r="AC207" s="4">
        <v>515</v>
      </c>
      <c r="AD207" s="4"/>
      <c r="AE207" s="4">
        <v>3</v>
      </c>
      <c r="AF207" s="4">
        <v>12</v>
      </c>
      <c r="AG207" s="4"/>
      <c r="AH207" s="4">
        <v>13</v>
      </c>
      <c r="AI207" s="4"/>
      <c r="AJ207" s="4">
        <v>3</v>
      </c>
      <c r="AK207" s="4"/>
      <c r="AL207" s="4">
        <v>3</v>
      </c>
      <c r="AM207" s="4"/>
      <c r="AN207" s="4"/>
      <c r="AO207" s="4"/>
      <c r="AP207" s="4"/>
      <c r="AQ207" s="4"/>
      <c r="AR207" s="4">
        <v>4</v>
      </c>
      <c r="AS207" s="4"/>
      <c r="AT207" s="4"/>
      <c r="AU207" s="4">
        <v>28</v>
      </c>
      <c r="AV207" s="4"/>
      <c r="AW207" s="4"/>
      <c r="AX207" s="4"/>
      <c r="AY207" s="4">
        <v>15</v>
      </c>
      <c r="AZ207" s="4">
        <v>62</v>
      </c>
      <c r="BA207" s="4"/>
      <c r="BB207" s="4">
        <v>1</v>
      </c>
      <c r="BC207" s="4"/>
      <c r="BD207" s="4"/>
      <c r="BE207" s="4"/>
      <c r="BF207" s="4"/>
      <c r="BG207" s="4">
        <v>5</v>
      </c>
      <c r="BH207" s="4">
        <f t="shared" si="114"/>
        <v>149</v>
      </c>
      <c r="BI207" s="7">
        <f t="shared" si="116"/>
        <v>165.08</v>
      </c>
      <c r="BJ207" s="7">
        <f t="shared" si="97"/>
        <v>191.94</v>
      </c>
      <c r="BK207" s="7"/>
      <c r="BL207" s="63">
        <v>-94.58</v>
      </c>
      <c r="BM207" s="7">
        <f t="shared" si="98"/>
        <v>97.36</v>
      </c>
      <c r="BN207" s="7">
        <f t="shared" si="99"/>
        <v>26.859999999999985</v>
      </c>
      <c r="BO207" s="89">
        <f t="shared" si="100"/>
        <v>0.13993956444722302</v>
      </c>
      <c r="BP207" s="7">
        <f t="shared" si="101"/>
        <v>85016.200000000012</v>
      </c>
      <c r="BQ207" s="7">
        <f t="shared" si="102"/>
        <v>98849.1</v>
      </c>
      <c r="BR207" s="7"/>
      <c r="BS207" s="7"/>
      <c r="BU207" s="6">
        <f t="shared" si="103"/>
        <v>201.29999999999998</v>
      </c>
      <c r="BW207" s="65">
        <f t="shared" si="117"/>
        <v>-94.58</v>
      </c>
      <c r="BX207" s="64">
        <f t="shared" si="104"/>
        <v>106.71999999999998</v>
      </c>
      <c r="BY207" s="64">
        <f t="shared" si="105"/>
        <v>36.21999999999997</v>
      </c>
      <c r="BZ207" s="82">
        <f t="shared" si="106"/>
        <v>0.17993045206159947</v>
      </c>
      <c r="CA207" s="64">
        <f t="shared" si="107"/>
        <v>85016.200000000012</v>
      </c>
      <c r="CB207" s="64">
        <f t="shared" si="108"/>
        <v>103669.49999999999</v>
      </c>
      <c r="CC207" s="64"/>
      <c r="CD207" s="64"/>
      <c r="CF207" s="89"/>
      <c r="CG207" s="7">
        <f t="shared" si="109"/>
        <v>24596.920000000002</v>
      </c>
      <c r="CH207" s="7">
        <f t="shared" si="110"/>
        <v>28599.06</v>
      </c>
      <c r="CI207" s="7"/>
      <c r="CJ207" s="7"/>
      <c r="CL207" s="82"/>
      <c r="CM207" s="64">
        <f t="shared" si="111"/>
        <v>24596.920000000002</v>
      </c>
      <c r="CN207" s="64">
        <f t="shared" si="112"/>
        <v>29993.699999999997</v>
      </c>
    </row>
    <row r="208" spans="1:92" x14ac:dyDescent="0.25">
      <c r="A208" s="1">
        <v>204</v>
      </c>
      <c r="B208" s="4">
        <v>202</v>
      </c>
      <c r="C208" s="2" t="s">
        <v>14</v>
      </c>
      <c r="D208" s="50" t="s">
        <v>763</v>
      </c>
      <c r="E208" s="4">
        <v>401508</v>
      </c>
      <c r="F208" s="2" t="s">
        <v>485</v>
      </c>
      <c r="G208" s="2" t="s">
        <v>486</v>
      </c>
      <c r="H208" s="51" t="str">
        <f t="shared" si="113"/>
        <v>100452-SST10WC</v>
      </c>
      <c r="I208" s="4">
        <v>100452</v>
      </c>
      <c r="J208" s="2" t="s">
        <v>464</v>
      </c>
      <c r="K208" s="2" t="s">
        <v>19</v>
      </c>
      <c r="L208" s="2" t="s">
        <v>487</v>
      </c>
      <c r="M208" s="2" t="s">
        <v>21</v>
      </c>
      <c r="N208" s="3">
        <v>45108</v>
      </c>
      <c r="O208" s="3">
        <v>45473</v>
      </c>
      <c r="P208" s="12">
        <f t="shared" si="115"/>
        <v>64.48</v>
      </c>
      <c r="Q208" s="12"/>
      <c r="R208" s="12"/>
      <c r="S208" s="55" t="s">
        <v>1673</v>
      </c>
      <c r="T208" s="16">
        <v>64.48</v>
      </c>
      <c r="U208" s="16">
        <v>1</v>
      </c>
      <c r="V208" s="16"/>
      <c r="W208" s="17"/>
      <c r="X208" s="20"/>
      <c r="Y208" s="20"/>
      <c r="Z208" s="20"/>
      <c r="AA208" s="21"/>
      <c r="AB208" s="2" t="s">
        <v>15</v>
      </c>
      <c r="AC208" s="4">
        <v>3876</v>
      </c>
      <c r="AD208" s="4">
        <v>130</v>
      </c>
      <c r="AE208" s="4"/>
      <c r="AF208" s="4"/>
      <c r="AG208" s="4"/>
      <c r="AH208" s="4"/>
      <c r="AI208" s="4"/>
      <c r="AJ208" s="4">
        <v>5</v>
      </c>
      <c r="AK208" s="4">
        <v>26</v>
      </c>
      <c r="AL208" s="4">
        <v>5</v>
      </c>
      <c r="AM208" s="4">
        <v>256</v>
      </c>
      <c r="AN208" s="4">
        <v>23</v>
      </c>
      <c r="AO208" s="4"/>
      <c r="AP208" s="4">
        <v>199</v>
      </c>
      <c r="AQ208" s="4">
        <v>87</v>
      </c>
      <c r="AR208" s="4"/>
      <c r="AS208" s="4">
        <v>124</v>
      </c>
      <c r="AT208" s="4">
        <v>11</v>
      </c>
      <c r="AU208" s="4">
        <v>12</v>
      </c>
      <c r="AV208" s="4"/>
      <c r="AW208" s="4"/>
      <c r="AX208" s="4">
        <v>26</v>
      </c>
      <c r="AY208" s="4"/>
      <c r="AZ208" s="4"/>
      <c r="BA208" s="4"/>
      <c r="BB208" s="4">
        <v>37</v>
      </c>
      <c r="BC208" s="4"/>
      <c r="BD208" s="4">
        <v>31</v>
      </c>
      <c r="BE208" s="4"/>
      <c r="BF208" s="4"/>
      <c r="BG208" s="4">
        <v>64</v>
      </c>
      <c r="BH208" s="4">
        <f t="shared" si="114"/>
        <v>1036</v>
      </c>
      <c r="BI208" s="7">
        <f t="shared" si="116"/>
        <v>65.48</v>
      </c>
      <c r="BJ208" s="7">
        <f t="shared" si="97"/>
        <v>76.12</v>
      </c>
      <c r="BK208" s="7"/>
      <c r="BL208" s="63">
        <v>-24.72</v>
      </c>
      <c r="BM208" s="7">
        <f t="shared" si="98"/>
        <v>51.400000000000006</v>
      </c>
      <c r="BN208" s="7">
        <f t="shared" si="99"/>
        <v>10.64</v>
      </c>
      <c r="BO208" s="89">
        <f t="shared" si="100"/>
        <v>0.13977929584866</v>
      </c>
      <c r="BP208" s="7">
        <f t="shared" si="101"/>
        <v>253800.48</v>
      </c>
      <c r="BQ208" s="7">
        <f t="shared" si="102"/>
        <v>295041.12</v>
      </c>
      <c r="BR208" s="7"/>
      <c r="BS208" s="7"/>
      <c r="BU208" s="6">
        <f t="shared" si="103"/>
        <v>79.84</v>
      </c>
      <c r="BW208" s="65">
        <f t="shared" si="117"/>
        <v>-24.72</v>
      </c>
      <c r="BX208" s="64">
        <f t="shared" si="104"/>
        <v>55.120000000000005</v>
      </c>
      <c r="BY208" s="64">
        <f t="shared" si="105"/>
        <v>14.36</v>
      </c>
      <c r="BZ208" s="82">
        <f t="shared" si="106"/>
        <v>0.17985971943887774</v>
      </c>
      <c r="CA208" s="64">
        <f t="shared" si="107"/>
        <v>253800.48</v>
      </c>
      <c r="CB208" s="64">
        <f t="shared" si="108"/>
        <v>309459.84000000003</v>
      </c>
      <c r="CC208" s="64"/>
      <c r="CD208" s="64"/>
      <c r="CF208" s="89"/>
      <c r="CG208" s="7">
        <f t="shared" si="109"/>
        <v>67837.279999999999</v>
      </c>
      <c r="CH208" s="7">
        <f t="shared" si="110"/>
        <v>78860.320000000007</v>
      </c>
      <c r="CI208" s="7"/>
      <c r="CJ208" s="7"/>
      <c r="CL208" s="82"/>
      <c r="CM208" s="64">
        <f t="shared" si="111"/>
        <v>67837.279999999999</v>
      </c>
      <c r="CN208" s="64">
        <f t="shared" si="112"/>
        <v>82714.240000000005</v>
      </c>
    </row>
    <row r="209" spans="1:92" x14ac:dyDescent="0.25">
      <c r="A209" s="1">
        <v>205</v>
      </c>
      <c r="B209" s="4">
        <v>203</v>
      </c>
      <c r="C209" s="2" t="s">
        <v>14</v>
      </c>
      <c r="D209" s="50" t="s">
        <v>764</v>
      </c>
      <c r="E209" s="4">
        <v>401514</v>
      </c>
      <c r="F209" s="2" t="s">
        <v>488</v>
      </c>
      <c r="G209" s="2" t="s">
        <v>489</v>
      </c>
      <c r="H209" s="51" t="str">
        <f t="shared" si="113"/>
        <v>100452-TDC248WC</v>
      </c>
      <c r="I209" s="4">
        <v>100452</v>
      </c>
      <c r="J209" s="2" t="s">
        <v>464</v>
      </c>
      <c r="K209" s="2" t="s">
        <v>19</v>
      </c>
      <c r="L209" s="2" t="s">
        <v>490</v>
      </c>
      <c r="M209" s="2" t="s">
        <v>21</v>
      </c>
      <c r="N209" s="3">
        <v>45108</v>
      </c>
      <c r="O209" s="3">
        <v>45473</v>
      </c>
      <c r="P209" s="12">
        <f t="shared" si="115"/>
        <v>73.180000000000007</v>
      </c>
      <c r="Q209" s="12"/>
      <c r="R209" s="12"/>
      <c r="S209" s="55" t="s">
        <v>1673</v>
      </c>
      <c r="T209" s="16">
        <v>73.180000000000007</v>
      </c>
      <c r="U209" s="16">
        <v>1</v>
      </c>
      <c r="V209" s="16"/>
      <c r="W209" s="17"/>
      <c r="X209" s="20"/>
      <c r="Y209" s="20"/>
      <c r="Z209" s="20"/>
      <c r="AA209" s="21"/>
      <c r="AB209" s="2" t="s">
        <v>15</v>
      </c>
      <c r="AC209" s="4">
        <v>4063</v>
      </c>
      <c r="AD209" s="4">
        <v>198</v>
      </c>
      <c r="AE209" s="4">
        <v>105</v>
      </c>
      <c r="AF209" s="4">
        <v>2</v>
      </c>
      <c r="AG209" s="4"/>
      <c r="AH209" s="4"/>
      <c r="AI209" s="4"/>
      <c r="AJ209" s="4">
        <v>2</v>
      </c>
      <c r="AK209" s="4">
        <v>15</v>
      </c>
      <c r="AL209" s="4">
        <v>22</v>
      </c>
      <c r="AM209" s="4"/>
      <c r="AN209" s="4"/>
      <c r="AO209" s="4"/>
      <c r="AP209" s="4">
        <v>237</v>
      </c>
      <c r="AQ209" s="4">
        <v>182</v>
      </c>
      <c r="AR209" s="4"/>
      <c r="AS209" s="4">
        <v>48</v>
      </c>
      <c r="AT209" s="4"/>
      <c r="AU209" s="4">
        <v>8</v>
      </c>
      <c r="AV209" s="4"/>
      <c r="AW209" s="4"/>
      <c r="AX209" s="4"/>
      <c r="AY209" s="4"/>
      <c r="AZ209" s="4">
        <v>74</v>
      </c>
      <c r="BA209" s="4"/>
      <c r="BB209" s="4">
        <v>1</v>
      </c>
      <c r="BC209" s="4"/>
      <c r="BD209" s="4"/>
      <c r="BE209" s="4"/>
      <c r="BF209" s="4"/>
      <c r="BG209" s="4">
        <v>52</v>
      </c>
      <c r="BH209" s="4">
        <f t="shared" si="114"/>
        <v>946</v>
      </c>
      <c r="BI209" s="7">
        <f t="shared" si="116"/>
        <v>74.180000000000007</v>
      </c>
      <c r="BJ209" s="7">
        <f t="shared" si="97"/>
        <v>86.240000000000009</v>
      </c>
      <c r="BK209" s="7"/>
      <c r="BL209" s="63">
        <v>-31.42</v>
      </c>
      <c r="BM209" s="7">
        <f t="shared" si="98"/>
        <v>54.820000000000007</v>
      </c>
      <c r="BN209" s="7">
        <f t="shared" si="99"/>
        <v>12.060000000000002</v>
      </c>
      <c r="BO209" s="89">
        <f t="shared" si="100"/>
        <v>0.13984230055658628</v>
      </c>
      <c r="BP209" s="7">
        <f t="shared" si="101"/>
        <v>301393.34000000003</v>
      </c>
      <c r="BQ209" s="7">
        <f t="shared" si="102"/>
        <v>350393.12000000005</v>
      </c>
      <c r="BR209" s="7"/>
      <c r="BS209" s="7"/>
      <c r="BU209" s="6">
        <f t="shared" si="103"/>
        <v>90.45</v>
      </c>
      <c r="BW209" s="65">
        <f t="shared" si="117"/>
        <v>-31.42</v>
      </c>
      <c r="BX209" s="64">
        <f t="shared" si="104"/>
        <v>59.03</v>
      </c>
      <c r="BY209" s="64">
        <f t="shared" si="105"/>
        <v>16.269999999999996</v>
      </c>
      <c r="BZ209" s="82">
        <f t="shared" si="106"/>
        <v>0.17987838584853505</v>
      </c>
      <c r="CA209" s="64">
        <f t="shared" si="107"/>
        <v>301393.34000000003</v>
      </c>
      <c r="CB209" s="64">
        <f t="shared" si="108"/>
        <v>367498.35000000003</v>
      </c>
      <c r="CC209" s="64"/>
      <c r="CD209" s="64"/>
      <c r="CF209" s="89"/>
      <c r="CG209" s="7">
        <f t="shared" si="109"/>
        <v>70174.280000000013</v>
      </c>
      <c r="CH209" s="7">
        <f t="shared" si="110"/>
        <v>81583.040000000008</v>
      </c>
      <c r="CI209" s="7"/>
      <c r="CJ209" s="7"/>
      <c r="CL209" s="82"/>
      <c r="CM209" s="64">
        <f t="shared" si="111"/>
        <v>70174.280000000013</v>
      </c>
      <c r="CN209" s="64">
        <f t="shared" si="112"/>
        <v>85565.7</v>
      </c>
    </row>
    <row r="210" spans="1:92" x14ac:dyDescent="0.25">
      <c r="A210" s="1">
        <v>206</v>
      </c>
      <c r="B210" s="4">
        <v>204</v>
      </c>
      <c r="C210" s="2" t="s">
        <v>14</v>
      </c>
      <c r="D210" s="50" t="s">
        <v>765</v>
      </c>
      <c r="E210" s="4">
        <v>102184</v>
      </c>
      <c r="F210" s="2" t="s">
        <v>491</v>
      </c>
      <c r="G210" s="2" t="s">
        <v>493</v>
      </c>
      <c r="H210" s="51" t="str">
        <f t="shared" si="113"/>
        <v>100474-SB-1355</v>
      </c>
      <c r="I210" s="4">
        <v>100474</v>
      </c>
      <c r="J210" s="2" t="s">
        <v>492</v>
      </c>
      <c r="K210" s="2" t="s">
        <v>19</v>
      </c>
      <c r="L210" s="2" t="s">
        <v>494</v>
      </c>
      <c r="M210" s="2" t="s">
        <v>21</v>
      </c>
      <c r="N210" s="3">
        <v>45108</v>
      </c>
      <c r="O210" s="3">
        <v>45473</v>
      </c>
      <c r="P210" s="12">
        <f t="shared" si="115"/>
        <v>29.65</v>
      </c>
      <c r="Q210" s="12"/>
      <c r="R210" s="12"/>
      <c r="S210" s="55" t="s">
        <v>1682</v>
      </c>
      <c r="T210" s="16">
        <v>29.65</v>
      </c>
      <c r="U210" s="16">
        <v>1</v>
      </c>
      <c r="V210" s="16"/>
      <c r="W210" s="17"/>
      <c r="X210" s="20"/>
      <c r="Y210" s="20"/>
      <c r="Z210" s="20"/>
      <c r="AA210" s="21"/>
      <c r="AB210" s="2" t="s">
        <v>15</v>
      </c>
      <c r="AC210" s="4">
        <v>5944</v>
      </c>
      <c r="AD210" s="4">
        <v>150</v>
      </c>
      <c r="AE210" s="4">
        <v>9</v>
      </c>
      <c r="AF210" s="4"/>
      <c r="AG210" s="4"/>
      <c r="AH210" s="4"/>
      <c r="AI210" s="4"/>
      <c r="AJ210" s="4"/>
      <c r="AK210" s="4"/>
      <c r="AL210" s="4"/>
      <c r="AM210" s="4"/>
      <c r="AN210" s="4">
        <v>885</v>
      </c>
      <c r="AO210" s="4"/>
      <c r="AP210" s="4">
        <v>7</v>
      </c>
      <c r="AQ210" s="4">
        <v>131</v>
      </c>
      <c r="AR210" s="4"/>
      <c r="AS210" s="4"/>
      <c r="AT210" s="4"/>
      <c r="AU210" s="4">
        <v>255</v>
      </c>
      <c r="AV210" s="4"/>
      <c r="AW210" s="4">
        <v>1</v>
      </c>
      <c r="AX210" s="4">
        <v>10</v>
      </c>
      <c r="AY210" s="4">
        <v>467</v>
      </c>
      <c r="AZ210" s="4">
        <v>199</v>
      </c>
      <c r="BA210" s="4"/>
      <c r="BB210" s="4">
        <v>8</v>
      </c>
      <c r="BC210" s="4">
        <v>148</v>
      </c>
      <c r="BD210" s="4">
        <v>140</v>
      </c>
      <c r="BE210" s="4"/>
      <c r="BF210" s="4"/>
      <c r="BG210" s="4"/>
      <c r="BH210" s="4">
        <f t="shared" si="114"/>
        <v>2410</v>
      </c>
      <c r="BI210" s="7">
        <f t="shared" si="116"/>
        <v>30.65</v>
      </c>
      <c r="BJ210" s="7">
        <f t="shared" si="97"/>
        <v>35.619999999999997</v>
      </c>
      <c r="BK210" s="7"/>
      <c r="BL210" s="63"/>
      <c r="BM210" s="7">
        <f t="shared" si="98"/>
        <v>35.619999999999997</v>
      </c>
      <c r="BN210" s="7">
        <f t="shared" si="99"/>
        <v>4.9699999999999989</v>
      </c>
      <c r="BO210" s="89">
        <f t="shared" si="100"/>
        <v>0.139528354856822</v>
      </c>
      <c r="BP210" s="7">
        <f t="shared" si="101"/>
        <v>182183.6</v>
      </c>
      <c r="BQ210" s="7">
        <f t="shared" si="102"/>
        <v>211725.28</v>
      </c>
      <c r="BR210" s="7"/>
      <c r="BS210" s="7"/>
      <c r="BU210" s="6">
        <f t="shared" si="103"/>
        <v>37.36</v>
      </c>
      <c r="BX210" s="64">
        <f t="shared" si="104"/>
        <v>37.36</v>
      </c>
      <c r="BY210" s="64">
        <f t="shared" si="105"/>
        <v>6.7100000000000009</v>
      </c>
      <c r="BZ210" s="82">
        <f t="shared" si="106"/>
        <v>0.17960385438972165</v>
      </c>
      <c r="CA210" s="64">
        <f t="shared" si="107"/>
        <v>182183.6</v>
      </c>
      <c r="CB210" s="64">
        <f t="shared" si="108"/>
        <v>222067.84</v>
      </c>
      <c r="CC210" s="64"/>
      <c r="CD210" s="64"/>
      <c r="CF210" s="89"/>
      <c r="CG210" s="7">
        <f t="shared" si="109"/>
        <v>73866.5</v>
      </c>
      <c r="CH210" s="7">
        <f t="shared" si="110"/>
        <v>85844.2</v>
      </c>
      <c r="CI210" s="7"/>
      <c r="CJ210" s="7"/>
      <c r="CL210" s="82"/>
      <c r="CM210" s="64">
        <f t="shared" si="111"/>
        <v>73866.5</v>
      </c>
      <c r="CN210" s="64">
        <f t="shared" si="112"/>
        <v>90037.6</v>
      </c>
    </row>
    <row r="211" spans="1:92" x14ac:dyDescent="0.25">
      <c r="A211" s="1">
        <v>207</v>
      </c>
      <c r="B211" s="4">
        <v>205</v>
      </c>
      <c r="C211" s="2" t="s">
        <v>14</v>
      </c>
      <c r="D211" s="50" t="s">
        <v>766</v>
      </c>
      <c r="E211" s="4">
        <v>133926</v>
      </c>
      <c r="F211" s="2" t="s">
        <v>495</v>
      </c>
      <c r="G211" s="2" t="s">
        <v>496</v>
      </c>
      <c r="H211" s="51" t="str">
        <f t="shared" si="113"/>
        <v>100474-SB-770</v>
      </c>
      <c r="I211" s="4">
        <v>100474</v>
      </c>
      <c r="J211" s="2" t="s">
        <v>492</v>
      </c>
      <c r="K211" s="2" t="s">
        <v>19</v>
      </c>
      <c r="L211" s="2" t="s">
        <v>497</v>
      </c>
      <c r="M211" s="2" t="s">
        <v>21</v>
      </c>
      <c r="N211" s="3">
        <v>45108</v>
      </c>
      <c r="O211" s="3">
        <v>45473</v>
      </c>
      <c r="P211" s="12">
        <f t="shared" si="115"/>
        <v>31.69</v>
      </c>
      <c r="Q211" s="12"/>
      <c r="R211" s="12"/>
      <c r="S211" s="55" t="s">
        <v>1682</v>
      </c>
      <c r="T211" s="16">
        <v>31.69</v>
      </c>
      <c r="U211" s="16">
        <v>1</v>
      </c>
      <c r="V211" s="16"/>
      <c r="W211" s="17"/>
      <c r="X211" s="20"/>
      <c r="Y211" s="20"/>
      <c r="Z211" s="20"/>
      <c r="AA211" s="21"/>
      <c r="AB211" s="2" t="s">
        <v>15</v>
      </c>
      <c r="AC211" s="4">
        <v>380</v>
      </c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>
        <v>113</v>
      </c>
      <c r="AV211" s="4"/>
      <c r="AW211" s="4"/>
      <c r="AX211" s="4"/>
      <c r="AY211" s="4"/>
      <c r="AZ211" s="4"/>
      <c r="BA211" s="4"/>
      <c r="BB211" s="4"/>
      <c r="BC211" s="4">
        <v>153</v>
      </c>
      <c r="BD211" s="4"/>
      <c r="BE211" s="4"/>
      <c r="BF211" s="4"/>
      <c r="BG211" s="4"/>
      <c r="BH211" s="4">
        <f t="shared" si="114"/>
        <v>266</v>
      </c>
      <c r="BI211" s="7">
        <f t="shared" si="116"/>
        <v>32.69</v>
      </c>
      <c r="BJ211" s="7">
        <f t="shared" si="97"/>
        <v>38</v>
      </c>
      <c r="BK211" s="7"/>
      <c r="BL211" s="63"/>
      <c r="BM211" s="7">
        <f t="shared" si="98"/>
        <v>38</v>
      </c>
      <c r="BN211" s="7">
        <f t="shared" si="99"/>
        <v>5.3100000000000023</v>
      </c>
      <c r="BO211" s="89">
        <f t="shared" si="100"/>
        <v>0.13973684210526321</v>
      </c>
      <c r="BP211" s="7">
        <f t="shared" si="101"/>
        <v>12422.199999999999</v>
      </c>
      <c r="BQ211" s="7">
        <f t="shared" si="102"/>
        <v>14440</v>
      </c>
      <c r="BR211" s="7"/>
      <c r="BS211" s="7"/>
      <c r="BU211" s="6">
        <f t="shared" si="103"/>
        <v>39.85</v>
      </c>
      <c r="BX211" s="64">
        <f t="shared" si="104"/>
        <v>39.85</v>
      </c>
      <c r="BY211" s="64">
        <f t="shared" si="105"/>
        <v>7.1600000000000037</v>
      </c>
      <c r="BZ211" s="82">
        <f t="shared" si="106"/>
        <v>0.17967377666248441</v>
      </c>
      <c r="CA211" s="64">
        <f t="shared" si="107"/>
        <v>12422.199999999999</v>
      </c>
      <c r="CB211" s="64">
        <f t="shared" si="108"/>
        <v>15143</v>
      </c>
      <c r="CC211" s="64"/>
      <c r="CD211" s="64"/>
      <c r="CF211" s="89"/>
      <c r="CG211" s="7">
        <f t="shared" si="109"/>
        <v>8695.5399999999991</v>
      </c>
      <c r="CH211" s="7">
        <f t="shared" si="110"/>
        <v>10108</v>
      </c>
      <c r="CI211" s="7"/>
      <c r="CJ211" s="7"/>
      <c r="CL211" s="82"/>
      <c r="CM211" s="64">
        <f t="shared" si="111"/>
        <v>8695.5399999999991</v>
      </c>
      <c r="CN211" s="64">
        <f t="shared" si="112"/>
        <v>10600.1</v>
      </c>
    </row>
    <row r="212" spans="1:92" x14ac:dyDescent="0.25">
      <c r="A212" s="1">
        <v>208</v>
      </c>
      <c r="B212" s="4">
        <v>206</v>
      </c>
      <c r="C212" s="2" t="s">
        <v>14</v>
      </c>
      <c r="D212" s="50" t="s">
        <v>767</v>
      </c>
      <c r="E212" s="4">
        <v>133927</v>
      </c>
      <c r="F212" s="2" t="s">
        <v>498</v>
      </c>
      <c r="G212" s="2" t="s">
        <v>499</v>
      </c>
      <c r="H212" s="51" t="str">
        <f t="shared" si="113"/>
        <v>100474-SB-822</v>
      </c>
      <c r="I212" s="4">
        <v>100474</v>
      </c>
      <c r="J212" s="2" t="s">
        <v>492</v>
      </c>
      <c r="K212" s="2" t="s">
        <v>19</v>
      </c>
      <c r="L212" s="2" t="s">
        <v>500</v>
      </c>
      <c r="M212" s="2" t="s">
        <v>21</v>
      </c>
      <c r="N212" s="3">
        <v>45108</v>
      </c>
      <c r="O212" s="3">
        <v>45473</v>
      </c>
      <c r="P212" s="12">
        <f t="shared" si="115"/>
        <v>36.49</v>
      </c>
      <c r="Q212" s="12"/>
      <c r="R212" s="12"/>
      <c r="S212" s="55" t="s">
        <v>1682</v>
      </c>
      <c r="T212" s="16">
        <v>36.49</v>
      </c>
      <c r="U212" s="16">
        <v>1</v>
      </c>
      <c r="V212" s="16"/>
      <c r="W212" s="17"/>
      <c r="X212" s="20"/>
      <c r="Y212" s="20"/>
      <c r="Z212" s="20"/>
      <c r="AA212" s="21"/>
      <c r="AB212" s="2" t="s">
        <v>15</v>
      </c>
      <c r="AC212" s="4">
        <v>358</v>
      </c>
      <c r="AD212" s="4"/>
      <c r="AE212" s="4"/>
      <c r="AF212" s="4"/>
      <c r="AG212" s="4">
        <v>241</v>
      </c>
      <c r="AH212" s="4"/>
      <c r="AI212" s="4"/>
      <c r="AJ212" s="4">
        <v>5</v>
      </c>
      <c r="AK212" s="4"/>
      <c r="AL212" s="4"/>
      <c r="AM212" s="4">
        <v>6</v>
      </c>
      <c r="AN212" s="4"/>
      <c r="AO212" s="4"/>
      <c r="AP212" s="4"/>
      <c r="AQ212" s="4"/>
      <c r="AR212" s="4"/>
      <c r="AS212" s="4"/>
      <c r="AT212" s="4"/>
      <c r="AU212" s="4">
        <v>42</v>
      </c>
      <c r="AV212" s="4"/>
      <c r="AW212" s="4"/>
      <c r="AX212" s="4"/>
      <c r="AY212" s="4"/>
      <c r="AZ212" s="4"/>
      <c r="BA212" s="4"/>
      <c r="BB212" s="4">
        <v>12</v>
      </c>
      <c r="BC212" s="4"/>
      <c r="BD212" s="4">
        <v>5</v>
      </c>
      <c r="BE212" s="4"/>
      <c r="BF212" s="4">
        <v>25</v>
      </c>
      <c r="BG212" s="4"/>
      <c r="BH212" s="4">
        <f t="shared" si="114"/>
        <v>336</v>
      </c>
      <c r="BI212" s="7">
        <f t="shared" si="116"/>
        <v>37.49</v>
      </c>
      <c r="BJ212" s="7">
        <f t="shared" si="97"/>
        <v>43.58</v>
      </c>
      <c r="BK212" s="7"/>
      <c r="BL212" s="63"/>
      <c r="BM212" s="7">
        <f t="shared" si="98"/>
        <v>43.58</v>
      </c>
      <c r="BN212" s="7">
        <f t="shared" si="99"/>
        <v>6.0899999999999963</v>
      </c>
      <c r="BO212" s="89">
        <f t="shared" si="100"/>
        <v>0.13974300137677825</v>
      </c>
      <c r="BP212" s="7">
        <f t="shared" si="101"/>
        <v>13421.42</v>
      </c>
      <c r="BQ212" s="7">
        <f t="shared" si="102"/>
        <v>15601.64</v>
      </c>
      <c r="BR212" s="7"/>
      <c r="BS212" s="7"/>
      <c r="BU212" s="6">
        <f t="shared" si="103"/>
        <v>45.699999999999996</v>
      </c>
      <c r="BX212" s="64">
        <f t="shared" si="104"/>
        <v>45.699999999999996</v>
      </c>
      <c r="BY212" s="64">
        <f t="shared" si="105"/>
        <v>8.2099999999999937</v>
      </c>
      <c r="BZ212" s="82">
        <f t="shared" si="106"/>
        <v>0.17964989059080952</v>
      </c>
      <c r="CA212" s="64">
        <f t="shared" si="107"/>
        <v>13421.42</v>
      </c>
      <c r="CB212" s="64">
        <f t="shared" si="108"/>
        <v>16360.599999999999</v>
      </c>
      <c r="CC212" s="64"/>
      <c r="CD212" s="64"/>
      <c r="CF212" s="89"/>
      <c r="CG212" s="7">
        <f t="shared" si="109"/>
        <v>12596.640000000001</v>
      </c>
      <c r="CH212" s="7">
        <f t="shared" si="110"/>
        <v>14642.88</v>
      </c>
      <c r="CI212" s="7"/>
      <c r="CJ212" s="7"/>
      <c r="CL212" s="82"/>
      <c r="CM212" s="64">
        <f t="shared" si="111"/>
        <v>12596.640000000001</v>
      </c>
      <c r="CN212" s="64">
        <f t="shared" si="112"/>
        <v>15355.199999999999</v>
      </c>
    </row>
    <row r="213" spans="1:92" x14ac:dyDescent="0.25">
      <c r="A213" s="1">
        <v>209</v>
      </c>
      <c r="B213" s="4">
        <v>207</v>
      </c>
      <c r="C213" s="2" t="s">
        <v>14</v>
      </c>
      <c r="D213" s="50" t="s">
        <v>768</v>
      </c>
      <c r="E213" s="4">
        <v>133929</v>
      </c>
      <c r="F213" s="2" t="s">
        <v>501</v>
      </c>
      <c r="G213" s="2" t="s">
        <v>502</v>
      </c>
      <c r="H213" s="51" t="str">
        <f t="shared" si="113"/>
        <v>100474-SB-210</v>
      </c>
      <c r="I213" s="4">
        <v>100474</v>
      </c>
      <c r="J213" s="2" t="s">
        <v>492</v>
      </c>
      <c r="K213" s="2" t="s">
        <v>19</v>
      </c>
      <c r="L213" s="2" t="s">
        <v>503</v>
      </c>
      <c r="M213" s="2" t="s">
        <v>21</v>
      </c>
      <c r="N213" s="3">
        <v>45108</v>
      </c>
      <c r="O213" s="3">
        <v>45473</v>
      </c>
      <c r="P213" s="12">
        <f t="shared" si="115"/>
        <v>36.19</v>
      </c>
      <c r="Q213" s="12"/>
      <c r="R213" s="12"/>
      <c r="S213" s="55" t="s">
        <v>1682</v>
      </c>
      <c r="T213" s="16">
        <v>36.19</v>
      </c>
      <c r="U213" s="16">
        <v>1</v>
      </c>
      <c r="V213" s="16"/>
      <c r="W213" s="17"/>
      <c r="X213" s="20"/>
      <c r="Y213" s="20"/>
      <c r="Z213" s="20"/>
      <c r="AA213" s="21"/>
      <c r="AB213" s="2" t="s">
        <v>15</v>
      </c>
      <c r="AC213" s="4">
        <v>1271</v>
      </c>
      <c r="AD213" s="4">
        <v>18</v>
      </c>
      <c r="AE213" s="4"/>
      <c r="AF213" s="4">
        <v>14</v>
      </c>
      <c r="AG213" s="4"/>
      <c r="AH213" s="4">
        <v>218</v>
      </c>
      <c r="AI213" s="4"/>
      <c r="AJ213" s="4">
        <v>3</v>
      </c>
      <c r="AK213" s="4"/>
      <c r="AL213" s="4">
        <v>25</v>
      </c>
      <c r="AM213" s="4"/>
      <c r="AN213" s="4"/>
      <c r="AO213" s="4"/>
      <c r="AP213" s="4"/>
      <c r="AQ213" s="4"/>
      <c r="AR213" s="4"/>
      <c r="AS213" s="4"/>
      <c r="AT213" s="4">
        <v>6</v>
      </c>
      <c r="AU213" s="4">
        <v>249</v>
      </c>
      <c r="AV213" s="4"/>
      <c r="AW213" s="4">
        <v>72</v>
      </c>
      <c r="AX213" s="4">
        <v>11</v>
      </c>
      <c r="AY213" s="4"/>
      <c r="AZ213" s="4"/>
      <c r="BA213" s="4">
        <v>5</v>
      </c>
      <c r="BB213" s="4">
        <v>8</v>
      </c>
      <c r="BC213" s="4">
        <v>4</v>
      </c>
      <c r="BD213" s="4"/>
      <c r="BE213" s="4"/>
      <c r="BF213" s="4"/>
      <c r="BG213" s="4">
        <v>2</v>
      </c>
      <c r="BH213" s="4">
        <f t="shared" si="114"/>
        <v>635</v>
      </c>
      <c r="BI213" s="7">
        <f t="shared" si="116"/>
        <v>37.19</v>
      </c>
      <c r="BJ213" s="7">
        <f t="shared" si="97"/>
        <v>43.23</v>
      </c>
      <c r="BK213" s="7"/>
      <c r="BL213" s="63"/>
      <c r="BM213" s="7">
        <f t="shared" si="98"/>
        <v>43.23</v>
      </c>
      <c r="BN213" s="7">
        <f t="shared" si="99"/>
        <v>6.0399999999999991</v>
      </c>
      <c r="BO213" s="89">
        <f t="shared" si="100"/>
        <v>0.13971778857275038</v>
      </c>
      <c r="BP213" s="7">
        <f t="shared" si="101"/>
        <v>47268.49</v>
      </c>
      <c r="BQ213" s="7">
        <f t="shared" si="102"/>
        <v>54945.329999999994</v>
      </c>
      <c r="BR213" s="7"/>
      <c r="BS213" s="7"/>
      <c r="BU213" s="6">
        <f t="shared" si="103"/>
        <v>45.339999999999996</v>
      </c>
      <c r="BX213" s="64">
        <f t="shared" si="104"/>
        <v>45.339999999999996</v>
      </c>
      <c r="BY213" s="64">
        <f t="shared" si="105"/>
        <v>8.1499999999999986</v>
      </c>
      <c r="BZ213" s="82">
        <f t="shared" si="106"/>
        <v>0.17975297750330832</v>
      </c>
      <c r="CA213" s="64">
        <f t="shared" si="107"/>
        <v>47268.49</v>
      </c>
      <c r="CB213" s="64">
        <f t="shared" si="108"/>
        <v>57627.139999999992</v>
      </c>
      <c r="CC213" s="64"/>
      <c r="CD213" s="64"/>
      <c r="CF213" s="89"/>
      <c r="CG213" s="7">
        <f t="shared" si="109"/>
        <v>23615.649999999998</v>
      </c>
      <c r="CH213" s="7">
        <f t="shared" si="110"/>
        <v>27451.05</v>
      </c>
      <c r="CI213" s="7"/>
      <c r="CJ213" s="7"/>
      <c r="CL213" s="82"/>
      <c r="CM213" s="64">
        <f t="shared" si="111"/>
        <v>23615.649999999998</v>
      </c>
      <c r="CN213" s="64">
        <f t="shared" si="112"/>
        <v>28790.899999999998</v>
      </c>
    </row>
    <row r="214" spans="1:92" x14ac:dyDescent="0.25">
      <c r="A214" s="1">
        <v>210</v>
      </c>
      <c r="B214" s="4">
        <v>208</v>
      </c>
      <c r="C214" s="2" t="s">
        <v>14</v>
      </c>
      <c r="D214" s="50" t="s">
        <v>769</v>
      </c>
      <c r="E214" s="4">
        <v>140273</v>
      </c>
      <c r="F214" s="2" t="s">
        <v>504</v>
      </c>
      <c r="G214" s="2" t="s">
        <v>505</v>
      </c>
      <c r="H214" s="51" t="str">
        <f t="shared" si="113"/>
        <v>100474-SB-2000</v>
      </c>
      <c r="I214" s="4">
        <v>100474</v>
      </c>
      <c r="J214" s="2" t="s">
        <v>492</v>
      </c>
      <c r="K214" s="2" t="s">
        <v>19</v>
      </c>
      <c r="L214" s="2" t="s">
        <v>308</v>
      </c>
      <c r="M214" s="2" t="s">
        <v>21</v>
      </c>
      <c r="N214" s="3">
        <v>45108</v>
      </c>
      <c r="O214" s="3">
        <v>45473</v>
      </c>
      <c r="P214" s="12">
        <f t="shared" si="115"/>
        <v>37.65</v>
      </c>
      <c r="Q214" s="12"/>
      <c r="R214" s="12"/>
      <c r="S214" s="55" t="s">
        <v>1682</v>
      </c>
      <c r="T214" s="16">
        <v>37.65</v>
      </c>
      <c r="U214" s="16">
        <v>1</v>
      </c>
      <c r="V214" s="16"/>
      <c r="W214" s="17"/>
      <c r="X214" s="20"/>
      <c r="Y214" s="20"/>
      <c r="Z214" s="20"/>
      <c r="AA214" s="21"/>
      <c r="AB214" s="2" t="s">
        <v>15</v>
      </c>
      <c r="AC214" s="4">
        <v>390</v>
      </c>
      <c r="AD214" s="4">
        <v>62</v>
      </c>
      <c r="AE214" s="4">
        <v>4</v>
      </c>
      <c r="AF214" s="4">
        <v>24</v>
      </c>
      <c r="AG214" s="4"/>
      <c r="AH214" s="4"/>
      <c r="AI214" s="4"/>
      <c r="AJ214" s="4">
        <v>9</v>
      </c>
      <c r="AK214" s="4"/>
      <c r="AL214" s="4"/>
      <c r="AM214" s="4"/>
      <c r="AN214" s="4"/>
      <c r="AO214" s="4"/>
      <c r="AP214" s="4">
        <v>1</v>
      </c>
      <c r="AQ214" s="4"/>
      <c r="AR214" s="4"/>
      <c r="AS214" s="4"/>
      <c r="AT214" s="4"/>
      <c r="AU214" s="4">
        <v>26</v>
      </c>
      <c r="AV214" s="4"/>
      <c r="AW214" s="4"/>
      <c r="AX214" s="4">
        <v>2</v>
      </c>
      <c r="AY214" s="4"/>
      <c r="AZ214" s="4"/>
      <c r="BA214" s="4"/>
      <c r="BB214" s="4"/>
      <c r="BC214" s="4"/>
      <c r="BD214" s="4"/>
      <c r="BE214" s="4"/>
      <c r="BF214" s="4">
        <v>39</v>
      </c>
      <c r="BG214" s="4">
        <v>1</v>
      </c>
      <c r="BH214" s="4">
        <f t="shared" si="114"/>
        <v>168</v>
      </c>
      <c r="BI214" s="7">
        <f t="shared" si="116"/>
        <v>38.65</v>
      </c>
      <c r="BJ214" s="7">
        <f t="shared" si="97"/>
        <v>44.93</v>
      </c>
      <c r="BK214" s="7"/>
      <c r="BL214" s="63"/>
      <c r="BM214" s="7">
        <f t="shared" si="98"/>
        <v>44.93</v>
      </c>
      <c r="BN214" s="7">
        <f t="shared" si="99"/>
        <v>6.2800000000000011</v>
      </c>
      <c r="BO214" s="89">
        <f t="shared" si="100"/>
        <v>0.13977298019140888</v>
      </c>
      <c r="BP214" s="7">
        <f t="shared" si="101"/>
        <v>15073.5</v>
      </c>
      <c r="BQ214" s="7">
        <f t="shared" si="102"/>
        <v>17522.7</v>
      </c>
      <c r="BR214" s="7"/>
      <c r="BS214" s="7"/>
      <c r="BU214" s="6">
        <f t="shared" si="103"/>
        <v>47.12</v>
      </c>
      <c r="BX214" s="64">
        <f t="shared" si="104"/>
        <v>47.12</v>
      </c>
      <c r="BY214" s="64">
        <f t="shared" si="105"/>
        <v>8.4699999999999989</v>
      </c>
      <c r="BZ214" s="82">
        <f t="shared" si="106"/>
        <v>0.17975382003395585</v>
      </c>
      <c r="CA214" s="64">
        <f t="shared" si="107"/>
        <v>15073.5</v>
      </c>
      <c r="CB214" s="64">
        <f t="shared" si="108"/>
        <v>18376.8</v>
      </c>
      <c r="CC214" s="64"/>
      <c r="CD214" s="64"/>
      <c r="CF214" s="89"/>
      <c r="CG214" s="7">
        <f t="shared" si="109"/>
        <v>6493.2</v>
      </c>
      <c r="CH214" s="7">
        <f t="shared" si="110"/>
        <v>7548.24</v>
      </c>
      <c r="CI214" s="7"/>
      <c r="CJ214" s="7"/>
      <c r="CL214" s="82"/>
      <c r="CM214" s="64">
        <f t="shared" si="111"/>
        <v>6493.2</v>
      </c>
      <c r="CN214" s="64">
        <f t="shared" si="112"/>
        <v>7916.16</v>
      </c>
    </row>
    <row r="215" spans="1:92" x14ac:dyDescent="0.25">
      <c r="A215" s="1">
        <v>211</v>
      </c>
      <c r="B215" s="4">
        <v>209</v>
      </c>
      <c r="C215" s="2" t="s">
        <v>14</v>
      </c>
      <c r="D215" s="50" t="s">
        <v>770</v>
      </c>
      <c r="E215" s="4">
        <v>102558</v>
      </c>
      <c r="F215" s="4">
        <v>19232</v>
      </c>
      <c r="G215" s="2" t="s">
        <v>506</v>
      </c>
      <c r="H215" s="51" t="str">
        <f t="shared" si="113"/>
        <v>100524-19232</v>
      </c>
      <c r="I215" s="4">
        <v>100524</v>
      </c>
      <c r="J215" s="2" t="s">
        <v>507</v>
      </c>
      <c r="K215" s="2" t="s">
        <v>19</v>
      </c>
      <c r="L215" s="2" t="s">
        <v>508</v>
      </c>
      <c r="M215" s="2" t="s">
        <v>21</v>
      </c>
      <c r="N215" s="3">
        <v>45108</v>
      </c>
      <c r="O215" s="3">
        <v>45473</v>
      </c>
      <c r="P215" s="12"/>
      <c r="Q215" s="12"/>
      <c r="R215" s="12"/>
      <c r="S215" s="13"/>
      <c r="T215" s="16">
        <v>23.9</v>
      </c>
      <c r="U215" s="16">
        <v>1</v>
      </c>
      <c r="V215" s="16"/>
      <c r="W215" s="17"/>
      <c r="X215" s="20"/>
      <c r="Y215" s="20"/>
      <c r="Z215" s="20"/>
      <c r="AA215" s="21"/>
      <c r="AB215" s="2" t="s">
        <v>15</v>
      </c>
      <c r="AC215" s="4">
        <v>2032</v>
      </c>
      <c r="AD215" s="4">
        <v>115</v>
      </c>
      <c r="AE215" s="4">
        <v>33</v>
      </c>
      <c r="AF215" s="4">
        <v>17</v>
      </c>
      <c r="AG215" s="4">
        <v>27</v>
      </c>
      <c r="AH215" s="4"/>
      <c r="AI215" s="4"/>
      <c r="AJ215" s="4"/>
      <c r="AK215" s="4"/>
      <c r="AL215" s="4">
        <v>5</v>
      </c>
      <c r="AM215" s="4"/>
      <c r="AN215" s="4">
        <v>536</v>
      </c>
      <c r="AO215" s="4"/>
      <c r="AP215" s="4">
        <v>2</v>
      </c>
      <c r="AQ215" s="4">
        <v>11</v>
      </c>
      <c r="AR215" s="4">
        <v>180</v>
      </c>
      <c r="AS215" s="4">
        <v>4</v>
      </c>
      <c r="AT215" s="4">
        <v>110</v>
      </c>
      <c r="AU215" s="4">
        <v>90</v>
      </c>
      <c r="AV215" s="4">
        <v>176</v>
      </c>
      <c r="AW215" s="4"/>
      <c r="AX215" s="4">
        <v>1</v>
      </c>
      <c r="AY215" s="4">
        <v>68</v>
      </c>
      <c r="AZ215" s="4"/>
      <c r="BA215" s="4"/>
      <c r="BB215" s="4">
        <v>4</v>
      </c>
      <c r="BC215" s="4"/>
      <c r="BD215" s="4"/>
      <c r="BE215" s="4"/>
      <c r="BF215" s="4"/>
      <c r="BG215" s="4"/>
      <c r="BH215" s="4">
        <f t="shared" si="114"/>
        <v>1379</v>
      </c>
      <c r="BI215" s="7">
        <f t="shared" si="116"/>
        <v>24.9</v>
      </c>
      <c r="BJ215" s="7">
        <f t="shared" si="97"/>
        <v>28.94</v>
      </c>
      <c r="BK215" s="7"/>
      <c r="BL215" s="63"/>
      <c r="BM215" s="7">
        <f t="shared" si="98"/>
        <v>28.94</v>
      </c>
      <c r="BN215" s="7">
        <f t="shared" si="99"/>
        <v>4.0400000000000027</v>
      </c>
      <c r="BO215" s="89">
        <f t="shared" si="100"/>
        <v>0.13959917069799593</v>
      </c>
      <c r="BP215" s="7">
        <f t="shared" si="101"/>
        <v>50596.799999999996</v>
      </c>
      <c r="BQ215" s="7">
        <f t="shared" si="102"/>
        <v>58806.080000000002</v>
      </c>
      <c r="BR215" s="7"/>
      <c r="BS215" s="7"/>
      <c r="BU215" s="6">
        <f t="shared" si="103"/>
        <v>30.35</v>
      </c>
      <c r="BX215" s="64">
        <f t="shared" si="104"/>
        <v>30.35</v>
      </c>
      <c r="BY215" s="64">
        <f t="shared" si="105"/>
        <v>5.4500000000000028</v>
      </c>
      <c r="BZ215" s="82">
        <f t="shared" si="106"/>
        <v>0.17957166392092266</v>
      </c>
      <c r="CA215" s="64">
        <f t="shared" si="107"/>
        <v>50596.799999999996</v>
      </c>
      <c r="CB215" s="64">
        <f t="shared" si="108"/>
        <v>61671.200000000004</v>
      </c>
      <c r="CC215" s="64"/>
      <c r="CD215" s="64"/>
      <c r="CF215" s="89"/>
      <c r="CG215" s="7">
        <f t="shared" si="109"/>
        <v>34337.1</v>
      </c>
      <c r="CH215" s="7">
        <f t="shared" si="110"/>
        <v>39908.26</v>
      </c>
      <c r="CI215" s="7"/>
      <c r="CJ215" s="7"/>
      <c r="CL215" s="82"/>
      <c r="CM215" s="64">
        <f t="shared" si="111"/>
        <v>34337.1</v>
      </c>
      <c r="CN215" s="64">
        <f t="shared" si="112"/>
        <v>41852.65</v>
      </c>
    </row>
    <row r="216" spans="1:92" x14ac:dyDescent="0.25">
      <c r="A216" s="1">
        <v>212</v>
      </c>
      <c r="B216" s="4">
        <v>210</v>
      </c>
      <c r="C216" s="2" t="s">
        <v>14</v>
      </c>
      <c r="D216" s="50" t="s">
        <v>771</v>
      </c>
      <c r="E216" s="4">
        <v>113031</v>
      </c>
      <c r="F216" s="4">
        <v>19231</v>
      </c>
      <c r="G216" s="2" t="s">
        <v>509</v>
      </c>
      <c r="H216" s="51" t="str">
        <f t="shared" si="113"/>
        <v>100524-19231</v>
      </c>
      <c r="I216" s="4">
        <v>100524</v>
      </c>
      <c r="J216" s="2" t="s">
        <v>507</v>
      </c>
      <c r="K216" s="2" t="s">
        <v>19</v>
      </c>
      <c r="L216" s="2" t="s">
        <v>508</v>
      </c>
      <c r="M216" s="2" t="s">
        <v>21</v>
      </c>
      <c r="N216" s="3">
        <v>45108</v>
      </c>
      <c r="O216" s="3">
        <v>45473</v>
      </c>
      <c r="P216" s="12"/>
      <c r="Q216" s="12"/>
      <c r="R216" s="12"/>
      <c r="S216" s="13"/>
      <c r="T216" s="16">
        <v>18.75</v>
      </c>
      <c r="U216" s="16">
        <v>1</v>
      </c>
      <c r="V216" s="16"/>
      <c r="W216" s="17"/>
      <c r="X216" s="20"/>
      <c r="Y216" s="20"/>
      <c r="Z216" s="20"/>
      <c r="AA216" s="21"/>
      <c r="AB216" s="2" t="s">
        <v>15</v>
      </c>
      <c r="AC216" s="4">
        <v>1425</v>
      </c>
      <c r="AD216" s="4"/>
      <c r="AE216" s="4"/>
      <c r="AF216" s="4">
        <v>329</v>
      </c>
      <c r="AG216" s="4">
        <v>121</v>
      </c>
      <c r="AH216" s="4"/>
      <c r="AI216" s="4">
        <v>1</v>
      </c>
      <c r="AJ216" s="4">
        <v>118</v>
      </c>
      <c r="AK216" s="4"/>
      <c r="AL216" s="4">
        <v>2</v>
      </c>
      <c r="AM216" s="4"/>
      <c r="AN216" s="4">
        <v>95</v>
      </c>
      <c r="AO216" s="4"/>
      <c r="AP216" s="4">
        <v>131</v>
      </c>
      <c r="AQ216" s="4"/>
      <c r="AR216" s="4">
        <v>5</v>
      </c>
      <c r="AS216" s="4">
        <v>4</v>
      </c>
      <c r="AT216" s="4"/>
      <c r="AU216" s="4">
        <v>10</v>
      </c>
      <c r="AV216" s="4"/>
      <c r="AW216" s="4"/>
      <c r="AX216" s="4">
        <v>22</v>
      </c>
      <c r="AY216" s="4"/>
      <c r="AZ216" s="4"/>
      <c r="BA216" s="4"/>
      <c r="BB216" s="4">
        <v>20</v>
      </c>
      <c r="BC216" s="4">
        <v>46</v>
      </c>
      <c r="BD216" s="4"/>
      <c r="BE216" s="4"/>
      <c r="BF216" s="4"/>
      <c r="BG216" s="4"/>
      <c r="BH216" s="4">
        <f t="shared" si="114"/>
        <v>904</v>
      </c>
      <c r="BI216" s="7">
        <f t="shared" si="116"/>
        <v>19.75</v>
      </c>
      <c r="BJ216" s="7">
        <f t="shared" si="97"/>
        <v>22.950000000000003</v>
      </c>
      <c r="BK216" s="7"/>
      <c r="BL216" s="63"/>
      <c r="BM216" s="7">
        <f t="shared" si="98"/>
        <v>22.950000000000003</v>
      </c>
      <c r="BN216" s="7">
        <f t="shared" si="99"/>
        <v>3.2000000000000028</v>
      </c>
      <c r="BO216" s="89">
        <f t="shared" si="100"/>
        <v>0.13943355119825718</v>
      </c>
      <c r="BP216" s="7">
        <f t="shared" si="101"/>
        <v>28143.75</v>
      </c>
      <c r="BQ216" s="7">
        <f t="shared" si="102"/>
        <v>32703.750000000004</v>
      </c>
      <c r="BR216" s="7"/>
      <c r="BS216" s="7"/>
      <c r="BU216" s="6">
        <f t="shared" si="103"/>
        <v>24.07</v>
      </c>
      <c r="BX216" s="64">
        <f t="shared" si="104"/>
        <v>24.07</v>
      </c>
      <c r="BY216" s="64">
        <f t="shared" si="105"/>
        <v>4.32</v>
      </c>
      <c r="BZ216" s="82">
        <f t="shared" si="106"/>
        <v>0.17947652679684256</v>
      </c>
      <c r="CA216" s="64">
        <f t="shared" si="107"/>
        <v>28143.75</v>
      </c>
      <c r="CB216" s="64">
        <f t="shared" si="108"/>
        <v>34299.75</v>
      </c>
      <c r="CC216" s="64"/>
      <c r="CD216" s="64"/>
      <c r="CF216" s="89"/>
      <c r="CG216" s="7">
        <f t="shared" si="109"/>
        <v>17854</v>
      </c>
      <c r="CH216" s="7">
        <f t="shared" si="110"/>
        <v>20746.800000000003</v>
      </c>
      <c r="CI216" s="7"/>
      <c r="CJ216" s="7"/>
      <c r="CL216" s="82"/>
      <c r="CM216" s="64">
        <f t="shared" si="111"/>
        <v>17854</v>
      </c>
      <c r="CN216" s="64">
        <f t="shared" si="112"/>
        <v>21759.279999999999</v>
      </c>
    </row>
    <row r="217" spans="1:92" x14ac:dyDescent="0.25">
      <c r="A217" s="1">
        <v>213</v>
      </c>
      <c r="B217" s="4">
        <v>211</v>
      </c>
      <c r="C217" s="2" t="s">
        <v>14</v>
      </c>
      <c r="D217" s="50" t="s">
        <v>772</v>
      </c>
      <c r="E217" s="4">
        <v>133798</v>
      </c>
      <c r="F217" s="4">
        <v>19321</v>
      </c>
      <c r="G217" s="2" t="s">
        <v>510</v>
      </c>
      <c r="H217" s="51" t="str">
        <f t="shared" si="113"/>
        <v>100524-19321</v>
      </c>
      <c r="I217" s="4">
        <v>100524</v>
      </c>
      <c r="J217" s="2" t="s">
        <v>507</v>
      </c>
      <c r="K217" s="2" t="s">
        <v>19</v>
      </c>
      <c r="L217" s="2" t="s">
        <v>511</v>
      </c>
      <c r="M217" s="2" t="s">
        <v>21</v>
      </c>
      <c r="N217" s="3">
        <v>45108</v>
      </c>
      <c r="O217" s="3">
        <v>45473</v>
      </c>
      <c r="P217" s="12"/>
      <c r="Q217" s="12"/>
      <c r="R217" s="12"/>
      <c r="S217" s="13"/>
      <c r="T217" s="16">
        <v>20.96</v>
      </c>
      <c r="U217" s="16">
        <v>1</v>
      </c>
      <c r="V217" s="16"/>
      <c r="W217" s="17"/>
      <c r="X217" s="20"/>
      <c r="Y217" s="20"/>
      <c r="Z217" s="20"/>
      <c r="AA217" s="21"/>
      <c r="AB217" s="2" t="s">
        <v>15</v>
      </c>
      <c r="AC217" s="4">
        <v>2629</v>
      </c>
      <c r="AD217" s="4"/>
      <c r="AE217" s="4"/>
      <c r="AF217" s="4">
        <v>13</v>
      </c>
      <c r="AG217" s="4"/>
      <c r="AH217" s="4">
        <v>50</v>
      </c>
      <c r="AI217" s="4">
        <v>10</v>
      </c>
      <c r="AJ217" s="4"/>
      <c r="AK217" s="4"/>
      <c r="AL217" s="4"/>
      <c r="AM217" s="4"/>
      <c r="AN217" s="4"/>
      <c r="AO217" s="4"/>
      <c r="AP217" s="4"/>
      <c r="AQ217" s="4"/>
      <c r="AR217" s="4">
        <v>3</v>
      </c>
      <c r="AS217" s="4"/>
      <c r="AT217" s="4"/>
      <c r="AU217" s="4"/>
      <c r="AV217" s="4"/>
      <c r="AW217" s="4"/>
      <c r="AX217" s="4"/>
      <c r="AY217" s="4"/>
      <c r="AZ217" s="4"/>
      <c r="BA217" s="4"/>
      <c r="BB217" s="4">
        <v>41</v>
      </c>
      <c r="BC217" s="4">
        <v>1</v>
      </c>
      <c r="BD217" s="4"/>
      <c r="BE217" s="4"/>
      <c r="BF217" s="4"/>
      <c r="BG217" s="4"/>
      <c r="BH217" s="4">
        <f t="shared" si="114"/>
        <v>118</v>
      </c>
      <c r="BI217" s="7">
        <f t="shared" si="116"/>
        <v>21.96</v>
      </c>
      <c r="BJ217" s="7">
        <f t="shared" si="97"/>
        <v>25.520000000000003</v>
      </c>
      <c r="BK217" s="7"/>
      <c r="BL217" s="63"/>
      <c r="BM217" s="7">
        <f t="shared" si="98"/>
        <v>25.520000000000003</v>
      </c>
      <c r="BN217" s="7">
        <f t="shared" si="99"/>
        <v>3.5600000000000023</v>
      </c>
      <c r="BO217" s="89">
        <f t="shared" si="100"/>
        <v>0.13949843260188094</v>
      </c>
      <c r="BP217" s="7">
        <f t="shared" si="101"/>
        <v>57732.840000000004</v>
      </c>
      <c r="BQ217" s="7">
        <f t="shared" si="102"/>
        <v>67092.08</v>
      </c>
      <c r="BR217" s="7"/>
      <c r="BS217" s="7"/>
      <c r="BU217" s="6">
        <f t="shared" si="103"/>
        <v>26.770000000000003</v>
      </c>
      <c r="BX217" s="64">
        <f t="shared" si="104"/>
        <v>26.770000000000003</v>
      </c>
      <c r="BY217" s="64">
        <f t="shared" si="105"/>
        <v>4.8100000000000023</v>
      </c>
      <c r="BZ217" s="82">
        <f t="shared" si="106"/>
        <v>0.1796787448636534</v>
      </c>
      <c r="CA217" s="64">
        <f t="shared" si="107"/>
        <v>57732.840000000004</v>
      </c>
      <c r="CB217" s="64">
        <f t="shared" si="108"/>
        <v>70378.33</v>
      </c>
      <c r="CC217" s="64"/>
      <c r="CD217" s="64"/>
      <c r="CF217" s="89"/>
      <c r="CG217" s="7">
        <f t="shared" si="109"/>
        <v>2591.2800000000002</v>
      </c>
      <c r="CH217" s="7">
        <f t="shared" si="110"/>
        <v>3011.3600000000006</v>
      </c>
      <c r="CI217" s="7"/>
      <c r="CJ217" s="7"/>
      <c r="CL217" s="82"/>
      <c r="CM217" s="64">
        <f t="shared" si="111"/>
        <v>2591.2800000000002</v>
      </c>
      <c r="CN217" s="64">
        <f t="shared" si="112"/>
        <v>3158.8600000000006</v>
      </c>
    </row>
    <row r="218" spans="1:92" x14ac:dyDescent="0.25">
      <c r="A218" s="1">
        <v>214</v>
      </c>
      <c r="B218" s="4">
        <v>212</v>
      </c>
      <c r="C218" s="2" t="s">
        <v>14</v>
      </c>
      <c r="D218" s="50" t="s">
        <v>773</v>
      </c>
      <c r="E218" s="4">
        <v>134083</v>
      </c>
      <c r="F218" s="4">
        <v>19322</v>
      </c>
      <c r="G218" s="2" t="s">
        <v>512</v>
      </c>
      <c r="H218" s="51" t="str">
        <f t="shared" si="113"/>
        <v>100524-19322</v>
      </c>
      <c r="I218" s="4">
        <v>100524</v>
      </c>
      <c r="J218" s="2" t="s">
        <v>507</v>
      </c>
      <c r="K218" s="2" t="s">
        <v>19</v>
      </c>
      <c r="L218" s="2" t="s">
        <v>511</v>
      </c>
      <c r="M218" s="2" t="s">
        <v>21</v>
      </c>
      <c r="N218" s="3">
        <v>45108</v>
      </c>
      <c r="O218" s="3">
        <v>45473</v>
      </c>
      <c r="P218" s="12"/>
      <c r="Q218" s="12"/>
      <c r="R218" s="12"/>
      <c r="S218" s="13"/>
      <c r="T218" s="16">
        <v>25.05</v>
      </c>
      <c r="U218" s="16">
        <v>1</v>
      </c>
      <c r="V218" s="16"/>
      <c r="W218" s="17"/>
      <c r="X218" s="20"/>
      <c r="Y218" s="20"/>
      <c r="Z218" s="20"/>
      <c r="AA218" s="21"/>
      <c r="AB218" s="2" t="s">
        <v>15</v>
      </c>
      <c r="AC218" s="4">
        <v>2906</v>
      </c>
      <c r="AD218" s="4"/>
      <c r="AE218" s="4"/>
      <c r="AF218" s="4">
        <v>35</v>
      </c>
      <c r="AG218" s="4"/>
      <c r="AH218" s="4"/>
      <c r="AI218" s="4">
        <v>633</v>
      </c>
      <c r="AJ218" s="4">
        <v>34</v>
      </c>
      <c r="AK218" s="4"/>
      <c r="AL218" s="4">
        <v>1</v>
      </c>
      <c r="AM218" s="4"/>
      <c r="AN218" s="4"/>
      <c r="AO218" s="4"/>
      <c r="AP218" s="4"/>
      <c r="AQ218" s="4">
        <v>3</v>
      </c>
      <c r="AR218" s="4"/>
      <c r="AS218" s="4"/>
      <c r="AT218" s="4"/>
      <c r="AU218" s="4"/>
      <c r="AV218" s="4">
        <v>5</v>
      </c>
      <c r="AW218" s="4">
        <v>523</v>
      </c>
      <c r="AX218" s="4">
        <v>10</v>
      </c>
      <c r="AY218" s="4">
        <v>134</v>
      </c>
      <c r="AZ218" s="4"/>
      <c r="BA218" s="4">
        <v>10</v>
      </c>
      <c r="BB218" s="4">
        <v>5</v>
      </c>
      <c r="BC218" s="4"/>
      <c r="BD218" s="4"/>
      <c r="BE218" s="4">
        <v>138</v>
      </c>
      <c r="BF218" s="4"/>
      <c r="BG218" s="4"/>
      <c r="BH218" s="4">
        <f t="shared" si="114"/>
        <v>1531</v>
      </c>
      <c r="BI218" s="7">
        <f t="shared" si="116"/>
        <v>26.05</v>
      </c>
      <c r="BJ218" s="7">
        <f t="shared" si="97"/>
        <v>30.28</v>
      </c>
      <c r="BK218" s="7"/>
      <c r="BL218" s="63"/>
      <c r="BM218" s="7">
        <f t="shared" si="98"/>
        <v>30.28</v>
      </c>
      <c r="BN218" s="7">
        <f t="shared" si="99"/>
        <v>4.2300000000000004</v>
      </c>
      <c r="BO218" s="89">
        <f t="shared" si="100"/>
        <v>0.13969616908850727</v>
      </c>
      <c r="BP218" s="7">
        <f t="shared" si="101"/>
        <v>75701.3</v>
      </c>
      <c r="BQ218" s="7">
        <f t="shared" si="102"/>
        <v>87993.680000000008</v>
      </c>
      <c r="BR218" s="7"/>
      <c r="BS218" s="7"/>
      <c r="BU218" s="6">
        <f t="shared" si="103"/>
        <v>31.75</v>
      </c>
      <c r="BX218" s="64">
        <f t="shared" si="104"/>
        <v>31.75</v>
      </c>
      <c r="BY218" s="64">
        <f t="shared" si="105"/>
        <v>5.6999999999999993</v>
      </c>
      <c r="BZ218" s="82">
        <f t="shared" si="106"/>
        <v>0.17952755905511808</v>
      </c>
      <c r="CA218" s="64">
        <f t="shared" si="107"/>
        <v>75701.3</v>
      </c>
      <c r="CB218" s="64">
        <f t="shared" si="108"/>
        <v>92265.5</v>
      </c>
      <c r="CC218" s="64"/>
      <c r="CD218" s="64"/>
      <c r="CF218" s="89"/>
      <c r="CG218" s="7">
        <f t="shared" si="109"/>
        <v>39882.550000000003</v>
      </c>
      <c r="CH218" s="7">
        <f t="shared" si="110"/>
        <v>46358.68</v>
      </c>
      <c r="CI218" s="7"/>
      <c r="CJ218" s="7"/>
      <c r="CL218" s="82"/>
      <c r="CM218" s="64">
        <f t="shared" si="111"/>
        <v>39882.550000000003</v>
      </c>
      <c r="CN218" s="64">
        <f t="shared" si="112"/>
        <v>48609.25</v>
      </c>
    </row>
    <row r="219" spans="1:92" x14ac:dyDescent="0.25">
      <c r="A219" s="1">
        <v>215</v>
      </c>
      <c r="B219" s="4">
        <v>213</v>
      </c>
      <c r="C219" s="2" t="s">
        <v>14</v>
      </c>
      <c r="D219" s="50" t="s">
        <v>774</v>
      </c>
      <c r="E219" s="4">
        <v>403799</v>
      </c>
      <c r="F219" s="4">
        <v>78976</v>
      </c>
      <c r="G219" s="2" t="s">
        <v>513</v>
      </c>
      <c r="H219" s="51" t="str">
        <f t="shared" si="113"/>
        <v>100524-78976</v>
      </c>
      <c r="I219" s="4">
        <v>100524</v>
      </c>
      <c r="J219" s="2" t="s">
        <v>507</v>
      </c>
      <c r="K219" s="2" t="s">
        <v>19</v>
      </c>
      <c r="L219" s="2" t="s">
        <v>238</v>
      </c>
      <c r="M219" s="2" t="s">
        <v>21</v>
      </c>
      <c r="N219" s="3">
        <v>45108</v>
      </c>
      <c r="O219" s="3">
        <v>45473</v>
      </c>
      <c r="P219" s="12"/>
      <c r="Q219" s="12"/>
      <c r="R219" s="12"/>
      <c r="S219" s="13"/>
      <c r="T219" s="16">
        <v>51.92</v>
      </c>
      <c r="U219" s="16"/>
      <c r="V219" s="16"/>
      <c r="W219" s="17"/>
      <c r="X219" s="20">
        <v>51.921999999999997</v>
      </c>
      <c r="Y219" s="20">
        <v>1</v>
      </c>
      <c r="Z219" s="20"/>
      <c r="AA219" s="56" t="s">
        <v>1671</v>
      </c>
      <c r="AB219" s="2" t="s">
        <v>15</v>
      </c>
      <c r="AC219" s="4">
        <v>493</v>
      </c>
      <c r="AD219" s="4"/>
      <c r="AE219" s="4"/>
      <c r="AF219" s="4"/>
      <c r="AG219" s="4"/>
      <c r="AH219" s="4"/>
      <c r="AI219" s="4">
        <v>4</v>
      </c>
      <c r="AJ219" s="4"/>
      <c r="AK219" s="4"/>
      <c r="AL219" s="4"/>
      <c r="AM219" s="4"/>
      <c r="AN219" s="4"/>
      <c r="AO219" s="4"/>
      <c r="AP219" s="4">
        <v>60</v>
      </c>
      <c r="AQ219" s="4"/>
      <c r="AR219" s="4">
        <v>2</v>
      </c>
      <c r="AS219" s="4"/>
      <c r="AT219" s="4">
        <v>47</v>
      </c>
      <c r="AU219" s="4"/>
      <c r="AV219" s="4"/>
      <c r="AW219" s="4"/>
      <c r="AX219" s="4"/>
      <c r="AY219" s="4"/>
      <c r="AZ219" s="4"/>
      <c r="BA219" s="4">
        <v>12</v>
      </c>
      <c r="BB219" s="4"/>
      <c r="BC219" s="4"/>
      <c r="BD219" s="4"/>
      <c r="BE219" s="4"/>
      <c r="BF219" s="4"/>
      <c r="BG219" s="4"/>
      <c r="BH219" s="4">
        <f t="shared" si="114"/>
        <v>125</v>
      </c>
      <c r="BI219" s="7">
        <f t="shared" ref="BI219:BI224" si="118">X219+Y219</f>
        <v>52.921999999999997</v>
      </c>
      <c r="BJ219" s="7">
        <f t="shared" si="97"/>
        <v>61.519999999999996</v>
      </c>
      <c r="BK219" s="7"/>
      <c r="BL219" s="63">
        <v>-11.54</v>
      </c>
      <c r="BM219" s="7">
        <f t="shared" si="98"/>
        <v>49.98</v>
      </c>
      <c r="BN219" s="7">
        <f t="shared" si="99"/>
        <v>8.597999999999999</v>
      </c>
      <c r="BO219" s="89">
        <f t="shared" si="100"/>
        <v>0.13975942782834849</v>
      </c>
      <c r="BP219" s="7">
        <f t="shared" si="101"/>
        <v>26090.545999999998</v>
      </c>
      <c r="BQ219" s="7">
        <f t="shared" si="102"/>
        <v>30329.359999999997</v>
      </c>
      <c r="BR219" s="7"/>
      <c r="BS219" s="7"/>
      <c r="BU219" s="6">
        <f t="shared" si="103"/>
        <v>64.52000000000001</v>
      </c>
      <c r="BW219" s="65">
        <f t="shared" ref="BW219:BW224" si="119">BL219</f>
        <v>-11.54</v>
      </c>
      <c r="BX219" s="64">
        <f t="shared" si="104"/>
        <v>52.980000000000011</v>
      </c>
      <c r="BY219" s="64">
        <f t="shared" si="105"/>
        <v>11.598000000000013</v>
      </c>
      <c r="BZ219" s="82">
        <f t="shared" si="106"/>
        <v>0.17975821450712975</v>
      </c>
      <c r="CA219" s="64">
        <f t="shared" si="107"/>
        <v>26090.545999999998</v>
      </c>
      <c r="CB219" s="64">
        <f t="shared" si="108"/>
        <v>31808.360000000004</v>
      </c>
      <c r="CC219" s="64"/>
      <c r="CD219" s="64"/>
      <c r="CF219" s="89"/>
      <c r="CG219" s="7">
        <f t="shared" si="109"/>
        <v>6615.25</v>
      </c>
      <c r="CH219" s="7">
        <f t="shared" si="110"/>
        <v>7689.9999999999991</v>
      </c>
      <c r="CI219" s="7"/>
      <c r="CJ219" s="7"/>
      <c r="CL219" s="82"/>
      <c r="CM219" s="64">
        <f t="shared" si="111"/>
        <v>6615.25</v>
      </c>
      <c r="CN219" s="64">
        <f t="shared" si="112"/>
        <v>8065.0000000000009</v>
      </c>
    </row>
    <row r="220" spans="1:92" x14ac:dyDescent="0.25">
      <c r="A220" s="1">
        <v>216</v>
      </c>
      <c r="B220" s="4">
        <v>214</v>
      </c>
      <c r="C220" s="2" t="s">
        <v>14</v>
      </c>
      <c r="D220" s="50" t="s">
        <v>775</v>
      </c>
      <c r="E220" s="4">
        <v>403800</v>
      </c>
      <c r="F220" s="4">
        <v>78977</v>
      </c>
      <c r="G220" s="2" t="s">
        <v>514</v>
      </c>
      <c r="H220" s="51" t="str">
        <f t="shared" si="113"/>
        <v>100524-78977</v>
      </c>
      <c r="I220" s="4">
        <v>100524</v>
      </c>
      <c r="J220" s="2" t="s">
        <v>507</v>
      </c>
      <c r="K220" s="2" t="s">
        <v>19</v>
      </c>
      <c r="L220" s="2" t="s">
        <v>238</v>
      </c>
      <c r="M220" s="2" t="s">
        <v>21</v>
      </c>
      <c r="N220" s="3">
        <v>45108</v>
      </c>
      <c r="O220" s="3">
        <v>45473</v>
      </c>
      <c r="P220" s="12"/>
      <c r="Q220" s="12"/>
      <c r="R220" s="12"/>
      <c r="S220" s="13"/>
      <c r="T220" s="16">
        <v>55.74</v>
      </c>
      <c r="U220" s="16"/>
      <c r="V220" s="16"/>
      <c r="W220" s="17"/>
      <c r="X220" s="20">
        <v>55.74</v>
      </c>
      <c r="Y220" s="20">
        <v>1</v>
      </c>
      <c r="Z220" s="20"/>
      <c r="AA220" s="56" t="s">
        <v>1671</v>
      </c>
      <c r="AB220" s="2" t="s">
        <v>15</v>
      </c>
      <c r="AC220" s="4">
        <v>2733</v>
      </c>
      <c r="AD220" s="4">
        <v>166</v>
      </c>
      <c r="AE220" s="4"/>
      <c r="AF220" s="4">
        <v>23</v>
      </c>
      <c r="AG220" s="4">
        <v>43</v>
      </c>
      <c r="AH220" s="4"/>
      <c r="AI220" s="4"/>
      <c r="AJ220" s="4">
        <v>84</v>
      </c>
      <c r="AK220" s="4">
        <v>248</v>
      </c>
      <c r="AL220" s="4"/>
      <c r="AM220" s="4"/>
      <c r="AN220" s="4"/>
      <c r="AO220" s="4"/>
      <c r="AP220" s="4">
        <v>64</v>
      </c>
      <c r="AQ220" s="4">
        <v>27</v>
      </c>
      <c r="AR220" s="4">
        <v>9</v>
      </c>
      <c r="AS220" s="4"/>
      <c r="AT220" s="4">
        <v>20</v>
      </c>
      <c r="AU220" s="4">
        <v>45</v>
      </c>
      <c r="AV220" s="4"/>
      <c r="AW220" s="4"/>
      <c r="AX220" s="4">
        <v>71</v>
      </c>
      <c r="AY220" s="4">
        <v>98</v>
      </c>
      <c r="AZ220" s="4"/>
      <c r="BA220" s="4">
        <v>32</v>
      </c>
      <c r="BB220" s="4">
        <v>57</v>
      </c>
      <c r="BC220" s="4"/>
      <c r="BD220" s="4"/>
      <c r="BE220" s="4"/>
      <c r="BF220" s="4">
        <v>28</v>
      </c>
      <c r="BG220" s="4"/>
      <c r="BH220" s="4">
        <f t="shared" si="114"/>
        <v>1015</v>
      </c>
      <c r="BI220" s="7">
        <f t="shared" si="118"/>
        <v>56.74</v>
      </c>
      <c r="BJ220" s="7">
        <f t="shared" si="97"/>
        <v>65.960000000000008</v>
      </c>
      <c r="BK220" s="7"/>
      <c r="BL220" s="63">
        <v>-11.54</v>
      </c>
      <c r="BM220" s="7">
        <f t="shared" si="98"/>
        <v>54.420000000000009</v>
      </c>
      <c r="BN220" s="7">
        <f t="shared" si="99"/>
        <v>9.220000000000006</v>
      </c>
      <c r="BO220" s="89">
        <f t="shared" si="100"/>
        <v>0.13978168587022446</v>
      </c>
      <c r="BP220" s="7">
        <f t="shared" si="101"/>
        <v>155070.42000000001</v>
      </c>
      <c r="BQ220" s="7">
        <f t="shared" si="102"/>
        <v>180268.68000000002</v>
      </c>
      <c r="BR220" s="7"/>
      <c r="BS220" s="7"/>
      <c r="BU220" s="6">
        <f t="shared" si="103"/>
        <v>69.180000000000007</v>
      </c>
      <c r="BW220" s="65">
        <f t="shared" si="119"/>
        <v>-11.54</v>
      </c>
      <c r="BX220" s="64">
        <f t="shared" si="104"/>
        <v>57.640000000000008</v>
      </c>
      <c r="BY220" s="64">
        <f t="shared" si="105"/>
        <v>12.440000000000005</v>
      </c>
      <c r="BZ220" s="82">
        <f t="shared" si="106"/>
        <v>0.17982075744434814</v>
      </c>
      <c r="CA220" s="64">
        <f t="shared" si="107"/>
        <v>155070.42000000001</v>
      </c>
      <c r="CB220" s="64">
        <f t="shared" si="108"/>
        <v>189068.94000000003</v>
      </c>
      <c r="CC220" s="64"/>
      <c r="CD220" s="64"/>
      <c r="CF220" s="89"/>
      <c r="CG220" s="7">
        <f t="shared" si="109"/>
        <v>57591.1</v>
      </c>
      <c r="CH220" s="7">
        <f t="shared" si="110"/>
        <v>66949.400000000009</v>
      </c>
      <c r="CI220" s="7"/>
      <c r="CJ220" s="7"/>
      <c r="CL220" s="82"/>
      <c r="CM220" s="64">
        <f t="shared" si="111"/>
        <v>57591.1</v>
      </c>
      <c r="CN220" s="64">
        <f t="shared" si="112"/>
        <v>70217.700000000012</v>
      </c>
    </row>
    <row r="221" spans="1:92" x14ac:dyDescent="0.25">
      <c r="A221" s="1">
        <v>217</v>
      </c>
      <c r="B221" s="4">
        <v>215</v>
      </c>
      <c r="C221" s="2" t="s">
        <v>14</v>
      </c>
      <c r="D221" s="50" t="s">
        <v>776</v>
      </c>
      <c r="E221" s="4">
        <v>403807</v>
      </c>
      <c r="F221" s="4">
        <v>66256</v>
      </c>
      <c r="G221" s="2" t="s">
        <v>515</v>
      </c>
      <c r="H221" s="51" t="str">
        <f t="shared" si="113"/>
        <v>100524-66256</v>
      </c>
      <c r="I221" s="4">
        <v>100524</v>
      </c>
      <c r="J221" s="2" t="s">
        <v>507</v>
      </c>
      <c r="K221" s="2" t="s">
        <v>19</v>
      </c>
      <c r="L221" s="2" t="s">
        <v>516</v>
      </c>
      <c r="M221" s="2" t="s">
        <v>21</v>
      </c>
      <c r="N221" s="3">
        <v>45108</v>
      </c>
      <c r="O221" s="3">
        <v>45473</v>
      </c>
      <c r="P221" s="12"/>
      <c r="Q221" s="12"/>
      <c r="R221" s="12"/>
      <c r="S221" s="13"/>
      <c r="T221" s="16">
        <v>53.94</v>
      </c>
      <c r="U221" s="16"/>
      <c r="V221" s="16"/>
      <c r="W221" s="17"/>
      <c r="X221" s="20">
        <v>53.94</v>
      </c>
      <c r="Y221" s="20">
        <v>1</v>
      </c>
      <c r="Z221" s="20"/>
      <c r="AA221" s="56" t="s">
        <v>1671</v>
      </c>
      <c r="AB221" s="2" t="s">
        <v>15</v>
      </c>
      <c r="AC221" s="4">
        <v>1315</v>
      </c>
      <c r="AD221" s="4"/>
      <c r="AE221" s="4"/>
      <c r="AF221" s="4"/>
      <c r="AG221" s="4">
        <v>47</v>
      </c>
      <c r="AH221" s="4"/>
      <c r="AI221" s="4"/>
      <c r="AJ221" s="4">
        <v>66</v>
      </c>
      <c r="AK221" s="4"/>
      <c r="AL221" s="4"/>
      <c r="AM221" s="4"/>
      <c r="AN221" s="4"/>
      <c r="AO221" s="4">
        <v>142</v>
      </c>
      <c r="AP221" s="4"/>
      <c r="AQ221" s="4"/>
      <c r="AR221" s="4">
        <v>2</v>
      </c>
      <c r="AS221" s="4"/>
      <c r="AT221" s="4"/>
      <c r="AU221" s="4"/>
      <c r="AV221" s="4"/>
      <c r="AW221" s="4"/>
      <c r="AX221" s="4">
        <v>136</v>
      </c>
      <c r="AY221" s="4"/>
      <c r="AZ221" s="4"/>
      <c r="BA221" s="4"/>
      <c r="BB221" s="4">
        <v>1</v>
      </c>
      <c r="BC221" s="4"/>
      <c r="BD221" s="4"/>
      <c r="BE221" s="4"/>
      <c r="BF221" s="4">
        <v>290</v>
      </c>
      <c r="BG221" s="4"/>
      <c r="BH221" s="4">
        <f t="shared" si="114"/>
        <v>684</v>
      </c>
      <c r="BI221" s="7">
        <f t="shared" si="118"/>
        <v>54.94</v>
      </c>
      <c r="BJ221" s="7">
        <f t="shared" si="97"/>
        <v>63.87</v>
      </c>
      <c r="BK221" s="7"/>
      <c r="BL221" s="63">
        <v>-14.42</v>
      </c>
      <c r="BM221" s="7">
        <f t="shared" si="98"/>
        <v>49.449999999999996</v>
      </c>
      <c r="BN221" s="7">
        <f t="shared" si="99"/>
        <v>8.93</v>
      </c>
      <c r="BO221" s="89">
        <f t="shared" si="100"/>
        <v>0.13981524972600595</v>
      </c>
      <c r="BP221" s="7">
        <f t="shared" si="101"/>
        <v>72246.099999999991</v>
      </c>
      <c r="BQ221" s="7">
        <f t="shared" si="102"/>
        <v>83989.05</v>
      </c>
      <c r="BR221" s="7"/>
      <c r="BS221" s="7"/>
      <c r="BU221" s="6">
        <f t="shared" si="103"/>
        <v>66.98</v>
      </c>
      <c r="BW221" s="65">
        <f t="shared" si="119"/>
        <v>-14.42</v>
      </c>
      <c r="BX221" s="64">
        <f t="shared" si="104"/>
        <v>52.56</v>
      </c>
      <c r="BY221" s="64">
        <f t="shared" si="105"/>
        <v>12.040000000000006</v>
      </c>
      <c r="BZ221" s="82">
        <f t="shared" si="106"/>
        <v>0.17975515079128107</v>
      </c>
      <c r="CA221" s="64">
        <f t="shared" si="107"/>
        <v>72246.099999999991</v>
      </c>
      <c r="CB221" s="64">
        <f t="shared" si="108"/>
        <v>88078.700000000012</v>
      </c>
      <c r="CC221" s="64"/>
      <c r="CD221" s="64"/>
      <c r="CF221" s="89"/>
      <c r="CG221" s="7">
        <f t="shared" si="109"/>
        <v>37578.959999999999</v>
      </c>
      <c r="CH221" s="7">
        <f t="shared" si="110"/>
        <v>43687.08</v>
      </c>
      <c r="CI221" s="7"/>
      <c r="CJ221" s="7"/>
      <c r="CL221" s="82"/>
      <c r="CM221" s="64">
        <f t="shared" si="111"/>
        <v>37578.959999999999</v>
      </c>
      <c r="CN221" s="64">
        <f t="shared" si="112"/>
        <v>45814.32</v>
      </c>
    </row>
    <row r="222" spans="1:92" x14ac:dyDescent="0.25">
      <c r="A222" s="1">
        <v>218</v>
      </c>
      <c r="B222" s="4">
        <v>216</v>
      </c>
      <c r="C222" s="2" t="s">
        <v>14</v>
      </c>
      <c r="D222" s="50" t="s">
        <v>777</v>
      </c>
      <c r="E222" s="4">
        <v>404501</v>
      </c>
      <c r="F222" s="4">
        <v>66257</v>
      </c>
      <c r="G222" s="2" t="s">
        <v>517</v>
      </c>
      <c r="H222" s="51" t="str">
        <f t="shared" si="113"/>
        <v>100524-66257</v>
      </c>
      <c r="I222" s="4">
        <v>100524</v>
      </c>
      <c r="J222" s="2" t="s">
        <v>507</v>
      </c>
      <c r="K222" s="2" t="s">
        <v>19</v>
      </c>
      <c r="L222" s="2" t="s">
        <v>67</v>
      </c>
      <c r="M222" s="2" t="s">
        <v>21</v>
      </c>
      <c r="N222" s="3">
        <v>45108</v>
      </c>
      <c r="O222" s="3">
        <v>45473</v>
      </c>
      <c r="P222" s="12"/>
      <c r="Q222" s="12"/>
      <c r="R222" s="12"/>
      <c r="S222" s="13"/>
      <c r="T222" s="16">
        <v>57.95</v>
      </c>
      <c r="U222" s="16"/>
      <c r="V222" s="16"/>
      <c r="W222" s="17"/>
      <c r="X222" s="20">
        <v>57.95</v>
      </c>
      <c r="Y222" s="20">
        <v>1</v>
      </c>
      <c r="Z222" s="20"/>
      <c r="AA222" s="56" t="s">
        <v>1671</v>
      </c>
      <c r="AB222" s="2" t="s">
        <v>15</v>
      </c>
      <c r="AC222" s="4">
        <v>3676</v>
      </c>
      <c r="AD222" s="4">
        <v>223</v>
      </c>
      <c r="AE222" s="4">
        <v>14</v>
      </c>
      <c r="AF222" s="4"/>
      <c r="AG222" s="4">
        <v>188</v>
      </c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>
        <v>60</v>
      </c>
      <c r="AS222" s="4"/>
      <c r="AT222" s="4"/>
      <c r="AU222" s="4"/>
      <c r="AV222" s="4">
        <v>52</v>
      </c>
      <c r="AW222" s="4"/>
      <c r="AX222" s="4">
        <v>5</v>
      </c>
      <c r="AY222" s="4"/>
      <c r="AZ222" s="4"/>
      <c r="BA222" s="4"/>
      <c r="BB222" s="4"/>
      <c r="BC222" s="4"/>
      <c r="BD222" s="4"/>
      <c r="BE222" s="4"/>
      <c r="BF222" s="4">
        <v>632</v>
      </c>
      <c r="BG222" s="4"/>
      <c r="BH222" s="4">
        <f t="shared" si="114"/>
        <v>1174</v>
      </c>
      <c r="BI222" s="7">
        <f t="shared" si="118"/>
        <v>58.95</v>
      </c>
      <c r="BJ222" s="7">
        <f t="shared" si="97"/>
        <v>68.53</v>
      </c>
      <c r="BK222" s="7"/>
      <c r="BL222" s="63">
        <v>-14.42</v>
      </c>
      <c r="BM222" s="7">
        <f t="shared" si="98"/>
        <v>54.11</v>
      </c>
      <c r="BN222" s="7">
        <f t="shared" si="99"/>
        <v>9.5799999999999983</v>
      </c>
      <c r="BO222" s="89">
        <f t="shared" si="100"/>
        <v>0.13979279147818471</v>
      </c>
      <c r="BP222" s="7">
        <f t="shared" si="101"/>
        <v>216700.2</v>
      </c>
      <c r="BQ222" s="7">
        <f t="shared" si="102"/>
        <v>251916.28</v>
      </c>
      <c r="BR222" s="7"/>
      <c r="BS222" s="7"/>
      <c r="BU222" s="6">
        <f t="shared" si="103"/>
        <v>71.88000000000001</v>
      </c>
      <c r="BW222" s="65">
        <f t="shared" si="119"/>
        <v>-14.42</v>
      </c>
      <c r="BX222" s="64">
        <f t="shared" si="104"/>
        <v>57.460000000000008</v>
      </c>
      <c r="BY222" s="64">
        <f t="shared" si="105"/>
        <v>12.930000000000007</v>
      </c>
      <c r="BZ222" s="82">
        <f t="shared" si="106"/>
        <v>0.17988313856427385</v>
      </c>
      <c r="CA222" s="64">
        <f t="shared" si="107"/>
        <v>216700.2</v>
      </c>
      <c r="CB222" s="64">
        <f t="shared" si="108"/>
        <v>264230.88000000006</v>
      </c>
      <c r="CC222" s="64"/>
      <c r="CD222" s="64"/>
      <c r="CF222" s="89"/>
      <c r="CG222" s="7">
        <f t="shared" si="109"/>
        <v>69207.3</v>
      </c>
      <c r="CH222" s="7">
        <f t="shared" si="110"/>
        <v>80454.22</v>
      </c>
      <c r="CI222" s="7"/>
      <c r="CJ222" s="7"/>
      <c r="CL222" s="82"/>
      <c r="CM222" s="64">
        <f t="shared" si="111"/>
        <v>69207.3</v>
      </c>
      <c r="CN222" s="64">
        <f t="shared" si="112"/>
        <v>84387.12000000001</v>
      </c>
    </row>
    <row r="223" spans="1:92" x14ac:dyDescent="0.25">
      <c r="A223" s="1">
        <v>219</v>
      </c>
      <c r="B223" s="4">
        <v>217</v>
      </c>
      <c r="C223" s="2" t="s">
        <v>14</v>
      </c>
      <c r="D223" s="50" t="s">
        <v>778</v>
      </c>
      <c r="E223" s="4">
        <v>403762</v>
      </c>
      <c r="F223" s="4">
        <v>74815</v>
      </c>
      <c r="G223" s="2" t="s">
        <v>518</v>
      </c>
      <c r="H223" s="51" t="str">
        <f t="shared" si="113"/>
        <v>100524-74815</v>
      </c>
      <c r="I223" s="4">
        <v>100524</v>
      </c>
      <c r="J223" s="2" t="s">
        <v>507</v>
      </c>
      <c r="K223" s="2" t="s">
        <v>19</v>
      </c>
      <c r="L223" s="2" t="s">
        <v>519</v>
      </c>
      <c r="M223" s="2" t="s">
        <v>21</v>
      </c>
      <c r="N223" s="3">
        <v>45108</v>
      </c>
      <c r="O223" s="3">
        <v>45473</v>
      </c>
      <c r="P223" s="12"/>
      <c r="Q223" s="12"/>
      <c r="R223" s="12"/>
      <c r="S223" s="13"/>
      <c r="T223" s="16">
        <v>61.95</v>
      </c>
      <c r="U223" s="16"/>
      <c r="V223" s="16"/>
      <c r="W223" s="17"/>
      <c r="X223" s="20">
        <v>61.95</v>
      </c>
      <c r="Y223" s="20">
        <v>1</v>
      </c>
      <c r="Z223" s="20"/>
      <c r="AA223" s="56" t="s">
        <v>1671</v>
      </c>
      <c r="AB223" s="2" t="s">
        <v>15</v>
      </c>
      <c r="AC223" s="4">
        <v>1503</v>
      </c>
      <c r="AD223" s="4"/>
      <c r="AE223" s="4"/>
      <c r="AF223" s="4"/>
      <c r="AG223" s="4">
        <v>1</v>
      </c>
      <c r="AH223" s="4"/>
      <c r="AI223" s="4"/>
      <c r="AJ223" s="4">
        <v>24</v>
      </c>
      <c r="AK223" s="4"/>
      <c r="AL223" s="4"/>
      <c r="AM223" s="4"/>
      <c r="AN223" s="4"/>
      <c r="AO223" s="4"/>
      <c r="AP223" s="4"/>
      <c r="AQ223" s="4"/>
      <c r="AR223" s="4"/>
      <c r="AS223" s="4">
        <v>76</v>
      </c>
      <c r="AT223" s="4"/>
      <c r="AU223" s="4"/>
      <c r="AV223" s="4"/>
      <c r="AW223" s="4">
        <v>388</v>
      </c>
      <c r="AX223" s="4"/>
      <c r="AY223" s="4"/>
      <c r="AZ223" s="4"/>
      <c r="BA223" s="4"/>
      <c r="BB223" s="4"/>
      <c r="BC223" s="4"/>
      <c r="BD223" s="4"/>
      <c r="BE223" s="4"/>
      <c r="BF223" s="4">
        <v>4</v>
      </c>
      <c r="BG223" s="4"/>
      <c r="BH223" s="4">
        <f t="shared" si="114"/>
        <v>493</v>
      </c>
      <c r="BI223" s="7">
        <f t="shared" si="118"/>
        <v>62.95</v>
      </c>
      <c r="BJ223" s="7">
        <f t="shared" si="97"/>
        <v>73.180000000000007</v>
      </c>
      <c r="BK223" s="7"/>
      <c r="BL223" s="63">
        <v>-12.33</v>
      </c>
      <c r="BM223" s="7">
        <f t="shared" si="98"/>
        <v>60.850000000000009</v>
      </c>
      <c r="BN223" s="7">
        <f t="shared" si="99"/>
        <v>10.230000000000004</v>
      </c>
      <c r="BO223" s="89">
        <f t="shared" si="100"/>
        <v>0.13979229297622306</v>
      </c>
      <c r="BP223" s="7">
        <f t="shared" si="101"/>
        <v>94613.85</v>
      </c>
      <c r="BQ223" s="7">
        <f t="shared" si="102"/>
        <v>109989.54000000001</v>
      </c>
      <c r="BR223" s="7"/>
      <c r="BS223" s="7"/>
      <c r="BU223" s="6">
        <f t="shared" si="103"/>
        <v>76.75</v>
      </c>
      <c r="BW223" s="65">
        <f t="shared" si="119"/>
        <v>-12.33</v>
      </c>
      <c r="BX223" s="64">
        <f t="shared" si="104"/>
        <v>64.42</v>
      </c>
      <c r="BY223" s="64">
        <f t="shared" si="105"/>
        <v>13.799999999999997</v>
      </c>
      <c r="BZ223" s="82">
        <f t="shared" si="106"/>
        <v>0.17980456026058628</v>
      </c>
      <c r="CA223" s="64">
        <f t="shared" si="107"/>
        <v>94613.85</v>
      </c>
      <c r="CB223" s="64">
        <f t="shared" si="108"/>
        <v>115355.25</v>
      </c>
      <c r="CC223" s="64"/>
      <c r="CD223" s="64"/>
      <c r="CF223" s="89"/>
      <c r="CG223" s="7">
        <f t="shared" si="109"/>
        <v>31034.350000000002</v>
      </c>
      <c r="CH223" s="7">
        <f t="shared" si="110"/>
        <v>36077.740000000005</v>
      </c>
      <c r="CI223" s="7"/>
      <c r="CJ223" s="7"/>
      <c r="CL223" s="82"/>
      <c r="CM223" s="64">
        <f t="shared" si="111"/>
        <v>31034.350000000002</v>
      </c>
      <c r="CN223" s="64">
        <f t="shared" si="112"/>
        <v>37837.75</v>
      </c>
    </row>
    <row r="224" spans="1:92" x14ac:dyDescent="0.25">
      <c r="A224" s="1">
        <v>220</v>
      </c>
      <c r="B224" s="4">
        <v>218</v>
      </c>
      <c r="C224" s="2" t="s">
        <v>14</v>
      </c>
      <c r="D224" s="50" t="s">
        <v>779</v>
      </c>
      <c r="E224" s="4">
        <v>406826</v>
      </c>
      <c r="F224" s="4">
        <v>78915</v>
      </c>
      <c r="G224" s="2" t="s">
        <v>520</v>
      </c>
      <c r="H224" s="51" t="str">
        <f t="shared" si="113"/>
        <v>100524-78915</v>
      </c>
      <c r="I224" s="4">
        <v>100524</v>
      </c>
      <c r="J224" s="2" t="s">
        <v>507</v>
      </c>
      <c r="K224" s="2" t="s">
        <v>19</v>
      </c>
      <c r="L224" s="2" t="s">
        <v>519</v>
      </c>
      <c r="M224" s="2" t="s">
        <v>21</v>
      </c>
      <c r="N224" s="3">
        <v>45108</v>
      </c>
      <c r="O224" s="3">
        <v>45473</v>
      </c>
      <c r="P224" s="12"/>
      <c r="Q224" s="12"/>
      <c r="R224" s="12"/>
      <c r="S224" s="13"/>
      <c r="T224" s="16">
        <v>61.95</v>
      </c>
      <c r="U224" s="16"/>
      <c r="V224" s="16"/>
      <c r="W224" s="17"/>
      <c r="X224" s="20">
        <v>61.95</v>
      </c>
      <c r="Y224" s="20">
        <v>1</v>
      </c>
      <c r="Z224" s="20"/>
      <c r="AA224" s="56" t="s">
        <v>1671</v>
      </c>
      <c r="AB224" s="2" t="s">
        <v>15</v>
      </c>
      <c r="AC224" s="4">
        <v>508</v>
      </c>
      <c r="AD224" s="4"/>
      <c r="AE224" s="4"/>
      <c r="AF224" s="4">
        <v>61</v>
      </c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>
        <v>2</v>
      </c>
      <c r="BB224" s="4">
        <v>4</v>
      </c>
      <c r="BC224" s="4"/>
      <c r="BD224" s="4">
        <v>143</v>
      </c>
      <c r="BE224" s="4"/>
      <c r="BF224" s="4"/>
      <c r="BG224" s="4"/>
      <c r="BH224" s="4">
        <f t="shared" si="114"/>
        <v>210</v>
      </c>
      <c r="BI224" s="7">
        <f t="shared" si="118"/>
        <v>62.95</v>
      </c>
      <c r="BJ224" s="7">
        <f t="shared" si="97"/>
        <v>73.180000000000007</v>
      </c>
      <c r="BK224" s="7"/>
      <c r="BL224" s="63">
        <v>-12.33</v>
      </c>
      <c r="BM224" s="7">
        <f t="shared" si="98"/>
        <v>60.850000000000009</v>
      </c>
      <c r="BN224" s="7">
        <f t="shared" si="99"/>
        <v>10.230000000000004</v>
      </c>
      <c r="BO224" s="89">
        <f t="shared" si="100"/>
        <v>0.13979229297622306</v>
      </c>
      <c r="BP224" s="7">
        <f t="shared" si="101"/>
        <v>31978.600000000002</v>
      </c>
      <c r="BQ224" s="7">
        <f t="shared" si="102"/>
        <v>37175.440000000002</v>
      </c>
      <c r="BR224" s="7"/>
      <c r="BS224" s="7"/>
      <c r="BU224" s="6">
        <f t="shared" si="103"/>
        <v>76.75</v>
      </c>
      <c r="BW224" s="65">
        <f t="shared" si="119"/>
        <v>-12.33</v>
      </c>
      <c r="BX224" s="64">
        <f t="shared" si="104"/>
        <v>64.42</v>
      </c>
      <c r="BY224" s="64">
        <f t="shared" si="105"/>
        <v>13.799999999999997</v>
      </c>
      <c r="BZ224" s="82">
        <f t="shared" si="106"/>
        <v>0.17980456026058628</v>
      </c>
      <c r="CA224" s="64">
        <f t="shared" si="107"/>
        <v>31978.600000000002</v>
      </c>
      <c r="CB224" s="64">
        <f t="shared" si="108"/>
        <v>38989</v>
      </c>
      <c r="CC224" s="64"/>
      <c r="CD224" s="64"/>
      <c r="CF224" s="89"/>
      <c r="CG224" s="7">
        <f t="shared" si="109"/>
        <v>13219.5</v>
      </c>
      <c r="CH224" s="7">
        <f t="shared" si="110"/>
        <v>15367.800000000001</v>
      </c>
      <c r="CI224" s="7"/>
      <c r="CJ224" s="7"/>
      <c r="CL224" s="82"/>
      <c r="CM224" s="64">
        <f t="shared" si="111"/>
        <v>13219.5</v>
      </c>
      <c r="CN224" s="64">
        <f t="shared" si="112"/>
        <v>16117.5</v>
      </c>
    </row>
    <row r="225" spans="1:92" x14ac:dyDescent="0.25">
      <c r="A225" s="1">
        <v>221</v>
      </c>
      <c r="B225" s="4">
        <v>219</v>
      </c>
      <c r="C225" s="2" t="s">
        <v>14</v>
      </c>
      <c r="D225" s="50" t="s">
        <v>780</v>
      </c>
      <c r="E225" s="4">
        <v>139970</v>
      </c>
      <c r="F225" s="2" t="s">
        <v>521</v>
      </c>
      <c r="G225" s="2" t="s">
        <v>523</v>
      </c>
      <c r="H225" s="51" t="str">
        <f t="shared" si="113"/>
        <v>100814-10501/1826G</v>
      </c>
      <c r="I225" s="4">
        <v>100814</v>
      </c>
      <c r="J225" s="2" t="s">
        <v>522</v>
      </c>
      <c r="K225" s="2" t="s">
        <v>19</v>
      </c>
      <c r="L225" s="2" t="s">
        <v>524</v>
      </c>
      <c r="M225" s="2" t="s">
        <v>21</v>
      </c>
      <c r="N225" s="3">
        <v>45108</v>
      </c>
      <c r="O225" s="3">
        <v>45473</v>
      </c>
      <c r="P225" s="12"/>
      <c r="Q225" s="12"/>
      <c r="R225" s="12"/>
      <c r="S225" s="13"/>
      <c r="T225" s="16"/>
      <c r="U225" s="16"/>
      <c r="V225" s="16"/>
      <c r="W225" s="17"/>
      <c r="X225" s="20"/>
      <c r="Y225" s="20"/>
      <c r="Z225" s="20">
        <v>45.11</v>
      </c>
      <c r="AA225" s="21" t="s">
        <v>1683</v>
      </c>
      <c r="AB225" s="2" t="s">
        <v>15</v>
      </c>
      <c r="AC225" s="4">
        <v>132</v>
      </c>
      <c r="AD225" s="4"/>
      <c r="AE225" s="4">
        <v>2</v>
      </c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>
        <f t="shared" si="114"/>
        <v>2</v>
      </c>
      <c r="BI225" s="7">
        <f>Z225</f>
        <v>45.11</v>
      </c>
      <c r="BJ225" s="7">
        <f t="shared" si="97"/>
        <v>52.44</v>
      </c>
      <c r="BK225" s="7"/>
      <c r="BL225" s="63"/>
      <c r="BM225" s="7">
        <f t="shared" si="98"/>
        <v>52.44</v>
      </c>
      <c r="BN225" s="7">
        <f t="shared" si="99"/>
        <v>7.3299999999999983</v>
      </c>
      <c r="BO225" s="89">
        <f t="shared" si="100"/>
        <v>0.13977879481311972</v>
      </c>
      <c r="BP225" s="7">
        <f t="shared" si="101"/>
        <v>5954.5199999999995</v>
      </c>
      <c r="BQ225" s="7">
        <f t="shared" si="102"/>
        <v>6922.08</v>
      </c>
      <c r="BR225" s="7"/>
      <c r="BS225" s="7"/>
      <c r="BU225" s="6">
        <f t="shared" si="103"/>
        <v>55</v>
      </c>
      <c r="BX225" s="64">
        <f t="shared" si="104"/>
        <v>55</v>
      </c>
      <c r="BY225" s="64">
        <f t="shared" si="105"/>
        <v>9.89</v>
      </c>
      <c r="BZ225" s="82">
        <f t="shared" si="106"/>
        <v>0.17981818181818182</v>
      </c>
      <c r="CA225" s="64">
        <f t="shared" si="107"/>
        <v>5954.5199999999995</v>
      </c>
      <c r="CB225" s="64">
        <f t="shared" si="108"/>
        <v>7260</v>
      </c>
      <c r="CC225" s="64"/>
      <c r="CD225" s="64"/>
      <c r="CF225" s="89"/>
      <c r="CG225" s="7">
        <f t="shared" si="109"/>
        <v>90.22</v>
      </c>
      <c r="CH225" s="7">
        <f t="shared" si="110"/>
        <v>104.88</v>
      </c>
      <c r="CI225" s="7"/>
      <c r="CJ225" s="7"/>
      <c r="CL225" s="82"/>
      <c r="CM225" s="64">
        <f t="shared" si="111"/>
        <v>90.22</v>
      </c>
      <c r="CN225" s="64">
        <f t="shared" si="112"/>
        <v>110</v>
      </c>
    </row>
    <row r="226" spans="1:92" x14ac:dyDescent="0.25">
      <c r="A226" s="1">
        <v>222</v>
      </c>
      <c r="B226" s="4">
        <v>220</v>
      </c>
      <c r="C226" s="2" t="s">
        <v>14</v>
      </c>
      <c r="D226" s="50" t="s">
        <v>781</v>
      </c>
      <c r="E226" s="4">
        <v>133918</v>
      </c>
      <c r="F226" s="2" t="s">
        <v>525</v>
      </c>
      <c r="G226" s="2" t="s">
        <v>527</v>
      </c>
      <c r="H226" s="51" t="str">
        <f t="shared" si="113"/>
        <v>100568-9737-2</v>
      </c>
      <c r="I226" s="4">
        <v>100568</v>
      </c>
      <c r="J226" s="2" t="s">
        <v>526</v>
      </c>
      <c r="K226" s="2" t="s">
        <v>19</v>
      </c>
      <c r="L226" s="2" t="s">
        <v>528</v>
      </c>
      <c r="M226" s="2" t="s">
        <v>21</v>
      </c>
      <c r="N226" s="3">
        <v>45108</v>
      </c>
      <c r="O226" s="3">
        <v>45473</v>
      </c>
      <c r="P226" s="12">
        <v>73.48</v>
      </c>
      <c r="Q226" s="12"/>
      <c r="R226" s="12"/>
      <c r="S226" s="55" t="s">
        <v>1684</v>
      </c>
      <c r="T226" s="16">
        <v>73.48</v>
      </c>
      <c r="U226" s="16">
        <v>1</v>
      </c>
      <c r="V226" s="16"/>
      <c r="W226" s="17"/>
      <c r="X226" s="20"/>
      <c r="Y226" s="20"/>
      <c r="Z226" s="20"/>
      <c r="AA226" s="21"/>
      <c r="AB226" s="2" t="s">
        <v>15</v>
      </c>
      <c r="AC226" s="4">
        <v>1210</v>
      </c>
      <c r="AD226" s="4"/>
      <c r="AE226" s="4">
        <v>16</v>
      </c>
      <c r="AF226" s="4">
        <v>192</v>
      </c>
      <c r="AG226" s="4"/>
      <c r="AH226" s="4"/>
      <c r="AI226" s="4"/>
      <c r="AJ226" s="4"/>
      <c r="AK226" s="4"/>
      <c r="AL226" s="4"/>
      <c r="AM226" s="4"/>
      <c r="AN226" s="4"/>
      <c r="AO226" s="4"/>
      <c r="AP226" s="4">
        <v>118</v>
      </c>
      <c r="AQ226" s="4">
        <v>20</v>
      </c>
      <c r="AR226" s="4"/>
      <c r="AS226" s="4"/>
      <c r="AT226" s="4"/>
      <c r="AU226" s="4"/>
      <c r="AV226" s="4"/>
      <c r="AW226" s="4"/>
      <c r="AX226" s="4">
        <v>1</v>
      </c>
      <c r="AY226" s="4"/>
      <c r="AZ226" s="4"/>
      <c r="BA226" s="4">
        <v>12</v>
      </c>
      <c r="BB226" s="4">
        <v>2</v>
      </c>
      <c r="BC226" s="4"/>
      <c r="BD226" s="4"/>
      <c r="BE226" s="4"/>
      <c r="BF226" s="4"/>
      <c r="BG226" s="4"/>
      <c r="BH226" s="4">
        <f t="shared" si="114"/>
        <v>361</v>
      </c>
      <c r="BI226" s="7">
        <f>T226+U226</f>
        <v>74.48</v>
      </c>
      <c r="BJ226" s="7">
        <f t="shared" si="97"/>
        <v>86.59</v>
      </c>
      <c r="BK226" s="7"/>
      <c r="BL226" s="63"/>
      <c r="BM226" s="7">
        <f t="shared" si="98"/>
        <v>86.59</v>
      </c>
      <c r="BN226" s="7">
        <f t="shared" si="99"/>
        <v>12.11</v>
      </c>
      <c r="BO226" s="89">
        <f t="shared" si="100"/>
        <v>0.13985448666127728</v>
      </c>
      <c r="BP226" s="7">
        <f t="shared" si="101"/>
        <v>90120.8</v>
      </c>
      <c r="BQ226" s="7">
        <f t="shared" si="102"/>
        <v>104773.90000000001</v>
      </c>
      <c r="BR226" s="7"/>
      <c r="BS226" s="7"/>
      <c r="BU226" s="6">
        <f t="shared" si="103"/>
        <v>90.81</v>
      </c>
      <c r="BX226" s="64">
        <f t="shared" si="104"/>
        <v>90.81</v>
      </c>
      <c r="BY226" s="64">
        <f t="shared" si="105"/>
        <v>16.329999999999998</v>
      </c>
      <c r="BZ226" s="82">
        <f t="shared" si="106"/>
        <v>0.17982601035128287</v>
      </c>
      <c r="CA226" s="64">
        <f t="shared" si="107"/>
        <v>90120.8</v>
      </c>
      <c r="CB226" s="64">
        <f t="shared" si="108"/>
        <v>109880.1</v>
      </c>
      <c r="CC226" s="64"/>
      <c r="CD226" s="64"/>
      <c r="CF226" s="89"/>
      <c r="CG226" s="7">
        <f t="shared" si="109"/>
        <v>26887.280000000002</v>
      </c>
      <c r="CH226" s="7">
        <f t="shared" si="110"/>
        <v>31258.99</v>
      </c>
      <c r="CI226" s="7"/>
      <c r="CJ226" s="7"/>
      <c r="CL226" s="82"/>
      <c r="CM226" s="64">
        <f t="shared" si="111"/>
        <v>26887.280000000002</v>
      </c>
      <c r="CN226" s="64">
        <f t="shared" si="112"/>
        <v>32782.410000000003</v>
      </c>
    </row>
    <row r="227" spans="1:92" x14ac:dyDescent="0.25">
      <c r="A227" s="1">
        <v>223</v>
      </c>
      <c r="B227" s="4">
        <v>221</v>
      </c>
      <c r="C227" s="2" t="s">
        <v>14</v>
      </c>
      <c r="D227" s="50" t="s">
        <v>782</v>
      </c>
      <c r="E227" s="4">
        <v>144045</v>
      </c>
      <c r="F227" s="2" t="s">
        <v>529</v>
      </c>
      <c r="G227" s="2" t="s">
        <v>530</v>
      </c>
      <c r="H227" s="51" t="str">
        <f t="shared" si="113"/>
        <v>100568-9702-2</v>
      </c>
      <c r="I227" s="4">
        <v>100568</v>
      </c>
      <c r="J227" s="2" t="s">
        <v>526</v>
      </c>
      <c r="K227" s="2" t="s">
        <v>19</v>
      </c>
      <c r="L227" s="2" t="s">
        <v>531</v>
      </c>
      <c r="M227" s="2" t="s">
        <v>21</v>
      </c>
      <c r="N227" s="3">
        <v>45108</v>
      </c>
      <c r="O227" s="3">
        <v>45473</v>
      </c>
      <c r="P227" s="12">
        <v>78.7</v>
      </c>
      <c r="Q227" s="12"/>
      <c r="R227" s="12"/>
      <c r="S227" s="55" t="s">
        <v>1684</v>
      </c>
      <c r="T227" s="16">
        <v>78.7</v>
      </c>
      <c r="U227" s="16">
        <v>1</v>
      </c>
      <c r="V227" s="16"/>
      <c r="W227" s="17"/>
      <c r="X227" s="20"/>
      <c r="Y227" s="20"/>
      <c r="Z227" s="20"/>
      <c r="AA227" s="21"/>
      <c r="AB227" s="2" t="s">
        <v>15</v>
      </c>
      <c r="AC227" s="4">
        <v>491</v>
      </c>
      <c r="AD227" s="4"/>
      <c r="AE227" s="4"/>
      <c r="AF227" s="4">
        <v>78</v>
      </c>
      <c r="AG227" s="4"/>
      <c r="AH227" s="4"/>
      <c r="AI227" s="4"/>
      <c r="AJ227" s="4"/>
      <c r="AK227" s="4"/>
      <c r="AL227" s="4"/>
      <c r="AM227" s="4"/>
      <c r="AN227" s="4"/>
      <c r="AO227" s="4"/>
      <c r="AP227" s="4">
        <v>9</v>
      </c>
      <c r="AQ227" s="4">
        <v>87</v>
      </c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>
        <f t="shared" si="114"/>
        <v>174</v>
      </c>
      <c r="BI227" s="7">
        <f>T227+U227</f>
        <v>79.7</v>
      </c>
      <c r="BJ227" s="7">
        <f t="shared" si="97"/>
        <v>92.660000000000011</v>
      </c>
      <c r="BK227" s="7"/>
      <c r="BL227" s="63"/>
      <c r="BM227" s="7">
        <f t="shared" si="98"/>
        <v>92.660000000000011</v>
      </c>
      <c r="BN227" s="7">
        <f t="shared" si="99"/>
        <v>12.960000000000008</v>
      </c>
      <c r="BO227" s="89">
        <f t="shared" si="100"/>
        <v>0.13986617742283625</v>
      </c>
      <c r="BP227" s="7">
        <f t="shared" si="101"/>
        <v>39132.700000000004</v>
      </c>
      <c r="BQ227" s="7">
        <f t="shared" si="102"/>
        <v>45496.060000000005</v>
      </c>
      <c r="BR227" s="7"/>
      <c r="BS227" s="7"/>
      <c r="BU227" s="6">
        <f t="shared" si="103"/>
        <v>97.18</v>
      </c>
      <c r="BX227" s="64">
        <f t="shared" si="104"/>
        <v>97.18</v>
      </c>
      <c r="BY227" s="64">
        <f t="shared" si="105"/>
        <v>17.480000000000004</v>
      </c>
      <c r="BZ227" s="82">
        <f t="shared" si="106"/>
        <v>0.1798724017287508</v>
      </c>
      <c r="CA227" s="64">
        <f t="shared" si="107"/>
        <v>39132.700000000004</v>
      </c>
      <c r="CB227" s="64">
        <f t="shared" si="108"/>
        <v>47715.380000000005</v>
      </c>
      <c r="CC227" s="64"/>
      <c r="CD227" s="64"/>
      <c r="CF227" s="89"/>
      <c r="CG227" s="7">
        <f t="shared" si="109"/>
        <v>13867.800000000001</v>
      </c>
      <c r="CH227" s="7">
        <f t="shared" si="110"/>
        <v>16122.840000000002</v>
      </c>
      <c r="CI227" s="7"/>
      <c r="CJ227" s="7"/>
      <c r="CL227" s="82"/>
      <c r="CM227" s="64">
        <f t="shared" si="111"/>
        <v>13867.800000000001</v>
      </c>
      <c r="CN227" s="64">
        <f t="shared" si="112"/>
        <v>16909.32</v>
      </c>
    </row>
    <row r="228" spans="1:92" x14ac:dyDescent="0.25">
      <c r="A228" s="1">
        <v>224</v>
      </c>
      <c r="B228" s="51" t="s">
        <v>1634</v>
      </c>
      <c r="C228" s="2" t="s">
        <v>14</v>
      </c>
      <c r="D228" s="50" t="s">
        <v>783</v>
      </c>
      <c r="E228" s="4">
        <v>406364</v>
      </c>
      <c r="F228" s="2" t="s">
        <v>532</v>
      </c>
      <c r="G228" s="2" t="s">
        <v>533</v>
      </c>
      <c r="H228" s="51" t="str">
        <f t="shared" si="113"/>
        <v>100554-044535-77</v>
      </c>
      <c r="I228" s="4">
        <v>100554</v>
      </c>
      <c r="J228" s="2" t="s">
        <v>534</v>
      </c>
      <c r="K228" s="2" t="s">
        <v>19</v>
      </c>
      <c r="L228" s="2" t="s">
        <v>276</v>
      </c>
      <c r="M228" s="2" t="s">
        <v>21</v>
      </c>
      <c r="N228" s="3">
        <v>45108</v>
      </c>
      <c r="O228" s="3">
        <v>45473</v>
      </c>
      <c r="P228" s="12"/>
      <c r="Q228" s="12"/>
      <c r="R228" s="12"/>
      <c r="S228" s="13"/>
      <c r="T228" s="16" t="e">
        <f>VLOOKUP(E228,#REF!,12,FALSE)</f>
        <v>#REF!</v>
      </c>
      <c r="U228" s="16"/>
      <c r="V228" s="16" t="e">
        <f>VLOOKUP(E228,#REF!,14,FALSE)</f>
        <v>#REF!</v>
      </c>
      <c r="W228" s="17"/>
      <c r="X228" s="20"/>
      <c r="Y228" s="20"/>
      <c r="Z228" s="20"/>
      <c r="AA228" s="21"/>
      <c r="AB228" s="2" t="s">
        <v>15</v>
      </c>
      <c r="AC228" s="4">
        <v>383</v>
      </c>
      <c r="AD228" s="4"/>
      <c r="AE228" s="4"/>
      <c r="AF228" s="4">
        <v>15</v>
      </c>
      <c r="AG228" s="4"/>
      <c r="AH228" s="4"/>
      <c r="AI228" s="4"/>
      <c r="AJ228" s="4"/>
      <c r="AK228" s="4"/>
      <c r="AL228" s="4"/>
      <c r="AM228" s="4"/>
      <c r="AN228" s="4"/>
      <c r="AO228" s="4">
        <v>73</v>
      </c>
      <c r="AP228" s="4"/>
      <c r="AQ228" s="4"/>
      <c r="AR228" s="4"/>
      <c r="AS228" s="4">
        <v>37</v>
      </c>
      <c r="AT228" s="4"/>
      <c r="AU228" s="4"/>
      <c r="AV228" s="4"/>
      <c r="AW228" s="4"/>
      <c r="AX228" s="4"/>
      <c r="AY228" s="4">
        <v>203</v>
      </c>
      <c r="AZ228" s="4"/>
      <c r="BA228" s="4"/>
      <c r="BB228" s="4"/>
      <c r="BC228" s="4"/>
      <c r="BD228" s="4"/>
      <c r="BE228" s="4"/>
      <c r="BF228" s="4"/>
      <c r="BG228" s="4"/>
      <c r="BH228" s="4">
        <f t="shared" si="114"/>
        <v>328</v>
      </c>
      <c r="BI228" s="7" t="e">
        <f>V228</f>
        <v>#REF!</v>
      </c>
      <c r="BJ228" s="7" t="e">
        <f>BI228</f>
        <v>#REF!</v>
      </c>
      <c r="BK228" s="59">
        <v>4.49</v>
      </c>
      <c r="BL228" s="63"/>
      <c r="BM228" s="7" t="e">
        <f t="shared" si="98"/>
        <v>#REF!</v>
      </c>
      <c r="BN228" s="7" t="e">
        <f t="shared" si="99"/>
        <v>#REF!</v>
      </c>
      <c r="BO228" s="89" t="e">
        <f t="shared" si="100"/>
        <v>#REF!</v>
      </c>
      <c r="BP228" s="7" t="e">
        <f t="shared" si="101"/>
        <v>#REF!</v>
      </c>
      <c r="BQ228" s="7" t="e">
        <f t="shared" si="102"/>
        <v>#REF!</v>
      </c>
      <c r="BR228" s="7"/>
      <c r="BS228" s="7"/>
      <c r="BU228" s="6" t="e">
        <f>BI228</f>
        <v>#REF!</v>
      </c>
      <c r="BV228" s="64">
        <v>6.05</v>
      </c>
      <c r="BX228" s="64" t="e">
        <f t="shared" si="104"/>
        <v>#REF!</v>
      </c>
      <c r="BY228" s="64" t="e">
        <f t="shared" si="105"/>
        <v>#REF!</v>
      </c>
      <c r="CA228" s="64" t="e">
        <f t="shared" si="107"/>
        <v>#REF!</v>
      </c>
      <c r="CB228" s="64" t="e">
        <f t="shared" si="108"/>
        <v>#REF!</v>
      </c>
      <c r="CC228" s="64"/>
      <c r="CD228" s="64"/>
      <c r="CF228" s="89"/>
      <c r="CG228" s="7" t="e">
        <f t="shared" si="109"/>
        <v>#REF!</v>
      </c>
      <c r="CH228" s="7" t="e">
        <f t="shared" si="110"/>
        <v>#REF!</v>
      </c>
      <c r="CI228" s="7"/>
      <c r="CJ228" s="7"/>
      <c r="CM228" s="64" t="e">
        <f t="shared" si="111"/>
        <v>#REF!</v>
      </c>
      <c r="CN228" s="64" t="e">
        <f t="shared" si="112"/>
        <v>#REF!</v>
      </c>
    </row>
    <row r="229" spans="1:92" x14ac:dyDescent="0.25">
      <c r="A229" s="1"/>
      <c r="B229" s="51" t="s">
        <v>1635</v>
      </c>
      <c r="C229" s="2" t="s">
        <v>14</v>
      </c>
      <c r="D229" s="50" t="s">
        <v>783</v>
      </c>
      <c r="E229" s="4">
        <v>102744</v>
      </c>
      <c r="F229" s="2" t="s">
        <v>1685</v>
      </c>
      <c r="G229" s="2" t="s">
        <v>1646</v>
      </c>
      <c r="H229" s="51" t="str">
        <f t="shared" si="113"/>
        <v>100554-4453</v>
      </c>
      <c r="I229" s="4">
        <v>100554</v>
      </c>
      <c r="J229" s="2" t="s">
        <v>534</v>
      </c>
      <c r="K229" s="2" t="s">
        <v>19</v>
      </c>
      <c r="L229" s="2" t="s">
        <v>276</v>
      </c>
      <c r="M229" s="2"/>
      <c r="N229" s="3"/>
      <c r="O229" s="3"/>
      <c r="P229" s="12"/>
      <c r="Q229" s="12"/>
      <c r="R229" s="12"/>
      <c r="S229" s="13"/>
      <c r="T229" s="16" t="e">
        <f>VLOOKUP(E229,#REF!,12,FALSE)</f>
        <v>#REF!</v>
      </c>
      <c r="U229" s="16"/>
      <c r="V229" s="16" t="e">
        <f>VLOOKUP(E229,#REF!,14,FALSE)</f>
        <v>#REF!</v>
      </c>
      <c r="W229" s="17"/>
      <c r="X229" s="20"/>
      <c r="Y229" s="20"/>
      <c r="Z229" s="20"/>
      <c r="AA229" s="21"/>
      <c r="AB229" s="2"/>
      <c r="AC229" s="4">
        <v>0</v>
      </c>
      <c r="AD229" s="4"/>
      <c r="AE229" s="4"/>
      <c r="AF229" s="4">
        <v>10</v>
      </c>
      <c r="AG229" s="4"/>
      <c r="AH229" s="4"/>
      <c r="AI229" s="4"/>
      <c r="AJ229" s="4"/>
      <c r="AK229" s="4"/>
      <c r="AL229" s="4"/>
      <c r="AM229" s="4"/>
      <c r="AN229" s="4"/>
      <c r="AO229" s="4">
        <v>4</v>
      </c>
      <c r="AP229" s="4"/>
      <c r="AQ229" s="4"/>
      <c r="AR229" s="4"/>
      <c r="AS229" s="4">
        <v>188</v>
      </c>
      <c r="AT229" s="4"/>
      <c r="AU229" s="4"/>
      <c r="AV229" s="4"/>
      <c r="AW229" s="4"/>
      <c r="AX229" s="4"/>
      <c r="AY229" s="4">
        <v>18</v>
      </c>
      <c r="AZ229" s="4"/>
      <c r="BA229" s="4"/>
      <c r="BB229" s="4"/>
      <c r="BC229" s="4"/>
      <c r="BD229" s="4"/>
      <c r="BE229" s="4"/>
      <c r="BF229" s="4"/>
      <c r="BG229" s="4"/>
      <c r="BH229" s="4">
        <f t="shared" si="114"/>
        <v>220</v>
      </c>
      <c r="BI229" s="7" t="e">
        <f>V229</f>
        <v>#REF!</v>
      </c>
      <c r="BJ229" s="7" t="e">
        <f>ROUNDUP(((BI229/0.86)-0.02),2)</f>
        <v>#REF!</v>
      </c>
      <c r="BK229" s="7"/>
      <c r="BL229" s="63"/>
      <c r="BM229" s="7" t="e">
        <f t="shared" si="98"/>
        <v>#REF!</v>
      </c>
      <c r="BN229" s="7" t="e">
        <f t="shared" si="99"/>
        <v>#REF!</v>
      </c>
      <c r="BO229" s="89" t="e">
        <f t="shared" si="100"/>
        <v>#REF!</v>
      </c>
      <c r="BP229" s="7" t="e">
        <f t="shared" si="101"/>
        <v>#REF!</v>
      </c>
      <c r="BQ229" s="7" t="e">
        <f t="shared" si="102"/>
        <v>#REF!</v>
      </c>
      <c r="BR229" s="7"/>
      <c r="BS229" s="7"/>
      <c r="BU229" s="6" t="e">
        <f>ROUNDUP(((BI229/0.82)-0.02),2)</f>
        <v>#REF!</v>
      </c>
      <c r="BX229" s="64" t="e">
        <f t="shared" si="104"/>
        <v>#REF!</v>
      </c>
      <c r="BY229" s="64" t="e">
        <f t="shared" si="105"/>
        <v>#REF!</v>
      </c>
      <c r="BZ229" s="82" t="e">
        <f>((BU229+BV229)-BI229)/(BU229+BV229)</f>
        <v>#REF!</v>
      </c>
      <c r="CA229" s="64" t="e">
        <f t="shared" si="107"/>
        <v>#REF!</v>
      </c>
      <c r="CB229" s="64" t="e">
        <f t="shared" si="108"/>
        <v>#REF!</v>
      </c>
      <c r="CC229" s="64"/>
      <c r="CD229" s="64"/>
      <c r="CF229" s="89"/>
      <c r="CG229" s="7" t="e">
        <f t="shared" si="109"/>
        <v>#REF!</v>
      </c>
      <c r="CH229" s="7" t="e">
        <f t="shared" si="110"/>
        <v>#REF!</v>
      </c>
      <c r="CI229" s="7"/>
      <c r="CJ229" s="7"/>
      <c r="CL229" s="82"/>
      <c r="CM229" s="64" t="e">
        <f t="shared" si="111"/>
        <v>#REF!</v>
      </c>
      <c r="CN229" s="64" t="e">
        <f t="shared" si="112"/>
        <v>#REF!</v>
      </c>
    </row>
    <row r="230" spans="1:92" x14ac:dyDescent="0.25">
      <c r="A230" s="1">
        <v>225</v>
      </c>
      <c r="B230" s="51" t="s">
        <v>1636</v>
      </c>
      <c r="C230" s="2" t="s">
        <v>14</v>
      </c>
      <c r="D230" s="50" t="s">
        <v>784</v>
      </c>
      <c r="E230" s="4">
        <v>406508</v>
      </c>
      <c r="F230" s="2" t="s">
        <v>535</v>
      </c>
      <c r="G230" s="2" t="s">
        <v>536</v>
      </c>
      <c r="H230" s="51" t="str">
        <f t="shared" si="113"/>
        <v>100554-059605-77</v>
      </c>
      <c r="I230" s="4">
        <v>100554</v>
      </c>
      <c r="J230" s="2" t="s">
        <v>534</v>
      </c>
      <c r="K230" s="2" t="s">
        <v>19</v>
      </c>
      <c r="L230" s="2" t="s">
        <v>283</v>
      </c>
      <c r="M230" s="2" t="s">
        <v>21</v>
      </c>
      <c r="N230" s="3">
        <v>45108</v>
      </c>
      <c r="O230" s="3">
        <v>45473</v>
      </c>
      <c r="P230" s="12"/>
      <c r="Q230" s="12"/>
      <c r="R230" s="12"/>
      <c r="S230" s="13"/>
      <c r="T230" s="16" t="e">
        <f>VLOOKUP(E230,#REF!,12,FALSE)</f>
        <v>#REF!</v>
      </c>
      <c r="U230" s="16"/>
      <c r="V230" s="16" t="e">
        <f>VLOOKUP(E230,#REF!,14,FALSE)</f>
        <v>#REF!</v>
      </c>
      <c r="W230" s="17"/>
      <c r="X230" s="20"/>
      <c r="Y230" s="20"/>
      <c r="Z230" s="20"/>
      <c r="AA230" s="21"/>
      <c r="AB230" s="2" t="s">
        <v>15</v>
      </c>
      <c r="AC230" s="4">
        <v>445</v>
      </c>
      <c r="AD230" s="4"/>
      <c r="AE230" s="4"/>
      <c r="AF230" s="4"/>
      <c r="AG230" s="4"/>
      <c r="AH230" s="4"/>
      <c r="AI230" s="4"/>
      <c r="AJ230" s="4"/>
      <c r="AK230" s="4"/>
      <c r="AL230" s="4"/>
      <c r="AM230" s="4">
        <v>43</v>
      </c>
      <c r="AN230" s="4"/>
      <c r="AO230" s="4"/>
      <c r="AP230" s="4"/>
      <c r="AQ230" s="4"/>
      <c r="AR230" s="4"/>
      <c r="AS230" s="4">
        <v>8</v>
      </c>
      <c r="AT230" s="4"/>
      <c r="AU230" s="4">
        <v>4</v>
      </c>
      <c r="AV230" s="4"/>
      <c r="AW230" s="4">
        <v>7</v>
      </c>
      <c r="AX230" s="4"/>
      <c r="AY230" s="4"/>
      <c r="AZ230" s="4"/>
      <c r="BA230" s="4"/>
      <c r="BB230" s="4"/>
      <c r="BC230" s="4"/>
      <c r="BD230" s="4"/>
      <c r="BE230" s="4"/>
      <c r="BF230" s="4">
        <v>26</v>
      </c>
      <c r="BG230" s="4">
        <v>25</v>
      </c>
      <c r="BH230" s="4">
        <f t="shared" si="114"/>
        <v>113</v>
      </c>
      <c r="BI230" s="7" t="e">
        <f>V230</f>
        <v>#REF!</v>
      </c>
      <c r="BJ230" s="7" t="e">
        <f>BI230</f>
        <v>#REF!</v>
      </c>
      <c r="BK230" s="59">
        <v>7.16</v>
      </c>
      <c r="BL230" s="63"/>
      <c r="BM230" s="7" t="e">
        <f t="shared" si="98"/>
        <v>#REF!</v>
      </c>
      <c r="BN230" s="7" t="e">
        <f t="shared" si="99"/>
        <v>#REF!</v>
      </c>
      <c r="BO230" s="89" t="e">
        <f t="shared" si="100"/>
        <v>#REF!</v>
      </c>
      <c r="BP230" s="7" t="e">
        <f t="shared" si="101"/>
        <v>#REF!</v>
      </c>
      <c r="BQ230" s="7" t="e">
        <f t="shared" si="102"/>
        <v>#REF!</v>
      </c>
      <c r="BR230" s="7"/>
      <c r="BS230" s="7"/>
      <c r="BU230" s="6" t="e">
        <f>BI230</f>
        <v>#REF!</v>
      </c>
      <c r="BV230" s="64">
        <v>9.65</v>
      </c>
      <c r="BX230" s="64" t="e">
        <f t="shared" si="104"/>
        <v>#REF!</v>
      </c>
      <c r="BY230" s="64" t="e">
        <f t="shared" si="105"/>
        <v>#REF!</v>
      </c>
      <c r="CA230" s="64" t="e">
        <f t="shared" si="107"/>
        <v>#REF!</v>
      </c>
      <c r="CB230" s="64" t="e">
        <f t="shared" si="108"/>
        <v>#REF!</v>
      </c>
      <c r="CC230" s="64"/>
      <c r="CD230" s="64"/>
      <c r="CF230" s="89"/>
      <c r="CG230" s="7" t="e">
        <f t="shared" si="109"/>
        <v>#REF!</v>
      </c>
      <c r="CH230" s="7" t="e">
        <f t="shared" si="110"/>
        <v>#REF!</v>
      </c>
      <c r="CI230" s="7"/>
      <c r="CJ230" s="7"/>
      <c r="CM230" s="64" t="e">
        <f t="shared" si="111"/>
        <v>#REF!</v>
      </c>
      <c r="CN230" s="64" t="e">
        <f t="shared" si="112"/>
        <v>#REF!</v>
      </c>
    </row>
    <row r="231" spans="1:92" x14ac:dyDescent="0.25">
      <c r="A231" s="1"/>
      <c r="B231" s="51" t="s">
        <v>1637</v>
      </c>
      <c r="C231" s="2" t="s">
        <v>14</v>
      </c>
      <c r="D231" s="50" t="s">
        <v>784</v>
      </c>
      <c r="E231" s="4">
        <v>141561</v>
      </c>
      <c r="F231" s="2" t="s">
        <v>1655</v>
      </c>
      <c r="G231" s="2" t="s">
        <v>1656</v>
      </c>
      <c r="H231" s="51" t="str">
        <f t="shared" si="113"/>
        <v>100554-59600-00</v>
      </c>
      <c r="I231" s="4">
        <v>100554</v>
      </c>
      <c r="J231" s="2" t="s">
        <v>534</v>
      </c>
      <c r="K231" s="2" t="s">
        <v>19</v>
      </c>
      <c r="L231" s="2" t="s">
        <v>283</v>
      </c>
      <c r="M231" s="2"/>
      <c r="N231" s="3"/>
      <c r="O231" s="3"/>
      <c r="P231" s="12"/>
      <c r="Q231" s="12"/>
      <c r="R231" s="12"/>
      <c r="S231" s="13"/>
      <c r="T231" s="16" t="e">
        <f>VLOOKUP(E231,#REF!,12,FALSE)</f>
        <v>#REF!</v>
      </c>
      <c r="U231" s="16"/>
      <c r="V231" s="16" t="e">
        <f>VLOOKUP(E231,#REF!,14,FALSE)</f>
        <v>#REF!</v>
      </c>
      <c r="W231" s="17"/>
      <c r="X231" s="20"/>
      <c r="Y231" s="20"/>
      <c r="Z231" s="20"/>
      <c r="AA231" s="21"/>
      <c r="AB231" s="2"/>
      <c r="AC231" s="4">
        <v>0</v>
      </c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>
        <f t="shared" si="114"/>
        <v>0</v>
      </c>
      <c r="BI231" s="7" t="e">
        <f>V231</f>
        <v>#REF!</v>
      </c>
      <c r="BJ231" s="7" t="e">
        <f t="shared" ref="BJ231:BJ242" si="120">ROUNDUP(((BI231/0.86)-0.02),2)</f>
        <v>#REF!</v>
      </c>
      <c r="BK231" s="7"/>
      <c r="BL231" s="63"/>
      <c r="BM231" s="7" t="e">
        <f t="shared" si="98"/>
        <v>#REF!</v>
      </c>
      <c r="BN231" s="7" t="e">
        <f t="shared" si="99"/>
        <v>#REF!</v>
      </c>
      <c r="BO231" s="89" t="e">
        <f t="shared" si="100"/>
        <v>#REF!</v>
      </c>
      <c r="BP231" s="7" t="e">
        <f t="shared" si="101"/>
        <v>#REF!</v>
      </c>
      <c r="BQ231" s="7" t="e">
        <f t="shared" si="102"/>
        <v>#REF!</v>
      </c>
      <c r="BR231" s="7"/>
      <c r="BS231" s="7"/>
      <c r="BU231" s="6" t="e">
        <f t="shared" ref="BU231:BU242" si="121">ROUNDUP(((BI231/0.82)-0.02),2)</f>
        <v>#REF!</v>
      </c>
      <c r="BX231" s="64" t="e">
        <f t="shared" si="104"/>
        <v>#REF!</v>
      </c>
      <c r="BY231" s="64" t="e">
        <f t="shared" si="105"/>
        <v>#REF!</v>
      </c>
      <c r="BZ231" s="82" t="e">
        <f t="shared" ref="BZ231:BZ242" si="122">((BU231+BV231)-BI231)/(BU231+BV231)</f>
        <v>#REF!</v>
      </c>
      <c r="CA231" s="64" t="e">
        <f t="shared" si="107"/>
        <v>#REF!</v>
      </c>
      <c r="CB231" s="64" t="e">
        <f t="shared" si="108"/>
        <v>#REF!</v>
      </c>
      <c r="CC231" s="64"/>
      <c r="CD231" s="64"/>
      <c r="CF231" s="89"/>
      <c r="CG231" s="7" t="e">
        <f t="shared" si="109"/>
        <v>#REF!</v>
      </c>
      <c r="CH231" s="7" t="e">
        <f t="shared" si="110"/>
        <v>#REF!</v>
      </c>
      <c r="CI231" s="7"/>
      <c r="CJ231" s="7"/>
      <c r="CL231" s="82"/>
      <c r="CM231" s="64" t="e">
        <f t="shared" si="111"/>
        <v>#REF!</v>
      </c>
      <c r="CN231" s="64" t="e">
        <f t="shared" si="112"/>
        <v>#REF!</v>
      </c>
    </row>
    <row r="232" spans="1:92" x14ac:dyDescent="0.25">
      <c r="A232" s="1">
        <v>226</v>
      </c>
      <c r="B232" s="4">
        <v>224</v>
      </c>
      <c r="C232" s="2" t="s">
        <v>14</v>
      </c>
      <c r="D232" s="50" t="s">
        <v>785</v>
      </c>
      <c r="E232" s="4">
        <v>133985</v>
      </c>
      <c r="F232" s="2" t="s">
        <v>537</v>
      </c>
      <c r="G232" s="2" t="s">
        <v>538</v>
      </c>
      <c r="H232" s="51" t="str">
        <f t="shared" si="113"/>
        <v>100318-8-52724-00301-6</v>
      </c>
      <c r="I232" s="4">
        <v>100318</v>
      </c>
      <c r="J232" s="2" t="s">
        <v>539</v>
      </c>
      <c r="K232" s="2" t="s">
        <v>19</v>
      </c>
      <c r="L232" s="2" t="s">
        <v>540</v>
      </c>
      <c r="M232" s="2" t="s">
        <v>21</v>
      </c>
      <c r="N232" s="3">
        <v>45108</v>
      </c>
      <c r="O232" s="3">
        <v>45473</v>
      </c>
      <c r="P232" s="12">
        <v>29</v>
      </c>
      <c r="Q232" s="12"/>
      <c r="R232" s="12"/>
      <c r="S232" s="55" t="s">
        <v>1686</v>
      </c>
      <c r="T232" s="16">
        <v>29</v>
      </c>
      <c r="U232" s="16">
        <v>1</v>
      </c>
      <c r="V232" s="16"/>
      <c r="W232" s="17"/>
      <c r="X232" s="20"/>
      <c r="Y232" s="20"/>
      <c r="Z232" s="20"/>
      <c r="AA232" s="21"/>
      <c r="AB232" s="2" t="s">
        <v>15</v>
      </c>
      <c r="AC232" s="4">
        <v>2780</v>
      </c>
      <c r="AD232" s="4"/>
      <c r="AE232" s="4">
        <v>7</v>
      </c>
      <c r="AF232" s="4"/>
      <c r="AG232" s="4"/>
      <c r="AH232" s="4"/>
      <c r="AI232" s="4"/>
      <c r="AJ232" s="4"/>
      <c r="AK232" s="4">
        <v>208</v>
      </c>
      <c r="AL232" s="4">
        <v>11</v>
      </c>
      <c r="AM232" s="4"/>
      <c r="AN232" s="4"/>
      <c r="AO232" s="4">
        <v>54</v>
      </c>
      <c r="AP232" s="4">
        <v>2</v>
      </c>
      <c r="AQ232" s="4">
        <v>693</v>
      </c>
      <c r="AR232" s="4"/>
      <c r="AS232" s="4"/>
      <c r="AT232" s="4"/>
      <c r="AU232" s="4">
        <v>18</v>
      </c>
      <c r="AV232" s="4"/>
      <c r="AW232" s="4"/>
      <c r="AX232" s="4"/>
      <c r="AY232" s="4">
        <v>87</v>
      </c>
      <c r="AZ232" s="4"/>
      <c r="BA232" s="4">
        <v>2</v>
      </c>
      <c r="BB232" s="4"/>
      <c r="BC232" s="4"/>
      <c r="BD232" s="4"/>
      <c r="BE232" s="4"/>
      <c r="BF232" s="4"/>
      <c r="BG232" s="4"/>
      <c r="BH232" s="4">
        <f t="shared" si="114"/>
        <v>1082</v>
      </c>
      <c r="BI232" s="7">
        <f>T232+U232</f>
        <v>30</v>
      </c>
      <c r="BJ232" s="7">
        <f t="shared" si="120"/>
        <v>34.869999999999997</v>
      </c>
      <c r="BK232" s="7"/>
      <c r="BL232" s="63"/>
      <c r="BM232" s="7">
        <f t="shared" si="98"/>
        <v>34.869999999999997</v>
      </c>
      <c r="BN232" s="7">
        <f t="shared" si="99"/>
        <v>4.8699999999999974</v>
      </c>
      <c r="BO232" s="89">
        <f t="shared" si="100"/>
        <v>0.1396616002294235</v>
      </c>
      <c r="BP232" s="7">
        <f t="shared" si="101"/>
        <v>83400</v>
      </c>
      <c r="BQ232" s="7">
        <f t="shared" si="102"/>
        <v>96938.599999999991</v>
      </c>
      <c r="BR232" s="7"/>
      <c r="BS232" s="7"/>
      <c r="BU232" s="6">
        <f t="shared" si="121"/>
        <v>36.57</v>
      </c>
      <c r="BX232" s="64">
        <f t="shared" si="104"/>
        <v>36.57</v>
      </c>
      <c r="BY232" s="64">
        <f t="shared" si="105"/>
        <v>6.57</v>
      </c>
      <c r="BZ232" s="82">
        <f t="shared" si="122"/>
        <v>0.17965545529122232</v>
      </c>
      <c r="CA232" s="64">
        <f t="shared" si="107"/>
        <v>83400</v>
      </c>
      <c r="CB232" s="64">
        <f t="shared" si="108"/>
        <v>101664.6</v>
      </c>
      <c r="CC232" s="64"/>
      <c r="CD232" s="64"/>
      <c r="CF232" s="89"/>
      <c r="CG232" s="7">
        <f t="shared" si="109"/>
        <v>32460</v>
      </c>
      <c r="CH232" s="7">
        <f t="shared" si="110"/>
        <v>37729.339999999997</v>
      </c>
      <c r="CI232" s="7"/>
      <c r="CJ232" s="7"/>
      <c r="CL232" s="82"/>
      <c r="CM232" s="64">
        <f t="shared" si="111"/>
        <v>32460</v>
      </c>
      <c r="CN232" s="64">
        <f t="shared" si="112"/>
        <v>39568.74</v>
      </c>
    </row>
    <row r="233" spans="1:92" x14ac:dyDescent="0.25">
      <c r="A233" s="1">
        <v>227</v>
      </c>
      <c r="B233" s="4">
        <v>225</v>
      </c>
      <c r="C233" s="2" t="s">
        <v>14</v>
      </c>
      <c r="D233" s="50" t="s">
        <v>786</v>
      </c>
      <c r="E233" s="4">
        <v>403630</v>
      </c>
      <c r="F233" s="2" t="s">
        <v>541</v>
      </c>
      <c r="G233" s="2" t="s">
        <v>542</v>
      </c>
      <c r="H233" s="51" t="str">
        <f t="shared" si="113"/>
        <v>100319-8-52724-15551-7</v>
      </c>
      <c r="I233" s="4">
        <v>100319</v>
      </c>
      <c r="J233" s="2" t="s">
        <v>539</v>
      </c>
      <c r="K233" s="2" t="s">
        <v>19</v>
      </c>
      <c r="L233" s="2" t="s">
        <v>543</v>
      </c>
      <c r="M233" s="2" t="s">
        <v>21</v>
      </c>
      <c r="N233" s="3">
        <v>45108</v>
      </c>
      <c r="O233" s="3">
        <v>45473</v>
      </c>
      <c r="P233" s="12">
        <v>148.13999999999999</v>
      </c>
      <c r="Q233" s="12"/>
      <c r="R233" s="12"/>
      <c r="S233" s="55" t="s">
        <v>1686</v>
      </c>
      <c r="T233" s="16" t="e">
        <f>VLOOKUP(E233,#REF!,12,FALSE)</f>
        <v>#REF!</v>
      </c>
      <c r="U233" s="16">
        <v>1</v>
      </c>
      <c r="V233" s="16"/>
      <c r="W233" s="17"/>
      <c r="X233" s="20">
        <v>148.13999999999999</v>
      </c>
      <c r="Y233" s="20">
        <v>1</v>
      </c>
      <c r="Z233" s="20"/>
      <c r="AA233" s="56" t="s">
        <v>1671</v>
      </c>
      <c r="AB233" s="2" t="s">
        <v>15</v>
      </c>
      <c r="AC233" s="4">
        <v>468</v>
      </c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>
        <v>32</v>
      </c>
      <c r="AP233" s="4"/>
      <c r="AQ233" s="4"/>
      <c r="AR233" s="4"/>
      <c r="AS233" s="4"/>
      <c r="AT233" s="4"/>
      <c r="AU233" s="4">
        <v>12</v>
      </c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>
        <v>57</v>
      </c>
      <c r="BG233" s="4"/>
      <c r="BH233" s="4">
        <f t="shared" si="114"/>
        <v>101</v>
      </c>
      <c r="BI233" s="7">
        <f t="shared" ref="BI233:BI238" si="123">X233+Y233</f>
        <v>149.13999999999999</v>
      </c>
      <c r="BJ233" s="7">
        <f t="shared" si="120"/>
        <v>173.39999999999998</v>
      </c>
      <c r="BK233" s="7"/>
      <c r="BL233" s="63">
        <v>-23.91</v>
      </c>
      <c r="BM233" s="7">
        <f t="shared" si="98"/>
        <v>149.48999999999998</v>
      </c>
      <c r="BN233" s="7">
        <f t="shared" si="99"/>
        <v>24.259999999999991</v>
      </c>
      <c r="BO233" s="89">
        <f t="shared" si="100"/>
        <v>0.13990772779700111</v>
      </c>
      <c r="BP233" s="7">
        <f t="shared" si="101"/>
        <v>69797.51999999999</v>
      </c>
      <c r="BQ233" s="7">
        <f t="shared" si="102"/>
        <v>81151.199999999983</v>
      </c>
      <c r="BR233" s="7"/>
      <c r="BS233" s="7"/>
      <c r="BU233" s="6">
        <f t="shared" si="121"/>
        <v>181.85999999999999</v>
      </c>
      <c r="BW233" s="65">
        <f t="shared" ref="BW233:BW242" si="124">BL233</f>
        <v>-23.91</v>
      </c>
      <c r="BX233" s="64">
        <f t="shared" si="104"/>
        <v>157.94999999999999</v>
      </c>
      <c r="BY233" s="64">
        <f t="shared" si="105"/>
        <v>32.72</v>
      </c>
      <c r="BZ233" s="82">
        <f t="shared" si="122"/>
        <v>0.17991861871769493</v>
      </c>
      <c r="CA233" s="64">
        <f t="shared" si="107"/>
        <v>69797.51999999999</v>
      </c>
      <c r="CB233" s="64">
        <f t="shared" si="108"/>
        <v>85110.48</v>
      </c>
      <c r="CC233" s="64"/>
      <c r="CD233" s="64"/>
      <c r="CF233" s="89"/>
      <c r="CG233" s="7">
        <f t="shared" si="109"/>
        <v>15063.14</v>
      </c>
      <c r="CH233" s="7">
        <f t="shared" si="110"/>
        <v>17513.399999999998</v>
      </c>
      <c r="CI233" s="7"/>
      <c r="CJ233" s="7"/>
      <c r="CL233" s="82"/>
      <c r="CM233" s="64">
        <f t="shared" si="111"/>
        <v>15063.14</v>
      </c>
      <c r="CN233" s="64">
        <f t="shared" si="112"/>
        <v>18367.859999999997</v>
      </c>
    </row>
    <row r="234" spans="1:92" x14ac:dyDescent="0.25">
      <c r="A234" s="1">
        <v>228</v>
      </c>
      <c r="B234" s="4">
        <v>226</v>
      </c>
      <c r="C234" s="2" t="s">
        <v>14</v>
      </c>
      <c r="D234" s="50" t="s">
        <v>787</v>
      </c>
      <c r="E234" s="4">
        <v>403631</v>
      </c>
      <c r="F234" s="2" t="s">
        <v>544</v>
      </c>
      <c r="G234" s="2" t="s">
        <v>545</v>
      </c>
      <c r="H234" s="51" t="str">
        <f t="shared" si="113"/>
        <v>100319-8-52724-15552-4</v>
      </c>
      <c r="I234" s="4">
        <v>100319</v>
      </c>
      <c r="J234" s="2" t="s">
        <v>539</v>
      </c>
      <c r="K234" s="2" t="s">
        <v>19</v>
      </c>
      <c r="L234" s="2" t="s">
        <v>543</v>
      </c>
      <c r="M234" s="2" t="s">
        <v>21</v>
      </c>
      <c r="N234" s="3">
        <v>45108</v>
      </c>
      <c r="O234" s="3">
        <v>45473</v>
      </c>
      <c r="P234" s="12">
        <v>148.13999999999999</v>
      </c>
      <c r="Q234" s="12"/>
      <c r="R234" s="12"/>
      <c r="S234" s="55" t="s">
        <v>1686</v>
      </c>
      <c r="T234" s="16" t="e">
        <f>VLOOKUP(E234,#REF!,12,FALSE)</f>
        <v>#REF!</v>
      </c>
      <c r="U234" s="16">
        <v>1</v>
      </c>
      <c r="V234" s="16"/>
      <c r="W234" s="17"/>
      <c r="X234" s="20">
        <v>148.13999999999999</v>
      </c>
      <c r="Y234" s="20">
        <v>1</v>
      </c>
      <c r="Z234" s="20"/>
      <c r="AA234" s="56" t="s">
        <v>1671</v>
      </c>
      <c r="AB234" s="2" t="s">
        <v>15</v>
      </c>
      <c r="AC234" s="4">
        <v>185</v>
      </c>
      <c r="AD234" s="4"/>
      <c r="AE234" s="4">
        <v>10</v>
      </c>
      <c r="AF234" s="4">
        <v>71</v>
      </c>
      <c r="AG234" s="4">
        <v>46</v>
      </c>
      <c r="AH234" s="4">
        <v>2</v>
      </c>
      <c r="AI234" s="4"/>
      <c r="AJ234" s="4">
        <v>51</v>
      </c>
      <c r="AK234" s="4">
        <v>106</v>
      </c>
      <c r="AL234" s="4">
        <v>3</v>
      </c>
      <c r="AM234" s="4">
        <v>76</v>
      </c>
      <c r="AN234" s="4">
        <v>207</v>
      </c>
      <c r="AO234" s="4"/>
      <c r="AP234" s="4">
        <v>4</v>
      </c>
      <c r="AQ234" s="4"/>
      <c r="AR234" s="4">
        <v>13</v>
      </c>
      <c r="AS234" s="4">
        <v>461</v>
      </c>
      <c r="AT234" s="4">
        <v>30</v>
      </c>
      <c r="AU234" s="4">
        <v>104</v>
      </c>
      <c r="AV234" s="4">
        <v>84</v>
      </c>
      <c r="AW234" s="4">
        <v>386</v>
      </c>
      <c r="AX234" s="4">
        <v>71</v>
      </c>
      <c r="AY234" s="4">
        <v>407</v>
      </c>
      <c r="AZ234" s="4">
        <v>28</v>
      </c>
      <c r="BA234" s="4">
        <v>48</v>
      </c>
      <c r="BB234" s="4">
        <v>68</v>
      </c>
      <c r="BC234" s="4">
        <v>4</v>
      </c>
      <c r="BD234" s="4"/>
      <c r="BE234" s="4"/>
      <c r="BF234" s="4">
        <v>46</v>
      </c>
      <c r="BG234" s="4">
        <v>100</v>
      </c>
      <c r="BH234" s="4">
        <f t="shared" si="114"/>
        <v>2426</v>
      </c>
      <c r="BI234" s="7">
        <f t="shared" si="123"/>
        <v>149.13999999999999</v>
      </c>
      <c r="BJ234" s="7">
        <f t="shared" si="120"/>
        <v>173.39999999999998</v>
      </c>
      <c r="BK234" s="7"/>
      <c r="BL234" s="63">
        <v>-23.91</v>
      </c>
      <c r="BM234" s="7">
        <f t="shared" si="98"/>
        <v>149.48999999999998</v>
      </c>
      <c r="BN234" s="7">
        <f t="shared" si="99"/>
        <v>24.259999999999991</v>
      </c>
      <c r="BO234" s="89">
        <f t="shared" si="100"/>
        <v>0.13990772779700111</v>
      </c>
      <c r="BP234" s="7">
        <f t="shared" si="101"/>
        <v>27590.899999999998</v>
      </c>
      <c r="BQ234" s="7">
        <f t="shared" si="102"/>
        <v>32078.999999999996</v>
      </c>
      <c r="BR234" s="7"/>
      <c r="BS234" s="7"/>
      <c r="BU234" s="6">
        <f t="shared" si="121"/>
        <v>181.85999999999999</v>
      </c>
      <c r="BW234" s="65">
        <f t="shared" si="124"/>
        <v>-23.91</v>
      </c>
      <c r="BX234" s="64">
        <f t="shared" si="104"/>
        <v>157.94999999999999</v>
      </c>
      <c r="BY234" s="64">
        <f t="shared" si="105"/>
        <v>32.72</v>
      </c>
      <c r="BZ234" s="82">
        <f t="shared" si="122"/>
        <v>0.17991861871769493</v>
      </c>
      <c r="CA234" s="64">
        <f t="shared" si="107"/>
        <v>27590.899999999998</v>
      </c>
      <c r="CB234" s="64">
        <f t="shared" si="108"/>
        <v>33644.1</v>
      </c>
      <c r="CC234" s="64"/>
      <c r="CD234" s="64"/>
      <c r="CF234" s="89"/>
      <c r="CG234" s="7">
        <f t="shared" si="109"/>
        <v>361813.63999999996</v>
      </c>
      <c r="CH234" s="7">
        <f t="shared" si="110"/>
        <v>420668.39999999997</v>
      </c>
      <c r="CI234" s="7"/>
      <c r="CJ234" s="7"/>
      <c r="CL234" s="82"/>
      <c r="CM234" s="64">
        <f t="shared" si="111"/>
        <v>361813.63999999996</v>
      </c>
      <c r="CN234" s="64">
        <f t="shared" si="112"/>
        <v>441192.36</v>
      </c>
    </row>
    <row r="235" spans="1:92" x14ac:dyDescent="0.25">
      <c r="A235" s="1">
        <v>229</v>
      </c>
      <c r="B235" s="4">
        <v>227</v>
      </c>
      <c r="C235" s="2" t="s">
        <v>14</v>
      </c>
      <c r="D235" s="50" t="s">
        <v>788</v>
      </c>
      <c r="E235" s="4">
        <v>403632</v>
      </c>
      <c r="F235" s="2" t="s">
        <v>546</v>
      </c>
      <c r="G235" s="2" t="s">
        <v>547</v>
      </c>
      <c r="H235" s="51" t="str">
        <f t="shared" si="113"/>
        <v>100319-8-52724-15554-8</v>
      </c>
      <c r="I235" s="4">
        <v>100319</v>
      </c>
      <c r="J235" s="2" t="s">
        <v>539</v>
      </c>
      <c r="K235" s="2" t="s">
        <v>19</v>
      </c>
      <c r="L235" s="2" t="s">
        <v>548</v>
      </c>
      <c r="M235" s="2" t="s">
        <v>21</v>
      </c>
      <c r="N235" s="3">
        <v>45108</v>
      </c>
      <c r="O235" s="3">
        <v>45473</v>
      </c>
      <c r="P235" s="12">
        <v>140.53</v>
      </c>
      <c r="Q235" s="12"/>
      <c r="R235" s="12"/>
      <c r="S235" s="55" t="s">
        <v>1686</v>
      </c>
      <c r="T235" s="16" t="e">
        <f>VLOOKUP(E235,#REF!,12,FALSE)</f>
        <v>#REF!</v>
      </c>
      <c r="U235" s="16">
        <v>1</v>
      </c>
      <c r="V235" s="16"/>
      <c r="W235" s="17"/>
      <c r="X235" s="20">
        <v>140.53</v>
      </c>
      <c r="Y235" s="20">
        <v>1</v>
      </c>
      <c r="Z235" s="20"/>
      <c r="AA235" s="56" t="s">
        <v>1671</v>
      </c>
      <c r="AB235" s="2" t="s">
        <v>15</v>
      </c>
      <c r="AC235" s="4">
        <v>5235</v>
      </c>
      <c r="AD235" s="4">
        <v>400</v>
      </c>
      <c r="AE235" s="4">
        <v>11</v>
      </c>
      <c r="AF235" s="4">
        <v>20</v>
      </c>
      <c r="AG235" s="4"/>
      <c r="AH235" s="4">
        <v>135</v>
      </c>
      <c r="AI235" s="4">
        <v>5</v>
      </c>
      <c r="AJ235" s="4">
        <v>11</v>
      </c>
      <c r="AK235" s="4">
        <v>211</v>
      </c>
      <c r="AL235" s="4">
        <v>3</v>
      </c>
      <c r="AM235" s="4">
        <v>43</v>
      </c>
      <c r="AN235" s="4">
        <v>25</v>
      </c>
      <c r="AO235" s="4">
        <v>140</v>
      </c>
      <c r="AP235" s="4"/>
      <c r="AQ235" s="4">
        <v>190</v>
      </c>
      <c r="AR235" s="4">
        <v>1</v>
      </c>
      <c r="AS235" s="4">
        <v>134</v>
      </c>
      <c r="AT235" s="4">
        <v>36</v>
      </c>
      <c r="AU235" s="4">
        <v>101</v>
      </c>
      <c r="AV235" s="4"/>
      <c r="AW235" s="4">
        <v>279</v>
      </c>
      <c r="AX235" s="4">
        <v>47</v>
      </c>
      <c r="AY235" s="4">
        <v>140</v>
      </c>
      <c r="AZ235" s="4">
        <v>68</v>
      </c>
      <c r="BA235" s="4">
        <v>6</v>
      </c>
      <c r="BB235" s="4">
        <v>31</v>
      </c>
      <c r="BC235" s="4"/>
      <c r="BD235" s="4">
        <v>36</v>
      </c>
      <c r="BE235" s="4"/>
      <c r="BF235" s="4">
        <v>157</v>
      </c>
      <c r="BG235" s="4">
        <v>37</v>
      </c>
      <c r="BH235" s="4">
        <f t="shared" si="114"/>
        <v>2267</v>
      </c>
      <c r="BI235" s="7">
        <f t="shared" si="123"/>
        <v>141.53</v>
      </c>
      <c r="BJ235" s="7">
        <f t="shared" si="120"/>
        <v>164.54999999999998</v>
      </c>
      <c r="BK235" s="7"/>
      <c r="BL235" s="63">
        <v>-28.85</v>
      </c>
      <c r="BM235" s="7">
        <f t="shared" si="98"/>
        <v>135.69999999999999</v>
      </c>
      <c r="BN235" s="7">
        <f t="shared" si="99"/>
        <v>23.019999999999982</v>
      </c>
      <c r="BO235" s="89">
        <f t="shared" si="100"/>
        <v>0.13989668793679724</v>
      </c>
      <c r="BP235" s="7">
        <f t="shared" si="101"/>
        <v>740909.55</v>
      </c>
      <c r="BQ235" s="7">
        <f t="shared" si="102"/>
        <v>861419.24999999988</v>
      </c>
      <c r="BR235" s="7"/>
      <c r="BS235" s="7"/>
      <c r="BU235" s="6">
        <f t="shared" si="121"/>
        <v>172.57999999999998</v>
      </c>
      <c r="BW235" s="65">
        <f t="shared" si="124"/>
        <v>-28.85</v>
      </c>
      <c r="BX235" s="64">
        <f t="shared" si="104"/>
        <v>143.72999999999999</v>
      </c>
      <c r="BY235" s="64">
        <f t="shared" si="105"/>
        <v>31.049999999999983</v>
      </c>
      <c r="BZ235" s="82">
        <f t="shared" si="122"/>
        <v>0.17991656043573986</v>
      </c>
      <c r="CA235" s="64">
        <f t="shared" si="107"/>
        <v>740909.55</v>
      </c>
      <c r="CB235" s="64">
        <f t="shared" si="108"/>
        <v>903456.29999999993</v>
      </c>
      <c r="CC235" s="64"/>
      <c r="CD235" s="64"/>
      <c r="CF235" s="89"/>
      <c r="CG235" s="7">
        <f t="shared" si="109"/>
        <v>320848.51</v>
      </c>
      <c r="CH235" s="7">
        <f t="shared" si="110"/>
        <v>373034.85</v>
      </c>
      <c r="CI235" s="7"/>
      <c r="CJ235" s="7"/>
      <c r="CL235" s="82"/>
      <c r="CM235" s="64">
        <f t="shared" si="111"/>
        <v>320848.51</v>
      </c>
      <c r="CN235" s="64">
        <f t="shared" si="112"/>
        <v>391238.86</v>
      </c>
    </row>
    <row r="236" spans="1:92" x14ac:dyDescent="0.25">
      <c r="A236" s="1">
        <v>230</v>
      </c>
      <c r="B236" s="4">
        <v>228</v>
      </c>
      <c r="C236" s="2" t="s">
        <v>14</v>
      </c>
      <c r="D236" s="50" t="s">
        <v>789</v>
      </c>
      <c r="E236" s="4">
        <v>403886</v>
      </c>
      <c r="F236" s="2" t="s">
        <v>549</v>
      </c>
      <c r="G236" s="2" t="s">
        <v>550</v>
      </c>
      <c r="H236" s="51" t="str">
        <f t="shared" si="113"/>
        <v>100319-8-52724-15555-5</v>
      </c>
      <c r="I236" s="4">
        <v>100319</v>
      </c>
      <c r="J236" s="2" t="s">
        <v>539</v>
      </c>
      <c r="K236" s="2" t="s">
        <v>19</v>
      </c>
      <c r="L236" s="2" t="s">
        <v>543</v>
      </c>
      <c r="M236" s="2" t="s">
        <v>21</v>
      </c>
      <c r="N236" s="3">
        <v>45108</v>
      </c>
      <c r="O236" s="3">
        <v>45473</v>
      </c>
      <c r="P236" s="12">
        <v>135.30000000000001</v>
      </c>
      <c r="Q236" s="12"/>
      <c r="R236" s="12"/>
      <c r="S236" s="55" t="s">
        <v>1686</v>
      </c>
      <c r="T236" s="16" t="e">
        <f>VLOOKUP(E236,#REF!,12,FALSE)</f>
        <v>#REF!</v>
      </c>
      <c r="U236" s="16">
        <v>1</v>
      </c>
      <c r="V236" s="16"/>
      <c r="W236" s="17"/>
      <c r="X236" s="20">
        <v>135.30000000000001</v>
      </c>
      <c r="Y236" s="20">
        <v>1</v>
      </c>
      <c r="Z236" s="20"/>
      <c r="AA236" s="56" t="s">
        <v>1671</v>
      </c>
      <c r="AB236" s="2" t="s">
        <v>15</v>
      </c>
      <c r="AC236" s="4">
        <v>8712</v>
      </c>
      <c r="AD236" s="4">
        <v>500</v>
      </c>
      <c r="AE236" s="4"/>
      <c r="AF236" s="4"/>
      <c r="AG236" s="4"/>
      <c r="AH236" s="4">
        <v>30</v>
      </c>
      <c r="AI236" s="4">
        <v>53</v>
      </c>
      <c r="AJ236" s="4"/>
      <c r="AK236" s="4"/>
      <c r="AL236" s="4"/>
      <c r="AM236" s="4"/>
      <c r="AN236" s="4"/>
      <c r="AO236" s="4">
        <v>178</v>
      </c>
      <c r="AP236" s="4"/>
      <c r="AQ236" s="4">
        <v>249</v>
      </c>
      <c r="AR236" s="4"/>
      <c r="AS236" s="4"/>
      <c r="AT236" s="4"/>
      <c r="AU236" s="4">
        <v>11</v>
      </c>
      <c r="AV236" s="4"/>
      <c r="AW236" s="4"/>
      <c r="AX236" s="4">
        <v>9</v>
      </c>
      <c r="AY236" s="4"/>
      <c r="AZ236" s="4"/>
      <c r="BA236" s="4">
        <v>10</v>
      </c>
      <c r="BB236" s="4">
        <v>1</v>
      </c>
      <c r="BC236" s="4"/>
      <c r="BD236" s="4"/>
      <c r="BE236" s="4"/>
      <c r="BF236" s="4">
        <v>112</v>
      </c>
      <c r="BG236" s="4"/>
      <c r="BH236" s="4">
        <f t="shared" si="114"/>
        <v>1153</v>
      </c>
      <c r="BI236" s="7">
        <f t="shared" si="123"/>
        <v>136.30000000000001</v>
      </c>
      <c r="BJ236" s="7">
        <f t="shared" si="120"/>
        <v>158.47</v>
      </c>
      <c r="BK236" s="7"/>
      <c r="BL236" s="63">
        <v>-23.91</v>
      </c>
      <c r="BM236" s="7">
        <f t="shared" ref="BM236:BM242" si="125">BJ236+BK236+BL236</f>
        <v>134.56</v>
      </c>
      <c r="BN236" s="7">
        <f t="shared" ref="BN236:BN242" si="126">(BJ236+BK236)-BI236</f>
        <v>22.169999999999987</v>
      </c>
      <c r="BO236" s="89">
        <f t="shared" ref="BO236:BO242" si="127">((BJ236+BK236)-BI236)/(BJ236+BK236)</f>
        <v>0.13990029658610456</v>
      </c>
      <c r="BP236" s="7">
        <f t="shared" ref="BP236:BP242" si="128">BI236*AC236</f>
        <v>1187445.6000000001</v>
      </c>
      <c r="BQ236" s="7">
        <f t="shared" ref="BQ236:BQ242" si="129">(BJ236+BK236)*AC236</f>
        <v>1380590.64</v>
      </c>
      <c r="BR236" s="7"/>
      <c r="BS236" s="7"/>
      <c r="BU236" s="6">
        <f t="shared" si="121"/>
        <v>166.2</v>
      </c>
      <c r="BW236" s="65">
        <f t="shared" si="124"/>
        <v>-23.91</v>
      </c>
      <c r="BX236" s="64">
        <f t="shared" ref="BX236:BX242" si="130">BU236+BV236+BW236</f>
        <v>142.29</v>
      </c>
      <c r="BY236" s="64">
        <f t="shared" ref="BY236:BY242" si="131">(BU236+BV236)-BI236</f>
        <v>29.899999999999977</v>
      </c>
      <c r="BZ236" s="82">
        <f t="shared" si="122"/>
        <v>0.17990373044524657</v>
      </c>
      <c r="CA236" s="64">
        <f t="shared" ref="CA236:CA242" si="132">BI236*AC236</f>
        <v>1187445.6000000001</v>
      </c>
      <c r="CB236" s="64">
        <f t="shared" ref="CB236:CB242" si="133">(BU236+BV236)*AC236</f>
        <v>1447934.4</v>
      </c>
      <c r="CC236" s="64"/>
      <c r="CD236" s="64"/>
      <c r="CF236" s="89"/>
      <c r="CG236" s="7">
        <f t="shared" ref="CG236:CG242" si="134">BI236*BH236</f>
        <v>157153.90000000002</v>
      </c>
      <c r="CH236" s="7">
        <f t="shared" ref="CH236:CH242" si="135">(BJ236+BK236)*BH236</f>
        <v>182715.91</v>
      </c>
      <c r="CI236" s="7"/>
      <c r="CJ236" s="7"/>
      <c r="CL236" s="82"/>
      <c r="CM236" s="64">
        <f t="shared" ref="CM236:CM242" si="136">(BI236*BH236)</f>
        <v>157153.90000000002</v>
      </c>
      <c r="CN236" s="64">
        <f t="shared" ref="CN236:CN242" si="137">(BU236+BV236)*BH236</f>
        <v>191628.59999999998</v>
      </c>
    </row>
    <row r="237" spans="1:92" x14ac:dyDescent="0.25">
      <c r="A237" s="1">
        <v>231</v>
      </c>
      <c r="B237" s="4">
        <v>229</v>
      </c>
      <c r="C237" s="2" t="s">
        <v>14</v>
      </c>
      <c r="D237" s="50" t="s">
        <v>790</v>
      </c>
      <c r="E237" s="4">
        <v>404028</v>
      </c>
      <c r="F237" s="2" t="s">
        <v>551</v>
      </c>
      <c r="G237" s="2" t="s">
        <v>552</v>
      </c>
      <c r="H237" s="51" t="str">
        <f t="shared" si="113"/>
        <v>100319-8-52724-15563-0</v>
      </c>
      <c r="I237" s="4">
        <v>100319</v>
      </c>
      <c r="J237" s="2" t="s">
        <v>539</v>
      </c>
      <c r="K237" s="2" t="s">
        <v>19</v>
      </c>
      <c r="L237" s="2" t="s">
        <v>543</v>
      </c>
      <c r="M237" s="2" t="s">
        <v>21</v>
      </c>
      <c r="N237" s="3">
        <v>45108</v>
      </c>
      <c r="O237" s="3">
        <v>45473</v>
      </c>
      <c r="P237" s="12">
        <v>148.13999999999999</v>
      </c>
      <c r="Q237" s="12"/>
      <c r="R237" s="12"/>
      <c r="S237" s="55" t="s">
        <v>1686</v>
      </c>
      <c r="T237" s="16" t="e">
        <f>VLOOKUP(E237,#REF!,12,FALSE)</f>
        <v>#REF!</v>
      </c>
      <c r="U237" s="16">
        <v>1</v>
      </c>
      <c r="V237" s="16"/>
      <c r="W237" s="17"/>
      <c r="X237" s="20">
        <v>148.13999999999999</v>
      </c>
      <c r="Y237" s="20">
        <v>1</v>
      </c>
      <c r="Z237" s="20"/>
      <c r="AA237" s="56" t="s">
        <v>1671</v>
      </c>
      <c r="AB237" s="2" t="s">
        <v>15</v>
      </c>
      <c r="AC237" s="4">
        <v>465</v>
      </c>
      <c r="AD237" s="4"/>
      <c r="AE237" s="4"/>
      <c r="AF237" s="4"/>
      <c r="AG237" s="4"/>
      <c r="AH237" s="4"/>
      <c r="AI237" s="4">
        <v>202</v>
      </c>
      <c r="AJ237" s="4"/>
      <c r="AK237" s="4"/>
      <c r="AL237" s="4"/>
      <c r="AM237" s="4"/>
      <c r="AN237" s="4"/>
      <c r="AO237" s="4">
        <v>93</v>
      </c>
      <c r="AP237" s="4"/>
      <c r="AQ237" s="4"/>
      <c r="AR237" s="4"/>
      <c r="AS237" s="4"/>
      <c r="AT237" s="4"/>
      <c r="AU237" s="4"/>
      <c r="AV237" s="4"/>
      <c r="AW237" s="4"/>
      <c r="AX237" s="4">
        <v>6</v>
      </c>
      <c r="AY237" s="4"/>
      <c r="AZ237" s="4"/>
      <c r="BA237" s="4">
        <v>8</v>
      </c>
      <c r="BB237" s="4">
        <v>4</v>
      </c>
      <c r="BC237" s="4"/>
      <c r="BD237" s="4"/>
      <c r="BE237" s="4"/>
      <c r="BF237" s="4"/>
      <c r="BG237" s="4"/>
      <c r="BH237" s="4">
        <f t="shared" si="114"/>
        <v>313</v>
      </c>
      <c r="BI237" s="7">
        <f t="shared" si="123"/>
        <v>149.13999999999999</v>
      </c>
      <c r="BJ237" s="7">
        <f t="shared" si="120"/>
        <v>173.39999999999998</v>
      </c>
      <c r="BK237" s="7"/>
      <c r="BL237" s="63">
        <v>-23.91</v>
      </c>
      <c r="BM237" s="7">
        <f t="shared" si="125"/>
        <v>149.48999999999998</v>
      </c>
      <c r="BN237" s="7">
        <f t="shared" si="126"/>
        <v>24.259999999999991</v>
      </c>
      <c r="BO237" s="89">
        <f t="shared" si="127"/>
        <v>0.13990772779700111</v>
      </c>
      <c r="BP237" s="7">
        <f t="shared" si="128"/>
        <v>69350.099999999991</v>
      </c>
      <c r="BQ237" s="7">
        <f t="shared" si="129"/>
        <v>80630.999999999985</v>
      </c>
      <c r="BR237" s="7"/>
      <c r="BS237" s="7"/>
      <c r="BU237" s="6">
        <f t="shared" si="121"/>
        <v>181.85999999999999</v>
      </c>
      <c r="BW237" s="65">
        <f t="shared" si="124"/>
        <v>-23.91</v>
      </c>
      <c r="BX237" s="64">
        <f t="shared" si="130"/>
        <v>157.94999999999999</v>
      </c>
      <c r="BY237" s="64">
        <f t="shared" si="131"/>
        <v>32.72</v>
      </c>
      <c r="BZ237" s="82">
        <f t="shared" si="122"/>
        <v>0.17991861871769493</v>
      </c>
      <c r="CA237" s="64">
        <f t="shared" si="132"/>
        <v>69350.099999999991</v>
      </c>
      <c r="CB237" s="64">
        <f t="shared" si="133"/>
        <v>84564.9</v>
      </c>
      <c r="CC237" s="64"/>
      <c r="CD237" s="64"/>
      <c r="CF237" s="89"/>
      <c r="CG237" s="7">
        <f t="shared" si="134"/>
        <v>46680.819999999992</v>
      </c>
      <c r="CH237" s="7">
        <f t="shared" si="135"/>
        <v>54274.19999999999</v>
      </c>
      <c r="CI237" s="7"/>
      <c r="CJ237" s="7"/>
      <c r="CL237" s="82"/>
      <c r="CM237" s="64">
        <f t="shared" si="136"/>
        <v>46680.819999999992</v>
      </c>
      <c r="CN237" s="64">
        <f t="shared" si="137"/>
        <v>56922.179999999993</v>
      </c>
    </row>
    <row r="238" spans="1:92" x14ac:dyDescent="0.25">
      <c r="A238" s="1">
        <v>232</v>
      </c>
      <c r="B238" s="4">
        <v>230</v>
      </c>
      <c r="C238" s="2" t="s">
        <v>14</v>
      </c>
      <c r="D238" s="50" t="s">
        <v>791</v>
      </c>
      <c r="E238" s="4">
        <v>405723</v>
      </c>
      <c r="F238" s="2" t="s">
        <v>553</v>
      </c>
      <c r="G238" s="2" t="s">
        <v>554</v>
      </c>
      <c r="H238" s="51" t="str">
        <f t="shared" si="113"/>
        <v>100319-8-52724-15559-3</v>
      </c>
      <c r="I238" s="4">
        <v>100319</v>
      </c>
      <c r="J238" s="2" t="s">
        <v>539</v>
      </c>
      <c r="K238" s="2" t="s">
        <v>19</v>
      </c>
      <c r="L238" s="2" t="s">
        <v>548</v>
      </c>
      <c r="M238" s="2" t="s">
        <v>21</v>
      </c>
      <c r="N238" s="3">
        <v>45108</v>
      </c>
      <c r="O238" s="3">
        <v>45473</v>
      </c>
      <c r="P238" s="12">
        <v>142.56</v>
      </c>
      <c r="Q238" s="12"/>
      <c r="R238" s="12"/>
      <c r="S238" s="55" t="s">
        <v>1686</v>
      </c>
      <c r="T238" s="16" t="e">
        <f>VLOOKUP(E238,#REF!,12,FALSE)</f>
        <v>#REF!</v>
      </c>
      <c r="U238" s="16">
        <v>1</v>
      </c>
      <c r="V238" s="16"/>
      <c r="W238" s="17"/>
      <c r="X238" s="20">
        <v>142.56</v>
      </c>
      <c r="Y238" s="20">
        <v>1</v>
      </c>
      <c r="Z238" s="20"/>
      <c r="AA238" s="56" t="s">
        <v>1671</v>
      </c>
      <c r="AB238" s="2" t="s">
        <v>15</v>
      </c>
      <c r="AC238" s="4">
        <v>859</v>
      </c>
      <c r="AD238" s="4"/>
      <c r="AE238" s="4"/>
      <c r="AF238" s="4"/>
      <c r="AG238" s="4"/>
      <c r="AH238" s="4"/>
      <c r="AI238" s="4">
        <v>24</v>
      </c>
      <c r="AJ238" s="4"/>
      <c r="AK238" s="4"/>
      <c r="AL238" s="4"/>
      <c r="AM238" s="4"/>
      <c r="AN238" s="4">
        <v>135</v>
      </c>
      <c r="AO238" s="4"/>
      <c r="AP238" s="4"/>
      <c r="AQ238" s="4">
        <v>1</v>
      </c>
      <c r="AR238" s="4">
        <v>2</v>
      </c>
      <c r="AS238" s="4"/>
      <c r="AT238" s="4">
        <v>5</v>
      </c>
      <c r="AU238" s="4">
        <v>27</v>
      </c>
      <c r="AV238" s="4"/>
      <c r="AW238" s="4">
        <v>62</v>
      </c>
      <c r="AX238" s="4"/>
      <c r="AY238" s="4"/>
      <c r="AZ238" s="4"/>
      <c r="BA238" s="4">
        <v>14</v>
      </c>
      <c r="BB238" s="4">
        <v>25</v>
      </c>
      <c r="BC238" s="4"/>
      <c r="BD238" s="4">
        <v>8</v>
      </c>
      <c r="BE238" s="4">
        <v>3</v>
      </c>
      <c r="BF238" s="4">
        <v>4</v>
      </c>
      <c r="BG238" s="4"/>
      <c r="BH238" s="4">
        <f t="shared" si="114"/>
        <v>310</v>
      </c>
      <c r="BI238" s="7">
        <f t="shared" si="123"/>
        <v>143.56</v>
      </c>
      <c r="BJ238" s="7">
        <f t="shared" si="120"/>
        <v>166.92</v>
      </c>
      <c r="BK238" s="7"/>
      <c r="BL238" s="63">
        <v>-28.85</v>
      </c>
      <c r="BM238" s="7">
        <f t="shared" si="125"/>
        <v>138.07</v>
      </c>
      <c r="BN238" s="7">
        <f t="shared" si="126"/>
        <v>23.359999999999985</v>
      </c>
      <c r="BO238" s="89">
        <f t="shared" si="127"/>
        <v>0.13994728013419594</v>
      </c>
      <c r="BP238" s="7">
        <f t="shared" si="128"/>
        <v>123318.04000000001</v>
      </c>
      <c r="BQ238" s="7">
        <f t="shared" si="129"/>
        <v>143384.28</v>
      </c>
      <c r="BR238" s="7"/>
      <c r="BS238" s="7"/>
      <c r="BU238" s="6">
        <f t="shared" si="121"/>
        <v>175.06</v>
      </c>
      <c r="BW238" s="65">
        <f t="shared" si="124"/>
        <v>-28.85</v>
      </c>
      <c r="BX238" s="64">
        <f t="shared" si="130"/>
        <v>146.21</v>
      </c>
      <c r="BY238" s="64">
        <f t="shared" si="131"/>
        <v>31.5</v>
      </c>
      <c r="BZ238" s="82">
        <f t="shared" si="122"/>
        <v>0.17993830686621728</v>
      </c>
      <c r="CA238" s="64">
        <f t="shared" si="132"/>
        <v>123318.04000000001</v>
      </c>
      <c r="CB238" s="64">
        <f t="shared" si="133"/>
        <v>150376.54</v>
      </c>
      <c r="CC238" s="64"/>
      <c r="CD238" s="64"/>
      <c r="CF238" s="89"/>
      <c r="CG238" s="7">
        <f t="shared" si="134"/>
        <v>44503.6</v>
      </c>
      <c r="CH238" s="7">
        <f t="shared" si="135"/>
        <v>51745.2</v>
      </c>
      <c r="CI238" s="7"/>
      <c r="CJ238" s="7"/>
      <c r="CL238" s="82"/>
      <c r="CM238" s="64">
        <f t="shared" si="136"/>
        <v>44503.6</v>
      </c>
      <c r="CN238" s="64">
        <f t="shared" si="137"/>
        <v>54268.6</v>
      </c>
    </row>
    <row r="239" spans="1:92" x14ac:dyDescent="0.25">
      <c r="A239" s="1">
        <v>233</v>
      </c>
      <c r="B239" s="4">
        <v>231</v>
      </c>
      <c r="C239" s="2" t="s">
        <v>14</v>
      </c>
      <c r="D239" s="50" t="s">
        <v>792</v>
      </c>
      <c r="E239" s="4">
        <v>405822</v>
      </c>
      <c r="F239" s="4">
        <v>11003</v>
      </c>
      <c r="G239" s="2" t="s">
        <v>555</v>
      </c>
      <c r="H239" s="51" t="str">
        <f t="shared" si="113"/>
        <v>100429-11003</v>
      </c>
      <c r="I239" s="4">
        <v>100429</v>
      </c>
      <c r="J239" s="2" t="s">
        <v>556</v>
      </c>
      <c r="K239" s="2" t="s">
        <v>19</v>
      </c>
      <c r="L239" s="2" t="s">
        <v>557</v>
      </c>
      <c r="M239" s="2" t="s">
        <v>21</v>
      </c>
      <c r="N239" s="3">
        <v>45108</v>
      </c>
      <c r="O239" s="3">
        <v>45473</v>
      </c>
      <c r="P239" s="12"/>
      <c r="Q239" s="12"/>
      <c r="R239" s="12"/>
      <c r="S239" s="13"/>
      <c r="T239" s="16"/>
      <c r="U239" s="16"/>
      <c r="V239" s="16" t="e">
        <f>VLOOKUP(E239,#REF!,14,FALSE)</f>
        <v>#REF!</v>
      </c>
      <c r="W239" s="17"/>
      <c r="X239" s="20"/>
      <c r="Y239" s="20"/>
      <c r="Z239" s="20">
        <v>66.44</v>
      </c>
      <c r="AA239" s="56" t="s">
        <v>1671</v>
      </c>
      <c r="AB239" s="2" t="s">
        <v>15</v>
      </c>
      <c r="AC239" s="4">
        <v>323</v>
      </c>
      <c r="AD239" s="4"/>
      <c r="AE239" s="4"/>
      <c r="AF239" s="4"/>
      <c r="AG239" s="4"/>
      <c r="AH239" s="4"/>
      <c r="AI239" s="4"/>
      <c r="AJ239" s="4"/>
      <c r="AK239" s="4"/>
      <c r="AL239" s="4">
        <v>8</v>
      </c>
      <c r="AM239" s="4"/>
      <c r="AN239" s="4"/>
      <c r="AO239" s="4"/>
      <c r="AP239" s="4"/>
      <c r="AQ239" s="4"/>
      <c r="AR239" s="4"/>
      <c r="AS239" s="4"/>
      <c r="AT239" s="4"/>
      <c r="AU239" s="4">
        <v>3</v>
      </c>
      <c r="AV239" s="4"/>
      <c r="AW239" s="4"/>
      <c r="AX239" s="4"/>
      <c r="AY239" s="4">
        <v>625</v>
      </c>
      <c r="AZ239" s="4"/>
      <c r="BA239" s="4"/>
      <c r="BB239" s="4"/>
      <c r="BC239" s="4">
        <v>220</v>
      </c>
      <c r="BD239" s="4"/>
      <c r="BE239" s="4"/>
      <c r="BF239" s="4"/>
      <c r="BG239" s="4"/>
      <c r="BH239" s="4">
        <f t="shared" si="114"/>
        <v>856</v>
      </c>
      <c r="BI239" s="7">
        <f>Z239</f>
        <v>66.44</v>
      </c>
      <c r="BJ239" s="7">
        <f t="shared" si="120"/>
        <v>77.240000000000009</v>
      </c>
      <c r="BK239" s="7"/>
      <c r="BL239" s="63">
        <v>-14.42</v>
      </c>
      <c r="BM239" s="7">
        <f t="shared" si="125"/>
        <v>62.820000000000007</v>
      </c>
      <c r="BN239" s="7">
        <f t="shared" si="126"/>
        <v>10.800000000000011</v>
      </c>
      <c r="BO239" s="89">
        <f t="shared" si="127"/>
        <v>0.1398239254272399</v>
      </c>
      <c r="BP239" s="7">
        <f t="shared" si="128"/>
        <v>21460.12</v>
      </c>
      <c r="BQ239" s="7">
        <f t="shared" si="129"/>
        <v>24948.520000000004</v>
      </c>
      <c r="BR239" s="7"/>
      <c r="BS239" s="7"/>
      <c r="BU239" s="6">
        <f t="shared" si="121"/>
        <v>81.010000000000005</v>
      </c>
      <c r="BW239" s="65">
        <f t="shared" si="124"/>
        <v>-14.42</v>
      </c>
      <c r="BX239" s="64">
        <f t="shared" si="130"/>
        <v>66.59</v>
      </c>
      <c r="BY239" s="64">
        <f t="shared" si="131"/>
        <v>14.570000000000007</v>
      </c>
      <c r="BZ239" s="82">
        <f t="shared" si="122"/>
        <v>0.17985433897049755</v>
      </c>
      <c r="CA239" s="64">
        <f t="shared" si="132"/>
        <v>21460.12</v>
      </c>
      <c r="CB239" s="64">
        <f t="shared" si="133"/>
        <v>26166.230000000003</v>
      </c>
      <c r="CC239" s="64"/>
      <c r="CD239" s="64"/>
      <c r="CF239" s="89"/>
      <c r="CG239" s="7">
        <f t="shared" si="134"/>
        <v>56872.639999999999</v>
      </c>
      <c r="CH239" s="7">
        <f t="shared" si="135"/>
        <v>66117.440000000002</v>
      </c>
      <c r="CI239" s="7"/>
      <c r="CJ239" s="7"/>
      <c r="CL239" s="82"/>
      <c r="CM239" s="64">
        <f t="shared" si="136"/>
        <v>56872.639999999999</v>
      </c>
      <c r="CN239" s="64">
        <f t="shared" si="137"/>
        <v>69344.56</v>
      </c>
    </row>
    <row r="240" spans="1:92" x14ac:dyDescent="0.25">
      <c r="A240" s="1">
        <v>234</v>
      </c>
      <c r="B240" s="4">
        <v>232</v>
      </c>
      <c r="C240" s="2" t="s">
        <v>14</v>
      </c>
      <c r="D240" s="50" t="s">
        <v>793</v>
      </c>
      <c r="E240" s="4">
        <v>403916</v>
      </c>
      <c r="F240" s="4">
        <v>90500</v>
      </c>
      <c r="G240" s="2" t="s">
        <v>558</v>
      </c>
      <c r="H240" s="51" t="str">
        <f t="shared" si="113"/>
        <v>100429-90500</v>
      </c>
      <c r="I240" s="4">
        <v>100429</v>
      </c>
      <c r="J240" s="2" t="s">
        <v>556</v>
      </c>
      <c r="K240" s="2" t="s">
        <v>19</v>
      </c>
      <c r="L240" s="2" t="s">
        <v>559</v>
      </c>
      <c r="M240" s="2" t="s">
        <v>21</v>
      </c>
      <c r="N240" s="3">
        <v>45108</v>
      </c>
      <c r="O240" s="3">
        <v>45473</v>
      </c>
      <c r="P240" s="12"/>
      <c r="Q240" s="12"/>
      <c r="R240" s="12"/>
      <c r="S240" s="13"/>
      <c r="T240" s="16"/>
      <c r="U240" s="16"/>
      <c r="V240" s="16" t="e">
        <f>VLOOKUP(E240,#REF!,14,FALSE)</f>
        <v>#REF!</v>
      </c>
      <c r="W240" s="17"/>
      <c r="X240" s="20"/>
      <c r="Y240" s="20"/>
      <c r="Z240" s="20">
        <v>92.67</v>
      </c>
      <c r="AA240" s="56" t="s">
        <v>1671</v>
      </c>
      <c r="AB240" s="2" t="s">
        <v>15</v>
      </c>
      <c r="AC240" s="4">
        <v>250</v>
      </c>
      <c r="AD240" s="4"/>
      <c r="AE240" s="4"/>
      <c r="AF240" s="4"/>
      <c r="AG240" s="4">
        <v>69</v>
      </c>
      <c r="AH240" s="4"/>
      <c r="AI240" s="4"/>
      <c r="AJ240" s="4"/>
      <c r="AK240" s="4"/>
      <c r="AL240" s="4"/>
      <c r="AM240" s="4"/>
      <c r="AN240" s="4">
        <v>13</v>
      </c>
      <c r="AO240" s="4"/>
      <c r="AP240" s="4"/>
      <c r="AQ240" s="4"/>
      <c r="AR240" s="4"/>
      <c r="AS240" s="4"/>
      <c r="AT240" s="4"/>
      <c r="AU240" s="4">
        <v>406</v>
      </c>
      <c r="AV240" s="4"/>
      <c r="AW240" s="4">
        <v>1</v>
      </c>
      <c r="AX240" s="4"/>
      <c r="AY240" s="4"/>
      <c r="AZ240" s="4"/>
      <c r="BA240" s="4"/>
      <c r="BB240" s="4"/>
      <c r="BC240" s="4"/>
      <c r="BD240" s="4"/>
      <c r="BE240" s="4"/>
      <c r="BF240" s="4"/>
      <c r="BG240" s="4">
        <v>86</v>
      </c>
      <c r="BH240" s="4">
        <f t="shared" si="114"/>
        <v>575</v>
      </c>
      <c r="BI240" s="7">
        <f>Z240</f>
        <v>92.67</v>
      </c>
      <c r="BJ240" s="7">
        <f t="shared" si="120"/>
        <v>107.74000000000001</v>
      </c>
      <c r="BK240" s="7"/>
      <c r="BL240" s="63">
        <v>-19.13</v>
      </c>
      <c r="BM240" s="7">
        <f t="shared" si="125"/>
        <v>88.610000000000014</v>
      </c>
      <c r="BN240" s="7">
        <f t="shared" si="126"/>
        <v>15.070000000000007</v>
      </c>
      <c r="BO240" s="89">
        <f t="shared" si="127"/>
        <v>0.13987377018748845</v>
      </c>
      <c r="BP240" s="7">
        <f t="shared" si="128"/>
        <v>23167.5</v>
      </c>
      <c r="BQ240" s="7">
        <f t="shared" si="129"/>
        <v>26935.000000000004</v>
      </c>
      <c r="BR240" s="7"/>
      <c r="BS240" s="7"/>
      <c r="BU240" s="6">
        <f t="shared" si="121"/>
        <v>113</v>
      </c>
      <c r="BW240" s="65">
        <f t="shared" si="124"/>
        <v>-19.13</v>
      </c>
      <c r="BX240" s="64">
        <f t="shared" si="130"/>
        <v>93.87</v>
      </c>
      <c r="BY240" s="64">
        <f t="shared" si="131"/>
        <v>20.329999999999998</v>
      </c>
      <c r="BZ240" s="82">
        <f t="shared" si="122"/>
        <v>0.17991150442477874</v>
      </c>
      <c r="CA240" s="64">
        <f t="shared" si="132"/>
        <v>23167.5</v>
      </c>
      <c r="CB240" s="64">
        <f t="shared" si="133"/>
        <v>28250</v>
      </c>
      <c r="CC240" s="64"/>
      <c r="CD240" s="64"/>
      <c r="CF240" s="89"/>
      <c r="CG240" s="7">
        <f t="shared" si="134"/>
        <v>53285.25</v>
      </c>
      <c r="CH240" s="7">
        <f t="shared" si="135"/>
        <v>61950.500000000007</v>
      </c>
      <c r="CI240" s="7"/>
      <c r="CJ240" s="7"/>
      <c r="CL240" s="82"/>
      <c r="CM240" s="64">
        <f t="shared" si="136"/>
        <v>53285.25</v>
      </c>
      <c r="CN240" s="64">
        <f t="shared" si="137"/>
        <v>64975</v>
      </c>
    </row>
    <row r="241" spans="1:94" x14ac:dyDescent="0.25">
      <c r="A241" s="1">
        <v>235</v>
      </c>
      <c r="B241" s="4">
        <v>233</v>
      </c>
      <c r="C241" s="2" t="s">
        <v>14</v>
      </c>
      <c r="D241" s="50" t="s">
        <v>794</v>
      </c>
      <c r="E241" s="4">
        <v>403892</v>
      </c>
      <c r="F241" s="4">
        <v>90501</v>
      </c>
      <c r="G241" s="2" t="s">
        <v>560</v>
      </c>
      <c r="H241" s="51" t="str">
        <f t="shared" si="113"/>
        <v>100429-90501</v>
      </c>
      <c r="I241" s="4">
        <v>100429</v>
      </c>
      <c r="J241" s="2" t="s">
        <v>556</v>
      </c>
      <c r="K241" s="2" t="s">
        <v>19</v>
      </c>
      <c r="L241" s="2" t="s">
        <v>561</v>
      </c>
      <c r="M241" s="2" t="s">
        <v>21</v>
      </c>
      <c r="N241" s="3">
        <v>45108</v>
      </c>
      <c r="O241" s="3">
        <v>45473</v>
      </c>
      <c r="P241" s="12"/>
      <c r="Q241" s="12"/>
      <c r="R241" s="12"/>
      <c r="S241" s="13"/>
      <c r="T241" s="16"/>
      <c r="U241" s="16"/>
      <c r="V241" s="16" t="e">
        <f>VLOOKUP(E241,#REF!,14,FALSE)</f>
        <v>#REF!</v>
      </c>
      <c r="W241" s="17"/>
      <c r="X241" s="20"/>
      <c r="Y241" s="20"/>
      <c r="Z241" s="20">
        <v>89.12</v>
      </c>
      <c r="AA241" s="56" t="s">
        <v>1671</v>
      </c>
      <c r="AB241" s="2" t="s">
        <v>15</v>
      </c>
      <c r="AC241" s="4">
        <v>140</v>
      </c>
      <c r="AD241" s="4"/>
      <c r="AE241" s="4"/>
      <c r="AF241" s="4"/>
      <c r="AG241" s="4">
        <v>270</v>
      </c>
      <c r="AH241" s="4"/>
      <c r="AI241" s="4"/>
      <c r="AJ241" s="4"/>
      <c r="AK241" s="4"/>
      <c r="AL241" s="4"/>
      <c r="AM241" s="4"/>
      <c r="AN241" s="4">
        <v>2</v>
      </c>
      <c r="AO241" s="4"/>
      <c r="AP241" s="4"/>
      <c r="AQ241" s="4"/>
      <c r="AR241" s="4"/>
      <c r="AS241" s="4"/>
      <c r="AT241" s="4"/>
      <c r="AU241" s="4"/>
      <c r="AV241" s="4"/>
      <c r="AW241" s="4">
        <v>40</v>
      </c>
      <c r="AX241" s="4"/>
      <c r="AY241" s="4"/>
      <c r="AZ241" s="4"/>
      <c r="BA241" s="4"/>
      <c r="BB241" s="4"/>
      <c r="BC241" s="4"/>
      <c r="BD241" s="4"/>
      <c r="BE241" s="4"/>
      <c r="BF241" s="4"/>
      <c r="BG241" s="4">
        <v>90</v>
      </c>
      <c r="BH241" s="4">
        <f t="shared" si="114"/>
        <v>402</v>
      </c>
      <c r="BI241" s="7">
        <f>Z241</f>
        <v>89.12</v>
      </c>
      <c r="BJ241" s="7">
        <f t="shared" si="120"/>
        <v>103.61</v>
      </c>
      <c r="BK241" s="7"/>
      <c r="BL241" s="63">
        <v>-22</v>
      </c>
      <c r="BM241" s="7">
        <f t="shared" si="125"/>
        <v>81.61</v>
      </c>
      <c r="BN241" s="7">
        <f t="shared" si="126"/>
        <v>14.489999999999995</v>
      </c>
      <c r="BO241" s="89">
        <f t="shared" si="127"/>
        <v>0.13985136569829162</v>
      </c>
      <c r="BP241" s="7">
        <f t="shared" si="128"/>
        <v>12476.800000000001</v>
      </c>
      <c r="BQ241" s="7">
        <f t="shared" si="129"/>
        <v>14505.4</v>
      </c>
      <c r="BR241" s="7"/>
      <c r="BS241" s="7"/>
      <c r="BU241" s="6">
        <f t="shared" si="121"/>
        <v>108.67</v>
      </c>
      <c r="BW241" s="65">
        <f t="shared" si="124"/>
        <v>-22</v>
      </c>
      <c r="BX241" s="64">
        <f t="shared" si="130"/>
        <v>86.67</v>
      </c>
      <c r="BY241" s="64">
        <f t="shared" si="131"/>
        <v>19.549999999999997</v>
      </c>
      <c r="BZ241" s="82">
        <f t="shared" si="122"/>
        <v>0.17990245697984722</v>
      </c>
      <c r="CA241" s="64">
        <f t="shared" si="132"/>
        <v>12476.800000000001</v>
      </c>
      <c r="CB241" s="64">
        <f t="shared" si="133"/>
        <v>15213.800000000001</v>
      </c>
      <c r="CC241" s="64"/>
      <c r="CD241" s="64"/>
      <c r="CF241" s="89"/>
      <c r="CG241" s="7">
        <f t="shared" si="134"/>
        <v>35826.240000000005</v>
      </c>
      <c r="CH241" s="7">
        <f t="shared" si="135"/>
        <v>41651.22</v>
      </c>
      <c r="CI241" s="7"/>
      <c r="CJ241" s="7"/>
      <c r="CL241" s="82"/>
      <c r="CM241" s="64">
        <f t="shared" si="136"/>
        <v>35826.240000000005</v>
      </c>
      <c r="CN241" s="64">
        <f t="shared" si="137"/>
        <v>43685.340000000004</v>
      </c>
    </row>
    <row r="242" spans="1:94" x14ac:dyDescent="0.25">
      <c r="A242" s="1">
        <v>236</v>
      </c>
      <c r="B242" s="4">
        <v>234</v>
      </c>
      <c r="C242" s="2" t="s">
        <v>14</v>
      </c>
      <c r="D242" s="50" t="s">
        <v>795</v>
      </c>
      <c r="E242" s="4">
        <v>405810</v>
      </c>
      <c r="F242" s="4">
        <v>80649</v>
      </c>
      <c r="G242" s="2" t="s">
        <v>562</v>
      </c>
      <c r="H242" s="51" t="str">
        <f t="shared" si="113"/>
        <v>100429-80649</v>
      </c>
      <c r="I242" s="4">
        <v>100429</v>
      </c>
      <c r="J242" s="2" t="s">
        <v>556</v>
      </c>
      <c r="K242" s="2" t="s">
        <v>19</v>
      </c>
      <c r="L242" s="2" t="s">
        <v>563</v>
      </c>
      <c r="M242" s="2" t="s">
        <v>21</v>
      </c>
      <c r="N242" s="3">
        <v>45108</v>
      </c>
      <c r="O242" s="3">
        <v>45473</v>
      </c>
      <c r="P242" s="12"/>
      <c r="Q242" s="12"/>
      <c r="R242" s="12"/>
      <c r="S242" s="13"/>
      <c r="T242" s="16"/>
      <c r="U242" s="16"/>
      <c r="V242" s="16" t="e">
        <f>VLOOKUP(E242,#REF!,14,FALSE)</f>
        <v>#REF!</v>
      </c>
      <c r="W242" s="17"/>
      <c r="X242" s="20"/>
      <c r="Y242" s="20"/>
      <c r="Z242" s="20">
        <v>93.38</v>
      </c>
      <c r="AA242" s="56" t="s">
        <v>1671</v>
      </c>
      <c r="AB242" s="2" t="s">
        <v>15</v>
      </c>
      <c r="AC242" s="4">
        <v>52</v>
      </c>
      <c r="AD242" s="4"/>
      <c r="AE242" s="4"/>
      <c r="AF242" s="4"/>
      <c r="AG242" s="4">
        <v>236</v>
      </c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>
        <v>102</v>
      </c>
      <c r="BG242" s="4"/>
      <c r="BH242" s="4">
        <f t="shared" si="114"/>
        <v>338</v>
      </c>
      <c r="BI242" s="7">
        <f>Z242</f>
        <v>93.38</v>
      </c>
      <c r="BJ242" s="7">
        <f t="shared" si="120"/>
        <v>108.57000000000001</v>
      </c>
      <c r="BK242" s="7"/>
      <c r="BL242" s="63">
        <v>-16.87</v>
      </c>
      <c r="BM242" s="7">
        <f t="shared" si="125"/>
        <v>91.7</v>
      </c>
      <c r="BN242" s="7">
        <f t="shared" si="126"/>
        <v>15.190000000000012</v>
      </c>
      <c r="BO242" s="89">
        <f t="shared" si="127"/>
        <v>0.13990973565441661</v>
      </c>
      <c r="BP242" s="7">
        <f t="shared" si="128"/>
        <v>4855.76</v>
      </c>
      <c r="BQ242" s="7">
        <f t="shared" si="129"/>
        <v>5645.64</v>
      </c>
      <c r="BR242" s="7"/>
      <c r="BS242" s="7"/>
      <c r="BU242" s="6">
        <f t="shared" si="121"/>
        <v>113.86</v>
      </c>
      <c r="BW242" s="65">
        <f t="shared" si="124"/>
        <v>-16.87</v>
      </c>
      <c r="BX242" s="64">
        <f t="shared" si="130"/>
        <v>96.99</v>
      </c>
      <c r="BY242" s="64">
        <f t="shared" si="131"/>
        <v>20.480000000000004</v>
      </c>
      <c r="BZ242" s="82">
        <f t="shared" si="122"/>
        <v>0.17987001580888815</v>
      </c>
      <c r="CA242" s="64">
        <f t="shared" si="132"/>
        <v>4855.76</v>
      </c>
      <c r="CB242" s="64">
        <f t="shared" si="133"/>
        <v>5920.72</v>
      </c>
      <c r="CC242" s="64"/>
      <c r="CD242" s="64"/>
      <c r="CF242" s="89"/>
      <c r="CG242" s="7">
        <f t="shared" si="134"/>
        <v>31562.44</v>
      </c>
      <c r="CH242" s="7">
        <f t="shared" si="135"/>
        <v>36696.660000000003</v>
      </c>
      <c r="CI242" s="7"/>
      <c r="CJ242" s="7"/>
      <c r="CL242" s="82"/>
      <c r="CM242" s="64">
        <f t="shared" si="136"/>
        <v>31562.44</v>
      </c>
      <c r="CN242" s="64">
        <f t="shared" si="137"/>
        <v>38484.68</v>
      </c>
    </row>
    <row r="243" spans="1:94" x14ac:dyDescent="0.25">
      <c r="AB243" s="6"/>
      <c r="AI243" s="4"/>
      <c r="BI243" s="7"/>
    </row>
    <row r="244" spans="1:94" ht="15.75" thickBot="1" x14ac:dyDescent="0.3">
      <c r="AC244" s="88">
        <v>549213</v>
      </c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  <c r="AX244" s="88"/>
      <c r="AY244" s="88"/>
      <c r="AZ244" s="88"/>
      <c r="BA244" s="88"/>
      <c r="BB244" s="88"/>
      <c r="BC244" s="88"/>
      <c r="BD244" s="88"/>
      <c r="BE244" s="88"/>
      <c r="BF244" s="88"/>
      <c r="BG244" s="88"/>
      <c r="BH244" s="98">
        <v>194573</v>
      </c>
      <c r="BI244" s="80" t="s">
        <v>1737</v>
      </c>
      <c r="BO244" s="83" t="e">
        <f>(BQ244-BP244)/BQ244</f>
        <v>#REF!</v>
      </c>
      <c r="BP244" s="94" t="e">
        <f>SUM(BP3:BP242)</f>
        <v>#REF!</v>
      </c>
      <c r="BQ244" s="94" t="e">
        <f>SUM(BQ3:BQ242)</f>
        <v>#REF!</v>
      </c>
      <c r="BZ244" s="83" t="e">
        <f>(CB244-CA244)/CB244</f>
        <v>#REF!</v>
      </c>
      <c r="CA244" s="80" t="e">
        <f>SUBTOTAL(9,CA3:CA242)</f>
        <v>#REF!</v>
      </c>
      <c r="CB244" s="80" t="e">
        <f>SUBTOTAL(9,CB3:CB242)</f>
        <v>#REF!</v>
      </c>
      <c r="CF244" s="83" t="e">
        <f>(CH244-CG244)/CH244</f>
        <v>#REF!</v>
      </c>
      <c r="CG244" s="94" t="e">
        <f>SUBTOTAL(9,CG3:CG242)</f>
        <v>#REF!</v>
      </c>
      <c r="CH244" s="94" t="e">
        <f>SUBTOTAL(9,CH3:CH242)</f>
        <v>#REF!</v>
      </c>
      <c r="CL244" s="83" t="e">
        <f>(CN244-CM244)/CN244</f>
        <v>#REF!</v>
      </c>
      <c r="CM244" s="80" t="e">
        <f>SUBTOTAL(9,CM3:CM242)</f>
        <v>#REF!</v>
      </c>
      <c r="CN244" s="80" t="e">
        <f>SUBTOTAL(9,CN3:CN242)</f>
        <v>#REF!</v>
      </c>
    </row>
    <row r="245" spans="1:94" ht="15.75" thickTop="1" x14ac:dyDescent="0.25"/>
    <row r="246" spans="1:94" ht="15.75" thickBot="1" x14ac:dyDescent="0.3">
      <c r="AC246" s="80">
        <f>AC244*2.39</f>
        <v>1312619.07</v>
      </c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99">
        <f>BH244*2.39</f>
        <v>465029.47000000003</v>
      </c>
      <c r="BI246" s="80" t="s">
        <v>1738</v>
      </c>
      <c r="BP246" s="80" t="e">
        <f>BQ244-BP244</f>
        <v>#REF!</v>
      </c>
      <c r="BQ246" s="80" t="s">
        <v>1739</v>
      </c>
      <c r="BR246" s="80" t="e">
        <f>BP246/AC244</f>
        <v>#REF!</v>
      </c>
      <c r="BS246" s="80" t="s">
        <v>1740</v>
      </c>
      <c r="CA246" s="80" t="e">
        <f>CB244-CA244</f>
        <v>#REF!</v>
      </c>
      <c r="CB246" s="80" t="s">
        <v>1739</v>
      </c>
      <c r="CC246" s="80" t="e">
        <f>CA246/AC244</f>
        <v>#REF!</v>
      </c>
      <c r="CD246" s="80" t="s">
        <v>1740</v>
      </c>
      <c r="CG246" s="80" t="e">
        <f>CH244-CG244</f>
        <v>#REF!</v>
      </c>
      <c r="CH246" s="80" t="s">
        <v>1739</v>
      </c>
      <c r="CI246" s="80" t="e">
        <f>CG246/BH244</f>
        <v>#REF!</v>
      </c>
      <c r="CJ246" s="80" t="s">
        <v>1740</v>
      </c>
      <c r="CM246" s="80" t="e">
        <f>CN244-CM244</f>
        <v>#REF!</v>
      </c>
      <c r="CN246" s="80" t="s">
        <v>1739</v>
      </c>
      <c r="CO246" s="80" t="e">
        <f>CM246/BH244</f>
        <v>#REF!</v>
      </c>
      <c r="CP246" s="80" t="s">
        <v>1740</v>
      </c>
    </row>
    <row r="247" spans="1:94" ht="15.75" thickTop="1" x14ac:dyDescent="0.25">
      <c r="BP247" s="6"/>
      <c r="BQ247" s="6"/>
      <c r="BS247" s="6"/>
      <c r="CB247" s="6"/>
      <c r="CD247" s="6"/>
      <c r="CG247" s="6"/>
      <c r="CH247" s="6"/>
      <c r="CJ247" s="6"/>
      <c r="CN247" s="6"/>
      <c r="CP247" s="6"/>
    </row>
    <row r="248" spans="1:94" ht="15.75" thickBot="1" x14ac:dyDescent="0.3">
      <c r="BP248" s="80" t="e">
        <f>BP246-AC246</f>
        <v>#REF!</v>
      </c>
      <c r="BQ248" s="80" t="s">
        <v>1741</v>
      </c>
      <c r="BR248" s="87" t="e">
        <f>BP248/BQ244</f>
        <v>#REF!</v>
      </c>
      <c r="BS248" s="80" t="s">
        <v>1742</v>
      </c>
      <c r="CA248" s="80" t="e">
        <f>CA246-AC246</f>
        <v>#REF!</v>
      </c>
      <c r="CB248" s="80" t="s">
        <v>1741</v>
      </c>
      <c r="CC248" s="87" t="e">
        <f>CA248/CB244</f>
        <v>#REF!</v>
      </c>
      <c r="CD248" s="80" t="s">
        <v>1742</v>
      </c>
      <c r="CG248" s="80" t="e">
        <f>CG246-BH246</f>
        <v>#REF!</v>
      </c>
      <c r="CH248" s="80" t="s">
        <v>1741</v>
      </c>
      <c r="CI248" s="87" t="e">
        <f>CG248/CH244</f>
        <v>#REF!</v>
      </c>
      <c r="CJ248" s="80" t="s">
        <v>1742</v>
      </c>
      <c r="CM248" s="80" t="e">
        <f>CM246-BH246</f>
        <v>#REF!</v>
      </c>
      <c r="CN248" s="80" t="s">
        <v>1741</v>
      </c>
      <c r="CO248" s="87" t="e">
        <f>CM248/CN244</f>
        <v>#REF!</v>
      </c>
      <c r="CP248" s="80" t="s">
        <v>1742</v>
      </c>
    </row>
    <row r="249" spans="1:94" ht="15.75" thickTop="1" x14ac:dyDescent="0.25">
      <c r="BP249" s="6"/>
      <c r="BQ249" s="6"/>
      <c r="CB249" s="6"/>
      <c r="CC249" s="6"/>
      <c r="CD249" s="6"/>
      <c r="CG249" s="6"/>
      <c r="CH249" s="6"/>
      <c r="CN249" s="6"/>
    </row>
    <row r="250" spans="1:94" ht="15.75" thickBot="1" x14ac:dyDescent="0.3">
      <c r="BP250" s="80" t="e">
        <f>BP248/AC244</f>
        <v>#REF!</v>
      </c>
      <c r="BQ250" s="80" t="s">
        <v>1743</v>
      </c>
      <c r="CA250" s="80" t="e">
        <f>CA248/AC244</f>
        <v>#REF!</v>
      </c>
      <c r="CB250" s="80" t="s">
        <v>1743</v>
      </c>
      <c r="CG250" s="80" t="e">
        <f>CG248/BH244</f>
        <v>#REF!</v>
      </c>
      <c r="CH250" s="80" t="s">
        <v>1743</v>
      </c>
      <c r="CM250" s="80" t="e">
        <f>CM248/BH244</f>
        <v>#REF!</v>
      </c>
      <c r="CN250" s="80" t="s">
        <v>1743</v>
      </c>
    </row>
    <row r="251" spans="1:94" ht="15.75" thickTop="1" x14ac:dyDescent="0.25"/>
  </sheetData>
  <autoFilter ref="A2:CP242" xr:uid="{A3AEE24A-2CD3-427D-B0EB-EBF443DC1FA8}"/>
  <mergeCells count="1">
    <mergeCell ref="Q1:R1"/>
  </mergeCells>
  <conditionalFormatting sqref="G1:H1048576">
    <cfRule type="containsText" dxfId="29" priority="4" operator="containsText" text="CMDY">
      <formula>NOT(ISERROR(SEARCH("CMDY",G1)))</formula>
    </cfRule>
  </conditionalFormatting>
  <conditionalFormatting sqref="B1:B1048576">
    <cfRule type="duplicateValues" dxfId="28" priority="3"/>
  </conditionalFormatting>
  <conditionalFormatting sqref="G1:G1048576">
    <cfRule type="containsText" dxfId="27" priority="2" operator="containsText" text="CMDY">
      <formula>NOT(ISERROR(SEARCH("CMDY",G1)))</formula>
    </cfRule>
  </conditionalFormatting>
  <conditionalFormatting sqref="E1:E1048576">
    <cfRule type="cellIs" dxfId="26" priority="1" operator="greaterThan">
      <formula>399999</formula>
    </cfRule>
  </conditionalFormatting>
  <pageMargins left="0.7" right="0.7" top="0.75" bottom="0.75" header="0.3" footer="0.3"/>
  <pageSetup orientation="portrait" r:id="rId1"/>
  <ignoredErrors>
    <ignoredError sqref="BH120:BH24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C252"/>
  <sheetViews>
    <sheetView tabSelected="1" zoomScale="70" zoomScaleNormal="70" workbookViewId="0">
      <pane ySplit="2" topLeftCell="A3" activePane="bottomLeft" state="frozen"/>
      <selection activeCell="K23" sqref="K23"/>
      <selection pane="bottomLeft" activeCell="C18" sqref="C17:C18"/>
    </sheetView>
  </sheetViews>
  <sheetFormatPr defaultRowHeight="15" x14ac:dyDescent="0.25"/>
  <cols>
    <col min="1" max="1" width="10.7109375" customWidth="1"/>
    <col min="2" max="2" width="10.85546875" bestFit="1" customWidth="1"/>
    <col min="3" max="3" width="17.7109375" bestFit="1" customWidth="1"/>
    <col min="4" max="4" width="35.85546875" customWidth="1"/>
    <col min="5" max="5" width="20.140625" customWidth="1"/>
    <col min="6" max="6" width="11" customWidth="1"/>
    <col min="7" max="7" width="15.85546875" customWidth="1"/>
    <col min="8" max="8" width="12.28515625" style="6" bestFit="1" customWidth="1"/>
    <col min="9" max="9" width="9.28515625" style="6" customWidth="1"/>
    <col min="10" max="10" width="14.28515625" style="48" bestFit="1" customWidth="1"/>
    <col min="11" max="11" width="11.42578125" style="6" customWidth="1"/>
    <col min="12" max="12" width="0.85546875" style="40" customWidth="1"/>
    <col min="13" max="13" width="12.28515625" bestFit="1" customWidth="1"/>
    <col min="15" max="15" width="9.7109375" bestFit="1" customWidth="1"/>
    <col min="16" max="16" width="11.28515625" customWidth="1"/>
    <col min="17" max="17" width="0.85546875" style="40" customWidth="1"/>
    <col min="18" max="18" width="14.28515625" hidden="1" customWidth="1"/>
    <col min="19" max="19" width="15.28515625" hidden="1" customWidth="1"/>
    <col min="20" max="20" width="17.85546875" hidden="1" customWidth="1"/>
    <col min="21" max="21" width="9.140625" hidden="1" customWidth="1"/>
    <col min="22" max="22" width="20.42578125" hidden="1" customWidth="1"/>
    <col min="23" max="23" width="0.85546875" style="40" hidden="1" customWidth="1"/>
    <col min="24" max="24" width="13.28515625" hidden="1" customWidth="1"/>
    <col min="25" max="26" width="15.28515625" hidden="1" customWidth="1"/>
    <col min="27" max="27" width="9.140625" hidden="1" customWidth="1"/>
    <col min="28" max="28" width="20.42578125" hidden="1" customWidth="1"/>
    <col min="29" max="29" width="9.140625" hidden="1" customWidth="1"/>
  </cols>
  <sheetData>
    <row r="1" spans="1:29" ht="18.75" x14ac:dyDescent="0.3">
      <c r="A1" s="5" t="s">
        <v>1621</v>
      </c>
      <c r="J1" s="43" t="s">
        <v>1623</v>
      </c>
      <c r="O1" s="42" t="s">
        <v>1624</v>
      </c>
      <c r="R1" s="100" t="s">
        <v>1623</v>
      </c>
      <c r="S1" s="104" t="e">
        <f>SUM(S3:S243)</f>
        <v>#REF!</v>
      </c>
      <c r="T1" s="104" t="e">
        <f>SUM(T3:T243)</f>
        <v>#REF!</v>
      </c>
      <c r="U1" s="101" t="e">
        <f>(T1-S1)/T1</f>
        <v>#REF!</v>
      </c>
      <c r="V1" s="96"/>
      <c r="X1" s="103" t="s">
        <v>1624</v>
      </c>
      <c r="Y1" s="100" t="e">
        <f>SUBTOTAL(9,Y3:Y243)</f>
        <v>#REF!</v>
      </c>
      <c r="Z1" s="100" t="e">
        <f>SUM(Z3:Z243)</f>
        <v>#REF!</v>
      </c>
      <c r="AA1" s="107" t="e">
        <f>(Z1-Y1)/Z1</f>
        <v>#REF!</v>
      </c>
      <c r="AB1" s="96"/>
      <c r="AC1" s="96"/>
    </row>
    <row r="2" spans="1:29" s="38" customFormat="1" ht="45" x14ac:dyDescent="0.25">
      <c r="A2" s="28" t="s">
        <v>1</v>
      </c>
      <c r="B2" s="28" t="s">
        <v>4</v>
      </c>
      <c r="C2" s="28" t="s">
        <v>797</v>
      </c>
      <c r="D2" s="28" t="s">
        <v>5</v>
      </c>
      <c r="E2" s="28" t="s">
        <v>798</v>
      </c>
      <c r="F2" s="28" t="s">
        <v>799</v>
      </c>
      <c r="G2" s="28" t="s">
        <v>800</v>
      </c>
      <c r="H2" s="35" t="s">
        <v>13</v>
      </c>
      <c r="I2" s="35" t="s">
        <v>806</v>
      </c>
      <c r="J2" s="36" t="s">
        <v>807</v>
      </c>
      <c r="K2" s="35" t="s">
        <v>808</v>
      </c>
      <c r="L2" s="41"/>
      <c r="M2" s="35" t="s">
        <v>13</v>
      </c>
      <c r="N2" s="35" t="s">
        <v>806</v>
      </c>
      <c r="O2" s="36" t="s">
        <v>807</v>
      </c>
      <c r="P2" s="35" t="s">
        <v>808</v>
      </c>
      <c r="Q2" s="41"/>
      <c r="R2" s="91"/>
      <c r="S2" s="91" t="s">
        <v>811</v>
      </c>
      <c r="T2" s="91" t="s">
        <v>1625</v>
      </c>
      <c r="U2" s="91"/>
      <c r="V2" s="91"/>
      <c r="W2" s="41"/>
      <c r="X2" s="91"/>
      <c r="Y2" s="91" t="s">
        <v>811</v>
      </c>
      <c r="Z2" s="91" t="s">
        <v>1625</v>
      </c>
      <c r="AA2" s="91"/>
      <c r="AB2" s="91"/>
      <c r="AC2" s="91"/>
    </row>
    <row r="3" spans="1:29" x14ac:dyDescent="0.25">
      <c r="A3" s="4">
        <v>1</v>
      </c>
      <c r="B3" s="4">
        <v>410059</v>
      </c>
      <c r="C3" s="2" t="s">
        <v>16</v>
      </c>
      <c r="D3" s="2" t="s">
        <v>18</v>
      </c>
      <c r="E3" s="2" t="s">
        <v>17</v>
      </c>
      <c r="F3" s="2" t="s">
        <v>19</v>
      </c>
      <c r="G3" s="2" t="s">
        <v>20</v>
      </c>
      <c r="H3" s="7">
        <v>41.55</v>
      </c>
      <c r="I3" s="7"/>
      <c r="J3" s="63"/>
      <c r="K3" s="7">
        <v>41.55</v>
      </c>
      <c r="M3" s="6">
        <v>43.66</v>
      </c>
      <c r="P3" s="64">
        <v>43.66</v>
      </c>
      <c r="S3" s="64" t="e">
        <f>#REF!*#REF!</f>
        <v>#REF!</v>
      </c>
      <c r="T3" s="64" t="e">
        <f>(H3+I3)*#REF!</f>
        <v>#REF!</v>
      </c>
      <c r="Y3" s="64" t="e">
        <f>#REF!*#REF!</f>
        <v>#REF!</v>
      </c>
      <c r="Z3" s="64" t="e">
        <f>(M3+N3)*#REF!</f>
        <v>#REF!</v>
      </c>
    </row>
    <row r="4" spans="1:29" x14ac:dyDescent="0.25">
      <c r="A4" s="4">
        <v>2</v>
      </c>
      <c r="B4" s="4">
        <v>410060</v>
      </c>
      <c r="C4" s="2" t="s">
        <v>22</v>
      </c>
      <c r="D4" s="2" t="s">
        <v>23</v>
      </c>
      <c r="E4" s="2" t="s">
        <v>17</v>
      </c>
      <c r="F4" s="2" t="s">
        <v>19</v>
      </c>
      <c r="G4" s="2" t="s">
        <v>20</v>
      </c>
      <c r="H4" s="7">
        <v>41.55</v>
      </c>
      <c r="I4" s="7"/>
      <c r="J4" s="63"/>
      <c r="K4" s="7">
        <v>41.55</v>
      </c>
      <c r="M4" s="6">
        <v>43.66</v>
      </c>
      <c r="P4" s="64">
        <v>43.66</v>
      </c>
      <c r="S4" s="64" t="e">
        <f>#REF!*#REF!</f>
        <v>#REF!</v>
      </c>
      <c r="T4" s="64" t="e">
        <f>(H4+I4)*#REF!</f>
        <v>#REF!</v>
      </c>
      <c r="Y4" s="64" t="e">
        <f>#REF!*#REF!</f>
        <v>#REF!</v>
      </c>
      <c r="Z4" s="64" t="e">
        <f>(M4+N4)*#REF!</f>
        <v>#REF!</v>
      </c>
    </row>
    <row r="5" spans="1:29" x14ac:dyDescent="0.25">
      <c r="A5" s="4">
        <v>3</v>
      </c>
      <c r="B5" s="4">
        <v>410239</v>
      </c>
      <c r="C5" s="2" t="s">
        <v>24</v>
      </c>
      <c r="D5" s="2" t="s">
        <v>25</v>
      </c>
      <c r="E5" s="2" t="s">
        <v>17</v>
      </c>
      <c r="F5" s="2" t="s">
        <v>19</v>
      </c>
      <c r="G5" s="2" t="s">
        <v>20</v>
      </c>
      <c r="H5" s="7">
        <v>41.55</v>
      </c>
      <c r="I5" s="7"/>
      <c r="J5" s="63"/>
      <c r="K5" s="7">
        <v>41.55</v>
      </c>
      <c r="M5" s="6">
        <v>43.66</v>
      </c>
      <c r="P5" s="64">
        <v>43.66</v>
      </c>
      <c r="S5" s="64" t="e">
        <f>#REF!*#REF!</f>
        <v>#REF!</v>
      </c>
      <c r="T5" s="64" t="e">
        <f>(H5+I5)*#REF!</f>
        <v>#REF!</v>
      </c>
      <c r="Y5" s="64" t="e">
        <f>#REF!*#REF!</f>
        <v>#REF!</v>
      </c>
      <c r="Z5" s="64" t="e">
        <f>(M5+N5)*#REF!</f>
        <v>#REF!</v>
      </c>
    </row>
    <row r="6" spans="1:29" x14ac:dyDescent="0.25">
      <c r="A6" s="4">
        <v>4</v>
      </c>
      <c r="B6" s="4">
        <v>400008</v>
      </c>
      <c r="C6" s="2" t="s">
        <v>26</v>
      </c>
      <c r="D6" s="2" t="s">
        <v>27</v>
      </c>
      <c r="E6" s="2" t="s">
        <v>17</v>
      </c>
      <c r="F6" s="2" t="s">
        <v>19</v>
      </c>
      <c r="G6" s="2" t="s">
        <v>28</v>
      </c>
      <c r="H6" s="7">
        <v>41.55</v>
      </c>
      <c r="I6" s="7"/>
      <c r="J6" s="63"/>
      <c r="K6" s="7">
        <v>41.55</v>
      </c>
      <c r="M6" s="6">
        <v>43.66</v>
      </c>
      <c r="P6" s="64">
        <v>43.66</v>
      </c>
      <c r="S6" s="64" t="e">
        <f>#REF!*#REF!</f>
        <v>#REF!</v>
      </c>
      <c r="T6" s="64" t="e">
        <f>(H6+I6)*#REF!</f>
        <v>#REF!</v>
      </c>
      <c r="Y6" s="64" t="e">
        <f>#REF!*#REF!</f>
        <v>#REF!</v>
      </c>
      <c r="Z6" s="64" t="e">
        <f>(M6+N6)*#REF!</f>
        <v>#REF!</v>
      </c>
    </row>
    <row r="7" spans="1:29" x14ac:dyDescent="0.25">
      <c r="A7" s="4">
        <v>5</v>
      </c>
      <c r="B7" s="4">
        <v>400010</v>
      </c>
      <c r="C7" s="2" t="s">
        <v>29</v>
      </c>
      <c r="D7" s="2" t="s">
        <v>30</v>
      </c>
      <c r="E7" s="2" t="s">
        <v>17</v>
      </c>
      <c r="F7" s="2" t="s">
        <v>19</v>
      </c>
      <c r="G7" s="2" t="s">
        <v>28</v>
      </c>
      <c r="H7" s="7">
        <v>41.55</v>
      </c>
      <c r="I7" s="7"/>
      <c r="J7" s="63"/>
      <c r="K7" s="7">
        <v>41.55</v>
      </c>
      <c r="M7" s="6">
        <v>43.66</v>
      </c>
      <c r="P7" s="64">
        <v>43.66</v>
      </c>
      <c r="S7" s="64" t="e">
        <f>#REF!*#REF!</f>
        <v>#REF!</v>
      </c>
      <c r="T7" s="64" t="e">
        <f>(H7+I7)*#REF!</f>
        <v>#REF!</v>
      </c>
      <c r="Y7" s="64" t="e">
        <f>#REF!*#REF!</f>
        <v>#REF!</v>
      </c>
      <c r="Z7" s="64" t="e">
        <f>(M7+N7)*#REF!</f>
        <v>#REF!</v>
      </c>
    </row>
    <row r="8" spans="1:29" x14ac:dyDescent="0.25">
      <c r="A8" s="4">
        <v>6</v>
      </c>
      <c r="B8" s="4">
        <v>113948</v>
      </c>
      <c r="C8" s="2" t="s">
        <v>31</v>
      </c>
      <c r="D8" s="2" t="s">
        <v>32</v>
      </c>
      <c r="E8" s="2" t="s">
        <v>33</v>
      </c>
      <c r="F8" s="2" t="s">
        <v>19</v>
      </c>
      <c r="G8" s="2" t="s">
        <v>34</v>
      </c>
      <c r="H8" s="7">
        <v>39.89</v>
      </c>
      <c r="I8" s="7"/>
      <c r="J8" s="63"/>
      <c r="K8" s="7">
        <v>39.89</v>
      </c>
      <c r="M8" s="6">
        <v>41.91</v>
      </c>
      <c r="P8" s="64">
        <v>41.91</v>
      </c>
      <c r="S8" s="64" t="e">
        <f>#REF!*#REF!</f>
        <v>#REF!</v>
      </c>
      <c r="T8" s="64" t="e">
        <f>(H8+I8)*#REF!</f>
        <v>#REF!</v>
      </c>
      <c r="Y8" s="64" t="e">
        <f>#REF!*#REF!</f>
        <v>#REF!</v>
      </c>
      <c r="Z8" s="64" t="e">
        <f>(M8+N8)*#REF!</f>
        <v>#REF!</v>
      </c>
    </row>
    <row r="9" spans="1:29" x14ac:dyDescent="0.25">
      <c r="A9" s="4">
        <v>7</v>
      </c>
      <c r="B9" s="4">
        <v>406619</v>
      </c>
      <c r="C9" s="4">
        <v>70147</v>
      </c>
      <c r="D9" s="2" t="s">
        <v>36</v>
      </c>
      <c r="E9" s="2" t="s">
        <v>35</v>
      </c>
      <c r="F9" s="2" t="s">
        <v>19</v>
      </c>
      <c r="G9" s="2" t="s">
        <v>37</v>
      </c>
      <c r="H9" s="7">
        <v>60.089999999999996</v>
      </c>
      <c r="I9" s="7"/>
      <c r="J9" s="63">
        <v>-6.73</v>
      </c>
      <c r="K9" s="7">
        <v>53.36</v>
      </c>
      <c r="M9" s="6">
        <v>63.14</v>
      </c>
      <c r="O9" s="65">
        <v>-6.73</v>
      </c>
      <c r="P9" s="64">
        <v>56.41</v>
      </c>
      <c r="S9" s="64" t="e">
        <f>#REF!*#REF!</f>
        <v>#REF!</v>
      </c>
      <c r="T9" s="64" t="e">
        <f>(H9+I9)*#REF!</f>
        <v>#REF!</v>
      </c>
      <c r="Y9" s="64" t="e">
        <f>#REF!*#REF!</f>
        <v>#REF!</v>
      </c>
      <c r="Z9" s="64" t="e">
        <f>(M9+N9)*#REF!</f>
        <v>#REF!</v>
      </c>
    </row>
    <row r="10" spans="1:29" x14ac:dyDescent="0.25">
      <c r="A10" s="4">
        <v>8</v>
      </c>
      <c r="B10" s="4">
        <v>406663</v>
      </c>
      <c r="C10" s="4">
        <v>705</v>
      </c>
      <c r="D10" s="2" t="s">
        <v>38</v>
      </c>
      <c r="E10" s="2" t="s">
        <v>35</v>
      </c>
      <c r="F10" s="2" t="s">
        <v>19</v>
      </c>
      <c r="G10" s="2" t="s">
        <v>39</v>
      </c>
      <c r="H10" s="7">
        <v>55.8</v>
      </c>
      <c r="I10" s="7"/>
      <c r="J10" s="63">
        <v>-9.07</v>
      </c>
      <c r="K10" s="7">
        <v>46.73</v>
      </c>
      <c r="M10" s="6">
        <v>58.629999999999995</v>
      </c>
      <c r="O10" s="65">
        <v>-9.07</v>
      </c>
      <c r="P10" s="64">
        <v>49.559999999999995</v>
      </c>
      <c r="S10" s="64" t="e">
        <f>#REF!*#REF!</f>
        <v>#REF!</v>
      </c>
      <c r="T10" s="64" t="e">
        <f>(H10+I10)*#REF!</f>
        <v>#REF!</v>
      </c>
      <c r="Y10" s="64" t="e">
        <f>#REF!*#REF!</f>
        <v>#REF!</v>
      </c>
      <c r="Z10" s="64" t="e">
        <f>(M10+N10)*#REF!</f>
        <v>#REF!</v>
      </c>
    </row>
    <row r="11" spans="1:29" x14ac:dyDescent="0.25">
      <c r="A11" s="4">
        <v>9</v>
      </c>
      <c r="B11" s="4">
        <v>406666</v>
      </c>
      <c r="C11" s="4">
        <v>90129</v>
      </c>
      <c r="D11" s="2" t="s">
        <v>40</v>
      </c>
      <c r="E11" s="2" t="s">
        <v>35</v>
      </c>
      <c r="F11" s="2" t="s">
        <v>19</v>
      </c>
      <c r="G11" s="2" t="s">
        <v>41</v>
      </c>
      <c r="H11" s="7">
        <v>107.85000000000001</v>
      </c>
      <c r="I11" s="7"/>
      <c r="J11" s="63">
        <v>-25.96</v>
      </c>
      <c r="K11" s="7">
        <v>81.890000000000015</v>
      </c>
      <c r="M11" s="6">
        <v>113.31</v>
      </c>
      <c r="O11" s="65">
        <v>-25.96</v>
      </c>
      <c r="P11" s="64">
        <v>87.35</v>
      </c>
      <c r="S11" s="64" t="e">
        <f>#REF!*#REF!</f>
        <v>#REF!</v>
      </c>
      <c r="T11" s="64" t="e">
        <f>(H11+I11)*#REF!</f>
        <v>#REF!</v>
      </c>
      <c r="Y11" s="64" t="e">
        <f>#REF!*#REF!</f>
        <v>#REF!</v>
      </c>
      <c r="Z11" s="64" t="e">
        <f>(M11+N11)*#REF!</f>
        <v>#REF!</v>
      </c>
    </row>
    <row r="12" spans="1:29" x14ac:dyDescent="0.25">
      <c r="A12" s="4">
        <v>10</v>
      </c>
      <c r="B12" s="4">
        <v>406667</v>
      </c>
      <c r="C12" s="4">
        <v>90128</v>
      </c>
      <c r="D12" s="2" t="s">
        <v>42</v>
      </c>
      <c r="E12" s="2" t="s">
        <v>35</v>
      </c>
      <c r="F12" s="2" t="s">
        <v>19</v>
      </c>
      <c r="G12" s="2" t="s">
        <v>41</v>
      </c>
      <c r="H12" s="7">
        <v>102.39</v>
      </c>
      <c r="I12" s="7"/>
      <c r="J12" s="63">
        <v>-25.96</v>
      </c>
      <c r="K12" s="7">
        <v>76.430000000000007</v>
      </c>
      <c r="M12" s="6">
        <v>107.58</v>
      </c>
      <c r="O12" s="65">
        <v>-25.96</v>
      </c>
      <c r="P12" s="64">
        <v>81.62</v>
      </c>
      <c r="S12" s="64" t="e">
        <f>#REF!*#REF!</f>
        <v>#REF!</v>
      </c>
      <c r="T12" s="64" t="e">
        <f>(H12+I12)*#REF!</f>
        <v>#REF!</v>
      </c>
      <c r="Y12" s="64" t="e">
        <f>#REF!*#REF!</f>
        <v>#REF!</v>
      </c>
      <c r="Z12" s="64" t="e">
        <f>(M12+N12)*#REF!</f>
        <v>#REF!</v>
      </c>
    </row>
    <row r="13" spans="1:29" x14ac:dyDescent="0.25">
      <c r="A13" s="4">
        <v>11</v>
      </c>
      <c r="B13" s="4">
        <v>406633</v>
      </c>
      <c r="C13" s="4">
        <v>90160</v>
      </c>
      <c r="D13" s="2" t="s">
        <v>43</v>
      </c>
      <c r="E13" s="2" t="s">
        <v>35</v>
      </c>
      <c r="F13" s="2" t="s">
        <v>19</v>
      </c>
      <c r="G13" s="2" t="s">
        <v>44</v>
      </c>
      <c r="H13" s="7">
        <v>74.72</v>
      </c>
      <c r="I13" s="7"/>
      <c r="J13" s="63">
        <v>-14.52</v>
      </c>
      <c r="K13" s="7">
        <v>60.2</v>
      </c>
      <c r="M13" s="6">
        <v>78.5</v>
      </c>
      <c r="O13" s="65">
        <v>-14.52</v>
      </c>
      <c r="P13" s="64">
        <v>63.980000000000004</v>
      </c>
      <c r="S13" s="64" t="e">
        <f>#REF!*#REF!</f>
        <v>#REF!</v>
      </c>
      <c r="T13" s="64" t="e">
        <f>(H13+I13)*#REF!</f>
        <v>#REF!</v>
      </c>
      <c r="Y13" s="64" t="e">
        <f>#REF!*#REF!</f>
        <v>#REF!</v>
      </c>
      <c r="Z13" s="64" t="e">
        <f>(M13+N13)*#REF!</f>
        <v>#REF!</v>
      </c>
    </row>
    <row r="14" spans="1:29" x14ac:dyDescent="0.25">
      <c r="A14" s="4">
        <v>12</v>
      </c>
      <c r="B14" s="4">
        <v>406634</v>
      </c>
      <c r="C14" s="4">
        <v>90161</v>
      </c>
      <c r="D14" s="2" t="s">
        <v>45</v>
      </c>
      <c r="E14" s="2" t="s">
        <v>35</v>
      </c>
      <c r="F14" s="2" t="s">
        <v>19</v>
      </c>
      <c r="G14" s="2" t="s">
        <v>44</v>
      </c>
      <c r="H14" s="7">
        <v>78.5</v>
      </c>
      <c r="I14" s="7"/>
      <c r="J14" s="63">
        <v>-14.52</v>
      </c>
      <c r="K14" s="7">
        <v>63.980000000000004</v>
      </c>
      <c r="M14" s="6">
        <v>82.48</v>
      </c>
      <c r="O14" s="65">
        <v>-14.52</v>
      </c>
      <c r="P14" s="64">
        <v>67.960000000000008</v>
      </c>
      <c r="S14" s="64" t="e">
        <f>#REF!*#REF!</f>
        <v>#REF!</v>
      </c>
      <c r="T14" s="64" t="e">
        <f>(H14+I14)*#REF!</f>
        <v>#REF!</v>
      </c>
      <c r="Y14" s="64" t="e">
        <f>#REF!*#REF!</f>
        <v>#REF!</v>
      </c>
      <c r="Z14" s="64" t="e">
        <f>(M14+N14)*#REF!</f>
        <v>#REF!</v>
      </c>
    </row>
    <row r="15" spans="1:29" x14ac:dyDescent="0.25">
      <c r="A15" s="4">
        <v>13</v>
      </c>
      <c r="B15" s="4">
        <v>406635</v>
      </c>
      <c r="C15" s="4">
        <v>90164</v>
      </c>
      <c r="D15" s="2" t="s">
        <v>46</v>
      </c>
      <c r="E15" s="2" t="s">
        <v>35</v>
      </c>
      <c r="F15" s="2" t="s">
        <v>19</v>
      </c>
      <c r="G15" s="2" t="s">
        <v>44</v>
      </c>
      <c r="H15" s="7">
        <v>69.540000000000006</v>
      </c>
      <c r="I15" s="7"/>
      <c r="J15" s="63">
        <v>-15.6</v>
      </c>
      <c r="K15" s="7">
        <v>53.940000000000005</v>
      </c>
      <c r="M15" s="6">
        <v>73.06</v>
      </c>
      <c r="O15" s="65">
        <v>-15.6</v>
      </c>
      <c r="P15" s="64">
        <v>57.46</v>
      </c>
      <c r="S15" s="64" t="e">
        <f>#REF!*#REF!</f>
        <v>#REF!</v>
      </c>
      <c r="T15" s="64" t="e">
        <f>(H15+I15)*#REF!</f>
        <v>#REF!</v>
      </c>
      <c r="Y15" s="64" t="e">
        <f>#REF!*#REF!</f>
        <v>#REF!</v>
      </c>
      <c r="Z15" s="64" t="e">
        <f>(M15+N15)*#REF!</f>
        <v>#REF!</v>
      </c>
    </row>
    <row r="16" spans="1:29" x14ac:dyDescent="0.25">
      <c r="A16" s="4">
        <v>14</v>
      </c>
      <c r="B16" s="4">
        <v>406638</v>
      </c>
      <c r="C16" s="4">
        <v>90192</v>
      </c>
      <c r="D16" s="2" t="s">
        <v>47</v>
      </c>
      <c r="E16" s="2" t="s">
        <v>35</v>
      </c>
      <c r="F16" s="2" t="s">
        <v>19</v>
      </c>
      <c r="G16" s="2" t="s">
        <v>48</v>
      </c>
      <c r="H16" s="7">
        <v>94.800000000000011</v>
      </c>
      <c r="I16" s="7"/>
      <c r="J16" s="63">
        <v>-16.78</v>
      </c>
      <c r="K16" s="7">
        <v>78.02000000000001</v>
      </c>
      <c r="M16" s="6">
        <v>99.61</v>
      </c>
      <c r="O16" s="65">
        <v>-16.78</v>
      </c>
      <c r="P16" s="64">
        <v>82.83</v>
      </c>
      <c r="S16" s="64" t="e">
        <f>#REF!*#REF!</f>
        <v>#REF!</v>
      </c>
      <c r="T16" s="64" t="e">
        <f>(H16+I16)*#REF!</f>
        <v>#REF!</v>
      </c>
      <c r="Y16" s="64" t="e">
        <f>#REF!*#REF!</f>
        <v>#REF!</v>
      </c>
      <c r="Z16" s="64" t="e">
        <f>(M16+N16)*#REF!</f>
        <v>#REF!</v>
      </c>
    </row>
    <row r="17" spans="1:26" x14ac:dyDescent="0.25">
      <c r="A17" s="4">
        <v>15</v>
      </c>
      <c r="B17" s="4">
        <v>406639</v>
      </c>
      <c r="C17" s="4">
        <v>90193</v>
      </c>
      <c r="D17" s="2" t="s">
        <v>49</v>
      </c>
      <c r="E17" s="2" t="s">
        <v>35</v>
      </c>
      <c r="F17" s="2" t="s">
        <v>19</v>
      </c>
      <c r="G17" s="2" t="s">
        <v>48</v>
      </c>
      <c r="H17" s="7">
        <v>85.47</v>
      </c>
      <c r="I17" s="7"/>
      <c r="J17" s="63">
        <v>-18.510000000000002</v>
      </c>
      <c r="K17" s="7">
        <v>66.959999999999994</v>
      </c>
      <c r="M17" s="6">
        <v>89.800000000000011</v>
      </c>
      <c r="O17" s="65">
        <v>-18.510000000000002</v>
      </c>
      <c r="P17" s="64">
        <v>71.290000000000006</v>
      </c>
      <c r="S17" s="64" t="e">
        <f>#REF!*#REF!</f>
        <v>#REF!</v>
      </c>
      <c r="T17" s="64" t="e">
        <f>(H17+I17)*#REF!</f>
        <v>#REF!</v>
      </c>
      <c r="Y17" s="64" t="e">
        <f>#REF!*#REF!</f>
        <v>#REF!</v>
      </c>
      <c r="Z17" s="64" t="e">
        <f>(M17+N17)*#REF!</f>
        <v>#REF!</v>
      </c>
    </row>
    <row r="18" spans="1:26" x14ac:dyDescent="0.25">
      <c r="A18" s="4">
        <v>16</v>
      </c>
      <c r="B18" s="4">
        <v>406650</v>
      </c>
      <c r="C18" s="4">
        <v>90630</v>
      </c>
      <c r="D18" s="2" t="s">
        <v>50</v>
      </c>
      <c r="E18" s="2" t="s">
        <v>35</v>
      </c>
      <c r="F18" s="2" t="s">
        <v>19</v>
      </c>
      <c r="G18" s="2" t="s">
        <v>51</v>
      </c>
      <c r="H18" s="7">
        <v>76.13000000000001</v>
      </c>
      <c r="I18" s="7"/>
      <c r="J18" s="63">
        <v>-13.15</v>
      </c>
      <c r="K18" s="7">
        <v>62.980000000000011</v>
      </c>
      <c r="M18" s="6">
        <v>79.98</v>
      </c>
      <c r="O18" s="65">
        <v>-13.15</v>
      </c>
      <c r="P18" s="64">
        <v>66.83</v>
      </c>
      <c r="S18" s="64" t="e">
        <f>#REF!*#REF!</f>
        <v>#REF!</v>
      </c>
      <c r="T18" s="64" t="e">
        <f>(H18+I18)*#REF!</f>
        <v>#REF!</v>
      </c>
      <c r="Y18" s="64" t="e">
        <f>#REF!*#REF!</f>
        <v>#REF!</v>
      </c>
      <c r="Z18" s="64" t="e">
        <f>(M18+N18)*#REF!</f>
        <v>#REF!</v>
      </c>
    </row>
    <row r="19" spans="1:26" x14ac:dyDescent="0.25">
      <c r="A19" s="4">
        <v>17</v>
      </c>
      <c r="B19" s="4">
        <v>406654</v>
      </c>
      <c r="C19" s="4">
        <v>90633</v>
      </c>
      <c r="D19" s="2" t="s">
        <v>52</v>
      </c>
      <c r="E19" s="2" t="s">
        <v>35</v>
      </c>
      <c r="F19" s="2" t="s">
        <v>19</v>
      </c>
      <c r="G19" s="2" t="s">
        <v>53</v>
      </c>
      <c r="H19" s="7">
        <v>74.17</v>
      </c>
      <c r="I19" s="7"/>
      <c r="J19" s="63">
        <v>-14.49</v>
      </c>
      <c r="K19" s="7">
        <v>59.68</v>
      </c>
      <c r="M19" s="6">
        <v>77.92</v>
      </c>
      <c r="O19" s="65">
        <v>-14.49</v>
      </c>
      <c r="P19" s="64">
        <v>63.43</v>
      </c>
      <c r="S19" s="64" t="e">
        <f>#REF!*#REF!</f>
        <v>#REF!</v>
      </c>
      <c r="T19" s="64" t="e">
        <f>(H19+I19)*#REF!</f>
        <v>#REF!</v>
      </c>
      <c r="Y19" s="64" t="e">
        <f>#REF!*#REF!</f>
        <v>#REF!</v>
      </c>
      <c r="Z19" s="64" t="e">
        <f>(M19+N19)*#REF!</f>
        <v>#REF!</v>
      </c>
    </row>
    <row r="20" spans="1:26" x14ac:dyDescent="0.25">
      <c r="A20" s="4">
        <v>18</v>
      </c>
      <c r="B20" s="4">
        <v>406659</v>
      </c>
      <c r="C20" s="4">
        <v>90409</v>
      </c>
      <c r="D20" s="2" t="s">
        <v>54</v>
      </c>
      <c r="E20" s="2" t="s">
        <v>35</v>
      </c>
      <c r="F20" s="2" t="s">
        <v>19</v>
      </c>
      <c r="G20" s="2" t="s">
        <v>55</v>
      </c>
      <c r="H20" s="7">
        <v>85.240000000000009</v>
      </c>
      <c r="I20" s="7"/>
      <c r="J20" s="63">
        <v>-20.56</v>
      </c>
      <c r="K20" s="7">
        <v>64.680000000000007</v>
      </c>
      <c r="M20" s="6">
        <v>89.550000000000011</v>
      </c>
      <c r="O20" s="65">
        <v>-20.56</v>
      </c>
      <c r="P20" s="64">
        <v>68.990000000000009</v>
      </c>
      <c r="S20" s="64" t="e">
        <f>#REF!*#REF!</f>
        <v>#REF!</v>
      </c>
      <c r="T20" s="64" t="e">
        <f>(H20+I20)*#REF!</f>
        <v>#REF!</v>
      </c>
      <c r="Y20" s="64" t="e">
        <f>#REF!*#REF!</f>
        <v>#REF!</v>
      </c>
      <c r="Z20" s="64" t="e">
        <f>(M20+N20)*#REF!</f>
        <v>#REF!</v>
      </c>
    </row>
    <row r="21" spans="1:26" x14ac:dyDescent="0.25">
      <c r="A21" s="4">
        <v>19</v>
      </c>
      <c r="B21" s="4">
        <v>143817</v>
      </c>
      <c r="C21" s="2" t="s">
        <v>56</v>
      </c>
      <c r="D21" s="2" t="s">
        <v>57</v>
      </c>
      <c r="E21" s="2" t="s">
        <v>58</v>
      </c>
      <c r="F21" s="2" t="s">
        <v>19</v>
      </c>
      <c r="G21" s="2" t="s">
        <v>59</v>
      </c>
      <c r="H21" s="7">
        <v>52.03</v>
      </c>
      <c r="I21" s="7"/>
      <c r="J21" s="63"/>
      <c r="K21" s="7">
        <v>52.03</v>
      </c>
      <c r="M21" s="6">
        <v>54.669999999999995</v>
      </c>
      <c r="P21" s="64">
        <v>54.669999999999995</v>
      </c>
      <c r="S21" s="64" t="e">
        <f>#REF!*#REF!</f>
        <v>#REF!</v>
      </c>
      <c r="T21" s="64" t="e">
        <f>(H21+I21)*#REF!</f>
        <v>#REF!</v>
      </c>
      <c r="Y21" s="64" t="e">
        <f>#REF!*#REF!</f>
        <v>#REF!</v>
      </c>
      <c r="Z21" s="64" t="e">
        <f>(M21+N21)*#REF!</f>
        <v>#REF!</v>
      </c>
    </row>
    <row r="22" spans="1:26" x14ac:dyDescent="0.25">
      <c r="A22" s="4">
        <v>20</v>
      </c>
      <c r="B22" s="4">
        <v>144561</v>
      </c>
      <c r="C22" s="2" t="s">
        <v>60</v>
      </c>
      <c r="D22" s="2" t="s">
        <v>61</v>
      </c>
      <c r="E22" s="2" t="s">
        <v>58</v>
      </c>
      <c r="F22" s="2" t="s">
        <v>19</v>
      </c>
      <c r="G22" s="2" t="s">
        <v>59</v>
      </c>
      <c r="H22" s="7">
        <v>52.03</v>
      </c>
      <c r="I22" s="7"/>
      <c r="J22" s="63"/>
      <c r="K22" s="7">
        <v>52.03</v>
      </c>
      <c r="M22" s="6">
        <v>54.669999999999995</v>
      </c>
      <c r="P22" s="64">
        <v>54.669999999999995</v>
      </c>
      <c r="S22" s="64" t="e">
        <f>#REF!*#REF!</f>
        <v>#REF!</v>
      </c>
      <c r="T22" s="64" t="e">
        <f>(H22+I22)*#REF!</f>
        <v>#REF!</v>
      </c>
      <c r="Y22" s="64" t="e">
        <f>#REF!*#REF!</f>
        <v>#REF!</v>
      </c>
      <c r="Z22" s="64" t="e">
        <f>(M22+N22)*#REF!</f>
        <v>#REF!</v>
      </c>
    </row>
    <row r="23" spans="1:26" x14ac:dyDescent="0.25">
      <c r="A23" s="4">
        <v>21</v>
      </c>
      <c r="B23" s="4">
        <v>144872</v>
      </c>
      <c r="C23" s="2" t="s">
        <v>62</v>
      </c>
      <c r="D23" s="2" t="s">
        <v>63</v>
      </c>
      <c r="E23" s="2" t="s">
        <v>58</v>
      </c>
      <c r="F23" s="2" t="s">
        <v>19</v>
      </c>
      <c r="G23" s="2" t="s">
        <v>59</v>
      </c>
      <c r="H23" s="7">
        <v>52.03</v>
      </c>
      <c r="I23" s="7"/>
      <c r="J23" s="63"/>
      <c r="K23" s="7">
        <v>52.03</v>
      </c>
      <c r="M23" s="6">
        <v>54.669999999999995</v>
      </c>
      <c r="P23" s="64">
        <v>54.669999999999995</v>
      </c>
      <c r="S23" s="64" t="e">
        <f>#REF!*#REF!</f>
        <v>#REF!</v>
      </c>
      <c r="T23" s="64" t="e">
        <f>(H23+I23)*#REF!</f>
        <v>#REF!</v>
      </c>
      <c r="Y23" s="64" t="e">
        <f>#REF!*#REF!</f>
        <v>#REF!</v>
      </c>
      <c r="Z23" s="64" t="e">
        <f>(M23+N23)*#REF!</f>
        <v>#REF!</v>
      </c>
    </row>
    <row r="24" spans="1:26" x14ac:dyDescent="0.25">
      <c r="A24" s="4">
        <v>22</v>
      </c>
      <c r="B24" s="4">
        <v>133948</v>
      </c>
      <c r="C24" s="2" t="s">
        <v>64</v>
      </c>
      <c r="D24" s="2" t="s">
        <v>65</v>
      </c>
      <c r="E24" s="2" t="s">
        <v>66</v>
      </c>
      <c r="F24" s="2" t="s">
        <v>19</v>
      </c>
      <c r="G24" s="2" t="s">
        <v>67</v>
      </c>
      <c r="H24" s="7">
        <v>57.6</v>
      </c>
      <c r="I24" s="7"/>
      <c r="J24" s="63"/>
      <c r="K24" s="7">
        <v>57.6</v>
      </c>
      <c r="M24" s="6">
        <v>60.519999999999996</v>
      </c>
      <c r="P24" s="64">
        <v>60.519999999999996</v>
      </c>
      <c r="S24" s="64" t="e">
        <f>#REF!*#REF!</f>
        <v>#REF!</v>
      </c>
      <c r="T24" s="64" t="e">
        <f>(H24+I24)*#REF!</f>
        <v>#REF!</v>
      </c>
      <c r="Y24" s="64" t="e">
        <f>#REF!*#REF!</f>
        <v>#REF!</v>
      </c>
      <c r="Z24" s="64" t="e">
        <f>(M24+N24)*#REF!</f>
        <v>#REF!</v>
      </c>
    </row>
    <row r="25" spans="1:26" x14ac:dyDescent="0.25">
      <c r="A25" s="4">
        <v>23</v>
      </c>
      <c r="B25" s="4">
        <v>101766</v>
      </c>
      <c r="C25" s="2" t="s">
        <v>68</v>
      </c>
      <c r="D25" s="2" t="s">
        <v>65</v>
      </c>
      <c r="E25" s="2" t="s">
        <v>66</v>
      </c>
      <c r="F25" s="2" t="s">
        <v>19</v>
      </c>
      <c r="G25" s="2" t="s">
        <v>69</v>
      </c>
      <c r="H25" s="7">
        <v>58.55</v>
      </c>
      <c r="I25" s="7"/>
      <c r="J25" s="63"/>
      <c r="K25" s="7">
        <v>58.55</v>
      </c>
      <c r="M25" s="6">
        <v>61.519999999999996</v>
      </c>
      <c r="P25" s="64">
        <v>61.519999999999996</v>
      </c>
      <c r="S25" s="64" t="e">
        <f>#REF!*#REF!</f>
        <v>#REF!</v>
      </c>
      <c r="T25" s="64" t="e">
        <f>(H25+I25)*#REF!</f>
        <v>#REF!</v>
      </c>
      <c r="Y25" s="64" t="e">
        <f>#REF!*#REF!</f>
        <v>#REF!</v>
      </c>
      <c r="Z25" s="64" t="e">
        <f>(M25+N25)*#REF!</f>
        <v>#REF!</v>
      </c>
    </row>
    <row r="26" spans="1:26" x14ac:dyDescent="0.25">
      <c r="A26" s="4">
        <v>24</v>
      </c>
      <c r="B26" s="4">
        <v>133947</v>
      </c>
      <c r="C26" s="2" t="s">
        <v>70</v>
      </c>
      <c r="D26" s="2" t="s">
        <v>71</v>
      </c>
      <c r="E26" s="2" t="s">
        <v>66</v>
      </c>
      <c r="F26" s="2" t="s">
        <v>19</v>
      </c>
      <c r="G26" s="2" t="s">
        <v>67</v>
      </c>
      <c r="H26" s="7">
        <v>57.6</v>
      </c>
      <c r="I26" s="7"/>
      <c r="J26" s="63"/>
      <c r="K26" s="7">
        <v>57.6</v>
      </c>
      <c r="M26" s="6">
        <v>60.519999999999996</v>
      </c>
      <c r="P26" s="64">
        <v>60.519999999999996</v>
      </c>
      <c r="S26" s="64" t="e">
        <f>#REF!*#REF!</f>
        <v>#REF!</v>
      </c>
      <c r="T26" s="64" t="e">
        <f>(H26+I26)*#REF!</f>
        <v>#REF!</v>
      </c>
      <c r="Y26" s="64" t="e">
        <f>#REF!*#REF!</f>
        <v>#REF!</v>
      </c>
      <c r="Z26" s="64" t="e">
        <f>(M26+N26)*#REF!</f>
        <v>#REF!</v>
      </c>
    </row>
    <row r="27" spans="1:26" x14ac:dyDescent="0.25">
      <c r="A27" s="4">
        <v>25</v>
      </c>
      <c r="B27" s="4">
        <v>134698</v>
      </c>
      <c r="C27" s="4">
        <v>6719</v>
      </c>
      <c r="D27" s="2" t="s">
        <v>72</v>
      </c>
      <c r="E27" s="2" t="s">
        <v>73</v>
      </c>
      <c r="F27" s="2" t="s">
        <v>19</v>
      </c>
      <c r="G27" s="2" t="s">
        <v>74</v>
      </c>
      <c r="H27" s="7">
        <v>44.44</v>
      </c>
      <c r="I27" s="7"/>
      <c r="J27" s="63"/>
      <c r="K27" s="7">
        <v>44.44</v>
      </c>
      <c r="M27" s="6">
        <v>46.69</v>
      </c>
      <c r="P27" s="64">
        <v>46.69</v>
      </c>
      <c r="S27" s="64" t="e">
        <f>#REF!*#REF!</f>
        <v>#REF!</v>
      </c>
      <c r="T27" s="64" t="e">
        <f>(H27+I27)*#REF!</f>
        <v>#REF!</v>
      </c>
      <c r="Y27" s="64" t="e">
        <f>#REF!*#REF!</f>
        <v>#REF!</v>
      </c>
      <c r="Z27" s="64" t="e">
        <f>(M27+N27)*#REF!</f>
        <v>#REF!</v>
      </c>
    </row>
    <row r="28" spans="1:26" x14ac:dyDescent="0.25">
      <c r="A28" s="4">
        <v>26</v>
      </c>
      <c r="B28" s="4">
        <v>100160</v>
      </c>
      <c r="C28" s="4">
        <v>6665</v>
      </c>
      <c r="D28" s="2" t="s">
        <v>75</v>
      </c>
      <c r="E28" s="2" t="s">
        <v>73</v>
      </c>
      <c r="F28" s="2" t="s">
        <v>19</v>
      </c>
      <c r="G28" s="2" t="s">
        <v>76</v>
      </c>
      <c r="H28" s="7">
        <v>23</v>
      </c>
      <c r="I28" s="7"/>
      <c r="J28" s="63"/>
      <c r="K28" s="7">
        <v>23</v>
      </c>
      <c r="M28" s="6">
        <v>24.16</v>
      </c>
      <c r="P28" s="64">
        <v>24.16</v>
      </c>
      <c r="S28" s="64" t="e">
        <f>#REF!*#REF!</f>
        <v>#REF!</v>
      </c>
      <c r="T28" s="64" t="e">
        <f>(H28+I28)*#REF!</f>
        <v>#REF!</v>
      </c>
      <c r="Y28" s="64" t="e">
        <f>#REF!*#REF!</f>
        <v>#REF!</v>
      </c>
      <c r="Z28" s="64" t="e">
        <f>(M28+N28)*#REF!</f>
        <v>#REF!</v>
      </c>
    </row>
    <row r="29" spans="1:26" x14ac:dyDescent="0.25">
      <c r="A29" s="4">
        <v>27</v>
      </c>
      <c r="B29" s="4">
        <v>133905</v>
      </c>
      <c r="C29" s="4">
        <v>6293</v>
      </c>
      <c r="D29" s="2" t="s">
        <v>77</v>
      </c>
      <c r="E29" s="2" t="s">
        <v>73</v>
      </c>
      <c r="F29" s="2" t="s">
        <v>19</v>
      </c>
      <c r="G29" s="2" t="s">
        <v>78</v>
      </c>
      <c r="H29" s="7">
        <v>19.260000000000002</v>
      </c>
      <c r="I29" s="7"/>
      <c r="J29" s="63"/>
      <c r="K29" s="7">
        <v>19.260000000000002</v>
      </c>
      <c r="M29" s="6">
        <v>20.240000000000002</v>
      </c>
      <c r="P29" s="64">
        <v>20.240000000000002</v>
      </c>
      <c r="S29" s="64" t="e">
        <f>#REF!*#REF!</f>
        <v>#REF!</v>
      </c>
      <c r="T29" s="64" t="e">
        <f>(H29+I29)*#REF!</f>
        <v>#REF!</v>
      </c>
      <c r="Y29" s="64" t="e">
        <f>#REF!*#REF!</f>
        <v>#REF!</v>
      </c>
      <c r="Z29" s="64" t="e">
        <f>(M29+N29)*#REF!</f>
        <v>#REF!</v>
      </c>
    </row>
    <row r="30" spans="1:26" x14ac:dyDescent="0.25">
      <c r="A30" s="4">
        <v>28</v>
      </c>
      <c r="B30" s="4">
        <v>134362</v>
      </c>
      <c r="C30" s="4">
        <v>6270</v>
      </c>
      <c r="D30" s="2" t="s">
        <v>79</v>
      </c>
      <c r="E30" s="2" t="s">
        <v>73</v>
      </c>
      <c r="F30" s="2" t="s">
        <v>19</v>
      </c>
      <c r="G30" s="2" t="s">
        <v>80</v>
      </c>
      <c r="H30" s="7">
        <v>35.049999999999997</v>
      </c>
      <c r="I30" s="7"/>
      <c r="J30" s="63"/>
      <c r="K30" s="7">
        <v>35.049999999999997</v>
      </c>
      <c r="M30" s="6">
        <v>36.82</v>
      </c>
      <c r="P30" s="64">
        <v>36.82</v>
      </c>
      <c r="S30" s="64" t="e">
        <f>#REF!*#REF!</f>
        <v>#REF!</v>
      </c>
      <c r="T30" s="64" t="e">
        <f>(H30+I30)*#REF!</f>
        <v>#REF!</v>
      </c>
      <c r="Y30" s="64" t="e">
        <f>#REF!*#REF!</f>
        <v>#REF!</v>
      </c>
      <c r="Z30" s="64" t="e">
        <f>(M30+N30)*#REF!</f>
        <v>#REF!</v>
      </c>
    </row>
    <row r="31" spans="1:26" x14ac:dyDescent="0.25">
      <c r="A31" s="4">
        <v>29</v>
      </c>
      <c r="B31" s="4">
        <v>134564</v>
      </c>
      <c r="C31" s="4">
        <v>82220</v>
      </c>
      <c r="D31" s="2" t="s">
        <v>81</v>
      </c>
      <c r="E31" s="2" t="s">
        <v>82</v>
      </c>
      <c r="F31" s="2" t="s">
        <v>19</v>
      </c>
      <c r="G31" s="2" t="s">
        <v>83</v>
      </c>
      <c r="H31" s="7">
        <v>44.559999999999995</v>
      </c>
      <c r="I31" s="7"/>
      <c r="J31" s="63"/>
      <c r="K31" s="7">
        <v>44.559999999999995</v>
      </c>
      <c r="M31" s="6">
        <v>46.82</v>
      </c>
      <c r="P31" s="64">
        <v>46.82</v>
      </c>
      <c r="S31" s="64" t="e">
        <f>#REF!*#REF!</f>
        <v>#REF!</v>
      </c>
      <c r="T31" s="64" t="e">
        <f>(H31+I31)*#REF!</f>
        <v>#REF!</v>
      </c>
      <c r="Y31" s="64" t="e">
        <f>#REF!*#REF!</f>
        <v>#REF!</v>
      </c>
      <c r="Z31" s="64" t="e">
        <f>(M31+N31)*#REF!</f>
        <v>#REF!</v>
      </c>
    </row>
    <row r="32" spans="1:26" x14ac:dyDescent="0.25">
      <c r="A32" s="4">
        <v>30</v>
      </c>
      <c r="B32" s="4">
        <v>403820</v>
      </c>
      <c r="C32" s="4">
        <v>90040</v>
      </c>
      <c r="D32" s="2" t="s">
        <v>84</v>
      </c>
      <c r="E32" s="2" t="s">
        <v>82</v>
      </c>
      <c r="F32" s="2" t="s">
        <v>19</v>
      </c>
      <c r="G32" s="2" t="s">
        <v>85</v>
      </c>
      <c r="H32" s="7">
        <v>51.73</v>
      </c>
      <c r="I32" s="7"/>
      <c r="J32" s="63">
        <v>-2.82</v>
      </c>
      <c r="K32" s="7">
        <v>48.91</v>
      </c>
      <c r="M32" s="6">
        <v>54.35</v>
      </c>
      <c r="O32" s="65">
        <v>-2.82</v>
      </c>
      <c r="P32" s="64">
        <v>51.53</v>
      </c>
      <c r="S32" s="64" t="e">
        <f>#REF!*#REF!</f>
        <v>#REF!</v>
      </c>
      <c r="T32" s="64" t="e">
        <f>(H32+I32)*#REF!</f>
        <v>#REF!</v>
      </c>
      <c r="Y32" s="64" t="e">
        <f>#REF!*#REF!</f>
        <v>#REF!</v>
      </c>
      <c r="Z32" s="64" t="e">
        <f>(M32+N32)*#REF!</f>
        <v>#REF!</v>
      </c>
    </row>
    <row r="33" spans="1:26" x14ac:dyDescent="0.25">
      <c r="A33" s="4">
        <v>31</v>
      </c>
      <c r="B33" s="4">
        <v>406560</v>
      </c>
      <c r="C33" s="4">
        <v>90060</v>
      </c>
      <c r="D33" s="2" t="s">
        <v>86</v>
      </c>
      <c r="E33" s="2" t="s">
        <v>82</v>
      </c>
      <c r="F33" s="2" t="s">
        <v>19</v>
      </c>
      <c r="G33" s="2" t="s">
        <v>87</v>
      </c>
      <c r="H33" s="7">
        <v>51.79</v>
      </c>
      <c r="I33" s="7"/>
      <c r="J33" s="63">
        <v>-2.76</v>
      </c>
      <c r="K33" s="7">
        <v>49.03</v>
      </c>
      <c r="M33" s="6">
        <v>54.419999999999995</v>
      </c>
      <c r="O33" s="65">
        <v>-2.76</v>
      </c>
      <c r="P33" s="64">
        <v>51.66</v>
      </c>
      <c r="S33" s="64" t="e">
        <f>#REF!*#REF!</f>
        <v>#REF!</v>
      </c>
      <c r="T33" s="64" t="e">
        <f>(H33+I33)*#REF!</f>
        <v>#REF!</v>
      </c>
      <c r="Y33" s="64" t="e">
        <f>#REF!*#REF!</f>
        <v>#REF!</v>
      </c>
      <c r="Z33" s="64" t="e">
        <f>(M33+N33)*#REF!</f>
        <v>#REF!</v>
      </c>
    </row>
    <row r="34" spans="1:26" x14ac:dyDescent="0.25">
      <c r="A34" s="4">
        <v>32</v>
      </c>
      <c r="B34" s="4">
        <v>134662</v>
      </c>
      <c r="C34" s="4">
        <v>78015</v>
      </c>
      <c r="D34" s="2" t="s">
        <v>88</v>
      </c>
      <c r="E34" s="2" t="s">
        <v>82</v>
      </c>
      <c r="F34" s="2" t="s">
        <v>19</v>
      </c>
      <c r="G34" s="2" t="s">
        <v>89</v>
      </c>
      <c r="H34" s="7">
        <v>60.23</v>
      </c>
      <c r="I34" s="7"/>
      <c r="J34" s="63">
        <v>-2.41</v>
      </c>
      <c r="K34" s="7">
        <v>57.819999999999993</v>
      </c>
      <c r="M34" s="6">
        <v>63.28</v>
      </c>
      <c r="O34" s="65">
        <v>-2.41</v>
      </c>
      <c r="P34" s="64">
        <v>60.870000000000005</v>
      </c>
      <c r="S34" s="64" t="e">
        <f>#REF!*#REF!</f>
        <v>#REF!</v>
      </c>
      <c r="T34" s="64" t="e">
        <f>(H34+I34)*#REF!</f>
        <v>#REF!</v>
      </c>
      <c r="Y34" s="64" t="e">
        <f>#REF!*#REF!</f>
        <v>#REF!</v>
      </c>
      <c r="Z34" s="64" t="e">
        <f>(M34+N34)*#REF!</f>
        <v>#REF!</v>
      </c>
    </row>
    <row r="35" spans="1:26" x14ac:dyDescent="0.25">
      <c r="A35" s="4">
        <v>33</v>
      </c>
      <c r="B35" s="4">
        <v>139892</v>
      </c>
      <c r="C35" s="4">
        <v>78185</v>
      </c>
      <c r="D35" s="2" t="s">
        <v>90</v>
      </c>
      <c r="E35" s="2" t="s">
        <v>82</v>
      </c>
      <c r="F35" s="2" t="s">
        <v>19</v>
      </c>
      <c r="G35" s="2" t="s">
        <v>91</v>
      </c>
      <c r="H35" s="7">
        <v>45.769999999999996</v>
      </c>
      <c r="I35" s="7"/>
      <c r="J35" s="63">
        <v>-1.83</v>
      </c>
      <c r="K35" s="7">
        <v>43.94</v>
      </c>
      <c r="M35" s="6">
        <v>48.089999999999996</v>
      </c>
      <c r="O35" s="65">
        <v>-1.83</v>
      </c>
      <c r="P35" s="64">
        <v>46.26</v>
      </c>
      <c r="S35" s="64" t="e">
        <f>#REF!*#REF!</f>
        <v>#REF!</v>
      </c>
      <c r="T35" s="64" t="e">
        <f>(H35+I35)*#REF!</f>
        <v>#REF!</v>
      </c>
      <c r="Y35" s="64" t="e">
        <f>#REF!*#REF!</f>
        <v>#REF!</v>
      </c>
      <c r="Z35" s="64" t="e">
        <f>(M35+N35)*#REF!</f>
        <v>#REF!</v>
      </c>
    </row>
    <row r="36" spans="1:26" x14ac:dyDescent="0.25">
      <c r="A36" s="4">
        <v>34</v>
      </c>
      <c r="B36" s="4">
        <v>100200</v>
      </c>
      <c r="C36" s="4">
        <v>72820</v>
      </c>
      <c r="D36" s="2" t="s">
        <v>92</v>
      </c>
      <c r="E36" s="2" t="s">
        <v>82</v>
      </c>
      <c r="F36" s="2" t="s">
        <v>19</v>
      </c>
      <c r="G36" s="2" t="s">
        <v>93</v>
      </c>
      <c r="H36" s="7">
        <v>56.01</v>
      </c>
      <c r="I36" s="7"/>
      <c r="J36" s="63"/>
      <c r="K36" s="7">
        <v>56.01</v>
      </c>
      <c r="M36" s="6">
        <v>58.85</v>
      </c>
      <c r="P36" s="64">
        <v>58.85</v>
      </c>
      <c r="S36" s="64" t="e">
        <f>#REF!*#REF!</f>
        <v>#REF!</v>
      </c>
      <c r="T36" s="64" t="e">
        <f>(H36+I36)*#REF!</f>
        <v>#REF!</v>
      </c>
      <c r="Y36" s="64" t="e">
        <f>#REF!*#REF!</f>
        <v>#REF!</v>
      </c>
      <c r="Z36" s="64" t="e">
        <f>(M36+N36)*#REF!</f>
        <v>#REF!</v>
      </c>
    </row>
    <row r="37" spans="1:26" x14ac:dyDescent="0.25">
      <c r="A37" s="4">
        <v>35</v>
      </c>
      <c r="B37" s="4">
        <v>134667</v>
      </c>
      <c r="C37" s="4">
        <v>79010</v>
      </c>
      <c r="D37" s="2" t="s">
        <v>94</v>
      </c>
      <c r="E37" s="2" t="s">
        <v>82</v>
      </c>
      <c r="F37" s="2" t="s">
        <v>19</v>
      </c>
      <c r="G37" s="2" t="s">
        <v>95</v>
      </c>
      <c r="H37" s="7">
        <v>60.73</v>
      </c>
      <c r="I37" s="7"/>
      <c r="J37" s="63"/>
      <c r="K37" s="7">
        <v>60.73</v>
      </c>
      <c r="M37" s="6">
        <v>63.809999999999995</v>
      </c>
      <c r="P37" s="64">
        <v>63.809999999999995</v>
      </c>
      <c r="S37" s="64" t="e">
        <f>#REF!*#REF!</f>
        <v>#REF!</v>
      </c>
      <c r="T37" s="64" t="e">
        <f>(H37+I37)*#REF!</f>
        <v>#REF!</v>
      </c>
      <c r="Y37" s="64" t="e">
        <f>#REF!*#REF!</f>
        <v>#REF!</v>
      </c>
      <c r="Z37" s="64" t="e">
        <f>(M37+N37)*#REF!</f>
        <v>#REF!</v>
      </c>
    </row>
    <row r="38" spans="1:26" x14ac:dyDescent="0.25">
      <c r="A38" s="4">
        <v>36</v>
      </c>
      <c r="B38" s="4">
        <v>134668</v>
      </c>
      <c r="C38" s="4">
        <v>79015</v>
      </c>
      <c r="D38" s="2" t="s">
        <v>96</v>
      </c>
      <c r="E38" s="2" t="s">
        <v>82</v>
      </c>
      <c r="F38" s="2" t="s">
        <v>19</v>
      </c>
      <c r="G38" s="2" t="s">
        <v>97</v>
      </c>
      <c r="H38" s="7">
        <v>50.589999999999996</v>
      </c>
      <c r="I38" s="7"/>
      <c r="J38" s="63"/>
      <c r="K38" s="7">
        <v>50.589999999999996</v>
      </c>
      <c r="M38" s="6">
        <v>53.15</v>
      </c>
      <c r="P38" s="64">
        <v>53.15</v>
      </c>
      <c r="S38" s="64" t="e">
        <f>#REF!*#REF!</f>
        <v>#REF!</v>
      </c>
      <c r="T38" s="64" t="e">
        <f>(H38+I38)*#REF!</f>
        <v>#REF!</v>
      </c>
      <c r="Y38" s="64" t="e">
        <f>#REF!*#REF!</f>
        <v>#REF!</v>
      </c>
      <c r="Z38" s="64" t="e">
        <f>(M38+N38)*#REF!</f>
        <v>#REF!</v>
      </c>
    </row>
    <row r="39" spans="1:26" x14ac:dyDescent="0.25">
      <c r="A39" s="4">
        <v>37</v>
      </c>
      <c r="B39" s="4">
        <v>139847</v>
      </c>
      <c r="C39" s="4">
        <v>79185</v>
      </c>
      <c r="D39" s="2" t="s">
        <v>98</v>
      </c>
      <c r="E39" s="2" t="s">
        <v>82</v>
      </c>
      <c r="F39" s="2" t="s">
        <v>19</v>
      </c>
      <c r="G39" s="2" t="s">
        <v>99</v>
      </c>
      <c r="H39" s="7">
        <v>47.089999999999996</v>
      </c>
      <c r="I39" s="7"/>
      <c r="J39" s="63"/>
      <c r="K39" s="7">
        <v>47.089999999999996</v>
      </c>
      <c r="M39" s="6">
        <v>49.48</v>
      </c>
      <c r="P39" s="64">
        <v>49.48</v>
      </c>
      <c r="S39" s="64" t="e">
        <f>#REF!*#REF!</f>
        <v>#REF!</v>
      </c>
      <c r="T39" s="64" t="e">
        <f>(H39+I39)*#REF!</f>
        <v>#REF!</v>
      </c>
      <c r="Y39" s="64" t="e">
        <f>#REF!*#REF!</f>
        <v>#REF!</v>
      </c>
      <c r="Z39" s="64" t="e">
        <f>(M39+N39)*#REF!</f>
        <v>#REF!</v>
      </c>
    </row>
    <row r="40" spans="1:26" x14ac:dyDescent="0.25">
      <c r="A40" s="4">
        <v>38</v>
      </c>
      <c r="B40" s="4">
        <v>141304</v>
      </c>
      <c r="C40" s="4">
        <v>84440</v>
      </c>
      <c r="D40" s="2" t="s">
        <v>100</v>
      </c>
      <c r="E40" s="2" t="s">
        <v>82</v>
      </c>
      <c r="F40" s="2" t="s">
        <v>19</v>
      </c>
      <c r="G40" s="2" t="s">
        <v>101</v>
      </c>
      <c r="H40" s="7">
        <v>46.97</v>
      </c>
      <c r="I40" s="7"/>
      <c r="J40" s="63"/>
      <c r="K40" s="7">
        <v>46.97</v>
      </c>
      <c r="M40" s="6">
        <v>49.35</v>
      </c>
      <c r="P40" s="64">
        <v>49.35</v>
      </c>
      <c r="S40" s="64" t="e">
        <f>#REF!*#REF!</f>
        <v>#REF!</v>
      </c>
      <c r="T40" s="64" t="e">
        <f>(H40+I40)*#REF!</f>
        <v>#REF!</v>
      </c>
      <c r="Y40" s="64" t="e">
        <f>#REF!*#REF!</f>
        <v>#REF!</v>
      </c>
      <c r="Z40" s="64" t="e">
        <f>(M40+N40)*#REF!</f>
        <v>#REF!</v>
      </c>
    </row>
    <row r="41" spans="1:26" x14ac:dyDescent="0.25">
      <c r="A41" s="4">
        <v>39</v>
      </c>
      <c r="B41" s="4">
        <v>400580</v>
      </c>
      <c r="C41" s="4">
        <v>73720</v>
      </c>
      <c r="D41" s="2" t="s">
        <v>102</v>
      </c>
      <c r="E41" s="2" t="s">
        <v>82</v>
      </c>
      <c r="F41" s="2" t="s">
        <v>19</v>
      </c>
      <c r="G41" s="2" t="s">
        <v>93</v>
      </c>
      <c r="H41" s="7">
        <v>56.01</v>
      </c>
      <c r="I41" s="7"/>
      <c r="J41" s="63"/>
      <c r="K41" s="7">
        <v>56.01</v>
      </c>
      <c r="M41" s="6">
        <v>58.85</v>
      </c>
      <c r="P41" s="64">
        <v>58.85</v>
      </c>
      <c r="S41" s="64" t="e">
        <f>#REF!*#REF!</f>
        <v>#REF!</v>
      </c>
      <c r="T41" s="64" t="e">
        <f>(H41+I41)*#REF!</f>
        <v>#REF!</v>
      </c>
      <c r="Y41" s="64" t="e">
        <f>#REF!*#REF!</f>
        <v>#REF!</v>
      </c>
      <c r="Z41" s="64" t="e">
        <f>(M41+N41)*#REF!</f>
        <v>#REF!</v>
      </c>
    </row>
    <row r="42" spans="1:26" x14ac:dyDescent="0.25">
      <c r="A42" s="4">
        <v>40</v>
      </c>
      <c r="B42" s="4">
        <v>406345</v>
      </c>
      <c r="C42" s="4">
        <v>50721</v>
      </c>
      <c r="D42" s="2" t="s">
        <v>103</v>
      </c>
      <c r="E42" s="2" t="s">
        <v>82</v>
      </c>
      <c r="F42" s="2" t="s">
        <v>19</v>
      </c>
      <c r="G42" s="2" t="s">
        <v>104</v>
      </c>
      <c r="H42" s="7">
        <v>100.23</v>
      </c>
      <c r="I42" s="7"/>
      <c r="J42" s="63">
        <v>-16.62</v>
      </c>
      <c r="K42" s="7">
        <v>83.61</v>
      </c>
      <c r="M42" s="6">
        <v>105.30000000000001</v>
      </c>
      <c r="O42" s="65">
        <v>-16.62</v>
      </c>
      <c r="P42" s="64">
        <v>88.68</v>
      </c>
      <c r="S42" s="64" t="e">
        <f>#REF!*#REF!</f>
        <v>#REF!</v>
      </c>
      <c r="T42" s="64" t="e">
        <f>(H42+I42)*#REF!</f>
        <v>#REF!</v>
      </c>
      <c r="Y42" s="64" t="e">
        <f>#REF!*#REF!</f>
        <v>#REF!</v>
      </c>
      <c r="Z42" s="64" t="e">
        <f>(M42+N42)*#REF!</f>
        <v>#REF!</v>
      </c>
    </row>
    <row r="43" spans="1:26" x14ac:dyDescent="0.25">
      <c r="A43" s="4">
        <v>41</v>
      </c>
      <c r="B43" s="4">
        <v>406381</v>
      </c>
      <c r="C43" s="4">
        <v>50241</v>
      </c>
      <c r="D43" s="2" t="s">
        <v>105</v>
      </c>
      <c r="E43" s="2" t="s">
        <v>82</v>
      </c>
      <c r="F43" s="2" t="s">
        <v>19</v>
      </c>
      <c r="G43" s="2" t="s">
        <v>104</v>
      </c>
      <c r="H43" s="7">
        <v>96.61</v>
      </c>
      <c r="I43" s="7"/>
      <c r="J43" s="63">
        <v>-17.5</v>
      </c>
      <c r="K43" s="7">
        <v>79.11</v>
      </c>
      <c r="M43" s="6">
        <v>101.5</v>
      </c>
      <c r="O43" s="65">
        <v>-17.5</v>
      </c>
      <c r="P43" s="64">
        <v>84</v>
      </c>
      <c r="S43" s="64" t="e">
        <f>#REF!*#REF!</f>
        <v>#REF!</v>
      </c>
      <c r="T43" s="64" t="e">
        <f>(H43+I43)*#REF!</f>
        <v>#REF!</v>
      </c>
      <c r="Y43" s="64" t="e">
        <f>#REF!*#REF!</f>
        <v>#REF!</v>
      </c>
      <c r="Z43" s="64" t="e">
        <f>(M43+N43)*#REF!</f>
        <v>#REF!</v>
      </c>
    </row>
    <row r="44" spans="1:26" x14ac:dyDescent="0.25">
      <c r="A44" s="4">
        <v>42</v>
      </c>
      <c r="B44" s="4">
        <v>406161</v>
      </c>
      <c r="C44" s="4">
        <v>60826</v>
      </c>
      <c r="D44" s="2" t="s">
        <v>106</v>
      </c>
      <c r="E44" s="2" t="s">
        <v>82</v>
      </c>
      <c r="F44" s="2" t="s">
        <v>19</v>
      </c>
      <c r="G44" s="2" t="s">
        <v>107</v>
      </c>
      <c r="H44" s="7">
        <v>66.25</v>
      </c>
      <c r="I44" s="7"/>
      <c r="J44" s="63">
        <v>-4.0599999999999996</v>
      </c>
      <c r="K44" s="7">
        <v>62.19</v>
      </c>
      <c r="M44" s="6">
        <v>69.61</v>
      </c>
      <c r="O44" s="65">
        <v>-4.0599999999999996</v>
      </c>
      <c r="P44" s="64">
        <v>65.55</v>
      </c>
      <c r="S44" s="64" t="e">
        <f>#REF!*#REF!</f>
        <v>#REF!</v>
      </c>
      <c r="T44" s="64" t="e">
        <f>(H44+I44)*#REF!</f>
        <v>#REF!</v>
      </c>
      <c r="Y44" s="64" t="e">
        <f>#REF!*#REF!</f>
        <v>#REF!</v>
      </c>
      <c r="Z44" s="64" t="e">
        <f>(M44+N44)*#REF!</f>
        <v>#REF!</v>
      </c>
    </row>
    <row r="45" spans="1:26" x14ac:dyDescent="0.25">
      <c r="A45" s="4">
        <v>43</v>
      </c>
      <c r="B45" s="4">
        <v>406578</v>
      </c>
      <c r="C45" s="4">
        <v>60941</v>
      </c>
      <c r="D45" s="2" t="s">
        <v>108</v>
      </c>
      <c r="E45" s="2" t="s">
        <v>82</v>
      </c>
      <c r="F45" s="2" t="s">
        <v>19</v>
      </c>
      <c r="G45" s="2" t="s">
        <v>109</v>
      </c>
      <c r="H45" s="7">
        <v>61.85</v>
      </c>
      <c r="I45" s="7"/>
      <c r="J45" s="63">
        <v>-1.89</v>
      </c>
      <c r="K45" s="7">
        <v>59.96</v>
      </c>
      <c r="M45" s="6">
        <v>64.98</v>
      </c>
      <c r="O45" s="65">
        <v>-1.89</v>
      </c>
      <c r="P45" s="64">
        <v>63.09</v>
      </c>
      <c r="S45" s="64" t="e">
        <f>#REF!*#REF!</f>
        <v>#REF!</v>
      </c>
      <c r="T45" s="64" t="e">
        <f>(H45+I45)*#REF!</f>
        <v>#REF!</v>
      </c>
      <c r="Y45" s="64" t="e">
        <f>#REF!*#REF!</f>
        <v>#REF!</v>
      </c>
      <c r="Z45" s="64" t="e">
        <f>(M45+N45)*#REF!</f>
        <v>#REF!</v>
      </c>
    </row>
    <row r="46" spans="1:26" x14ac:dyDescent="0.25">
      <c r="A46" s="4">
        <v>44</v>
      </c>
      <c r="B46" s="4">
        <v>406931</v>
      </c>
      <c r="C46" s="2" t="s">
        <v>110</v>
      </c>
      <c r="D46" s="2" t="s">
        <v>111</v>
      </c>
      <c r="E46" s="2" t="s">
        <v>82</v>
      </c>
      <c r="F46" s="2" t="s">
        <v>19</v>
      </c>
      <c r="G46" s="2" t="s">
        <v>112</v>
      </c>
      <c r="H46" s="7">
        <v>46.97</v>
      </c>
      <c r="I46" s="7"/>
      <c r="J46" s="63">
        <v>-3.39</v>
      </c>
      <c r="K46" s="7">
        <v>43.58</v>
      </c>
      <c r="M46" s="6">
        <v>49.35</v>
      </c>
      <c r="O46" s="65">
        <v>-3.39</v>
      </c>
      <c r="P46" s="64">
        <v>45.96</v>
      </c>
      <c r="S46" s="64" t="e">
        <f>#REF!*#REF!</f>
        <v>#REF!</v>
      </c>
      <c r="T46" s="64" t="e">
        <f>(H46+I46)*#REF!</f>
        <v>#REF!</v>
      </c>
      <c r="Y46" s="64" t="e">
        <f>#REF!*#REF!</f>
        <v>#REF!</v>
      </c>
      <c r="Z46" s="64" t="e">
        <f>(M46+N46)*#REF!</f>
        <v>#REF!</v>
      </c>
    </row>
    <row r="47" spans="1:26" x14ac:dyDescent="0.25">
      <c r="A47" s="4">
        <v>45</v>
      </c>
      <c r="B47" s="4">
        <v>406728</v>
      </c>
      <c r="C47" s="4">
        <v>50821</v>
      </c>
      <c r="D47" s="2" t="s">
        <v>113</v>
      </c>
      <c r="E47" s="2" t="s">
        <v>82</v>
      </c>
      <c r="F47" s="2" t="s">
        <v>19</v>
      </c>
      <c r="G47" s="2" t="s">
        <v>104</v>
      </c>
      <c r="H47" s="7">
        <v>98.78</v>
      </c>
      <c r="I47" s="7"/>
      <c r="J47" s="63">
        <v>-19.420000000000002</v>
      </c>
      <c r="K47" s="7">
        <v>79.36</v>
      </c>
      <c r="M47" s="6">
        <v>103.78</v>
      </c>
      <c r="O47" s="65">
        <v>-19.420000000000002</v>
      </c>
      <c r="P47" s="64">
        <v>84.36</v>
      </c>
      <c r="S47" s="64" t="e">
        <f>#REF!*#REF!</f>
        <v>#REF!</v>
      </c>
      <c r="T47" s="64" t="e">
        <f>(H47+I47)*#REF!</f>
        <v>#REF!</v>
      </c>
      <c r="Y47" s="64" t="e">
        <f>#REF!*#REF!</f>
        <v>#REF!</v>
      </c>
      <c r="Z47" s="64" t="e">
        <f>(M47+N47)*#REF!</f>
        <v>#REF!</v>
      </c>
    </row>
    <row r="48" spans="1:26" x14ac:dyDescent="0.25">
      <c r="A48" s="4">
        <v>46</v>
      </c>
      <c r="B48" s="4">
        <v>133825</v>
      </c>
      <c r="C48" s="4">
        <v>1422</v>
      </c>
      <c r="D48" s="2" t="s">
        <v>114</v>
      </c>
      <c r="E48" s="2" t="s">
        <v>115</v>
      </c>
      <c r="F48" s="2" t="s">
        <v>19</v>
      </c>
      <c r="G48" s="2" t="s">
        <v>116</v>
      </c>
      <c r="H48" s="7">
        <v>28.19</v>
      </c>
      <c r="I48" s="7"/>
      <c r="J48" s="63"/>
      <c r="K48" s="7">
        <v>28.19</v>
      </c>
      <c r="M48" s="6">
        <v>29.62</v>
      </c>
      <c r="P48" s="64">
        <v>29.62</v>
      </c>
      <c r="S48" s="64" t="e">
        <f>#REF!*#REF!</f>
        <v>#REF!</v>
      </c>
      <c r="T48" s="64" t="e">
        <f>(H48+I48)*#REF!</f>
        <v>#REF!</v>
      </c>
      <c r="Y48" s="64" t="e">
        <f>#REF!*#REF!</f>
        <v>#REF!</v>
      </c>
      <c r="Z48" s="64" t="e">
        <f>(M48+N48)*#REF!</f>
        <v>#REF!</v>
      </c>
    </row>
    <row r="49" spans="1:26" x14ac:dyDescent="0.25">
      <c r="A49" s="58">
        <v>47</v>
      </c>
      <c r="B49" s="4">
        <v>140036</v>
      </c>
      <c r="C49" s="4">
        <v>3502</v>
      </c>
      <c r="D49" s="2" t="s">
        <v>117</v>
      </c>
      <c r="E49" s="2" t="s">
        <v>115</v>
      </c>
      <c r="F49" s="2" t="s">
        <v>19</v>
      </c>
      <c r="G49" s="2" t="s">
        <v>118</v>
      </c>
      <c r="H49" s="92" t="s">
        <v>1666</v>
      </c>
      <c r="I49" s="7"/>
      <c r="J49" s="63"/>
      <c r="K49" s="7"/>
      <c r="M49" s="92" t="s">
        <v>1666</v>
      </c>
      <c r="R49" s="92" t="s">
        <v>1666</v>
      </c>
      <c r="S49" s="64"/>
      <c r="T49" s="64"/>
      <c r="X49" s="92" t="s">
        <v>1666</v>
      </c>
      <c r="Z49" s="64"/>
    </row>
    <row r="50" spans="1:26" x14ac:dyDescent="0.25">
      <c r="A50" s="58">
        <v>47</v>
      </c>
      <c r="B50" s="4">
        <v>149718</v>
      </c>
      <c r="C50" s="4">
        <v>8806</v>
      </c>
      <c r="D50" s="2" t="s">
        <v>117</v>
      </c>
      <c r="E50" s="2" t="s">
        <v>115</v>
      </c>
      <c r="F50" s="54" t="s">
        <v>19</v>
      </c>
      <c r="G50" s="54" t="s">
        <v>306</v>
      </c>
      <c r="H50" s="7">
        <v>36.21</v>
      </c>
      <c r="I50" s="7"/>
      <c r="J50" s="63"/>
      <c r="K50" s="7">
        <v>36.21</v>
      </c>
      <c r="M50" s="6">
        <v>38.049999999999997</v>
      </c>
      <c r="P50" s="64">
        <v>38.049999999999997</v>
      </c>
      <c r="S50" s="64" t="e">
        <f>#REF!*#REF!</f>
        <v>#REF!</v>
      </c>
      <c r="T50" s="64" t="e">
        <f>(H50+I50)*#REF!</f>
        <v>#REF!</v>
      </c>
      <c r="Y50" s="64" t="e">
        <f>#REF!*#REF!</f>
        <v>#REF!</v>
      </c>
      <c r="Z50" s="64" t="e">
        <f>(M50+N50)*#REF!</f>
        <v>#REF!</v>
      </c>
    </row>
    <row r="51" spans="1:26" x14ac:dyDescent="0.25">
      <c r="A51" s="4">
        <v>48</v>
      </c>
      <c r="B51" s="4">
        <v>134066</v>
      </c>
      <c r="C51" s="4">
        <v>4606</v>
      </c>
      <c r="D51" s="2" t="s">
        <v>120</v>
      </c>
      <c r="E51" s="2" t="s">
        <v>119</v>
      </c>
      <c r="F51" s="2" t="s">
        <v>19</v>
      </c>
      <c r="G51" s="2" t="s">
        <v>121</v>
      </c>
      <c r="H51" s="7">
        <v>16.37</v>
      </c>
      <c r="I51" s="7"/>
      <c r="J51" s="63"/>
      <c r="K51" s="7">
        <v>16.37</v>
      </c>
      <c r="M51" s="6">
        <v>17.200000000000003</v>
      </c>
      <c r="P51" s="64">
        <v>17.200000000000003</v>
      </c>
      <c r="S51" s="64" t="e">
        <f>#REF!*#REF!</f>
        <v>#REF!</v>
      </c>
      <c r="T51" s="64" t="e">
        <f>(H51+I51)*#REF!</f>
        <v>#REF!</v>
      </c>
      <c r="Y51" s="64" t="e">
        <f>#REF!*#REF!</f>
        <v>#REF!</v>
      </c>
      <c r="Z51" s="64" t="e">
        <f>(M51+N51)*#REF!</f>
        <v>#REF!</v>
      </c>
    </row>
    <row r="52" spans="1:26" x14ac:dyDescent="0.25">
      <c r="A52" s="4">
        <v>49</v>
      </c>
      <c r="B52" s="4">
        <v>113949</v>
      </c>
      <c r="C52" s="2" t="s">
        <v>122</v>
      </c>
      <c r="D52" s="2" t="s">
        <v>124</v>
      </c>
      <c r="E52" s="2" t="s">
        <v>123</v>
      </c>
      <c r="F52" s="2" t="s">
        <v>19</v>
      </c>
      <c r="G52" s="2" t="s">
        <v>125</v>
      </c>
      <c r="H52" s="7">
        <v>66.25</v>
      </c>
      <c r="I52" s="7"/>
      <c r="J52" s="63"/>
      <c r="K52" s="7">
        <v>66.25</v>
      </c>
      <c r="M52" s="6">
        <v>69.61</v>
      </c>
      <c r="P52" s="64">
        <v>69.61</v>
      </c>
      <c r="S52" s="64" t="e">
        <f>#REF!*#REF!</f>
        <v>#REF!</v>
      </c>
      <c r="T52" s="64" t="e">
        <f>(H52+I52)*#REF!</f>
        <v>#REF!</v>
      </c>
      <c r="Y52" s="64" t="e">
        <f>#REF!*#REF!</f>
        <v>#REF!</v>
      </c>
      <c r="Z52" s="64" t="e">
        <f>(M52+N52)*#REF!</f>
        <v>#REF!</v>
      </c>
    </row>
    <row r="53" spans="1:26" x14ac:dyDescent="0.25">
      <c r="A53" s="4">
        <v>50</v>
      </c>
      <c r="B53" s="4">
        <v>405715</v>
      </c>
      <c r="C53" s="4">
        <v>500</v>
      </c>
      <c r="D53" s="2" t="s">
        <v>126</v>
      </c>
      <c r="E53" s="2" t="s">
        <v>123</v>
      </c>
      <c r="F53" s="2" t="s">
        <v>19</v>
      </c>
      <c r="G53" s="2" t="s">
        <v>127</v>
      </c>
      <c r="H53" s="7">
        <v>85.53</v>
      </c>
      <c r="I53" s="7"/>
      <c r="J53" s="63">
        <v>-9</v>
      </c>
      <c r="K53" s="7">
        <v>76.53</v>
      </c>
      <c r="M53" s="6">
        <v>89.86</v>
      </c>
      <c r="O53" s="65">
        <v>-9</v>
      </c>
      <c r="P53" s="64">
        <v>80.86</v>
      </c>
      <c r="S53" s="64" t="e">
        <f>#REF!*#REF!</f>
        <v>#REF!</v>
      </c>
      <c r="T53" s="64" t="e">
        <f>(H53+I53)*#REF!</f>
        <v>#REF!</v>
      </c>
      <c r="Y53" s="64" t="e">
        <f>#REF!*#REF!</f>
        <v>#REF!</v>
      </c>
      <c r="Z53" s="64" t="e">
        <f>(M53+N53)*#REF!</f>
        <v>#REF!</v>
      </c>
    </row>
    <row r="54" spans="1:26" x14ac:dyDescent="0.25">
      <c r="A54" s="4">
        <v>51</v>
      </c>
      <c r="B54" s="4">
        <v>101464</v>
      </c>
      <c r="C54" s="4">
        <v>8708</v>
      </c>
      <c r="D54" s="2" t="s">
        <v>128</v>
      </c>
      <c r="E54" s="2" t="s">
        <v>129</v>
      </c>
      <c r="F54" s="2" t="s">
        <v>19</v>
      </c>
      <c r="G54" s="2" t="s">
        <v>130</v>
      </c>
      <c r="H54" s="7">
        <v>23.360000000000003</v>
      </c>
      <c r="I54" s="7"/>
      <c r="J54" s="63"/>
      <c r="K54" s="7">
        <v>23.360000000000003</v>
      </c>
      <c r="M54" s="6">
        <v>24.540000000000003</v>
      </c>
      <c r="P54" s="64">
        <v>24.540000000000003</v>
      </c>
      <c r="S54" s="64" t="e">
        <f>#REF!*#REF!</f>
        <v>#REF!</v>
      </c>
      <c r="T54" s="64" t="e">
        <f>(H54+I54)*#REF!</f>
        <v>#REF!</v>
      </c>
      <c r="Y54" s="64" t="e">
        <f>#REF!*#REF!</f>
        <v>#REF!</v>
      </c>
      <c r="Z54" s="64" t="e">
        <f>(M54+N54)*#REF!</f>
        <v>#REF!</v>
      </c>
    </row>
    <row r="55" spans="1:26" x14ac:dyDescent="0.25">
      <c r="A55" s="4">
        <v>52</v>
      </c>
      <c r="B55" s="4">
        <v>141198</v>
      </c>
      <c r="C55" s="4">
        <v>225070</v>
      </c>
      <c r="D55" s="2" t="s">
        <v>131</v>
      </c>
      <c r="E55" s="2" t="s">
        <v>132</v>
      </c>
      <c r="F55" s="2" t="s">
        <v>19</v>
      </c>
      <c r="G55" s="2" t="s">
        <v>133</v>
      </c>
      <c r="H55" s="7">
        <v>41.66</v>
      </c>
      <c r="I55" s="7"/>
      <c r="J55" s="63"/>
      <c r="K55" s="7">
        <v>41.66</v>
      </c>
      <c r="M55" s="6">
        <v>43.769999999999996</v>
      </c>
      <c r="P55" s="64">
        <v>43.769999999999996</v>
      </c>
      <c r="S55" s="64" t="e">
        <f>#REF!*#REF!</f>
        <v>#REF!</v>
      </c>
      <c r="T55" s="64" t="e">
        <f>(H55+I55)*#REF!</f>
        <v>#REF!</v>
      </c>
      <c r="Y55" s="64" t="e">
        <f>#REF!*#REF!</f>
        <v>#REF!</v>
      </c>
      <c r="Z55" s="64" t="e">
        <f>(M55+N55)*#REF!</f>
        <v>#REF!</v>
      </c>
    </row>
    <row r="56" spans="1:26" x14ac:dyDescent="0.25">
      <c r="A56" s="4">
        <v>53</v>
      </c>
      <c r="B56" s="4">
        <v>100458</v>
      </c>
      <c r="C56" s="4">
        <v>225</v>
      </c>
      <c r="D56" s="2" t="s">
        <v>134</v>
      </c>
      <c r="E56" s="2" t="s">
        <v>135</v>
      </c>
      <c r="F56" s="2" t="s">
        <v>19</v>
      </c>
      <c r="G56" s="2" t="s">
        <v>136</v>
      </c>
      <c r="H56" s="7">
        <v>39.379999999999995</v>
      </c>
      <c r="I56" s="7"/>
      <c r="J56" s="63"/>
      <c r="K56" s="7">
        <v>39.379999999999995</v>
      </c>
      <c r="M56" s="6">
        <v>41.379999999999995</v>
      </c>
      <c r="P56" s="64">
        <v>41.379999999999995</v>
      </c>
      <c r="S56" s="64" t="e">
        <f>#REF!*#REF!</f>
        <v>#REF!</v>
      </c>
      <c r="T56" s="64" t="e">
        <f>(H56+I56)*#REF!</f>
        <v>#REF!</v>
      </c>
      <c r="Y56" s="64" t="e">
        <f>#REF!*#REF!</f>
        <v>#REF!</v>
      </c>
      <c r="Z56" s="64" t="e">
        <f>(M56+N56)*#REF!</f>
        <v>#REF!</v>
      </c>
    </row>
    <row r="57" spans="1:26" x14ac:dyDescent="0.25">
      <c r="A57" s="4">
        <v>54</v>
      </c>
      <c r="B57" s="4">
        <v>100482</v>
      </c>
      <c r="C57" s="2" t="s">
        <v>137</v>
      </c>
      <c r="D57" s="2" t="s">
        <v>138</v>
      </c>
      <c r="E57" s="2" t="s">
        <v>135</v>
      </c>
      <c r="F57" s="2" t="s">
        <v>19</v>
      </c>
      <c r="G57" s="2" t="s">
        <v>139</v>
      </c>
      <c r="H57" s="7">
        <v>37.64</v>
      </c>
      <c r="I57" s="7"/>
      <c r="J57" s="63"/>
      <c r="K57" s="7">
        <v>37.64</v>
      </c>
      <c r="M57" s="6">
        <v>39.54</v>
      </c>
      <c r="P57" s="64">
        <v>39.54</v>
      </c>
      <c r="S57" s="64" t="e">
        <f>#REF!*#REF!</f>
        <v>#REF!</v>
      </c>
      <c r="T57" s="64" t="e">
        <f>(H57+I57)*#REF!</f>
        <v>#REF!</v>
      </c>
      <c r="Y57" s="64" t="e">
        <f>#REF!*#REF!</f>
        <v>#REF!</v>
      </c>
      <c r="Z57" s="64" t="e">
        <f>(M57+N57)*#REF!</f>
        <v>#REF!</v>
      </c>
    </row>
    <row r="58" spans="1:26" x14ac:dyDescent="0.25">
      <c r="A58" s="4">
        <v>55</v>
      </c>
      <c r="B58" s="4">
        <v>113034</v>
      </c>
      <c r="C58" s="4">
        <v>360</v>
      </c>
      <c r="D58" s="2" t="s">
        <v>140</v>
      </c>
      <c r="E58" s="2" t="s">
        <v>135</v>
      </c>
      <c r="F58" s="2" t="s">
        <v>19</v>
      </c>
      <c r="G58" s="2" t="s">
        <v>141</v>
      </c>
      <c r="H58" s="7">
        <v>23.48</v>
      </c>
      <c r="I58" s="7"/>
      <c r="J58" s="63"/>
      <c r="K58" s="7">
        <v>23.48</v>
      </c>
      <c r="M58" s="6">
        <v>24.67</v>
      </c>
      <c r="P58" s="64">
        <v>24.67</v>
      </c>
      <c r="S58" s="64" t="e">
        <f>#REF!*#REF!</f>
        <v>#REF!</v>
      </c>
      <c r="T58" s="64" t="e">
        <f>(H58+I58)*#REF!</f>
        <v>#REF!</v>
      </c>
      <c r="Y58" s="64" t="e">
        <f>#REF!*#REF!</f>
        <v>#REF!</v>
      </c>
      <c r="Z58" s="64" t="e">
        <f>(M58+N58)*#REF!</f>
        <v>#REF!</v>
      </c>
    </row>
    <row r="59" spans="1:26" x14ac:dyDescent="0.25">
      <c r="A59" s="4">
        <v>56</v>
      </c>
      <c r="B59" s="4">
        <v>133875</v>
      </c>
      <c r="C59" s="4">
        <v>126</v>
      </c>
      <c r="D59" s="2" t="s">
        <v>142</v>
      </c>
      <c r="E59" s="2" t="s">
        <v>135</v>
      </c>
      <c r="F59" s="2" t="s">
        <v>19</v>
      </c>
      <c r="G59" s="2" t="s">
        <v>143</v>
      </c>
      <c r="H59" s="7">
        <v>37.269999999999996</v>
      </c>
      <c r="I59" s="7"/>
      <c r="J59" s="63"/>
      <c r="K59" s="7">
        <v>37.269999999999996</v>
      </c>
      <c r="M59" s="6">
        <v>39.159999999999997</v>
      </c>
      <c r="P59" s="64">
        <v>39.159999999999997</v>
      </c>
      <c r="S59" s="64" t="e">
        <f>#REF!*#REF!</f>
        <v>#REF!</v>
      </c>
      <c r="T59" s="64" t="e">
        <f>(H59+I59)*#REF!</f>
        <v>#REF!</v>
      </c>
      <c r="Y59" s="64" t="e">
        <f>#REF!*#REF!</f>
        <v>#REF!</v>
      </c>
      <c r="Z59" s="64" t="e">
        <f>(M59+N59)*#REF!</f>
        <v>#REF!</v>
      </c>
    </row>
    <row r="60" spans="1:26" x14ac:dyDescent="0.25">
      <c r="A60" s="4">
        <v>57</v>
      </c>
      <c r="B60" s="4">
        <v>133889</v>
      </c>
      <c r="C60" s="2" t="s">
        <v>144</v>
      </c>
      <c r="D60" s="2" t="s">
        <v>145</v>
      </c>
      <c r="E60" s="2" t="s">
        <v>135</v>
      </c>
      <c r="F60" s="2" t="s">
        <v>19</v>
      </c>
      <c r="G60" s="2" t="s">
        <v>146</v>
      </c>
      <c r="H60" s="7">
        <v>38.78</v>
      </c>
      <c r="I60" s="7"/>
      <c r="J60" s="63"/>
      <c r="K60" s="7">
        <v>38.78</v>
      </c>
      <c r="M60" s="6">
        <v>40.739999999999995</v>
      </c>
      <c r="P60" s="64">
        <v>40.739999999999995</v>
      </c>
      <c r="S60" s="64" t="e">
        <f>#REF!*#REF!</f>
        <v>#REF!</v>
      </c>
      <c r="T60" s="64" t="e">
        <f>(H60+I60)*#REF!</f>
        <v>#REF!</v>
      </c>
      <c r="Y60" s="64" t="e">
        <f>#REF!*#REF!</f>
        <v>#REF!</v>
      </c>
      <c r="Z60" s="64" t="e">
        <f>(M60+N60)*#REF!</f>
        <v>#REF!</v>
      </c>
    </row>
    <row r="61" spans="1:26" x14ac:dyDescent="0.25">
      <c r="A61" s="4">
        <v>58</v>
      </c>
      <c r="B61" s="4">
        <v>139361</v>
      </c>
      <c r="C61" s="4">
        <v>350</v>
      </c>
      <c r="D61" s="2" t="s">
        <v>147</v>
      </c>
      <c r="E61" s="2" t="s">
        <v>135</v>
      </c>
      <c r="F61" s="2" t="s">
        <v>19</v>
      </c>
      <c r="G61" s="2" t="s">
        <v>141</v>
      </c>
      <c r="H61" s="7">
        <v>23.48</v>
      </c>
      <c r="I61" s="7"/>
      <c r="J61" s="63"/>
      <c r="K61" s="7">
        <v>23.48</v>
      </c>
      <c r="M61" s="6">
        <v>24.67</v>
      </c>
      <c r="P61" s="64">
        <v>24.67</v>
      </c>
      <c r="S61" s="64" t="e">
        <f>#REF!*#REF!</f>
        <v>#REF!</v>
      </c>
      <c r="T61" s="64" t="e">
        <f>(H61+I61)*#REF!</f>
        <v>#REF!</v>
      </c>
      <c r="Y61" s="64" t="e">
        <f>#REF!*#REF!</f>
        <v>#REF!</v>
      </c>
      <c r="Z61" s="64" t="e">
        <f>(M61+N61)*#REF!</f>
        <v>#REF!</v>
      </c>
    </row>
    <row r="62" spans="1:26" x14ac:dyDescent="0.25">
      <c r="A62" s="4">
        <v>59</v>
      </c>
      <c r="B62" s="4">
        <v>100484</v>
      </c>
      <c r="C62" s="2" t="s">
        <v>148</v>
      </c>
      <c r="D62" s="2" t="s">
        <v>149</v>
      </c>
      <c r="E62" s="2" t="s">
        <v>135</v>
      </c>
      <c r="F62" s="2" t="s">
        <v>19</v>
      </c>
      <c r="G62" s="2" t="s">
        <v>139</v>
      </c>
      <c r="H62" s="7">
        <v>38.78</v>
      </c>
      <c r="I62" s="7"/>
      <c r="J62" s="63"/>
      <c r="K62" s="7">
        <v>38.78</v>
      </c>
      <c r="M62" s="6">
        <v>40.739999999999995</v>
      </c>
      <c r="P62" s="64">
        <v>40.739999999999995</v>
      </c>
      <c r="S62" s="64" t="e">
        <f>#REF!*#REF!</f>
        <v>#REF!</v>
      </c>
      <c r="T62" s="64" t="e">
        <f>(H62+I62)*#REF!</f>
        <v>#REF!</v>
      </c>
      <c r="Y62" s="64" t="e">
        <f>#REF!*#REF!</f>
        <v>#REF!</v>
      </c>
      <c r="Z62" s="64" t="e">
        <f>(M62+N62)*#REF!</f>
        <v>#REF!</v>
      </c>
    </row>
    <row r="63" spans="1:26" x14ac:dyDescent="0.25">
      <c r="A63" s="4">
        <v>60</v>
      </c>
      <c r="B63" s="4">
        <v>113406</v>
      </c>
      <c r="C63" s="2" t="s">
        <v>150</v>
      </c>
      <c r="D63" s="2" t="s">
        <v>151</v>
      </c>
      <c r="E63" s="2" t="s">
        <v>135</v>
      </c>
      <c r="F63" s="2" t="s">
        <v>19</v>
      </c>
      <c r="G63" s="2" t="s">
        <v>152</v>
      </c>
      <c r="H63" s="7">
        <v>36.97</v>
      </c>
      <c r="I63" s="7"/>
      <c r="J63" s="63"/>
      <c r="K63" s="7">
        <v>36.97</v>
      </c>
      <c r="M63" s="6">
        <v>38.85</v>
      </c>
      <c r="P63" s="64">
        <v>38.85</v>
      </c>
      <c r="S63" s="64" t="e">
        <f>#REF!*#REF!</f>
        <v>#REF!</v>
      </c>
      <c r="T63" s="64" t="e">
        <f>(H63+I63)*#REF!</f>
        <v>#REF!</v>
      </c>
      <c r="Y63" s="64" t="e">
        <f>#REF!*#REF!</f>
        <v>#REF!</v>
      </c>
      <c r="Z63" s="64" t="e">
        <f>(M63+N63)*#REF!</f>
        <v>#REF!</v>
      </c>
    </row>
    <row r="64" spans="1:26" x14ac:dyDescent="0.25">
      <c r="A64" s="4">
        <v>61</v>
      </c>
      <c r="B64" s="4">
        <v>113412</v>
      </c>
      <c r="C64" s="4">
        <v>8229</v>
      </c>
      <c r="D64" s="2" t="s">
        <v>153</v>
      </c>
      <c r="E64" s="2" t="s">
        <v>135</v>
      </c>
      <c r="F64" s="2" t="s">
        <v>19</v>
      </c>
      <c r="G64" s="2" t="s">
        <v>154</v>
      </c>
      <c r="H64" s="7">
        <v>39.799999999999997</v>
      </c>
      <c r="I64" s="7"/>
      <c r="J64" s="63"/>
      <c r="K64" s="7">
        <v>39.799999999999997</v>
      </c>
      <c r="M64" s="6">
        <v>41.82</v>
      </c>
      <c r="P64" s="64">
        <v>41.82</v>
      </c>
      <c r="S64" s="64" t="e">
        <f>#REF!*#REF!</f>
        <v>#REF!</v>
      </c>
      <c r="T64" s="64" t="e">
        <f>(H64+I64)*#REF!</f>
        <v>#REF!</v>
      </c>
      <c r="Y64" s="64" t="e">
        <f>#REF!*#REF!</f>
        <v>#REF!</v>
      </c>
      <c r="Z64" s="64" t="e">
        <f>(M64+N64)*#REF!</f>
        <v>#REF!</v>
      </c>
    </row>
    <row r="65" spans="1:26" x14ac:dyDescent="0.25">
      <c r="A65" s="4">
        <v>62</v>
      </c>
      <c r="B65" s="4">
        <v>113419</v>
      </c>
      <c r="C65" s="2" t="s">
        <v>155</v>
      </c>
      <c r="D65" s="2" t="s">
        <v>156</v>
      </c>
      <c r="E65" s="2" t="s">
        <v>135</v>
      </c>
      <c r="F65" s="2" t="s">
        <v>19</v>
      </c>
      <c r="G65" s="2" t="s">
        <v>154</v>
      </c>
      <c r="H65" s="7">
        <v>39.799999999999997</v>
      </c>
      <c r="I65" s="7"/>
      <c r="J65" s="63"/>
      <c r="K65" s="7">
        <v>39.799999999999997</v>
      </c>
      <c r="M65" s="6">
        <v>41.82</v>
      </c>
      <c r="P65" s="64">
        <v>41.82</v>
      </c>
      <c r="S65" s="64" t="e">
        <f>#REF!*#REF!</f>
        <v>#REF!</v>
      </c>
      <c r="T65" s="64" t="e">
        <f>(H65+I65)*#REF!</f>
        <v>#REF!</v>
      </c>
      <c r="Y65" s="64" t="e">
        <f>#REF!*#REF!</f>
        <v>#REF!</v>
      </c>
      <c r="Z65" s="64" t="e">
        <f>(M65+N65)*#REF!</f>
        <v>#REF!</v>
      </c>
    </row>
    <row r="66" spans="1:26" x14ac:dyDescent="0.25">
      <c r="A66" s="4">
        <v>63</v>
      </c>
      <c r="B66" s="4">
        <v>113420</v>
      </c>
      <c r="C66" s="2" t="s">
        <v>157</v>
      </c>
      <c r="D66" s="2" t="s">
        <v>158</v>
      </c>
      <c r="E66" s="2" t="s">
        <v>135</v>
      </c>
      <c r="F66" s="2" t="s">
        <v>19</v>
      </c>
      <c r="G66" s="2" t="s">
        <v>154</v>
      </c>
      <c r="H66" s="7">
        <v>39.799999999999997</v>
      </c>
      <c r="I66" s="7"/>
      <c r="J66" s="63"/>
      <c r="K66" s="7">
        <v>39.799999999999997</v>
      </c>
      <c r="M66" s="6">
        <v>41.82</v>
      </c>
      <c r="P66" s="64">
        <v>41.82</v>
      </c>
      <c r="S66" s="64" t="e">
        <f>#REF!*#REF!</f>
        <v>#REF!</v>
      </c>
      <c r="T66" s="64" t="e">
        <f>(H66+I66)*#REF!</f>
        <v>#REF!</v>
      </c>
      <c r="Y66" s="64" t="e">
        <f>#REF!*#REF!</f>
        <v>#REF!</v>
      </c>
      <c r="Z66" s="64" t="e">
        <f>(M66+N66)*#REF!</f>
        <v>#REF!</v>
      </c>
    </row>
    <row r="67" spans="1:26" x14ac:dyDescent="0.25">
      <c r="A67" s="4">
        <v>64</v>
      </c>
      <c r="B67" s="4">
        <v>113421</v>
      </c>
      <c r="C67" s="2" t="s">
        <v>159</v>
      </c>
      <c r="D67" s="2" t="s">
        <v>160</v>
      </c>
      <c r="E67" s="2" t="s">
        <v>135</v>
      </c>
      <c r="F67" s="2" t="s">
        <v>19</v>
      </c>
      <c r="G67" s="2" t="s">
        <v>154</v>
      </c>
      <c r="H67" s="7">
        <v>39.799999999999997</v>
      </c>
      <c r="I67" s="7"/>
      <c r="J67" s="63"/>
      <c r="K67" s="7">
        <v>39.799999999999997</v>
      </c>
      <c r="M67" s="6">
        <v>41.82</v>
      </c>
      <c r="P67" s="64">
        <v>41.82</v>
      </c>
      <c r="S67" s="64" t="e">
        <f>#REF!*#REF!</f>
        <v>#REF!</v>
      </c>
      <c r="T67" s="64" t="e">
        <f>(H67+I67)*#REF!</f>
        <v>#REF!</v>
      </c>
      <c r="Y67" s="64" t="e">
        <f>#REF!*#REF!</f>
        <v>#REF!</v>
      </c>
      <c r="Z67" s="64" t="e">
        <f>(M67+N67)*#REF!</f>
        <v>#REF!</v>
      </c>
    </row>
    <row r="68" spans="1:26" x14ac:dyDescent="0.25">
      <c r="A68" s="4">
        <v>65</v>
      </c>
      <c r="B68" s="4">
        <v>134042</v>
      </c>
      <c r="C68" s="2" t="s">
        <v>161</v>
      </c>
      <c r="D68" s="2" t="s">
        <v>162</v>
      </c>
      <c r="E68" s="2" t="s">
        <v>135</v>
      </c>
      <c r="F68" s="2" t="s">
        <v>19</v>
      </c>
      <c r="G68" s="2" t="s">
        <v>152</v>
      </c>
      <c r="H68" s="7">
        <v>36.97</v>
      </c>
      <c r="I68" s="7"/>
      <c r="J68" s="63"/>
      <c r="K68" s="7">
        <v>36.97</v>
      </c>
      <c r="M68" s="6">
        <v>38.85</v>
      </c>
      <c r="P68" s="64">
        <v>38.85</v>
      </c>
      <c r="S68" s="64" t="e">
        <f>#REF!*#REF!</f>
        <v>#REF!</v>
      </c>
      <c r="T68" s="64" t="e">
        <f>(H68+I68)*#REF!</f>
        <v>#REF!</v>
      </c>
      <c r="Y68" s="64" t="e">
        <f>#REF!*#REF!</f>
        <v>#REF!</v>
      </c>
      <c r="Z68" s="64" t="e">
        <f>(M68+N68)*#REF!</f>
        <v>#REF!</v>
      </c>
    </row>
    <row r="69" spans="1:26" x14ac:dyDescent="0.25">
      <c r="A69" s="4">
        <v>66</v>
      </c>
      <c r="B69" s="4">
        <v>134181</v>
      </c>
      <c r="C69" s="2" t="s">
        <v>163</v>
      </c>
      <c r="D69" s="2" t="s">
        <v>164</v>
      </c>
      <c r="E69" s="2" t="s">
        <v>135</v>
      </c>
      <c r="F69" s="2" t="s">
        <v>19</v>
      </c>
      <c r="G69" s="2" t="s">
        <v>152</v>
      </c>
      <c r="H69" s="7">
        <v>36.97</v>
      </c>
      <c r="I69" s="7"/>
      <c r="J69" s="63"/>
      <c r="K69" s="7">
        <v>36.97</v>
      </c>
      <c r="M69" s="6">
        <v>38.85</v>
      </c>
      <c r="P69" s="64">
        <v>38.85</v>
      </c>
      <c r="S69" s="64" t="e">
        <f>#REF!*#REF!</f>
        <v>#REF!</v>
      </c>
      <c r="T69" s="64" t="e">
        <f>(H69+I69)*#REF!</f>
        <v>#REF!</v>
      </c>
      <c r="Y69" s="64" t="e">
        <f>#REF!*#REF!</f>
        <v>#REF!</v>
      </c>
      <c r="Z69" s="64" t="e">
        <f>(M69+N69)*#REF!</f>
        <v>#REF!</v>
      </c>
    </row>
    <row r="70" spans="1:26" x14ac:dyDescent="0.25">
      <c r="A70" s="4">
        <v>67</v>
      </c>
      <c r="B70" s="4">
        <v>134237</v>
      </c>
      <c r="C70" s="2" t="s">
        <v>165</v>
      </c>
      <c r="D70" s="2" t="s">
        <v>166</v>
      </c>
      <c r="E70" s="2" t="s">
        <v>135</v>
      </c>
      <c r="F70" s="2" t="s">
        <v>19</v>
      </c>
      <c r="G70" s="2" t="s">
        <v>154</v>
      </c>
      <c r="H70" s="7">
        <v>39.799999999999997</v>
      </c>
      <c r="I70" s="7"/>
      <c r="J70" s="63"/>
      <c r="K70" s="7">
        <v>39.799999999999997</v>
      </c>
      <c r="M70" s="6">
        <v>41.82</v>
      </c>
      <c r="P70" s="64">
        <v>41.82</v>
      </c>
      <c r="S70" s="64" t="e">
        <f>#REF!*#REF!</f>
        <v>#REF!</v>
      </c>
      <c r="T70" s="64" t="e">
        <f>(H70+I70)*#REF!</f>
        <v>#REF!</v>
      </c>
      <c r="Y70" s="64" t="e">
        <f>#REF!*#REF!</f>
        <v>#REF!</v>
      </c>
      <c r="Z70" s="64" t="e">
        <f>(M70+N70)*#REF!</f>
        <v>#REF!</v>
      </c>
    </row>
    <row r="71" spans="1:26" x14ac:dyDescent="0.25">
      <c r="A71" s="4">
        <v>68</v>
      </c>
      <c r="B71" s="4">
        <v>134399</v>
      </c>
      <c r="C71" s="2" t="s">
        <v>167</v>
      </c>
      <c r="D71" s="2" t="s">
        <v>168</v>
      </c>
      <c r="E71" s="2" t="s">
        <v>135</v>
      </c>
      <c r="F71" s="2" t="s">
        <v>19</v>
      </c>
      <c r="G71" s="2" t="s">
        <v>152</v>
      </c>
      <c r="H71" s="7">
        <v>36.97</v>
      </c>
      <c r="I71" s="7"/>
      <c r="J71" s="63"/>
      <c r="K71" s="7">
        <v>36.97</v>
      </c>
      <c r="M71" s="6">
        <v>38.85</v>
      </c>
      <c r="P71" s="64">
        <v>38.85</v>
      </c>
      <c r="S71" s="64" t="e">
        <f>#REF!*#REF!</f>
        <v>#REF!</v>
      </c>
      <c r="T71" s="64" t="e">
        <f>(H71+I71)*#REF!</f>
        <v>#REF!</v>
      </c>
      <c r="Y71" s="64" t="e">
        <f>#REF!*#REF!</f>
        <v>#REF!</v>
      </c>
      <c r="Z71" s="64" t="e">
        <f>(M71+N71)*#REF!</f>
        <v>#REF!</v>
      </c>
    </row>
    <row r="72" spans="1:26" x14ac:dyDescent="0.25">
      <c r="A72" s="4">
        <v>69</v>
      </c>
      <c r="B72" s="4">
        <v>134765</v>
      </c>
      <c r="C72" s="4">
        <v>994</v>
      </c>
      <c r="D72" s="2" t="s">
        <v>169</v>
      </c>
      <c r="E72" s="2" t="s">
        <v>135</v>
      </c>
      <c r="F72" s="2" t="s">
        <v>19</v>
      </c>
      <c r="G72" s="2" t="s">
        <v>20</v>
      </c>
      <c r="H72" s="7">
        <v>40.229999999999997</v>
      </c>
      <c r="I72" s="7"/>
      <c r="J72" s="63"/>
      <c r="K72" s="7">
        <v>40.229999999999997</v>
      </c>
      <c r="M72" s="6">
        <v>42.26</v>
      </c>
      <c r="P72" s="64">
        <v>42.26</v>
      </c>
      <c r="S72" s="64" t="e">
        <f>#REF!*#REF!</f>
        <v>#REF!</v>
      </c>
      <c r="T72" s="64" t="e">
        <f>(H72+I72)*#REF!</f>
        <v>#REF!</v>
      </c>
      <c r="Y72" s="64" t="e">
        <f>#REF!*#REF!</f>
        <v>#REF!</v>
      </c>
      <c r="Z72" s="64" t="e">
        <f>(M72+N72)*#REF!</f>
        <v>#REF!</v>
      </c>
    </row>
    <row r="73" spans="1:26" x14ac:dyDescent="0.25">
      <c r="A73" s="4">
        <v>70</v>
      </c>
      <c r="B73" s="4">
        <v>139815</v>
      </c>
      <c r="C73" s="4">
        <v>260</v>
      </c>
      <c r="D73" s="2" t="s">
        <v>170</v>
      </c>
      <c r="E73" s="2" t="s">
        <v>135</v>
      </c>
      <c r="F73" s="2" t="s">
        <v>19</v>
      </c>
      <c r="G73" s="2" t="s">
        <v>171</v>
      </c>
      <c r="H73" s="7">
        <v>48.36</v>
      </c>
      <c r="I73" s="7"/>
      <c r="J73" s="63"/>
      <c r="K73" s="7">
        <v>48.36</v>
      </c>
      <c r="M73" s="6">
        <v>50.809999999999995</v>
      </c>
      <c r="P73" s="64">
        <v>50.809999999999995</v>
      </c>
      <c r="S73" s="64" t="e">
        <f>#REF!*#REF!</f>
        <v>#REF!</v>
      </c>
      <c r="T73" s="64" t="e">
        <f>(H73+I73)*#REF!</f>
        <v>#REF!</v>
      </c>
      <c r="Y73" s="64" t="e">
        <f>#REF!*#REF!</f>
        <v>#REF!</v>
      </c>
      <c r="Z73" s="64" t="e">
        <f>(M73+N73)*#REF!</f>
        <v>#REF!</v>
      </c>
    </row>
    <row r="74" spans="1:26" x14ac:dyDescent="0.25">
      <c r="A74" s="4">
        <v>71</v>
      </c>
      <c r="B74" s="4">
        <v>138025</v>
      </c>
      <c r="C74" s="4">
        <v>767</v>
      </c>
      <c r="D74" s="2" t="s">
        <v>172</v>
      </c>
      <c r="E74" s="2" t="s">
        <v>173</v>
      </c>
      <c r="F74" s="2" t="s">
        <v>19</v>
      </c>
      <c r="G74" s="2" t="s">
        <v>174</v>
      </c>
      <c r="H74" s="7">
        <v>58.5</v>
      </c>
      <c r="I74" s="7"/>
      <c r="J74" s="63"/>
      <c r="K74" s="7">
        <v>58.5</v>
      </c>
      <c r="M74" s="6">
        <v>61.47</v>
      </c>
      <c r="P74" s="64">
        <v>61.47</v>
      </c>
      <c r="S74" s="64" t="e">
        <f>#REF!*#REF!</f>
        <v>#REF!</v>
      </c>
      <c r="T74" s="64" t="e">
        <f>(H74+I74)*#REF!</f>
        <v>#REF!</v>
      </c>
      <c r="Y74" s="64" t="e">
        <f>#REF!*#REF!</f>
        <v>#REF!</v>
      </c>
      <c r="Z74" s="64" t="e">
        <f>(M74+N74)*#REF!</f>
        <v>#REF!</v>
      </c>
    </row>
    <row r="75" spans="1:26" x14ac:dyDescent="0.25">
      <c r="A75" s="4">
        <v>72</v>
      </c>
      <c r="B75" s="4">
        <v>138967</v>
      </c>
      <c r="C75" s="4">
        <v>783</v>
      </c>
      <c r="D75" s="2" t="s">
        <v>175</v>
      </c>
      <c r="E75" s="2" t="s">
        <v>173</v>
      </c>
      <c r="F75" s="2" t="s">
        <v>19</v>
      </c>
      <c r="G75" s="2" t="s">
        <v>176</v>
      </c>
      <c r="H75" s="7">
        <v>67.53</v>
      </c>
      <c r="I75" s="7"/>
      <c r="J75" s="63"/>
      <c r="K75" s="7">
        <v>67.53</v>
      </c>
      <c r="M75" s="6">
        <v>70.95</v>
      </c>
      <c r="P75" s="64">
        <v>70.95</v>
      </c>
      <c r="S75" s="64" t="e">
        <f>#REF!*#REF!</f>
        <v>#REF!</v>
      </c>
      <c r="T75" s="64" t="e">
        <f>(H75+I75)*#REF!</f>
        <v>#REF!</v>
      </c>
      <c r="Y75" s="64" t="e">
        <f>#REF!*#REF!</f>
        <v>#REF!</v>
      </c>
      <c r="Z75" s="64" t="e">
        <f>(M75+N75)*#REF!</f>
        <v>#REF!</v>
      </c>
    </row>
    <row r="76" spans="1:26" x14ac:dyDescent="0.25">
      <c r="A76" s="4">
        <v>73</v>
      </c>
      <c r="B76" s="4">
        <v>303556</v>
      </c>
      <c r="C76" s="4">
        <v>705</v>
      </c>
      <c r="D76" s="2" t="s">
        <v>177</v>
      </c>
      <c r="E76" s="2" t="s">
        <v>173</v>
      </c>
      <c r="F76" s="2" t="s">
        <v>19</v>
      </c>
      <c r="G76" s="2" t="s">
        <v>178</v>
      </c>
      <c r="H76" s="7">
        <v>53.949999999999996</v>
      </c>
      <c r="I76" s="7"/>
      <c r="J76" s="63"/>
      <c r="K76" s="7">
        <v>53.949999999999996</v>
      </c>
      <c r="M76" s="6">
        <v>56.68</v>
      </c>
      <c r="P76" s="64">
        <v>56.68</v>
      </c>
      <c r="S76" s="64" t="e">
        <f>#REF!*#REF!</f>
        <v>#REF!</v>
      </c>
      <c r="T76" s="64" t="e">
        <f>(H76+I76)*#REF!</f>
        <v>#REF!</v>
      </c>
      <c r="Y76" s="64" t="e">
        <f>#REF!*#REF!</f>
        <v>#REF!</v>
      </c>
      <c r="Z76" s="64" t="e">
        <f>(M76+N76)*#REF!</f>
        <v>#REF!</v>
      </c>
    </row>
    <row r="77" spans="1:26" x14ac:dyDescent="0.25">
      <c r="A77" s="4">
        <v>74</v>
      </c>
      <c r="B77" s="4">
        <v>305360</v>
      </c>
      <c r="C77" s="4">
        <v>702</v>
      </c>
      <c r="D77" s="2" t="s">
        <v>179</v>
      </c>
      <c r="E77" s="2" t="s">
        <v>173</v>
      </c>
      <c r="F77" s="2" t="s">
        <v>19</v>
      </c>
      <c r="G77" s="2" t="s">
        <v>180</v>
      </c>
      <c r="H77" s="7">
        <v>52.699999999999996</v>
      </c>
      <c r="I77" s="7"/>
      <c r="J77" s="63"/>
      <c r="K77" s="7">
        <v>52.699999999999996</v>
      </c>
      <c r="M77" s="6">
        <v>55.36</v>
      </c>
      <c r="P77" s="64">
        <v>55.36</v>
      </c>
      <c r="S77" s="64" t="e">
        <f>#REF!*#REF!</f>
        <v>#REF!</v>
      </c>
      <c r="T77" s="64" t="e">
        <f>(H77+I77)*#REF!</f>
        <v>#REF!</v>
      </c>
      <c r="Y77" s="64" t="e">
        <f>#REF!*#REF!</f>
        <v>#REF!</v>
      </c>
      <c r="Z77" s="64" t="e">
        <f>(M77+N77)*#REF!</f>
        <v>#REF!</v>
      </c>
    </row>
    <row r="78" spans="1:26" x14ac:dyDescent="0.25">
      <c r="A78" s="4">
        <v>75</v>
      </c>
      <c r="B78" s="4">
        <v>141057</v>
      </c>
      <c r="C78" s="2" t="s">
        <v>181</v>
      </c>
      <c r="D78" s="2" t="s">
        <v>182</v>
      </c>
      <c r="E78" s="2" t="s">
        <v>173</v>
      </c>
      <c r="F78" s="2" t="s">
        <v>19</v>
      </c>
      <c r="G78" s="2" t="s">
        <v>183</v>
      </c>
      <c r="H78" s="7">
        <v>186.03</v>
      </c>
      <c r="I78" s="7"/>
      <c r="J78" s="63"/>
      <c r="K78" s="7">
        <v>186.03</v>
      </c>
      <c r="M78" s="6">
        <v>195.45</v>
      </c>
      <c r="P78" s="64">
        <v>195.45</v>
      </c>
      <c r="S78" s="64" t="e">
        <f>#REF!*#REF!</f>
        <v>#REF!</v>
      </c>
      <c r="T78" s="64" t="e">
        <f>(H78+I78)*#REF!</f>
        <v>#REF!</v>
      </c>
      <c r="Y78" s="64" t="e">
        <f>#REF!*#REF!</f>
        <v>#REF!</v>
      </c>
      <c r="Z78" s="64" t="e">
        <f>(M78+N78)*#REF!</f>
        <v>#REF!</v>
      </c>
    </row>
    <row r="79" spans="1:26" x14ac:dyDescent="0.25">
      <c r="A79" s="4">
        <v>76</v>
      </c>
      <c r="B79" s="4">
        <v>141158</v>
      </c>
      <c r="C79" s="2" t="s">
        <v>184</v>
      </c>
      <c r="D79" s="2" t="s">
        <v>186</v>
      </c>
      <c r="E79" s="2" t="s">
        <v>185</v>
      </c>
      <c r="F79" s="2" t="s">
        <v>19</v>
      </c>
      <c r="G79" s="2" t="s">
        <v>187</v>
      </c>
      <c r="H79" s="7">
        <v>49.699999999999996</v>
      </c>
      <c r="I79" s="7"/>
      <c r="J79" s="63"/>
      <c r="K79" s="7">
        <v>49.699999999999996</v>
      </c>
      <c r="M79" s="6">
        <v>52.21</v>
      </c>
      <c r="P79" s="64">
        <v>52.21</v>
      </c>
      <c r="S79" s="64" t="e">
        <f>#REF!*#REF!</f>
        <v>#REF!</v>
      </c>
      <c r="T79" s="64" t="e">
        <f>(H79+I79)*#REF!</f>
        <v>#REF!</v>
      </c>
      <c r="Y79" s="64" t="e">
        <f>#REF!*#REF!</f>
        <v>#REF!</v>
      </c>
      <c r="Z79" s="64" t="e">
        <f>(M79+N79)*#REF!</f>
        <v>#REF!</v>
      </c>
    </row>
    <row r="80" spans="1:26" x14ac:dyDescent="0.25">
      <c r="A80" s="4">
        <v>77</v>
      </c>
      <c r="B80" s="4">
        <v>400732</v>
      </c>
      <c r="C80" s="2" t="s">
        <v>188</v>
      </c>
      <c r="D80" s="2" t="s">
        <v>189</v>
      </c>
      <c r="E80" s="2" t="s">
        <v>185</v>
      </c>
      <c r="F80" s="2" t="s">
        <v>19</v>
      </c>
      <c r="G80" s="2" t="s">
        <v>190</v>
      </c>
      <c r="H80" s="7">
        <v>124.11</v>
      </c>
      <c r="I80" s="7"/>
      <c r="J80" s="63">
        <v>-29.92</v>
      </c>
      <c r="K80" s="7">
        <v>94.19</v>
      </c>
      <c r="M80" s="6">
        <v>130.38999999999999</v>
      </c>
      <c r="O80" s="65">
        <v>-29.92</v>
      </c>
      <c r="P80" s="64">
        <v>100.46999999999998</v>
      </c>
      <c r="S80" s="64" t="e">
        <f>#REF!*#REF!</f>
        <v>#REF!</v>
      </c>
      <c r="T80" s="64" t="e">
        <f>(H80+I80)*#REF!</f>
        <v>#REF!</v>
      </c>
      <c r="Y80" s="64" t="e">
        <f>#REF!*#REF!</f>
        <v>#REF!</v>
      </c>
      <c r="Z80" s="64" t="e">
        <f>(M80+N80)*#REF!</f>
        <v>#REF!</v>
      </c>
    </row>
    <row r="81" spans="1:26" x14ac:dyDescent="0.25">
      <c r="A81" s="4">
        <v>78</v>
      </c>
      <c r="B81" s="4">
        <v>133935</v>
      </c>
      <c r="C81" s="2" t="s">
        <v>191</v>
      </c>
      <c r="D81" s="2" t="s">
        <v>192</v>
      </c>
      <c r="E81" s="2" t="s">
        <v>185</v>
      </c>
      <c r="F81" s="2" t="s">
        <v>19</v>
      </c>
      <c r="G81" s="2" t="s">
        <v>85</v>
      </c>
      <c r="H81" s="7">
        <v>64.95</v>
      </c>
      <c r="I81" s="7"/>
      <c r="J81" s="63"/>
      <c r="K81" s="7">
        <v>64.95</v>
      </c>
      <c r="M81" s="6">
        <v>68.240000000000009</v>
      </c>
      <c r="P81" s="64">
        <v>68.240000000000009</v>
      </c>
      <c r="S81" s="64" t="e">
        <f>#REF!*#REF!</f>
        <v>#REF!</v>
      </c>
      <c r="T81" s="64" t="e">
        <f>(H81+I81)*#REF!</f>
        <v>#REF!</v>
      </c>
      <c r="Y81" s="64" t="e">
        <f>#REF!*#REF!</f>
        <v>#REF!</v>
      </c>
      <c r="Z81" s="64" t="e">
        <f>(M81+N81)*#REF!</f>
        <v>#REF!</v>
      </c>
    </row>
    <row r="82" spans="1:26" x14ac:dyDescent="0.25">
      <c r="A82" s="4">
        <v>79</v>
      </c>
      <c r="B82" s="4">
        <v>134372</v>
      </c>
      <c r="C82" s="2" t="s">
        <v>193</v>
      </c>
      <c r="D82" s="2" t="s">
        <v>194</v>
      </c>
      <c r="E82" s="2" t="s">
        <v>185</v>
      </c>
      <c r="F82" s="2" t="s">
        <v>19</v>
      </c>
      <c r="G82" s="2" t="s">
        <v>85</v>
      </c>
      <c r="H82" s="7">
        <v>66.03</v>
      </c>
      <c r="I82" s="7"/>
      <c r="J82" s="63"/>
      <c r="K82" s="7">
        <v>66.03</v>
      </c>
      <c r="M82" s="6">
        <v>69.38000000000001</v>
      </c>
      <c r="P82" s="64">
        <v>69.38000000000001</v>
      </c>
      <c r="S82" s="64" t="e">
        <f>#REF!*#REF!</f>
        <v>#REF!</v>
      </c>
      <c r="T82" s="64" t="e">
        <f>(H82+I82)*#REF!</f>
        <v>#REF!</v>
      </c>
      <c r="Y82" s="64" t="e">
        <f>#REF!*#REF!</f>
        <v>#REF!</v>
      </c>
      <c r="Z82" s="64" t="e">
        <f>(M82+N82)*#REF!</f>
        <v>#REF!</v>
      </c>
    </row>
    <row r="83" spans="1:26" x14ac:dyDescent="0.25">
      <c r="A83" s="4">
        <v>80</v>
      </c>
      <c r="B83" s="4">
        <v>400722</v>
      </c>
      <c r="C83" s="2" t="s">
        <v>195</v>
      </c>
      <c r="D83" s="2" t="s">
        <v>196</v>
      </c>
      <c r="E83" s="2" t="s">
        <v>185</v>
      </c>
      <c r="F83" s="2" t="s">
        <v>19</v>
      </c>
      <c r="G83" s="2" t="s">
        <v>197</v>
      </c>
      <c r="H83" s="7">
        <v>107.86</v>
      </c>
      <c r="I83" s="7"/>
      <c r="J83" s="63">
        <v>-33.01</v>
      </c>
      <c r="K83" s="7">
        <v>74.849999999999994</v>
      </c>
      <c r="M83" s="6">
        <v>113.33</v>
      </c>
      <c r="O83" s="65">
        <v>-33.01</v>
      </c>
      <c r="P83" s="64">
        <v>80.319999999999993</v>
      </c>
      <c r="S83" s="64" t="e">
        <f>#REF!*#REF!</f>
        <v>#REF!</v>
      </c>
      <c r="T83" s="64" t="e">
        <f>(H83+I83)*#REF!</f>
        <v>#REF!</v>
      </c>
      <c r="Y83" s="64" t="e">
        <f>#REF!*#REF!</f>
        <v>#REF!</v>
      </c>
      <c r="Z83" s="64" t="e">
        <f>(M83+N83)*#REF!</f>
        <v>#REF!</v>
      </c>
    </row>
    <row r="84" spans="1:26" x14ac:dyDescent="0.25">
      <c r="A84" s="4">
        <v>81</v>
      </c>
      <c r="B84" s="4">
        <v>402088</v>
      </c>
      <c r="C84" s="2" t="s">
        <v>198</v>
      </c>
      <c r="D84" s="2" t="s">
        <v>199</v>
      </c>
      <c r="E84" s="2" t="s">
        <v>185</v>
      </c>
      <c r="F84" s="2" t="s">
        <v>19</v>
      </c>
      <c r="G84" s="2" t="s">
        <v>200</v>
      </c>
      <c r="H84" s="7">
        <v>119.30000000000001</v>
      </c>
      <c r="I84" s="7"/>
      <c r="J84" s="63">
        <v>-72.38</v>
      </c>
      <c r="K84" s="7">
        <v>46.920000000000016</v>
      </c>
      <c r="M84" s="6">
        <v>125.34</v>
      </c>
      <c r="O84" s="65">
        <v>-72.38</v>
      </c>
      <c r="P84" s="64">
        <v>52.960000000000008</v>
      </c>
      <c r="S84" s="64" t="e">
        <f>#REF!*#REF!</f>
        <v>#REF!</v>
      </c>
      <c r="T84" s="64" t="e">
        <f>(H84+I84)*#REF!</f>
        <v>#REF!</v>
      </c>
      <c r="Y84" s="64" t="e">
        <f>#REF!*#REF!</f>
        <v>#REF!</v>
      </c>
      <c r="Z84" s="64" t="e">
        <f>(M84+N84)*#REF!</f>
        <v>#REF!</v>
      </c>
    </row>
    <row r="85" spans="1:26" x14ac:dyDescent="0.25">
      <c r="A85" s="4">
        <v>82</v>
      </c>
      <c r="B85" s="4">
        <v>403350</v>
      </c>
      <c r="C85" s="2" t="s">
        <v>201</v>
      </c>
      <c r="D85" s="2" t="s">
        <v>202</v>
      </c>
      <c r="E85" s="2" t="s">
        <v>185</v>
      </c>
      <c r="F85" s="2" t="s">
        <v>19</v>
      </c>
      <c r="G85" s="2" t="s">
        <v>203</v>
      </c>
      <c r="H85" s="7">
        <v>239.89</v>
      </c>
      <c r="I85" s="7"/>
      <c r="J85" s="63">
        <v>-145.47</v>
      </c>
      <c r="K85" s="7">
        <v>94.419999999999987</v>
      </c>
      <c r="M85" s="6">
        <v>252.04</v>
      </c>
      <c r="O85" s="65">
        <v>-145.47</v>
      </c>
      <c r="P85" s="64">
        <v>106.57</v>
      </c>
      <c r="S85" s="64" t="e">
        <f>#REF!*#REF!</f>
        <v>#REF!</v>
      </c>
      <c r="T85" s="64" t="e">
        <f>(H85+I85)*#REF!</f>
        <v>#REF!</v>
      </c>
      <c r="Y85" s="64" t="e">
        <f>#REF!*#REF!</f>
        <v>#REF!</v>
      </c>
      <c r="Z85" s="64" t="e">
        <f>(M85+N85)*#REF!</f>
        <v>#REF!</v>
      </c>
    </row>
    <row r="86" spans="1:26" x14ac:dyDescent="0.25">
      <c r="A86" s="4">
        <v>83</v>
      </c>
      <c r="B86" s="4">
        <v>403431</v>
      </c>
      <c r="C86" s="2" t="s">
        <v>204</v>
      </c>
      <c r="D86" s="2" t="s">
        <v>205</v>
      </c>
      <c r="E86" s="2" t="s">
        <v>185</v>
      </c>
      <c r="F86" s="2" t="s">
        <v>19</v>
      </c>
      <c r="G86" s="2" t="s">
        <v>206</v>
      </c>
      <c r="H86" s="7">
        <v>205.6</v>
      </c>
      <c r="I86" s="7"/>
      <c r="J86" s="63">
        <v>-121.4</v>
      </c>
      <c r="K86" s="7">
        <v>84.199999999999989</v>
      </c>
      <c r="M86" s="6">
        <v>216.01</v>
      </c>
      <c r="O86" s="65">
        <v>-121.4</v>
      </c>
      <c r="P86" s="64">
        <v>94.609999999999985</v>
      </c>
      <c r="S86" s="64" t="e">
        <f>#REF!*#REF!</f>
        <v>#REF!</v>
      </c>
      <c r="T86" s="64" t="e">
        <f>(H86+I86)*#REF!</f>
        <v>#REF!</v>
      </c>
      <c r="Y86" s="64" t="e">
        <f>#REF!*#REF!</f>
        <v>#REF!</v>
      </c>
      <c r="Z86" s="64" t="e">
        <f>(M86+N86)*#REF!</f>
        <v>#REF!</v>
      </c>
    </row>
    <row r="87" spans="1:26" x14ac:dyDescent="0.25">
      <c r="A87" s="4">
        <v>84</v>
      </c>
      <c r="B87" s="4">
        <v>403436</v>
      </c>
      <c r="C87" s="2" t="s">
        <v>207</v>
      </c>
      <c r="D87" s="2" t="s">
        <v>208</v>
      </c>
      <c r="E87" s="2" t="s">
        <v>185</v>
      </c>
      <c r="F87" s="2" t="s">
        <v>19</v>
      </c>
      <c r="G87" s="2" t="s">
        <v>209</v>
      </c>
      <c r="H87" s="7">
        <v>123.31</v>
      </c>
      <c r="I87" s="7"/>
      <c r="J87" s="63">
        <v>-46.47</v>
      </c>
      <c r="K87" s="7">
        <v>76.84</v>
      </c>
      <c r="M87" s="6">
        <v>129.54999999999998</v>
      </c>
      <c r="O87" s="65">
        <v>-46.47</v>
      </c>
      <c r="P87" s="64">
        <v>83.079999999999984</v>
      </c>
      <c r="S87" s="64" t="e">
        <f>#REF!*#REF!</f>
        <v>#REF!</v>
      </c>
      <c r="T87" s="64" t="e">
        <f>(H87+I87)*#REF!</f>
        <v>#REF!</v>
      </c>
      <c r="Y87" s="64" t="e">
        <f>#REF!*#REF!</f>
        <v>#REF!</v>
      </c>
      <c r="Z87" s="64" t="e">
        <f>(M87+N87)*#REF!</f>
        <v>#REF!</v>
      </c>
    </row>
    <row r="88" spans="1:26" x14ac:dyDescent="0.25">
      <c r="A88" s="4">
        <v>85</v>
      </c>
      <c r="B88" s="4">
        <v>403569</v>
      </c>
      <c r="C88" s="2" t="s">
        <v>210</v>
      </c>
      <c r="D88" s="2" t="s">
        <v>211</v>
      </c>
      <c r="E88" s="2" t="s">
        <v>185</v>
      </c>
      <c r="F88" s="2" t="s">
        <v>19</v>
      </c>
      <c r="G88" s="2" t="s">
        <v>212</v>
      </c>
      <c r="H88" s="7">
        <v>269.70999999999998</v>
      </c>
      <c r="I88" s="7"/>
      <c r="J88" s="63">
        <v>-161.66999999999999</v>
      </c>
      <c r="K88" s="7">
        <v>108.03999999999999</v>
      </c>
      <c r="M88" s="6">
        <v>283.36</v>
      </c>
      <c r="O88" s="65">
        <v>-161.66999999999999</v>
      </c>
      <c r="P88" s="64">
        <v>121.69000000000003</v>
      </c>
      <c r="S88" s="64" t="e">
        <f>#REF!*#REF!</f>
        <v>#REF!</v>
      </c>
      <c r="T88" s="64" t="e">
        <f>(H88+I88)*#REF!</f>
        <v>#REF!</v>
      </c>
      <c r="Y88" s="64" t="e">
        <f>#REF!*#REF!</f>
        <v>#REF!</v>
      </c>
      <c r="Z88" s="64" t="e">
        <f>(M88+N88)*#REF!</f>
        <v>#REF!</v>
      </c>
    </row>
    <row r="89" spans="1:26" x14ac:dyDescent="0.25">
      <c r="A89" s="4">
        <v>86</v>
      </c>
      <c r="B89" s="4">
        <v>403572</v>
      </c>
      <c r="C89" s="2" t="s">
        <v>213</v>
      </c>
      <c r="D89" s="2" t="s">
        <v>214</v>
      </c>
      <c r="E89" s="2" t="s">
        <v>185</v>
      </c>
      <c r="F89" s="2" t="s">
        <v>19</v>
      </c>
      <c r="G89" s="2" t="s">
        <v>206</v>
      </c>
      <c r="H89" s="7">
        <v>242.42999999999998</v>
      </c>
      <c r="I89" s="7"/>
      <c r="J89" s="63">
        <v>-147.58000000000001</v>
      </c>
      <c r="K89" s="7">
        <v>94.849999999999966</v>
      </c>
      <c r="M89" s="6">
        <v>254.70999999999998</v>
      </c>
      <c r="O89" s="65">
        <v>-147.58000000000001</v>
      </c>
      <c r="P89" s="64">
        <v>107.12999999999997</v>
      </c>
      <c r="S89" s="64" t="e">
        <f>#REF!*#REF!</f>
        <v>#REF!</v>
      </c>
      <c r="T89" s="64" t="e">
        <f>(H89+I89)*#REF!</f>
        <v>#REF!</v>
      </c>
      <c r="Y89" s="64" t="e">
        <f>#REF!*#REF!</f>
        <v>#REF!</v>
      </c>
      <c r="Z89" s="64" t="e">
        <f>(M89+N89)*#REF!</f>
        <v>#REF!</v>
      </c>
    </row>
    <row r="90" spans="1:26" x14ac:dyDescent="0.25">
      <c r="A90" s="4">
        <v>87</v>
      </c>
      <c r="B90" s="4">
        <v>134284</v>
      </c>
      <c r="C90" s="2" t="s">
        <v>215</v>
      </c>
      <c r="D90" s="2" t="s">
        <v>216</v>
      </c>
      <c r="E90" s="2" t="s">
        <v>217</v>
      </c>
      <c r="F90" s="2" t="s">
        <v>19</v>
      </c>
      <c r="G90" s="2" t="s">
        <v>218</v>
      </c>
      <c r="H90" s="7">
        <v>34</v>
      </c>
      <c r="I90" s="7"/>
      <c r="J90" s="63"/>
      <c r="K90" s="7">
        <v>34</v>
      </c>
      <c r="M90" s="6">
        <v>35.72</v>
      </c>
      <c r="P90" s="64">
        <v>35.72</v>
      </c>
      <c r="S90" s="64" t="e">
        <f>#REF!*#REF!</f>
        <v>#REF!</v>
      </c>
      <c r="T90" s="64" t="e">
        <f>(H90+I90)*#REF!</f>
        <v>#REF!</v>
      </c>
      <c r="Y90" s="64" t="e">
        <f>#REF!*#REF!</f>
        <v>#REF!</v>
      </c>
      <c r="Z90" s="64" t="e">
        <f>(M90+N90)*#REF!</f>
        <v>#REF!</v>
      </c>
    </row>
    <row r="91" spans="1:26" x14ac:dyDescent="0.25">
      <c r="A91" s="4">
        <v>88</v>
      </c>
      <c r="B91" s="4">
        <v>134285</v>
      </c>
      <c r="C91" s="2" t="s">
        <v>219</v>
      </c>
      <c r="D91" s="2" t="s">
        <v>220</v>
      </c>
      <c r="E91" s="2" t="s">
        <v>217</v>
      </c>
      <c r="F91" s="2" t="s">
        <v>19</v>
      </c>
      <c r="G91" s="2" t="s">
        <v>146</v>
      </c>
      <c r="H91" s="7">
        <v>34</v>
      </c>
      <c r="I91" s="7"/>
      <c r="J91" s="63"/>
      <c r="K91" s="7">
        <v>34</v>
      </c>
      <c r="M91" s="6">
        <v>35.72</v>
      </c>
      <c r="P91" s="64">
        <v>35.72</v>
      </c>
      <c r="S91" s="64" t="e">
        <f>#REF!*#REF!</f>
        <v>#REF!</v>
      </c>
      <c r="T91" s="64" t="e">
        <f>(H91+I91)*#REF!</f>
        <v>#REF!</v>
      </c>
      <c r="Y91" s="64" t="e">
        <f>#REF!*#REF!</f>
        <v>#REF!</v>
      </c>
      <c r="Z91" s="64" t="e">
        <f>(M91+N91)*#REF!</f>
        <v>#REF!</v>
      </c>
    </row>
    <row r="92" spans="1:26" x14ac:dyDescent="0.25">
      <c r="A92" s="4">
        <v>89</v>
      </c>
      <c r="B92" s="4">
        <v>134287</v>
      </c>
      <c r="C92" s="2" t="s">
        <v>221</v>
      </c>
      <c r="D92" s="2" t="s">
        <v>222</v>
      </c>
      <c r="E92" s="2" t="s">
        <v>217</v>
      </c>
      <c r="F92" s="2" t="s">
        <v>19</v>
      </c>
      <c r="G92" s="2" t="s">
        <v>223</v>
      </c>
      <c r="H92" s="7">
        <v>34.919999999999995</v>
      </c>
      <c r="I92" s="7"/>
      <c r="J92" s="63"/>
      <c r="K92" s="7">
        <v>34.919999999999995</v>
      </c>
      <c r="M92" s="6">
        <v>36.69</v>
      </c>
      <c r="P92" s="64">
        <v>36.69</v>
      </c>
      <c r="S92" s="64" t="e">
        <f>#REF!*#REF!</f>
        <v>#REF!</v>
      </c>
      <c r="T92" s="64" t="e">
        <f>(H92+I92)*#REF!</f>
        <v>#REF!</v>
      </c>
      <c r="Y92" s="64" t="e">
        <f>#REF!*#REF!</f>
        <v>#REF!</v>
      </c>
      <c r="Z92" s="64" t="e">
        <f>(M92+N92)*#REF!</f>
        <v>#REF!</v>
      </c>
    </row>
    <row r="93" spans="1:26" x14ac:dyDescent="0.25">
      <c r="A93" s="4">
        <v>90</v>
      </c>
      <c r="B93" s="4">
        <v>134627</v>
      </c>
      <c r="C93" s="2" t="s">
        <v>224</v>
      </c>
      <c r="D93" s="2" t="s">
        <v>225</v>
      </c>
      <c r="E93" s="2" t="s">
        <v>217</v>
      </c>
      <c r="F93" s="2" t="s">
        <v>19</v>
      </c>
      <c r="G93" s="2" t="s">
        <v>223</v>
      </c>
      <c r="H93" s="7">
        <v>34.919999999999995</v>
      </c>
      <c r="I93" s="7"/>
      <c r="J93" s="63"/>
      <c r="K93" s="7">
        <v>34.919999999999995</v>
      </c>
      <c r="M93" s="6">
        <v>36.69</v>
      </c>
      <c r="P93" s="64">
        <v>36.69</v>
      </c>
      <c r="S93" s="64" t="e">
        <f>#REF!*#REF!</f>
        <v>#REF!</v>
      </c>
      <c r="T93" s="64" t="e">
        <f>(H93+I93)*#REF!</f>
        <v>#REF!</v>
      </c>
      <c r="Y93" s="64" t="e">
        <f>#REF!*#REF!</f>
        <v>#REF!</v>
      </c>
      <c r="Z93" s="64" t="e">
        <f>(M93+N93)*#REF!</f>
        <v>#REF!</v>
      </c>
    </row>
    <row r="94" spans="1:26" x14ac:dyDescent="0.25">
      <c r="A94" s="4">
        <v>91</v>
      </c>
      <c r="B94" s="4">
        <v>134628</v>
      </c>
      <c r="C94" s="2" t="s">
        <v>226</v>
      </c>
      <c r="D94" s="2" t="s">
        <v>227</v>
      </c>
      <c r="E94" s="2" t="s">
        <v>217</v>
      </c>
      <c r="F94" s="2" t="s">
        <v>19</v>
      </c>
      <c r="G94" s="2" t="s">
        <v>223</v>
      </c>
      <c r="H94" s="7">
        <v>34.919999999999995</v>
      </c>
      <c r="I94" s="7"/>
      <c r="J94" s="63"/>
      <c r="K94" s="7">
        <v>34.919999999999995</v>
      </c>
      <c r="M94" s="6">
        <v>36.69</v>
      </c>
      <c r="P94" s="64">
        <v>36.69</v>
      </c>
      <c r="S94" s="64" t="e">
        <f>#REF!*#REF!</f>
        <v>#REF!</v>
      </c>
      <c r="T94" s="64" t="e">
        <f>(H94+I94)*#REF!</f>
        <v>#REF!</v>
      </c>
      <c r="Y94" s="64" t="e">
        <f>#REF!*#REF!</f>
        <v>#REF!</v>
      </c>
      <c r="Z94" s="64" t="e">
        <f>(M94+N94)*#REF!</f>
        <v>#REF!</v>
      </c>
    </row>
    <row r="95" spans="1:26" x14ac:dyDescent="0.25">
      <c r="A95" s="4">
        <v>92</v>
      </c>
      <c r="B95" s="4">
        <v>140972</v>
      </c>
      <c r="C95" s="2" t="s">
        <v>228</v>
      </c>
      <c r="D95" s="2" t="s">
        <v>229</v>
      </c>
      <c r="E95" s="2" t="s">
        <v>217</v>
      </c>
      <c r="F95" s="2" t="s">
        <v>19</v>
      </c>
      <c r="G95" s="2" t="s">
        <v>223</v>
      </c>
      <c r="H95" s="7">
        <v>34.919999999999995</v>
      </c>
      <c r="I95" s="7"/>
      <c r="J95" s="63"/>
      <c r="K95" s="7">
        <v>34.919999999999995</v>
      </c>
      <c r="M95" s="6">
        <v>36.69</v>
      </c>
      <c r="P95" s="64">
        <v>36.69</v>
      </c>
      <c r="S95" s="64" t="e">
        <f>#REF!*#REF!</f>
        <v>#REF!</v>
      </c>
      <c r="T95" s="64" t="e">
        <f>(H95+I95)*#REF!</f>
        <v>#REF!</v>
      </c>
      <c r="Y95" s="64" t="e">
        <f>#REF!*#REF!</f>
        <v>#REF!</v>
      </c>
      <c r="Z95" s="64" t="e">
        <f>(M95+N95)*#REF!</f>
        <v>#REF!</v>
      </c>
    </row>
    <row r="96" spans="1:26" x14ac:dyDescent="0.25">
      <c r="A96" s="4">
        <v>93</v>
      </c>
      <c r="B96" s="4">
        <v>113292</v>
      </c>
      <c r="C96" s="2" t="s">
        <v>230</v>
      </c>
      <c r="D96" s="2" t="s">
        <v>231</v>
      </c>
      <c r="E96" s="2" t="s">
        <v>232</v>
      </c>
      <c r="F96" s="2" t="s">
        <v>233</v>
      </c>
      <c r="G96" s="2" t="s">
        <v>234</v>
      </c>
      <c r="H96" s="7">
        <v>15.68</v>
      </c>
      <c r="I96" s="7"/>
      <c r="J96" s="63"/>
      <c r="K96" s="7">
        <v>15.68</v>
      </c>
      <c r="M96" s="6">
        <v>16.48</v>
      </c>
      <c r="P96" s="64">
        <v>16.48</v>
      </c>
      <c r="S96" s="64" t="e">
        <f>#REF!*#REF!</f>
        <v>#REF!</v>
      </c>
      <c r="T96" s="64" t="e">
        <f>(H96+I96)*#REF!</f>
        <v>#REF!</v>
      </c>
      <c r="Y96" s="64" t="e">
        <f>#REF!*#REF!</f>
        <v>#REF!</v>
      </c>
      <c r="Z96" s="64" t="e">
        <f>(M96+N96)*#REF!</f>
        <v>#REF!</v>
      </c>
    </row>
    <row r="97" spans="1:26" x14ac:dyDescent="0.25">
      <c r="A97" s="4">
        <v>94</v>
      </c>
      <c r="B97" s="4">
        <v>140683</v>
      </c>
      <c r="C97" s="2" t="s">
        <v>235</v>
      </c>
      <c r="D97" s="2" t="s">
        <v>236</v>
      </c>
      <c r="E97" s="2" t="s">
        <v>237</v>
      </c>
      <c r="F97" s="2" t="s">
        <v>19</v>
      </c>
      <c r="G97" s="2" t="s">
        <v>238</v>
      </c>
      <c r="H97" s="7">
        <v>54.39</v>
      </c>
      <c r="I97" s="7"/>
      <c r="J97" s="63"/>
      <c r="K97" s="7">
        <v>54.39</v>
      </c>
      <c r="M97" s="6">
        <v>57.15</v>
      </c>
      <c r="P97" s="64">
        <v>57.15</v>
      </c>
      <c r="S97" s="64" t="e">
        <f>#REF!*#REF!</f>
        <v>#REF!</v>
      </c>
      <c r="T97" s="64" t="e">
        <f>(H97+I97)*#REF!</f>
        <v>#REF!</v>
      </c>
      <c r="Y97" s="64" t="e">
        <f>#REF!*#REF!</f>
        <v>#REF!</v>
      </c>
      <c r="Z97" s="64" t="e">
        <f>(M97+N97)*#REF!</f>
        <v>#REF!</v>
      </c>
    </row>
    <row r="98" spans="1:26" x14ac:dyDescent="0.25">
      <c r="A98" s="4">
        <v>95</v>
      </c>
      <c r="B98" s="4">
        <v>138751</v>
      </c>
      <c r="C98" s="2" t="s">
        <v>239</v>
      </c>
      <c r="D98" s="2" t="s">
        <v>240</v>
      </c>
      <c r="E98" s="2" t="s">
        <v>237</v>
      </c>
      <c r="F98" s="2" t="s">
        <v>19</v>
      </c>
      <c r="G98" s="2" t="s">
        <v>241</v>
      </c>
      <c r="H98" s="7">
        <v>54.83</v>
      </c>
      <c r="I98" s="7"/>
      <c r="J98" s="63"/>
      <c r="K98" s="7">
        <v>54.83</v>
      </c>
      <c r="M98" s="6">
        <v>57.61</v>
      </c>
      <c r="P98" s="64">
        <v>57.61</v>
      </c>
      <c r="S98" s="64" t="e">
        <f>#REF!*#REF!</f>
        <v>#REF!</v>
      </c>
      <c r="T98" s="64" t="e">
        <f>(H98+I98)*#REF!</f>
        <v>#REF!</v>
      </c>
      <c r="Y98" s="64" t="e">
        <f>#REF!*#REF!</f>
        <v>#REF!</v>
      </c>
      <c r="Z98" s="64" t="e">
        <f>(M98+N98)*#REF!</f>
        <v>#REF!</v>
      </c>
    </row>
    <row r="99" spans="1:26" x14ac:dyDescent="0.25">
      <c r="A99" s="4">
        <v>96</v>
      </c>
      <c r="B99" s="4">
        <v>139816</v>
      </c>
      <c r="C99" s="2" t="s">
        <v>242</v>
      </c>
      <c r="D99" s="2" t="s">
        <v>243</v>
      </c>
      <c r="E99" s="2" t="s">
        <v>237</v>
      </c>
      <c r="F99" s="2" t="s">
        <v>19</v>
      </c>
      <c r="G99" s="2" t="s">
        <v>244</v>
      </c>
      <c r="H99" s="7">
        <v>49.769999999999996</v>
      </c>
      <c r="I99" s="7"/>
      <c r="J99" s="63"/>
      <c r="K99" s="7">
        <v>49.769999999999996</v>
      </c>
      <c r="M99" s="6">
        <v>52.29</v>
      </c>
      <c r="P99" s="64">
        <v>52.29</v>
      </c>
      <c r="S99" s="64" t="e">
        <f>#REF!*#REF!</f>
        <v>#REF!</v>
      </c>
      <c r="T99" s="64" t="e">
        <f>(H99+I99)*#REF!</f>
        <v>#REF!</v>
      </c>
      <c r="Y99" s="64" t="e">
        <f>#REF!*#REF!</f>
        <v>#REF!</v>
      </c>
      <c r="Z99" s="64" t="e">
        <f>(M99+N99)*#REF!</f>
        <v>#REF!</v>
      </c>
    </row>
    <row r="100" spans="1:26" x14ac:dyDescent="0.25">
      <c r="A100" s="4">
        <v>97</v>
      </c>
      <c r="B100" s="4">
        <v>134514</v>
      </c>
      <c r="C100" s="2" t="s">
        <v>245</v>
      </c>
      <c r="D100" s="2" t="s">
        <v>246</v>
      </c>
      <c r="E100" s="2" t="s">
        <v>237</v>
      </c>
      <c r="F100" s="2" t="s">
        <v>19</v>
      </c>
      <c r="G100" s="2" t="s">
        <v>247</v>
      </c>
      <c r="H100" s="7">
        <v>48.419999999999995</v>
      </c>
      <c r="I100" s="7"/>
      <c r="J100" s="63"/>
      <c r="K100" s="7">
        <v>48.419999999999995</v>
      </c>
      <c r="M100" s="6">
        <v>50.87</v>
      </c>
      <c r="P100" s="64">
        <v>50.87</v>
      </c>
      <c r="S100" s="64" t="e">
        <f>#REF!*#REF!</f>
        <v>#REF!</v>
      </c>
      <c r="T100" s="64" t="e">
        <f>(H100+I100)*#REF!</f>
        <v>#REF!</v>
      </c>
      <c r="Y100" s="64" t="e">
        <f>#REF!*#REF!</f>
        <v>#REF!</v>
      </c>
      <c r="Z100" s="64" t="e">
        <f>(M100+N100)*#REF!</f>
        <v>#REF!</v>
      </c>
    </row>
    <row r="101" spans="1:26" x14ac:dyDescent="0.25">
      <c r="A101" s="4">
        <v>98</v>
      </c>
      <c r="B101" s="4">
        <v>134706</v>
      </c>
      <c r="C101" s="2" t="s">
        <v>248</v>
      </c>
      <c r="D101" s="2" t="s">
        <v>249</v>
      </c>
      <c r="E101" s="2" t="s">
        <v>237</v>
      </c>
      <c r="F101" s="2" t="s">
        <v>19</v>
      </c>
      <c r="G101" s="2" t="s">
        <v>247</v>
      </c>
      <c r="H101" s="7">
        <v>48.419999999999995</v>
      </c>
      <c r="I101" s="7"/>
      <c r="J101" s="63"/>
      <c r="K101" s="7">
        <v>48.419999999999995</v>
      </c>
      <c r="M101" s="6">
        <v>50.87</v>
      </c>
      <c r="P101" s="64">
        <v>50.87</v>
      </c>
      <c r="S101" s="64" t="e">
        <f>#REF!*#REF!</f>
        <v>#REF!</v>
      </c>
      <c r="T101" s="64" t="e">
        <f>(H101+I101)*#REF!</f>
        <v>#REF!</v>
      </c>
      <c r="Y101" s="64" t="e">
        <f>#REF!*#REF!</f>
        <v>#REF!</v>
      </c>
      <c r="Z101" s="64" t="e">
        <f>(M101+N101)*#REF!</f>
        <v>#REF!</v>
      </c>
    </row>
    <row r="102" spans="1:26" x14ac:dyDescent="0.25">
      <c r="A102" s="4">
        <v>99</v>
      </c>
      <c r="B102" s="4">
        <v>134782</v>
      </c>
      <c r="C102" s="2" t="s">
        <v>250</v>
      </c>
      <c r="D102" s="2" t="s">
        <v>251</v>
      </c>
      <c r="E102" s="2" t="s">
        <v>237</v>
      </c>
      <c r="F102" s="2" t="s">
        <v>19</v>
      </c>
      <c r="G102" s="2" t="s">
        <v>247</v>
      </c>
      <c r="H102" s="7">
        <v>48.419999999999995</v>
      </c>
      <c r="I102" s="7"/>
      <c r="J102" s="63"/>
      <c r="K102" s="7">
        <v>48.419999999999995</v>
      </c>
      <c r="M102" s="6">
        <v>50.87</v>
      </c>
      <c r="P102" s="64">
        <v>50.87</v>
      </c>
      <c r="S102" s="64" t="e">
        <f>#REF!*#REF!</f>
        <v>#REF!</v>
      </c>
      <c r="T102" s="64" t="e">
        <f>(H102+I102)*#REF!</f>
        <v>#REF!</v>
      </c>
      <c r="Y102" s="64" t="e">
        <f>#REF!*#REF!</f>
        <v>#REF!</v>
      </c>
      <c r="Z102" s="64" t="e">
        <f>(M102+N102)*#REF!</f>
        <v>#REF!</v>
      </c>
    </row>
    <row r="103" spans="1:26" x14ac:dyDescent="0.25">
      <c r="A103" s="4">
        <v>100</v>
      </c>
      <c r="B103" s="4">
        <v>134790</v>
      </c>
      <c r="C103" s="2" t="s">
        <v>252</v>
      </c>
      <c r="D103" s="2" t="s">
        <v>98</v>
      </c>
      <c r="E103" s="2" t="s">
        <v>237</v>
      </c>
      <c r="F103" s="2" t="s">
        <v>19</v>
      </c>
      <c r="G103" s="2" t="s">
        <v>253</v>
      </c>
      <c r="H103" s="7">
        <v>54.44</v>
      </c>
      <c r="I103" s="7"/>
      <c r="J103" s="63"/>
      <c r="K103" s="7">
        <v>54.44</v>
      </c>
      <c r="M103" s="6">
        <v>57.199999999999996</v>
      </c>
      <c r="P103" s="64">
        <v>57.199999999999996</v>
      </c>
      <c r="S103" s="64" t="e">
        <f>#REF!*#REF!</f>
        <v>#REF!</v>
      </c>
      <c r="T103" s="64" t="e">
        <f>(H103+I103)*#REF!</f>
        <v>#REF!</v>
      </c>
      <c r="Y103" s="64" t="e">
        <f>#REF!*#REF!</f>
        <v>#REF!</v>
      </c>
      <c r="Z103" s="64" t="e">
        <f>(M103+N103)*#REF!</f>
        <v>#REF!</v>
      </c>
    </row>
    <row r="104" spans="1:26" x14ac:dyDescent="0.25">
      <c r="A104" s="4">
        <v>101</v>
      </c>
      <c r="B104" s="4">
        <v>138516</v>
      </c>
      <c r="C104" s="2" t="s">
        <v>254</v>
      </c>
      <c r="D104" s="2" t="s">
        <v>131</v>
      </c>
      <c r="E104" s="2" t="s">
        <v>237</v>
      </c>
      <c r="F104" s="2" t="s">
        <v>19</v>
      </c>
      <c r="G104" s="2" t="s">
        <v>247</v>
      </c>
      <c r="H104" s="7">
        <v>50.949999999999996</v>
      </c>
      <c r="I104" s="7"/>
      <c r="J104" s="63"/>
      <c r="K104" s="7">
        <v>50.949999999999996</v>
      </c>
      <c r="M104" s="6">
        <v>53.53</v>
      </c>
      <c r="P104" s="64">
        <v>53.53</v>
      </c>
      <c r="S104" s="64" t="e">
        <f>#REF!*#REF!</f>
        <v>#REF!</v>
      </c>
      <c r="T104" s="64" t="e">
        <f>(H104+I104)*#REF!</f>
        <v>#REF!</v>
      </c>
      <c r="Y104" s="64" t="e">
        <f>#REF!*#REF!</f>
        <v>#REF!</v>
      </c>
      <c r="Z104" s="64" t="e">
        <f>(M104+N104)*#REF!</f>
        <v>#REF!</v>
      </c>
    </row>
    <row r="105" spans="1:26" x14ac:dyDescent="0.25">
      <c r="A105" s="4">
        <v>102</v>
      </c>
      <c r="B105" s="4">
        <v>140057</v>
      </c>
      <c r="C105" s="2" t="s">
        <v>255</v>
      </c>
      <c r="D105" s="2" t="s">
        <v>256</v>
      </c>
      <c r="E105" s="2" t="s">
        <v>237</v>
      </c>
      <c r="F105" s="2" t="s">
        <v>19</v>
      </c>
      <c r="G105" s="2" t="s">
        <v>257</v>
      </c>
      <c r="H105" s="7">
        <v>49.379999999999995</v>
      </c>
      <c r="I105" s="7"/>
      <c r="J105" s="63"/>
      <c r="K105" s="7">
        <v>49.379999999999995</v>
      </c>
      <c r="M105" s="6">
        <v>51.879999999999995</v>
      </c>
      <c r="P105" s="64">
        <v>51.879999999999995</v>
      </c>
      <c r="S105" s="64" t="e">
        <f>#REF!*#REF!</f>
        <v>#REF!</v>
      </c>
      <c r="T105" s="64" t="e">
        <f>(H105+I105)*#REF!</f>
        <v>#REF!</v>
      </c>
      <c r="Y105" s="64" t="e">
        <f>#REF!*#REF!</f>
        <v>#REF!</v>
      </c>
      <c r="Z105" s="64" t="e">
        <f>(M105+N105)*#REF!</f>
        <v>#REF!</v>
      </c>
    </row>
    <row r="106" spans="1:26" x14ac:dyDescent="0.25">
      <c r="A106" s="4">
        <v>103</v>
      </c>
      <c r="B106" s="4">
        <v>138797</v>
      </c>
      <c r="C106" s="4">
        <v>1186</v>
      </c>
      <c r="D106" s="2" t="s">
        <v>258</v>
      </c>
      <c r="E106" s="2" t="s">
        <v>259</v>
      </c>
      <c r="F106" s="2" t="s">
        <v>19</v>
      </c>
      <c r="G106" s="2" t="s">
        <v>260</v>
      </c>
      <c r="H106" s="7">
        <v>52.73</v>
      </c>
      <c r="I106" s="7"/>
      <c r="J106" s="63"/>
      <c r="K106" s="7">
        <v>52.73</v>
      </c>
      <c r="M106" s="6">
        <v>55.4</v>
      </c>
      <c r="P106" s="64">
        <v>55.4</v>
      </c>
      <c r="S106" s="64" t="e">
        <f>#REF!*#REF!</f>
        <v>#REF!</v>
      </c>
      <c r="T106" s="64" t="e">
        <f>(H106+I106)*#REF!</f>
        <v>#REF!</v>
      </c>
      <c r="Y106" s="64" t="e">
        <f>#REF!*#REF!</f>
        <v>#REF!</v>
      </c>
      <c r="Z106" s="64" t="e">
        <f>(M106+N106)*#REF!</f>
        <v>#REF!</v>
      </c>
    </row>
    <row r="107" spans="1:26" x14ac:dyDescent="0.25">
      <c r="A107" s="4">
        <v>104</v>
      </c>
      <c r="B107" s="4">
        <v>400840</v>
      </c>
      <c r="C107" s="4">
        <v>33212</v>
      </c>
      <c r="D107" s="2" t="s">
        <v>262</v>
      </c>
      <c r="E107" s="2" t="s">
        <v>263</v>
      </c>
      <c r="F107" s="2" t="s">
        <v>19</v>
      </c>
      <c r="G107" s="2" t="s">
        <v>264</v>
      </c>
      <c r="H107" s="7">
        <v>103.30000000000001</v>
      </c>
      <c r="I107" s="7"/>
      <c r="J107" s="63">
        <v>-5.96</v>
      </c>
      <c r="K107" s="7">
        <v>97.340000000000018</v>
      </c>
      <c r="M107" s="6">
        <v>108.53</v>
      </c>
      <c r="O107" s="65">
        <v>-5.96</v>
      </c>
      <c r="P107" s="64">
        <v>102.57000000000001</v>
      </c>
      <c r="S107" s="64" t="e">
        <f>#REF!*#REF!</f>
        <v>#REF!</v>
      </c>
      <c r="T107" s="64" t="e">
        <f>(H107+I107)*#REF!</f>
        <v>#REF!</v>
      </c>
      <c r="Y107" s="64" t="e">
        <f>#REF!*#REF!</f>
        <v>#REF!</v>
      </c>
      <c r="Z107" s="64" t="e">
        <f>(M107+N107)*#REF!</f>
        <v>#REF!</v>
      </c>
    </row>
    <row r="108" spans="1:26" x14ac:dyDescent="0.25">
      <c r="A108" s="4">
        <v>105</v>
      </c>
      <c r="B108" s="4">
        <v>404675</v>
      </c>
      <c r="C108" s="4">
        <v>5213</v>
      </c>
      <c r="D108" s="2" t="s">
        <v>265</v>
      </c>
      <c r="E108" s="2" t="s">
        <v>263</v>
      </c>
      <c r="F108" s="2" t="s">
        <v>19</v>
      </c>
      <c r="G108" s="2" t="s">
        <v>69</v>
      </c>
      <c r="H108" s="7">
        <v>67.48</v>
      </c>
      <c r="I108" s="7"/>
      <c r="J108" s="63">
        <v>-3.72</v>
      </c>
      <c r="K108" s="7">
        <v>63.760000000000005</v>
      </c>
      <c r="M108" s="6">
        <v>70.900000000000006</v>
      </c>
      <c r="O108" s="65">
        <v>-3.72</v>
      </c>
      <c r="P108" s="64">
        <v>67.180000000000007</v>
      </c>
      <c r="S108" s="64" t="e">
        <f>#REF!*#REF!</f>
        <v>#REF!</v>
      </c>
      <c r="T108" s="64" t="e">
        <f>(H108+I108)*#REF!</f>
        <v>#REF!</v>
      </c>
      <c r="Y108" s="64" t="e">
        <f>#REF!*#REF!</f>
        <v>#REF!</v>
      </c>
      <c r="Z108" s="64" t="e">
        <f>(M108+N108)*#REF!</f>
        <v>#REF!</v>
      </c>
    </row>
    <row r="109" spans="1:26" x14ac:dyDescent="0.25">
      <c r="A109" s="4">
        <v>106</v>
      </c>
      <c r="B109" s="4">
        <v>404678</v>
      </c>
      <c r="C109" s="4">
        <v>5811</v>
      </c>
      <c r="D109" s="2" t="s">
        <v>266</v>
      </c>
      <c r="E109" s="2" t="s">
        <v>263</v>
      </c>
      <c r="F109" s="2" t="s">
        <v>19</v>
      </c>
      <c r="G109" s="2" t="s">
        <v>267</v>
      </c>
      <c r="H109" s="7">
        <v>112.9</v>
      </c>
      <c r="I109" s="7"/>
      <c r="J109" s="63">
        <v>-5.38</v>
      </c>
      <c r="K109" s="7">
        <v>107.52000000000001</v>
      </c>
      <c r="M109" s="6">
        <v>118.62</v>
      </c>
      <c r="O109" s="65">
        <v>-5.38</v>
      </c>
      <c r="P109" s="64">
        <v>113.24000000000001</v>
      </c>
      <c r="S109" s="64" t="e">
        <f>#REF!*#REF!</f>
        <v>#REF!</v>
      </c>
      <c r="T109" s="64" t="e">
        <f>(H109+I109)*#REF!</f>
        <v>#REF!</v>
      </c>
      <c r="Y109" s="64" t="e">
        <f>#REF!*#REF!</f>
        <v>#REF!</v>
      </c>
      <c r="Z109" s="64" t="e">
        <f>(M109+N109)*#REF!</f>
        <v>#REF!</v>
      </c>
    </row>
    <row r="110" spans="1:26" x14ac:dyDescent="0.25">
      <c r="A110" s="4">
        <v>107</v>
      </c>
      <c r="B110" s="4">
        <v>133800</v>
      </c>
      <c r="C110" s="2" t="s">
        <v>268</v>
      </c>
      <c r="D110" s="2" t="s">
        <v>270</v>
      </c>
      <c r="E110" s="2" t="s">
        <v>269</v>
      </c>
      <c r="F110" s="2" t="s">
        <v>19</v>
      </c>
      <c r="G110" s="2" t="s">
        <v>271</v>
      </c>
      <c r="H110" s="7">
        <v>49.68</v>
      </c>
      <c r="I110" s="7"/>
      <c r="J110" s="63"/>
      <c r="K110" s="7">
        <v>49.68</v>
      </c>
      <c r="M110" s="6">
        <v>52.199999999999996</v>
      </c>
      <c r="P110" s="64">
        <v>52.199999999999996</v>
      </c>
      <c r="S110" s="64" t="e">
        <f>#REF!*#REF!</f>
        <v>#REF!</v>
      </c>
      <c r="T110" s="64" t="e">
        <f>(H110+I110)*#REF!</f>
        <v>#REF!</v>
      </c>
      <c r="Y110" s="64" t="e">
        <f>#REF!*#REF!</f>
        <v>#REF!</v>
      </c>
      <c r="Z110" s="64" t="e">
        <f>(M110+N110)*#REF!</f>
        <v>#REF!</v>
      </c>
    </row>
    <row r="111" spans="1:26" x14ac:dyDescent="0.25">
      <c r="A111" s="4">
        <v>108</v>
      </c>
      <c r="B111" s="4">
        <v>133824</v>
      </c>
      <c r="C111" s="2" t="s">
        <v>272</v>
      </c>
      <c r="D111" s="2" t="s">
        <v>273</v>
      </c>
      <c r="E111" s="2" t="s">
        <v>269</v>
      </c>
      <c r="F111" s="2" t="s">
        <v>19</v>
      </c>
      <c r="G111" s="2" t="s">
        <v>274</v>
      </c>
      <c r="H111" s="7">
        <v>65.650000000000006</v>
      </c>
      <c r="I111" s="7"/>
      <c r="J111" s="63"/>
      <c r="K111" s="7">
        <v>65.650000000000006</v>
      </c>
      <c r="M111" s="6">
        <v>68.97</v>
      </c>
      <c r="P111" s="64">
        <v>68.97</v>
      </c>
      <c r="S111" s="64" t="e">
        <f>#REF!*#REF!</f>
        <v>#REF!</v>
      </c>
      <c r="T111" s="64" t="e">
        <f>(H111+I111)*#REF!</f>
        <v>#REF!</v>
      </c>
      <c r="Y111" s="64" t="e">
        <f>#REF!*#REF!</f>
        <v>#REF!</v>
      </c>
      <c r="Z111" s="64" t="e">
        <f>(M111+N111)*#REF!</f>
        <v>#REF!</v>
      </c>
    </row>
    <row r="112" spans="1:26" x14ac:dyDescent="0.25">
      <c r="A112" s="4">
        <v>109</v>
      </c>
      <c r="B112" s="4">
        <v>100716</v>
      </c>
      <c r="C112" s="4">
        <v>96169</v>
      </c>
      <c r="D112" s="2" t="s">
        <v>275</v>
      </c>
      <c r="E112" s="2" t="s">
        <v>261</v>
      </c>
      <c r="F112" s="2" t="s">
        <v>19</v>
      </c>
      <c r="G112" s="2" t="s">
        <v>276</v>
      </c>
      <c r="H112" s="7">
        <v>41.43</v>
      </c>
      <c r="I112" s="7"/>
      <c r="J112" s="63"/>
      <c r="K112" s="7">
        <v>41.43</v>
      </c>
      <c r="M112" s="6">
        <v>43.53</v>
      </c>
      <c r="P112" s="64">
        <v>43.53</v>
      </c>
      <c r="S112" s="64" t="e">
        <f>#REF!*#REF!</f>
        <v>#REF!</v>
      </c>
      <c r="T112" s="64" t="e">
        <f>(H112+I112)*#REF!</f>
        <v>#REF!</v>
      </c>
      <c r="Y112" s="64" t="e">
        <f>#REF!*#REF!</f>
        <v>#REF!</v>
      </c>
      <c r="Z112" s="64" t="e">
        <f>(M112+N112)*#REF!</f>
        <v>#REF!</v>
      </c>
    </row>
    <row r="113" spans="1:26" x14ac:dyDescent="0.25">
      <c r="A113" s="4">
        <v>110</v>
      </c>
      <c r="B113" s="4">
        <v>100760</v>
      </c>
      <c r="C113" s="4">
        <v>95127</v>
      </c>
      <c r="D113" s="2" t="s">
        <v>277</v>
      </c>
      <c r="E113" s="2" t="s">
        <v>261</v>
      </c>
      <c r="F113" s="2" t="s">
        <v>19</v>
      </c>
      <c r="G113" s="2" t="s">
        <v>278</v>
      </c>
      <c r="H113" s="7">
        <v>44.41</v>
      </c>
      <c r="I113" s="7"/>
      <c r="J113" s="63"/>
      <c r="K113" s="7">
        <v>44.41</v>
      </c>
      <c r="M113" s="6">
        <v>46.66</v>
      </c>
      <c r="P113" s="64">
        <v>46.66</v>
      </c>
      <c r="S113" s="64" t="e">
        <f>#REF!*#REF!</f>
        <v>#REF!</v>
      </c>
      <c r="T113" s="64" t="e">
        <f>(H113+I113)*#REF!</f>
        <v>#REF!</v>
      </c>
      <c r="Y113" s="64" t="e">
        <f>#REF!*#REF!</f>
        <v>#REF!</v>
      </c>
      <c r="Z113" s="64" t="e">
        <f>(M113+N113)*#REF!</f>
        <v>#REF!</v>
      </c>
    </row>
    <row r="114" spans="1:26" x14ac:dyDescent="0.25">
      <c r="A114" s="4">
        <v>111</v>
      </c>
      <c r="B114" s="4">
        <v>133933</v>
      </c>
      <c r="C114" s="4">
        <v>95121</v>
      </c>
      <c r="D114" s="2" t="s">
        <v>279</v>
      </c>
      <c r="E114" s="2" t="s">
        <v>261</v>
      </c>
      <c r="F114" s="2" t="s">
        <v>19</v>
      </c>
      <c r="G114" s="2" t="s">
        <v>280</v>
      </c>
      <c r="H114" s="7">
        <v>33.18</v>
      </c>
      <c r="I114" s="7"/>
      <c r="J114" s="63"/>
      <c r="K114" s="7">
        <v>33.18</v>
      </c>
      <c r="M114" s="6">
        <v>34.86</v>
      </c>
      <c r="P114" s="64">
        <v>34.86</v>
      </c>
      <c r="S114" s="64" t="e">
        <f>#REF!*#REF!</f>
        <v>#REF!</v>
      </c>
      <c r="T114" s="64" t="e">
        <f>(H114+I114)*#REF!</f>
        <v>#REF!</v>
      </c>
      <c r="Y114" s="64" t="e">
        <f>#REF!*#REF!</f>
        <v>#REF!</v>
      </c>
      <c r="Z114" s="64" t="e">
        <f>(M114+N114)*#REF!</f>
        <v>#REF!</v>
      </c>
    </row>
    <row r="115" spans="1:26" x14ac:dyDescent="0.25">
      <c r="A115" s="4">
        <v>112</v>
      </c>
      <c r="B115" s="4">
        <v>409658</v>
      </c>
      <c r="C115" s="4">
        <v>95150</v>
      </c>
      <c r="D115" s="2" t="s">
        <v>281</v>
      </c>
      <c r="E115" s="2" t="s">
        <v>261</v>
      </c>
      <c r="F115" s="2" t="s">
        <v>19</v>
      </c>
      <c r="G115" s="2" t="s">
        <v>85</v>
      </c>
      <c r="H115" s="7">
        <v>49.43</v>
      </c>
      <c r="I115" s="7"/>
      <c r="J115" s="63"/>
      <c r="K115" s="7">
        <v>49.43</v>
      </c>
      <c r="M115" s="6">
        <v>51.93</v>
      </c>
      <c r="P115" s="64">
        <v>51.93</v>
      </c>
      <c r="S115" s="64" t="e">
        <f>#REF!*#REF!</f>
        <v>#REF!</v>
      </c>
      <c r="T115" s="64" t="e">
        <f>(H115+I115)*#REF!</f>
        <v>#REF!</v>
      </c>
      <c r="Y115" s="64" t="e">
        <f>#REF!*#REF!</f>
        <v>#REF!</v>
      </c>
      <c r="Z115" s="64" t="e">
        <f>(M115+N115)*#REF!</f>
        <v>#REF!</v>
      </c>
    </row>
    <row r="116" spans="1:26" x14ac:dyDescent="0.25">
      <c r="A116" s="4">
        <v>113</v>
      </c>
      <c r="B116" s="4">
        <v>409717</v>
      </c>
      <c r="C116" s="4">
        <v>94124</v>
      </c>
      <c r="D116" s="2" t="s">
        <v>282</v>
      </c>
      <c r="E116" s="2" t="s">
        <v>261</v>
      </c>
      <c r="F116" s="2" t="s">
        <v>19</v>
      </c>
      <c r="G116" s="2" t="s">
        <v>283</v>
      </c>
      <c r="H116" s="7">
        <v>71.62</v>
      </c>
      <c r="I116" s="7"/>
      <c r="J116" s="63"/>
      <c r="K116" s="7">
        <v>71.62</v>
      </c>
      <c r="M116" s="6">
        <v>75.25</v>
      </c>
      <c r="P116" s="64">
        <v>75.25</v>
      </c>
      <c r="S116" s="64" t="e">
        <f>#REF!*#REF!</f>
        <v>#REF!</v>
      </c>
      <c r="T116" s="64" t="e">
        <f>(H116+I116)*#REF!</f>
        <v>#REF!</v>
      </c>
      <c r="Y116" s="64" t="e">
        <f>#REF!*#REF!</f>
        <v>#REF!</v>
      </c>
      <c r="Z116" s="64" t="e">
        <f>(M116+N116)*#REF!</f>
        <v>#REF!</v>
      </c>
    </row>
    <row r="117" spans="1:26" x14ac:dyDescent="0.25">
      <c r="A117" s="4">
        <v>114</v>
      </c>
      <c r="B117" s="4">
        <v>410190</v>
      </c>
      <c r="C117" s="4">
        <v>96041</v>
      </c>
      <c r="D117" s="2" t="s">
        <v>284</v>
      </c>
      <c r="E117" s="2" t="s">
        <v>261</v>
      </c>
      <c r="F117" s="2" t="s">
        <v>19</v>
      </c>
      <c r="G117" s="2" t="s">
        <v>276</v>
      </c>
      <c r="H117" s="7">
        <v>36.61</v>
      </c>
      <c r="I117" s="7"/>
      <c r="J117" s="63">
        <v>-6.05</v>
      </c>
      <c r="K117" s="7">
        <v>30.56</v>
      </c>
      <c r="M117" s="6">
        <v>38.47</v>
      </c>
      <c r="O117" s="65">
        <v>-6.05</v>
      </c>
      <c r="P117" s="64">
        <v>32.42</v>
      </c>
      <c r="S117" s="64" t="e">
        <f>#REF!*#REF!</f>
        <v>#REF!</v>
      </c>
      <c r="T117" s="64" t="e">
        <f>(H117+I117)*#REF!</f>
        <v>#REF!</v>
      </c>
      <c r="Y117" s="64" t="e">
        <f>#REF!*#REF!</f>
        <v>#REF!</v>
      </c>
      <c r="Z117" s="64" t="e">
        <f>(M117+N117)*#REF!</f>
        <v>#REF!</v>
      </c>
    </row>
    <row r="118" spans="1:26" x14ac:dyDescent="0.25">
      <c r="A118" s="4">
        <v>115</v>
      </c>
      <c r="B118" s="4">
        <v>409705</v>
      </c>
      <c r="C118" s="4">
        <v>99708</v>
      </c>
      <c r="D118" s="2" t="s">
        <v>285</v>
      </c>
      <c r="E118" s="2" t="s">
        <v>261</v>
      </c>
      <c r="F118" s="2" t="s">
        <v>19</v>
      </c>
      <c r="G118" s="2" t="s">
        <v>286</v>
      </c>
      <c r="H118" s="7">
        <v>88.52000000000001</v>
      </c>
      <c r="I118" s="7"/>
      <c r="J118" s="63">
        <v>-29.9</v>
      </c>
      <c r="K118" s="7">
        <v>58.620000000000012</v>
      </c>
      <c r="M118" s="6">
        <v>93</v>
      </c>
      <c r="O118" s="65">
        <v>-29.9</v>
      </c>
      <c r="P118" s="64">
        <v>63.1</v>
      </c>
      <c r="S118" s="64" t="e">
        <f>#REF!*#REF!</f>
        <v>#REF!</v>
      </c>
      <c r="T118" s="64" t="e">
        <f>(H118+I118)*#REF!</f>
        <v>#REF!</v>
      </c>
      <c r="Y118" s="64" t="e">
        <f>#REF!*#REF!</f>
        <v>#REF!</v>
      </c>
      <c r="Z118" s="64" t="e">
        <f>(M118+N118)*#REF!</f>
        <v>#REF!</v>
      </c>
    </row>
    <row r="119" spans="1:26" x14ac:dyDescent="0.25">
      <c r="A119" s="4">
        <v>116</v>
      </c>
      <c r="B119" s="4">
        <v>409997</v>
      </c>
      <c r="C119" s="4">
        <v>99649</v>
      </c>
      <c r="D119" s="2" t="s">
        <v>287</v>
      </c>
      <c r="E119" s="2" t="s">
        <v>261</v>
      </c>
      <c r="F119" s="2" t="s">
        <v>19</v>
      </c>
      <c r="G119" s="2" t="s">
        <v>276</v>
      </c>
      <c r="H119" s="7">
        <v>45.53</v>
      </c>
      <c r="I119" s="7"/>
      <c r="J119" s="63">
        <v>-17.48</v>
      </c>
      <c r="K119" s="7">
        <v>28.05</v>
      </c>
      <c r="M119" s="6">
        <v>47.83</v>
      </c>
      <c r="O119" s="65">
        <v>-17.48</v>
      </c>
      <c r="P119" s="64">
        <v>30.349999999999998</v>
      </c>
      <c r="S119" s="64" t="e">
        <f>#REF!*#REF!</f>
        <v>#REF!</v>
      </c>
      <c r="T119" s="64" t="e">
        <f>(H119+I119)*#REF!</f>
        <v>#REF!</v>
      </c>
      <c r="Y119" s="64" t="e">
        <f>#REF!*#REF!</f>
        <v>#REF!</v>
      </c>
      <c r="Z119" s="64" t="e">
        <f>(M119+N119)*#REF!</f>
        <v>#REF!</v>
      </c>
    </row>
    <row r="120" spans="1:26" x14ac:dyDescent="0.25">
      <c r="A120" s="4">
        <v>117</v>
      </c>
      <c r="B120" s="4">
        <v>142991</v>
      </c>
      <c r="C120" s="2" t="s">
        <v>288</v>
      </c>
      <c r="D120" s="2" t="s">
        <v>289</v>
      </c>
      <c r="E120" s="2" t="s">
        <v>290</v>
      </c>
      <c r="F120" s="2" t="s">
        <v>19</v>
      </c>
      <c r="G120" s="2" t="s">
        <v>291</v>
      </c>
      <c r="H120" s="7">
        <v>37.239999999999995</v>
      </c>
      <c r="I120" s="7"/>
      <c r="J120" s="63"/>
      <c r="K120" s="7">
        <v>37.239999999999995</v>
      </c>
      <c r="M120" s="6">
        <v>39.119999999999997</v>
      </c>
      <c r="P120" s="64">
        <v>39.119999999999997</v>
      </c>
      <c r="S120" s="64" t="e">
        <f>#REF!*#REF!</f>
        <v>#REF!</v>
      </c>
      <c r="T120" s="64" t="e">
        <f>(H120+I120)*#REF!</f>
        <v>#REF!</v>
      </c>
      <c r="Y120" s="64" t="e">
        <f>#REF!*#REF!</f>
        <v>#REF!</v>
      </c>
      <c r="Z120" s="64" t="e">
        <f>(M120+N120)*#REF!</f>
        <v>#REF!</v>
      </c>
    </row>
    <row r="121" spans="1:26" x14ac:dyDescent="0.25">
      <c r="A121" s="4">
        <v>118</v>
      </c>
      <c r="B121" s="4">
        <v>112952</v>
      </c>
      <c r="C121" s="2" t="s">
        <v>292</v>
      </c>
      <c r="D121" s="2" t="s">
        <v>293</v>
      </c>
      <c r="E121" s="2" t="s">
        <v>294</v>
      </c>
      <c r="F121" s="2" t="s">
        <v>19</v>
      </c>
      <c r="G121" s="2" t="s">
        <v>295</v>
      </c>
      <c r="H121" s="7">
        <v>29.200000000000003</v>
      </c>
      <c r="I121" s="7"/>
      <c r="J121" s="63"/>
      <c r="K121" s="7">
        <v>29.200000000000003</v>
      </c>
      <c r="M121" s="6">
        <v>30.680000000000003</v>
      </c>
      <c r="P121" s="64">
        <v>30.680000000000003</v>
      </c>
      <c r="S121" s="64" t="e">
        <f>#REF!*#REF!</f>
        <v>#REF!</v>
      </c>
      <c r="T121" s="64" t="e">
        <f>(H121+I121)*#REF!</f>
        <v>#REF!</v>
      </c>
      <c r="Y121" s="64" t="e">
        <f>#REF!*#REF!</f>
        <v>#REF!</v>
      </c>
      <c r="Z121" s="64" t="e">
        <f>(M121+N121)*#REF!</f>
        <v>#REF!</v>
      </c>
    </row>
    <row r="122" spans="1:26" x14ac:dyDescent="0.25">
      <c r="A122" s="4">
        <v>119</v>
      </c>
      <c r="B122" s="4">
        <v>112958</v>
      </c>
      <c r="C122" s="2" t="s">
        <v>296</v>
      </c>
      <c r="D122" s="2" t="s">
        <v>297</v>
      </c>
      <c r="E122" s="2" t="s">
        <v>294</v>
      </c>
      <c r="F122" s="2" t="s">
        <v>19</v>
      </c>
      <c r="G122" s="2" t="s">
        <v>295</v>
      </c>
      <c r="H122" s="7">
        <v>23.26</v>
      </c>
      <c r="I122" s="7"/>
      <c r="J122" s="63"/>
      <c r="K122" s="7">
        <v>23.26</v>
      </c>
      <c r="M122" s="6">
        <v>24.44</v>
      </c>
      <c r="P122" s="64">
        <v>24.44</v>
      </c>
      <c r="S122" s="64" t="e">
        <f>#REF!*#REF!</f>
        <v>#REF!</v>
      </c>
      <c r="T122" s="64" t="e">
        <f>(H122+I122)*#REF!</f>
        <v>#REF!</v>
      </c>
      <c r="Y122" s="64" t="e">
        <f>#REF!*#REF!</f>
        <v>#REF!</v>
      </c>
      <c r="Z122" s="64" t="e">
        <f>(M122+N122)*#REF!</f>
        <v>#REF!</v>
      </c>
    </row>
    <row r="123" spans="1:26" x14ac:dyDescent="0.25">
      <c r="A123" s="4">
        <v>120</v>
      </c>
      <c r="B123" s="4">
        <v>112960</v>
      </c>
      <c r="C123" s="2" t="s">
        <v>298</v>
      </c>
      <c r="D123" s="2" t="s">
        <v>299</v>
      </c>
      <c r="E123" s="2" t="s">
        <v>294</v>
      </c>
      <c r="F123" s="2" t="s">
        <v>19</v>
      </c>
      <c r="G123" s="2" t="s">
        <v>300</v>
      </c>
      <c r="H123" s="7">
        <v>17.09</v>
      </c>
      <c r="I123" s="7"/>
      <c r="J123" s="63"/>
      <c r="K123" s="7">
        <v>17.09</v>
      </c>
      <c r="M123" s="6">
        <v>17.96</v>
      </c>
      <c r="P123" s="64">
        <v>17.96</v>
      </c>
      <c r="S123" s="64" t="e">
        <f>#REF!*#REF!</f>
        <v>#REF!</v>
      </c>
      <c r="T123" s="64" t="e">
        <f>(H123+I123)*#REF!</f>
        <v>#REF!</v>
      </c>
      <c r="Y123" s="64" t="e">
        <f>#REF!*#REF!</f>
        <v>#REF!</v>
      </c>
      <c r="Z123" s="64" t="e">
        <f>(M123+N123)*#REF!</f>
        <v>#REF!</v>
      </c>
    </row>
    <row r="124" spans="1:26" x14ac:dyDescent="0.25">
      <c r="A124" s="4">
        <v>121</v>
      </c>
      <c r="B124" s="4">
        <v>112963</v>
      </c>
      <c r="C124" s="2" t="s">
        <v>301</v>
      </c>
      <c r="D124" s="2" t="s">
        <v>302</v>
      </c>
      <c r="E124" s="2" t="s">
        <v>294</v>
      </c>
      <c r="F124" s="2" t="s">
        <v>19</v>
      </c>
      <c r="G124" s="2" t="s">
        <v>303</v>
      </c>
      <c r="H124" s="7">
        <v>25.830000000000002</v>
      </c>
      <c r="I124" s="7"/>
      <c r="J124" s="63"/>
      <c r="K124" s="7">
        <v>25.830000000000002</v>
      </c>
      <c r="M124" s="6">
        <v>27.14</v>
      </c>
      <c r="P124" s="64">
        <v>27.14</v>
      </c>
      <c r="S124" s="64" t="e">
        <f>#REF!*#REF!</f>
        <v>#REF!</v>
      </c>
      <c r="T124" s="64" t="e">
        <f>(H124+I124)*#REF!</f>
        <v>#REF!</v>
      </c>
      <c r="Y124" s="64" t="e">
        <f>#REF!*#REF!</f>
        <v>#REF!</v>
      </c>
      <c r="Z124" s="64" t="e">
        <f>(M124+N124)*#REF!</f>
        <v>#REF!</v>
      </c>
    </row>
    <row r="125" spans="1:26" x14ac:dyDescent="0.25">
      <c r="A125" s="4">
        <v>122</v>
      </c>
      <c r="B125" s="4">
        <v>113088</v>
      </c>
      <c r="C125" s="2" t="s">
        <v>304</v>
      </c>
      <c r="D125" s="2" t="s">
        <v>305</v>
      </c>
      <c r="E125" s="2" t="s">
        <v>294</v>
      </c>
      <c r="F125" s="2" t="s">
        <v>19</v>
      </c>
      <c r="G125" s="2" t="s">
        <v>306</v>
      </c>
      <c r="H125" s="7">
        <v>23</v>
      </c>
      <c r="I125" s="7"/>
      <c r="J125" s="63"/>
      <c r="K125" s="7">
        <v>23</v>
      </c>
      <c r="M125" s="6">
        <v>24.16</v>
      </c>
      <c r="P125" s="64">
        <v>24.16</v>
      </c>
      <c r="S125" s="64" t="e">
        <f>#REF!*#REF!</f>
        <v>#REF!</v>
      </c>
      <c r="T125" s="64" t="e">
        <f>(H125+I125)*#REF!</f>
        <v>#REF!</v>
      </c>
      <c r="Y125" s="64" t="e">
        <f>#REF!*#REF!</f>
        <v>#REF!</v>
      </c>
      <c r="Z125" s="64" t="e">
        <f>(M125+N125)*#REF!</f>
        <v>#REF!</v>
      </c>
    </row>
    <row r="126" spans="1:26" x14ac:dyDescent="0.25">
      <c r="A126" s="4">
        <v>123</v>
      </c>
      <c r="B126" s="4">
        <v>133949</v>
      </c>
      <c r="C126" s="4">
        <v>348</v>
      </c>
      <c r="D126" s="2" t="s">
        <v>307</v>
      </c>
      <c r="E126" s="2" t="s">
        <v>294</v>
      </c>
      <c r="F126" s="2" t="s">
        <v>19</v>
      </c>
      <c r="G126" s="2" t="s">
        <v>308</v>
      </c>
      <c r="H126" s="7">
        <v>23.180000000000003</v>
      </c>
      <c r="I126" s="7"/>
      <c r="J126" s="63"/>
      <c r="K126" s="7">
        <v>23.180000000000003</v>
      </c>
      <c r="M126" s="6">
        <v>24.35</v>
      </c>
      <c r="P126" s="64">
        <v>24.35</v>
      </c>
      <c r="S126" s="64" t="e">
        <f>#REF!*#REF!</f>
        <v>#REF!</v>
      </c>
      <c r="T126" s="64" t="e">
        <f>(H126+I126)*#REF!</f>
        <v>#REF!</v>
      </c>
      <c r="Y126" s="64" t="e">
        <f>#REF!*#REF!</f>
        <v>#REF!</v>
      </c>
      <c r="Z126" s="64" t="e">
        <f>(M126+N126)*#REF!</f>
        <v>#REF!</v>
      </c>
    </row>
    <row r="127" spans="1:26" x14ac:dyDescent="0.25">
      <c r="A127" s="4">
        <v>124</v>
      </c>
      <c r="B127" s="4">
        <v>134209</v>
      </c>
      <c r="C127" s="4">
        <v>1234</v>
      </c>
      <c r="D127" s="2" t="s">
        <v>309</v>
      </c>
      <c r="E127" s="2" t="s">
        <v>310</v>
      </c>
      <c r="F127" s="2" t="s">
        <v>19</v>
      </c>
      <c r="G127" s="2" t="s">
        <v>311</v>
      </c>
      <c r="H127" s="7">
        <v>19.62</v>
      </c>
      <c r="I127" s="7"/>
      <c r="J127" s="63"/>
      <c r="K127" s="7">
        <v>19.62</v>
      </c>
      <c r="M127" s="6">
        <v>20.62</v>
      </c>
      <c r="P127" s="64">
        <v>20.62</v>
      </c>
      <c r="S127" s="64" t="e">
        <f>#REF!*#REF!</f>
        <v>#REF!</v>
      </c>
      <c r="T127" s="64" t="e">
        <f>(H127+I127)*#REF!</f>
        <v>#REF!</v>
      </c>
      <c r="Y127" s="64" t="e">
        <f>#REF!*#REF!</f>
        <v>#REF!</v>
      </c>
      <c r="Z127" s="64" t="e">
        <f>(M127+N127)*#REF!</f>
        <v>#REF!</v>
      </c>
    </row>
    <row r="128" spans="1:26" x14ac:dyDescent="0.25">
      <c r="A128" s="4">
        <v>125</v>
      </c>
      <c r="B128" s="4">
        <v>138839</v>
      </c>
      <c r="C128" s="4">
        <v>3020</v>
      </c>
      <c r="D128" s="2" t="s">
        <v>312</v>
      </c>
      <c r="E128" s="2" t="s">
        <v>310</v>
      </c>
      <c r="F128" s="2" t="s">
        <v>19</v>
      </c>
      <c r="G128" s="2" t="s">
        <v>311</v>
      </c>
      <c r="H128" s="7">
        <v>39.019999999999996</v>
      </c>
      <c r="I128" s="7"/>
      <c r="J128" s="63"/>
      <c r="K128" s="7">
        <v>39.019999999999996</v>
      </c>
      <c r="M128" s="6">
        <v>41</v>
      </c>
      <c r="P128" s="64">
        <v>41</v>
      </c>
      <c r="S128" s="64" t="e">
        <f>#REF!*#REF!</f>
        <v>#REF!</v>
      </c>
      <c r="T128" s="64" t="e">
        <f>(H128+I128)*#REF!</f>
        <v>#REF!</v>
      </c>
      <c r="Y128" s="64" t="e">
        <f>#REF!*#REF!</f>
        <v>#REF!</v>
      </c>
      <c r="Z128" s="64" t="e">
        <f>(M128+N128)*#REF!</f>
        <v>#REF!</v>
      </c>
    </row>
    <row r="129" spans="1:26" x14ac:dyDescent="0.25">
      <c r="A129" s="4">
        <v>126</v>
      </c>
      <c r="B129" s="4">
        <v>144915</v>
      </c>
      <c r="C129" s="2" t="s">
        <v>313</v>
      </c>
      <c r="D129" s="2" t="s">
        <v>314</v>
      </c>
      <c r="E129" s="2" t="s">
        <v>315</v>
      </c>
      <c r="F129" s="2" t="s">
        <v>19</v>
      </c>
      <c r="G129" s="2" t="s">
        <v>316</v>
      </c>
      <c r="H129" s="7">
        <v>98.18</v>
      </c>
      <c r="I129" s="7"/>
      <c r="J129" s="63"/>
      <c r="K129" s="7">
        <v>98.18</v>
      </c>
      <c r="M129" s="6">
        <v>103.15</v>
      </c>
      <c r="P129" s="64">
        <v>103.15</v>
      </c>
      <c r="S129" s="64" t="e">
        <f>#REF!*#REF!</f>
        <v>#REF!</v>
      </c>
      <c r="T129" s="64" t="e">
        <f>(H129+I129)*#REF!</f>
        <v>#REF!</v>
      </c>
      <c r="Y129" s="64" t="e">
        <f>#REF!*#REF!</f>
        <v>#REF!</v>
      </c>
      <c r="Z129" s="64" t="e">
        <f>(M129+N129)*#REF!</f>
        <v>#REF!</v>
      </c>
    </row>
    <row r="130" spans="1:26" x14ac:dyDescent="0.25">
      <c r="A130" s="4">
        <v>127</v>
      </c>
      <c r="B130" s="4">
        <v>149611</v>
      </c>
      <c r="C130" s="54" t="s">
        <v>317</v>
      </c>
      <c r="D130" s="2" t="s">
        <v>318</v>
      </c>
      <c r="E130" s="2" t="s">
        <v>315</v>
      </c>
      <c r="F130" s="2" t="s">
        <v>19</v>
      </c>
      <c r="G130" s="2" t="s">
        <v>319</v>
      </c>
      <c r="H130" s="7">
        <v>98.18</v>
      </c>
      <c r="I130" s="7"/>
      <c r="J130" s="63"/>
      <c r="K130" s="7">
        <v>98.18</v>
      </c>
      <c r="M130" s="6">
        <v>103.15</v>
      </c>
      <c r="P130" s="64">
        <v>103.15</v>
      </c>
      <c r="S130" s="64" t="e">
        <f>#REF!*#REF!</f>
        <v>#REF!</v>
      </c>
      <c r="T130" s="64" t="e">
        <f>(H130+I130)*#REF!</f>
        <v>#REF!</v>
      </c>
      <c r="Y130" s="64" t="e">
        <f>#REF!*#REF!</f>
        <v>#REF!</v>
      </c>
      <c r="Z130" s="64" t="e">
        <f>(M130+N130)*#REF!</f>
        <v>#REF!</v>
      </c>
    </row>
    <row r="131" spans="1:26" x14ac:dyDescent="0.25">
      <c r="A131" s="4">
        <v>128</v>
      </c>
      <c r="B131" s="4">
        <v>402069</v>
      </c>
      <c r="C131" s="4">
        <v>826051</v>
      </c>
      <c r="D131" s="2" t="s">
        <v>320</v>
      </c>
      <c r="E131" s="2" t="s">
        <v>321</v>
      </c>
      <c r="F131" s="2" t="s">
        <v>19</v>
      </c>
      <c r="G131" s="2" t="s">
        <v>322</v>
      </c>
      <c r="H131" s="7">
        <v>95.050000000000011</v>
      </c>
      <c r="I131" s="7"/>
      <c r="J131" s="63">
        <v>-13.17</v>
      </c>
      <c r="K131" s="7">
        <v>81.88000000000001</v>
      </c>
      <c r="M131" s="6">
        <v>99.86</v>
      </c>
      <c r="O131" s="65">
        <v>-13.17</v>
      </c>
      <c r="P131" s="64">
        <v>86.69</v>
      </c>
      <c r="S131" s="64" t="e">
        <f>#REF!*#REF!</f>
        <v>#REF!</v>
      </c>
      <c r="T131" s="64" t="e">
        <f>(H131+I131)*#REF!</f>
        <v>#REF!</v>
      </c>
      <c r="Y131" s="64" t="e">
        <f>#REF!*#REF!</f>
        <v>#REF!</v>
      </c>
      <c r="Z131" s="64" t="e">
        <f>(M131+N131)*#REF!</f>
        <v>#REF!</v>
      </c>
    </row>
    <row r="132" spans="1:26" x14ac:dyDescent="0.25">
      <c r="A132" s="4">
        <v>129</v>
      </c>
      <c r="B132" s="4">
        <v>402071</v>
      </c>
      <c r="C132" s="4">
        <v>827051</v>
      </c>
      <c r="D132" s="2" t="s">
        <v>323</v>
      </c>
      <c r="E132" s="2" t="s">
        <v>321</v>
      </c>
      <c r="F132" s="2" t="s">
        <v>19</v>
      </c>
      <c r="G132" s="2" t="s">
        <v>324</v>
      </c>
      <c r="H132" s="7">
        <v>98.660000000000011</v>
      </c>
      <c r="I132" s="7"/>
      <c r="J132" s="63">
        <v>-9.64</v>
      </c>
      <c r="K132" s="7">
        <v>89.02000000000001</v>
      </c>
      <c r="M132" s="6">
        <v>103.66000000000001</v>
      </c>
      <c r="O132" s="65">
        <v>-9.64</v>
      </c>
      <c r="P132" s="64">
        <v>94.02000000000001</v>
      </c>
      <c r="S132" s="64" t="e">
        <f>#REF!*#REF!</f>
        <v>#REF!</v>
      </c>
      <c r="T132" s="64" t="e">
        <f>(H132+I132)*#REF!</f>
        <v>#REF!</v>
      </c>
      <c r="Y132" s="64" t="e">
        <f>#REF!*#REF!</f>
        <v>#REF!</v>
      </c>
      <c r="Z132" s="64" t="e">
        <f>(M132+N132)*#REF!</f>
        <v>#REF!</v>
      </c>
    </row>
    <row r="133" spans="1:26" x14ac:dyDescent="0.25">
      <c r="A133" s="4">
        <v>130</v>
      </c>
      <c r="B133" s="4">
        <v>401819</v>
      </c>
      <c r="C133" s="4">
        <v>952000</v>
      </c>
      <c r="D133" s="2" t="s">
        <v>325</v>
      </c>
      <c r="E133" s="2" t="s">
        <v>321</v>
      </c>
      <c r="F133" s="2" t="s">
        <v>19</v>
      </c>
      <c r="G133" s="2" t="s">
        <v>326</v>
      </c>
      <c r="H133" s="7">
        <v>88.660000000000011</v>
      </c>
      <c r="I133" s="7"/>
      <c r="J133" s="63">
        <v>-4.38</v>
      </c>
      <c r="K133" s="7">
        <v>84.280000000000015</v>
      </c>
      <c r="M133" s="6">
        <v>93.15</v>
      </c>
      <c r="O133" s="65">
        <v>-4.38</v>
      </c>
      <c r="P133" s="64">
        <v>88.77000000000001</v>
      </c>
      <c r="S133" s="64" t="e">
        <f>#REF!*#REF!</f>
        <v>#REF!</v>
      </c>
      <c r="T133" s="64" t="e">
        <f>(H133+I133)*#REF!</f>
        <v>#REF!</v>
      </c>
      <c r="Y133" s="64" t="e">
        <f>#REF!*#REF!</f>
        <v>#REF!</v>
      </c>
      <c r="Z133" s="64" t="e">
        <f>(M133+N133)*#REF!</f>
        <v>#REF!</v>
      </c>
    </row>
    <row r="134" spans="1:26" x14ac:dyDescent="0.25">
      <c r="A134" s="51" t="s">
        <v>1627</v>
      </c>
      <c r="B134" s="4">
        <v>400948</v>
      </c>
      <c r="C134" s="2" t="s">
        <v>327</v>
      </c>
      <c r="D134" s="2" t="s">
        <v>328</v>
      </c>
      <c r="E134" s="2" t="s">
        <v>321</v>
      </c>
      <c r="F134" s="2" t="s">
        <v>19</v>
      </c>
      <c r="G134" s="2" t="s">
        <v>329</v>
      </c>
      <c r="H134" s="7">
        <v>42</v>
      </c>
      <c r="I134" s="59">
        <v>8.59</v>
      </c>
      <c r="J134" s="63"/>
      <c r="K134" s="7">
        <v>50.59</v>
      </c>
      <c r="M134" s="6">
        <v>42</v>
      </c>
      <c r="N134" s="64">
        <v>11.17</v>
      </c>
      <c r="P134" s="64">
        <v>53.17</v>
      </c>
      <c r="S134" s="64" t="e">
        <f>#REF!*#REF!</f>
        <v>#REF!</v>
      </c>
      <c r="T134" s="64" t="e">
        <f>(H134+I134)*#REF!</f>
        <v>#REF!</v>
      </c>
      <c r="Y134" s="64" t="e">
        <f>#REF!*#REF!</f>
        <v>#REF!</v>
      </c>
      <c r="Z134" s="64" t="e">
        <f>(M134+N134)*#REF!</f>
        <v>#REF!</v>
      </c>
    </row>
    <row r="135" spans="1:26" x14ac:dyDescent="0.25">
      <c r="A135" s="51" t="s">
        <v>1626</v>
      </c>
      <c r="B135" s="4">
        <v>100980</v>
      </c>
      <c r="C135" s="54" t="s">
        <v>1676</v>
      </c>
      <c r="D135" s="2" t="s">
        <v>1644</v>
      </c>
      <c r="E135" s="2" t="s">
        <v>321</v>
      </c>
      <c r="F135" s="2" t="s">
        <v>19</v>
      </c>
      <c r="G135" s="2" t="s">
        <v>329</v>
      </c>
      <c r="H135" s="7">
        <v>79.5</v>
      </c>
      <c r="I135" s="7"/>
      <c r="J135" s="63"/>
      <c r="K135" s="7">
        <v>79.5</v>
      </c>
      <c r="M135" s="6">
        <v>83.53</v>
      </c>
      <c r="P135" s="64">
        <v>83.53</v>
      </c>
      <c r="S135" s="64" t="e">
        <f>#REF!*#REF!</f>
        <v>#REF!</v>
      </c>
      <c r="T135" s="64" t="e">
        <f>(H135+I135)*#REF!</f>
        <v>#REF!</v>
      </c>
      <c r="Y135" s="64" t="e">
        <f>#REF!*#REF!</f>
        <v>#REF!</v>
      </c>
      <c r="Z135" s="64" t="e">
        <f>(M135+N135)*#REF!</f>
        <v>#REF!</v>
      </c>
    </row>
    <row r="136" spans="1:26" x14ac:dyDescent="0.25">
      <c r="A136" s="51" t="s">
        <v>1628</v>
      </c>
      <c r="B136" s="4">
        <v>401793</v>
      </c>
      <c r="C136" s="2" t="s">
        <v>330</v>
      </c>
      <c r="D136" s="2" t="s">
        <v>331</v>
      </c>
      <c r="E136" s="2" t="s">
        <v>321</v>
      </c>
      <c r="F136" s="2" t="s">
        <v>19</v>
      </c>
      <c r="G136" s="2" t="s">
        <v>332</v>
      </c>
      <c r="H136" s="7">
        <v>45.25</v>
      </c>
      <c r="I136" s="59">
        <v>2.2400000000000002</v>
      </c>
      <c r="J136" s="63"/>
      <c r="K136" s="7">
        <v>47.49</v>
      </c>
      <c r="M136" s="6">
        <v>45.25</v>
      </c>
      <c r="N136" s="64">
        <v>2.93</v>
      </c>
      <c r="P136" s="64">
        <v>48.18</v>
      </c>
      <c r="S136" s="64" t="e">
        <f>#REF!*#REF!</f>
        <v>#REF!</v>
      </c>
      <c r="T136" s="64" t="e">
        <f>(H136+I136)*#REF!</f>
        <v>#REF!</v>
      </c>
      <c r="Y136" s="64" t="e">
        <f>#REF!*#REF!</f>
        <v>#REF!</v>
      </c>
      <c r="Z136" s="64" t="e">
        <f>(M136+N136)*#REF!</f>
        <v>#REF!</v>
      </c>
    </row>
    <row r="137" spans="1:26" x14ac:dyDescent="0.25">
      <c r="A137" s="51" t="s">
        <v>1629</v>
      </c>
      <c r="B137" s="4">
        <v>113284</v>
      </c>
      <c r="C137" s="54" t="s">
        <v>1647</v>
      </c>
      <c r="D137" s="2" t="s">
        <v>1648</v>
      </c>
      <c r="E137" s="2" t="s">
        <v>321</v>
      </c>
      <c r="F137" s="2" t="s">
        <v>19</v>
      </c>
      <c r="G137" s="2" t="s">
        <v>332</v>
      </c>
      <c r="H137" s="7">
        <v>132.51999999999998</v>
      </c>
      <c r="I137" s="7"/>
      <c r="J137" s="63"/>
      <c r="K137" s="7">
        <v>132.51999999999998</v>
      </c>
      <c r="M137" s="6">
        <v>139.22999999999999</v>
      </c>
      <c r="P137" s="64">
        <v>139.22999999999999</v>
      </c>
      <c r="S137" s="64" t="e">
        <f>#REF!*#REF!</f>
        <v>#REF!</v>
      </c>
      <c r="T137" s="64" t="e">
        <f>(H137+I137)*#REF!</f>
        <v>#REF!</v>
      </c>
      <c r="Y137" s="64" t="e">
        <f>#REF!*#REF!</f>
        <v>#REF!</v>
      </c>
      <c r="Z137" s="64" t="e">
        <f>(M137+N137)*#REF!</f>
        <v>#REF!</v>
      </c>
    </row>
    <row r="138" spans="1:26" x14ac:dyDescent="0.25">
      <c r="A138" s="51" t="s">
        <v>1630</v>
      </c>
      <c r="B138" s="4">
        <v>402027</v>
      </c>
      <c r="C138" s="2" t="s">
        <v>333</v>
      </c>
      <c r="D138" s="54" t="s">
        <v>334</v>
      </c>
      <c r="E138" s="2" t="s">
        <v>321</v>
      </c>
      <c r="F138" s="2" t="s">
        <v>19</v>
      </c>
      <c r="G138" s="2" t="s">
        <v>335</v>
      </c>
      <c r="H138" s="7">
        <v>65.7</v>
      </c>
      <c r="I138" s="59">
        <v>13.44</v>
      </c>
      <c r="J138" s="63"/>
      <c r="K138" s="7">
        <v>79.14</v>
      </c>
      <c r="M138" s="6">
        <v>65.7</v>
      </c>
      <c r="N138" s="64">
        <v>17.47</v>
      </c>
      <c r="P138" s="64">
        <v>83.17</v>
      </c>
      <c r="S138" s="64" t="e">
        <f>#REF!*#REF!</f>
        <v>#REF!</v>
      </c>
      <c r="T138" s="64" t="e">
        <f>(H138+I138)*#REF!</f>
        <v>#REF!</v>
      </c>
      <c r="Y138" s="64" t="e">
        <f>#REF!*#REF!</f>
        <v>#REF!</v>
      </c>
      <c r="Z138" s="64" t="e">
        <f>(M138+N138)*#REF!</f>
        <v>#REF!</v>
      </c>
    </row>
    <row r="139" spans="1:26" x14ac:dyDescent="0.25">
      <c r="A139" s="51" t="s">
        <v>1631</v>
      </c>
      <c r="B139" s="51" t="s">
        <v>838</v>
      </c>
      <c r="C139" s="54" t="s">
        <v>1677</v>
      </c>
      <c r="D139" s="2" t="s">
        <v>1678</v>
      </c>
      <c r="E139" s="2" t="s">
        <v>321</v>
      </c>
      <c r="F139" s="2" t="s">
        <v>19</v>
      </c>
      <c r="G139" s="2" t="s">
        <v>335</v>
      </c>
      <c r="H139" s="7">
        <v>121.67</v>
      </c>
      <c r="I139" s="7"/>
      <c r="J139" s="63"/>
      <c r="K139" s="7">
        <v>121.67</v>
      </c>
      <c r="M139" s="6">
        <v>127.83</v>
      </c>
      <c r="P139" s="64">
        <v>127.83</v>
      </c>
      <c r="S139" s="64" t="e">
        <f>#REF!*#REF!</f>
        <v>#REF!</v>
      </c>
      <c r="T139" s="64" t="e">
        <f>(H139+I139)*#REF!</f>
        <v>#REF!</v>
      </c>
      <c r="Y139" s="64" t="e">
        <f>#REF!*#REF!</f>
        <v>#REF!</v>
      </c>
      <c r="Z139" s="64" t="e">
        <f>(M139+N139)*#REF!</f>
        <v>#REF!</v>
      </c>
    </row>
    <row r="140" spans="1:26" x14ac:dyDescent="0.25">
      <c r="A140" s="4">
        <v>134</v>
      </c>
      <c r="B140" s="4">
        <v>400916</v>
      </c>
      <c r="C140" s="4">
        <v>104000</v>
      </c>
      <c r="D140" s="2" t="s">
        <v>336</v>
      </c>
      <c r="E140" s="2" t="s">
        <v>321</v>
      </c>
      <c r="F140" s="2" t="s">
        <v>19</v>
      </c>
      <c r="G140" s="2" t="s">
        <v>337</v>
      </c>
      <c r="H140" s="7">
        <v>71.010000000000005</v>
      </c>
      <c r="I140" s="7"/>
      <c r="J140" s="63">
        <v>-13.15</v>
      </c>
      <c r="K140" s="7">
        <v>57.860000000000007</v>
      </c>
      <c r="M140" s="6">
        <v>74.61</v>
      </c>
      <c r="O140" s="65">
        <v>-13.15</v>
      </c>
      <c r="P140" s="64">
        <v>61.46</v>
      </c>
      <c r="S140" s="64" t="e">
        <f>#REF!*#REF!</f>
        <v>#REF!</v>
      </c>
      <c r="T140" s="64" t="e">
        <f>(H140+I140)*#REF!</f>
        <v>#REF!</v>
      </c>
      <c r="Y140" s="64" t="e">
        <f>#REF!*#REF!</f>
        <v>#REF!</v>
      </c>
      <c r="Z140" s="64" t="e">
        <f>(M140+N140)*#REF!</f>
        <v>#REF!</v>
      </c>
    </row>
    <row r="141" spans="1:26" x14ac:dyDescent="0.25">
      <c r="A141" s="4">
        <v>135</v>
      </c>
      <c r="B141" s="4">
        <v>405420</v>
      </c>
      <c r="C141" s="4">
        <v>130018</v>
      </c>
      <c r="D141" s="2" t="s">
        <v>338</v>
      </c>
      <c r="E141" s="2" t="s">
        <v>321</v>
      </c>
      <c r="F141" s="2" t="s">
        <v>19</v>
      </c>
      <c r="G141" s="2" t="s">
        <v>339</v>
      </c>
      <c r="H141" s="7">
        <v>92.15</v>
      </c>
      <c r="I141" s="7"/>
      <c r="J141" s="63">
        <v>-4.87</v>
      </c>
      <c r="K141" s="7">
        <v>87.28</v>
      </c>
      <c r="M141" s="6">
        <v>96.820000000000007</v>
      </c>
      <c r="O141" s="65">
        <v>-4.87</v>
      </c>
      <c r="P141" s="64">
        <v>91.95</v>
      </c>
      <c r="S141" s="64" t="e">
        <f>#REF!*#REF!</f>
        <v>#REF!</v>
      </c>
      <c r="T141" s="64" t="e">
        <f>(H141+I141)*#REF!</f>
        <v>#REF!</v>
      </c>
      <c r="Y141" s="64" t="e">
        <f>#REF!*#REF!</f>
        <v>#REF!</v>
      </c>
      <c r="Z141" s="64" t="e">
        <f>(M141+N141)*#REF!</f>
        <v>#REF!</v>
      </c>
    </row>
    <row r="142" spans="1:26" x14ac:dyDescent="0.25">
      <c r="A142" s="4">
        <v>136</v>
      </c>
      <c r="B142" s="4">
        <v>406104</v>
      </c>
      <c r="C142" s="4">
        <v>108000</v>
      </c>
      <c r="D142" s="2" t="s">
        <v>340</v>
      </c>
      <c r="E142" s="2" t="s">
        <v>321</v>
      </c>
      <c r="F142" s="2" t="s">
        <v>19</v>
      </c>
      <c r="G142" s="2" t="s">
        <v>341</v>
      </c>
      <c r="H142" s="7">
        <v>76.430000000000007</v>
      </c>
      <c r="I142" s="7"/>
      <c r="J142" s="63">
        <v>-17.53</v>
      </c>
      <c r="K142" s="7">
        <v>58.900000000000006</v>
      </c>
      <c r="M142" s="6">
        <v>80.300000000000011</v>
      </c>
      <c r="O142" s="65">
        <v>-17.53</v>
      </c>
      <c r="P142" s="64">
        <v>62.77000000000001</v>
      </c>
      <c r="S142" s="64" t="e">
        <f>#REF!*#REF!</f>
        <v>#REF!</v>
      </c>
      <c r="T142" s="64" t="e">
        <f>(H142+I142)*#REF!</f>
        <v>#REF!</v>
      </c>
      <c r="Y142" s="64" t="e">
        <f>#REF!*#REF!</f>
        <v>#REF!</v>
      </c>
      <c r="Z142" s="64" t="e">
        <f>(M142+N142)*#REF!</f>
        <v>#REF!</v>
      </c>
    </row>
    <row r="143" spans="1:26" x14ac:dyDescent="0.25">
      <c r="A143" s="4">
        <v>137</v>
      </c>
      <c r="B143" s="4">
        <v>406410</v>
      </c>
      <c r="C143" s="4">
        <v>703003</v>
      </c>
      <c r="D143" s="2" t="s">
        <v>342</v>
      </c>
      <c r="E143" s="2" t="s">
        <v>321</v>
      </c>
      <c r="F143" s="2" t="s">
        <v>19</v>
      </c>
      <c r="G143" s="2" t="s">
        <v>341</v>
      </c>
      <c r="H143" s="7">
        <v>77.7</v>
      </c>
      <c r="I143" s="7"/>
      <c r="J143" s="63">
        <v>-17.53</v>
      </c>
      <c r="K143" s="7">
        <v>60.17</v>
      </c>
      <c r="M143" s="6">
        <v>81.63000000000001</v>
      </c>
      <c r="O143" s="65">
        <v>-17.53</v>
      </c>
      <c r="P143" s="64">
        <v>64.100000000000009</v>
      </c>
      <c r="S143" s="64" t="e">
        <f>#REF!*#REF!</f>
        <v>#REF!</v>
      </c>
      <c r="T143" s="64" t="e">
        <f>(H143+I143)*#REF!</f>
        <v>#REF!</v>
      </c>
      <c r="Y143" s="64" t="e">
        <f>#REF!*#REF!</f>
        <v>#REF!</v>
      </c>
      <c r="Z143" s="64" t="e">
        <f>(M143+N143)*#REF!</f>
        <v>#REF!</v>
      </c>
    </row>
    <row r="144" spans="1:26" x14ac:dyDescent="0.25">
      <c r="A144" s="4">
        <v>138</v>
      </c>
      <c r="B144" s="4">
        <v>406532</v>
      </c>
      <c r="C144" s="4">
        <v>134000</v>
      </c>
      <c r="D144" s="2" t="s">
        <v>343</v>
      </c>
      <c r="E144" s="2" t="s">
        <v>321</v>
      </c>
      <c r="F144" s="2" t="s">
        <v>19</v>
      </c>
      <c r="G144" s="2" t="s">
        <v>341</v>
      </c>
      <c r="H144" s="7">
        <v>77.33</v>
      </c>
      <c r="I144" s="7"/>
      <c r="J144" s="63">
        <v>-17.53</v>
      </c>
      <c r="K144" s="7">
        <v>59.8</v>
      </c>
      <c r="M144" s="6">
        <v>81.25</v>
      </c>
      <c r="O144" s="65">
        <v>-17.53</v>
      </c>
      <c r="P144" s="64">
        <v>63.72</v>
      </c>
      <c r="S144" s="64" t="e">
        <f>#REF!*#REF!</f>
        <v>#REF!</v>
      </c>
      <c r="T144" s="64" t="e">
        <f>(H144+I144)*#REF!</f>
        <v>#REF!</v>
      </c>
      <c r="Y144" s="64" t="e">
        <f>#REF!*#REF!</f>
        <v>#REF!</v>
      </c>
      <c r="Z144" s="64" t="e">
        <f>(M144+N144)*#REF!</f>
        <v>#REF!</v>
      </c>
    </row>
    <row r="145" spans="1:26" x14ac:dyDescent="0.25">
      <c r="A145" s="51" t="s">
        <v>1632</v>
      </c>
      <c r="B145" s="4">
        <v>400946</v>
      </c>
      <c r="C145" s="2" t="s">
        <v>344</v>
      </c>
      <c r="D145" s="2" t="s">
        <v>345</v>
      </c>
      <c r="E145" s="2" t="s">
        <v>346</v>
      </c>
      <c r="F145" s="2" t="s">
        <v>19</v>
      </c>
      <c r="G145" s="2" t="s">
        <v>347</v>
      </c>
      <c r="H145" s="7">
        <v>36.6</v>
      </c>
      <c r="I145" s="59">
        <v>7.48</v>
      </c>
      <c r="J145" s="63"/>
      <c r="K145" s="7">
        <v>44.08</v>
      </c>
      <c r="M145" s="6">
        <v>36.6</v>
      </c>
      <c r="N145" s="64">
        <v>9.73</v>
      </c>
      <c r="P145" s="64">
        <v>46.33</v>
      </c>
      <c r="S145" s="64" t="e">
        <f>#REF!*#REF!</f>
        <v>#REF!</v>
      </c>
      <c r="T145" s="64" t="e">
        <f>(H145+I145)*#REF!</f>
        <v>#REF!</v>
      </c>
      <c r="Y145" s="64" t="e">
        <f>#REF!*#REF!</f>
        <v>#REF!</v>
      </c>
      <c r="Z145" s="64" t="e">
        <f>(M145+N145)*#REF!</f>
        <v>#REF!</v>
      </c>
    </row>
    <row r="146" spans="1:26" x14ac:dyDescent="0.25">
      <c r="A146" s="51" t="s">
        <v>1633</v>
      </c>
      <c r="B146" s="4">
        <v>400930</v>
      </c>
      <c r="C146" s="54" t="s">
        <v>1679</v>
      </c>
      <c r="D146" s="2" t="s">
        <v>1661</v>
      </c>
      <c r="E146" s="2" t="s">
        <v>346</v>
      </c>
      <c r="F146" s="2" t="s">
        <v>19</v>
      </c>
      <c r="G146" s="2" t="s">
        <v>347</v>
      </c>
      <c r="H146" s="7">
        <v>66.850000000000009</v>
      </c>
      <c r="I146" s="7"/>
      <c r="J146" s="63">
        <v>-6.08</v>
      </c>
      <c r="K146" s="7">
        <v>60.77000000000001</v>
      </c>
      <c r="M146" s="6">
        <v>70.240000000000009</v>
      </c>
      <c r="O146" s="65">
        <v>-6.08</v>
      </c>
      <c r="P146" s="64">
        <v>64.160000000000011</v>
      </c>
      <c r="S146" s="64" t="e">
        <f>#REF!*#REF!</f>
        <v>#REF!</v>
      </c>
      <c r="T146" s="64" t="e">
        <f>(H146+I146)*#REF!</f>
        <v>#REF!</v>
      </c>
      <c r="Y146" s="64" t="e">
        <f>#REF!*#REF!</f>
        <v>#REF!</v>
      </c>
      <c r="Z146" s="64" t="e">
        <f>(M146+N146)*#REF!</f>
        <v>#REF!</v>
      </c>
    </row>
    <row r="147" spans="1:26" x14ac:dyDescent="0.25">
      <c r="A147" s="4">
        <v>140</v>
      </c>
      <c r="B147" s="4">
        <v>113232</v>
      </c>
      <c r="C147" s="4">
        <v>40401</v>
      </c>
      <c r="D147" s="2" t="s">
        <v>348</v>
      </c>
      <c r="E147" s="2" t="s">
        <v>349</v>
      </c>
      <c r="F147" s="2" t="s">
        <v>19</v>
      </c>
      <c r="G147" s="2" t="s">
        <v>350</v>
      </c>
      <c r="H147" s="7">
        <v>22.270000000000003</v>
      </c>
      <c r="I147" s="7"/>
      <c r="J147" s="63"/>
      <c r="K147" s="7">
        <v>22.270000000000003</v>
      </c>
      <c r="M147" s="6">
        <v>23.400000000000002</v>
      </c>
      <c r="P147" s="64">
        <v>23.400000000000002</v>
      </c>
      <c r="S147" s="64" t="e">
        <f>#REF!*#REF!</f>
        <v>#REF!</v>
      </c>
      <c r="T147" s="64" t="e">
        <f>(H147+I147)*#REF!</f>
        <v>#REF!</v>
      </c>
      <c r="Y147" s="64" t="e">
        <f>#REF!*#REF!</f>
        <v>#REF!</v>
      </c>
      <c r="Z147" s="64" t="e">
        <f>(M147+N147)*#REF!</f>
        <v>#REF!</v>
      </c>
    </row>
    <row r="148" spans="1:26" x14ac:dyDescent="0.25">
      <c r="A148" s="4">
        <v>141</v>
      </c>
      <c r="B148" s="4">
        <v>113233</v>
      </c>
      <c r="C148" s="4">
        <v>40400</v>
      </c>
      <c r="D148" s="2" t="s">
        <v>351</v>
      </c>
      <c r="E148" s="2" t="s">
        <v>349</v>
      </c>
      <c r="F148" s="2" t="s">
        <v>19</v>
      </c>
      <c r="G148" s="2" t="s">
        <v>350</v>
      </c>
      <c r="H148" s="7">
        <v>24.080000000000002</v>
      </c>
      <c r="I148" s="7"/>
      <c r="J148" s="63"/>
      <c r="K148" s="7">
        <v>24.080000000000002</v>
      </c>
      <c r="M148" s="6">
        <v>25.3</v>
      </c>
      <c r="P148" s="64">
        <v>25.3</v>
      </c>
      <c r="S148" s="64" t="e">
        <f>#REF!*#REF!</f>
        <v>#REF!</v>
      </c>
      <c r="T148" s="64" t="e">
        <f>(H148+I148)*#REF!</f>
        <v>#REF!</v>
      </c>
      <c r="Y148" s="64" t="e">
        <f>#REF!*#REF!</f>
        <v>#REF!</v>
      </c>
      <c r="Z148" s="64" t="e">
        <f>(M148+N148)*#REF!</f>
        <v>#REF!</v>
      </c>
    </row>
    <row r="149" spans="1:26" x14ac:dyDescent="0.25">
      <c r="A149" s="4">
        <v>142</v>
      </c>
      <c r="B149" s="4">
        <v>113234</v>
      </c>
      <c r="C149" s="4">
        <v>40403</v>
      </c>
      <c r="D149" s="2" t="s">
        <v>352</v>
      </c>
      <c r="E149" s="2" t="s">
        <v>349</v>
      </c>
      <c r="F149" s="2" t="s">
        <v>19</v>
      </c>
      <c r="G149" s="2" t="s">
        <v>350</v>
      </c>
      <c r="H149" s="7">
        <v>22.270000000000003</v>
      </c>
      <c r="I149" s="7"/>
      <c r="J149" s="63"/>
      <c r="K149" s="7">
        <v>22.270000000000003</v>
      </c>
      <c r="M149" s="6">
        <v>23.400000000000002</v>
      </c>
      <c r="P149" s="64">
        <v>23.400000000000002</v>
      </c>
      <c r="S149" s="64" t="e">
        <f>#REF!*#REF!</f>
        <v>#REF!</v>
      </c>
      <c r="T149" s="64" t="e">
        <f>(H149+I149)*#REF!</f>
        <v>#REF!</v>
      </c>
      <c r="Y149" s="64" t="e">
        <f>#REF!*#REF!</f>
        <v>#REF!</v>
      </c>
      <c r="Z149" s="64" t="e">
        <f>(M149+N149)*#REF!</f>
        <v>#REF!</v>
      </c>
    </row>
    <row r="150" spans="1:26" x14ac:dyDescent="0.25">
      <c r="A150" s="4">
        <v>143</v>
      </c>
      <c r="B150" s="4">
        <v>113235</v>
      </c>
      <c r="C150" s="4">
        <v>40402</v>
      </c>
      <c r="D150" s="2" t="s">
        <v>353</v>
      </c>
      <c r="E150" s="2" t="s">
        <v>349</v>
      </c>
      <c r="F150" s="2" t="s">
        <v>19</v>
      </c>
      <c r="G150" s="2" t="s">
        <v>350</v>
      </c>
      <c r="H150" s="7">
        <v>22.270000000000003</v>
      </c>
      <c r="I150" s="7"/>
      <c r="J150" s="63"/>
      <c r="K150" s="7">
        <v>22.270000000000003</v>
      </c>
      <c r="M150" s="6">
        <v>23.400000000000002</v>
      </c>
      <c r="P150" s="64">
        <v>23.400000000000002</v>
      </c>
      <c r="S150" s="64" t="e">
        <f>#REF!*#REF!</f>
        <v>#REF!</v>
      </c>
      <c r="T150" s="64" t="e">
        <f>(H150+I150)*#REF!</f>
        <v>#REF!</v>
      </c>
      <c r="Y150" s="64" t="e">
        <f>#REF!*#REF!</f>
        <v>#REF!</v>
      </c>
      <c r="Z150" s="64" t="e">
        <f>(M150+N150)*#REF!</f>
        <v>#REF!</v>
      </c>
    </row>
    <row r="151" spans="1:26" x14ac:dyDescent="0.25">
      <c r="A151" s="4">
        <v>144</v>
      </c>
      <c r="B151" s="4">
        <v>134612</v>
      </c>
      <c r="C151" s="4">
        <v>40404</v>
      </c>
      <c r="D151" s="2" t="s">
        <v>354</v>
      </c>
      <c r="E151" s="2" t="s">
        <v>349</v>
      </c>
      <c r="F151" s="2" t="s">
        <v>19</v>
      </c>
      <c r="G151" s="2" t="s">
        <v>350</v>
      </c>
      <c r="H151" s="7">
        <v>22.270000000000003</v>
      </c>
      <c r="I151" s="7"/>
      <c r="J151" s="63"/>
      <c r="K151" s="7">
        <v>22.270000000000003</v>
      </c>
      <c r="M151" s="6">
        <v>23.400000000000002</v>
      </c>
      <c r="P151" s="64">
        <v>23.400000000000002</v>
      </c>
      <c r="S151" s="64" t="e">
        <f>#REF!*#REF!</f>
        <v>#REF!</v>
      </c>
      <c r="T151" s="64" t="e">
        <f>(H151+I151)*#REF!</f>
        <v>#REF!</v>
      </c>
      <c r="Y151" s="64" t="e">
        <f>#REF!*#REF!</f>
        <v>#REF!</v>
      </c>
      <c r="Z151" s="64" t="e">
        <f>(M151+N151)*#REF!</f>
        <v>#REF!</v>
      </c>
    </row>
    <row r="152" spans="1:26" x14ac:dyDescent="0.25">
      <c r="A152" s="4">
        <v>145</v>
      </c>
      <c r="B152" s="4">
        <v>134613</v>
      </c>
      <c r="C152" s="4">
        <v>40405</v>
      </c>
      <c r="D152" s="2" t="s">
        <v>355</v>
      </c>
      <c r="E152" s="2" t="s">
        <v>349</v>
      </c>
      <c r="F152" s="2" t="s">
        <v>19</v>
      </c>
      <c r="G152" s="2" t="s">
        <v>350</v>
      </c>
      <c r="H152" s="92" t="s">
        <v>1666</v>
      </c>
      <c r="I152" s="7"/>
      <c r="J152" s="63"/>
      <c r="K152" s="7"/>
      <c r="M152" s="92" t="s">
        <v>1666</v>
      </c>
      <c r="R152" s="92" t="s">
        <v>1666</v>
      </c>
      <c r="S152" s="64"/>
      <c r="T152" s="64"/>
      <c r="X152" s="92" t="s">
        <v>1666</v>
      </c>
      <c r="Z152" s="64"/>
    </row>
    <row r="153" spans="1:26" x14ac:dyDescent="0.25">
      <c r="A153" s="4">
        <v>146</v>
      </c>
      <c r="B153" s="4">
        <v>134761</v>
      </c>
      <c r="C153" s="4">
        <v>4521</v>
      </c>
      <c r="D153" s="2" t="s">
        <v>356</v>
      </c>
      <c r="E153" s="2" t="s">
        <v>349</v>
      </c>
      <c r="F153" s="2" t="s">
        <v>19</v>
      </c>
      <c r="G153" s="2" t="s">
        <v>357</v>
      </c>
      <c r="H153" s="7">
        <v>27.09</v>
      </c>
      <c r="I153" s="7"/>
      <c r="J153" s="63"/>
      <c r="K153" s="7">
        <v>27.09</v>
      </c>
      <c r="M153" s="6">
        <v>28.470000000000002</v>
      </c>
      <c r="P153" s="64">
        <v>28.470000000000002</v>
      </c>
      <c r="S153" s="64" t="e">
        <f>#REF!*#REF!</f>
        <v>#REF!</v>
      </c>
      <c r="T153" s="64" t="e">
        <f>(H153+I153)*#REF!</f>
        <v>#REF!</v>
      </c>
      <c r="Y153" s="64" t="e">
        <f>#REF!*#REF!</f>
        <v>#REF!</v>
      </c>
      <c r="Z153" s="64" t="e">
        <f>(M153+N153)*#REF!</f>
        <v>#REF!</v>
      </c>
    </row>
    <row r="154" spans="1:26" x14ac:dyDescent="0.25">
      <c r="A154" s="4">
        <v>147</v>
      </c>
      <c r="B154" s="4">
        <v>138867</v>
      </c>
      <c r="C154" s="4">
        <v>40454</v>
      </c>
      <c r="D154" s="2" t="s">
        <v>358</v>
      </c>
      <c r="E154" s="2" t="s">
        <v>349</v>
      </c>
      <c r="F154" s="2" t="s">
        <v>19</v>
      </c>
      <c r="G154" s="2" t="s">
        <v>359</v>
      </c>
      <c r="H154" s="7">
        <v>25.290000000000003</v>
      </c>
      <c r="I154" s="7"/>
      <c r="J154" s="63"/>
      <c r="K154" s="7">
        <v>25.290000000000003</v>
      </c>
      <c r="M154" s="6">
        <v>26.57</v>
      </c>
      <c r="P154" s="64">
        <v>26.57</v>
      </c>
      <c r="S154" s="64" t="e">
        <f>#REF!*#REF!</f>
        <v>#REF!</v>
      </c>
      <c r="T154" s="64" t="e">
        <f>(H154+I154)*#REF!</f>
        <v>#REF!</v>
      </c>
      <c r="Y154" s="64" t="e">
        <f>#REF!*#REF!</f>
        <v>#REF!</v>
      </c>
      <c r="Z154" s="64" t="e">
        <f>(M154+N154)*#REF!</f>
        <v>#REF!</v>
      </c>
    </row>
    <row r="155" spans="1:26" x14ac:dyDescent="0.25">
      <c r="A155" s="4">
        <v>148</v>
      </c>
      <c r="B155" s="4">
        <v>139395</v>
      </c>
      <c r="C155" s="4">
        <v>40406</v>
      </c>
      <c r="D155" s="2" t="s">
        <v>360</v>
      </c>
      <c r="E155" s="2" t="s">
        <v>349</v>
      </c>
      <c r="F155" s="2" t="s">
        <v>19</v>
      </c>
      <c r="G155" s="2" t="s">
        <v>350</v>
      </c>
      <c r="H155" s="7">
        <v>24.080000000000002</v>
      </c>
      <c r="I155" s="7"/>
      <c r="J155" s="63"/>
      <c r="K155" s="7">
        <v>24.080000000000002</v>
      </c>
      <c r="M155" s="6">
        <v>25.3</v>
      </c>
      <c r="P155" s="64">
        <v>25.3</v>
      </c>
      <c r="S155" s="64" t="e">
        <f>#REF!*#REF!</f>
        <v>#REF!</v>
      </c>
      <c r="T155" s="64" t="e">
        <f>(H155+I155)*#REF!</f>
        <v>#REF!</v>
      </c>
      <c r="Y155" s="64" t="e">
        <f>#REF!*#REF!</f>
        <v>#REF!</v>
      </c>
      <c r="Z155" s="64" t="e">
        <f>(M155+N155)*#REF!</f>
        <v>#REF!</v>
      </c>
    </row>
    <row r="156" spans="1:26" x14ac:dyDescent="0.25">
      <c r="A156" s="4">
        <v>149</v>
      </c>
      <c r="B156" s="4">
        <v>405963</v>
      </c>
      <c r="C156" s="4">
        <v>30110</v>
      </c>
      <c r="D156" s="2" t="s">
        <v>361</v>
      </c>
      <c r="E156" s="2" t="s">
        <v>349</v>
      </c>
      <c r="F156" s="2" t="s">
        <v>19</v>
      </c>
      <c r="G156" s="2" t="s">
        <v>362</v>
      </c>
      <c r="H156" s="7">
        <v>28</v>
      </c>
      <c r="I156" s="7"/>
      <c r="J156" s="63"/>
      <c r="K156" s="7">
        <v>28</v>
      </c>
      <c r="M156" s="6">
        <v>29.42</v>
      </c>
      <c r="P156" s="64">
        <v>29.42</v>
      </c>
      <c r="S156" s="64" t="e">
        <f>#REF!*#REF!</f>
        <v>#REF!</v>
      </c>
      <c r="T156" s="64" t="e">
        <f>(H156+I156)*#REF!</f>
        <v>#REF!</v>
      </c>
      <c r="Y156" s="64" t="e">
        <f>#REF!*#REF!</f>
        <v>#REF!</v>
      </c>
      <c r="Z156" s="64" t="e">
        <f>(M156+N156)*#REF!</f>
        <v>#REF!</v>
      </c>
    </row>
    <row r="157" spans="1:26" x14ac:dyDescent="0.25">
      <c r="A157" s="4">
        <v>150</v>
      </c>
      <c r="B157" s="4">
        <v>406001</v>
      </c>
      <c r="C157" s="4">
        <v>30131</v>
      </c>
      <c r="D157" s="2" t="s">
        <v>363</v>
      </c>
      <c r="E157" s="2" t="s">
        <v>349</v>
      </c>
      <c r="F157" s="2" t="s">
        <v>19</v>
      </c>
      <c r="G157" s="2" t="s">
        <v>364</v>
      </c>
      <c r="H157" s="7">
        <v>36.129999999999995</v>
      </c>
      <c r="I157" s="7"/>
      <c r="J157" s="63"/>
      <c r="K157" s="7">
        <v>36.129999999999995</v>
      </c>
      <c r="M157" s="6">
        <v>37.96</v>
      </c>
      <c r="P157" s="64">
        <v>37.96</v>
      </c>
      <c r="S157" s="64" t="e">
        <f>#REF!*#REF!</f>
        <v>#REF!</v>
      </c>
      <c r="T157" s="64" t="e">
        <f>(H157+I157)*#REF!</f>
        <v>#REF!</v>
      </c>
      <c r="Y157" s="64" t="e">
        <f>#REF!*#REF!</f>
        <v>#REF!</v>
      </c>
      <c r="Z157" s="64" t="e">
        <f>(M157+N157)*#REF!</f>
        <v>#REF!</v>
      </c>
    </row>
    <row r="158" spans="1:26" x14ac:dyDescent="0.25">
      <c r="A158" s="4">
        <v>151</v>
      </c>
      <c r="B158" s="4">
        <v>143930</v>
      </c>
      <c r="C158" s="2" t="s">
        <v>365</v>
      </c>
      <c r="D158" s="2" t="s">
        <v>366</v>
      </c>
      <c r="E158" s="2" t="s">
        <v>367</v>
      </c>
      <c r="F158" s="2" t="s">
        <v>19</v>
      </c>
      <c r="G158" s="2" t="s">
        <v>368</v>
      </c>
      <c r="H158" s="7">
        <v>31.55</v>
      </c>
      <c r="I158" s="7"/>
      <c r="J158" s="63"/>
      <c r="K158" s="7">
        <v>31.55</v>
      </c>
      <c r="M158" s="6">
        <v>33.15</v>
      </c>
      <c r="P158" s="64">
        <v>33.15</v>
      </c>
      <c r="S158" s="64" t="e">
        <f>#REF!*#REF!</f>
        <v>#REF!</v>
      </c>
      <c r="T158" s="64" t="e">
        <f>(H158+I158)*#REF!</f>
        <v>#REF!</v>
      </c>
      <c r="Y158" s="64" t="e">
        <f>#REF!*#REF!</f>
        <v>#REF!</v>
      </c>
      <c r="Z158" s="64" t="e">
        <f>(M158+N158)*#REF!</f>
        <v>#REF!</v>
      </c>
    </row>
    <row r="159" spans="1:26" x14ac:dyDescent="0.25">
      <c r="A159" s="4">
        <v>152</v>
      </c>
      <c r="B159" s="4">
        <v>141090</v>
      </c>
      <c r="C159" s="4">
        <v>883602</v>
      </c>
      <c r="D159" s="2" t="s">
        <v>369</v>
      </c>
      <c r="E159" s="2" t="s">
        <v>370</v>
      </c>
      <c r="F159" s="2" t="s">
        <v>19</v>
      </c>
      <c r="G159" s="2" t="s">
        <v>371</v>
      </c>
      <c r="H159" s="7">
        <v>22.880000000000003</v>
      </c>
      <c r="I159" s="7"/>
      <c r="J159" s="63"/>
      <c r="K159" s="7">
        <v>22.880000000000003</v>
      </c>
      <c r="M159" s="6">
        <v>24.040000000000003</v>
      </c>
      <c r="P159" s="64">
        <v>24.040000000000003</v>
      </c>
      <c r="S159" s="64" t="e">
        <f>#REF!*#REF!</f>
        <v>#REF!</v>
      </c>
      <c r="T159" s="64" t="e">
        <f>(H159+I159)*#REF!</f>
        <v>#REF!</v>
      </c>
      <c r="Y159" s="64" t="e">
        <f>#REF!*#REF!</f>
        <v>#REF!</v>
      </c>
      <c r="Z159" s="64" t="e">
        <f>(M159+N159)*#REF!</f>
        <v>#REF!</v>
      </c>
    </row>
    <row r="160" spans="1:26" x14ac:dyDescent="0.25">
      <c r="A160" s="4">
        <v>153</v>
      </c>
      <c r="B160" s="4">
        <v>201458</v>
      </c>
      <c r="C160" s="4">
        <v>88235</v>
      </c>
      <c r="D160" s="2" t="s">
        <v>372</v>
      </c>
      <c r="E160" s="2" t="s">
        <v>370</v>
      </c>
      <c r="F160" s="2" t="s">
        <v>19</v>
      </c>
      <c r="G160" s="2" t="s">
        <v>373</v>
      </c>
      <c r="H160" s="7">
        <v>15.709999999999999</v>
      </c>
      <c r="I160" s="7"/>
      <c r="J160" s="63"/>
      <c r="K160" s="7">
        <v>15.709999999999999</v>
      </c>
      <c r="M160" s="6">
        <v>16.5</v>
      </c>
      <c r="P160" s="64">
        <v>16.5</v>
      </c>
      <c r="S160" s="64" t="e">
        <f>#REF!*#REF!</f>
        <v>#REF!</v>
      </c>
      <c r="T160" s="64" t="e">
        <f>(H160+I160)*#REF!</f>
        <v>#REF!</v>
      </c>
      <c r="Y160" s="64" t="e">
        <f>#REF!*#REF!</f>
        <v>#REF!</v>
      </c>
      <c r="Z160" s="64" t="e">
        <f>(M160+N160)*#REF!</f>
        <v>#REF!</v>
      </c>
    </row>
    <row r="161" spans="1:26" x14ac:dyDescent="0.25">
      <c r="A161" s="4">
        <v>154</v>
      </c>
      <c r="B161" s="4">
        <v>248547</v>
      </c>
      <c r="C161" s="4">
        <v>884802</v>
      </c>
      <c r="D161" s="2" t="s">
        <v>374</v>
      </c>
      <c r="E161" s="2" t="s">
        <v>370</v>
      </c>
      <c r="F161" s="2" t="s">
        <v>19</v>
      </c>
      <c r="G161" s="2" t="s">
        <v>371</v>
      </c>
      <c r="H161" s="7">
        <v>22.580000000000002</v>
      </c>
      <c r="I161" s="7"/>
      <c r="J161" s="63"/>
      <c r="K161" s="7">
        <v>22.580000000000002</v>
      </c>
      <c r="M161" s="6">
        <v>23.720000000000002</v>
      </c>
      <c r="P161" s="64">
        <v>23.720000000000002</v>
      </c>
      <c r="S161" s="64" t="e">
        <f>#REF!*#REF!</f>
        <v>#REF!</v>
      </c>
      <c r="T161" s="64" t="e">
        <f>(H161+I161)*#REF!</f>
        <v>#REF!</v>
      </c>
      <c r="Y161" s="64" t="e">
        <f>#REF!*#REF!</f>
        <v>#REF!</v>
      </c>
      <c r="Z161" s="64" t="e">
        <f>(M161+N161)*#REF!</f>
        <v>#REF!</v>
      </c>
    </row>
    <row r="162" spans="1:26" x14ac:dyDescent="0.25">
      <c r="A162" s="4">
        <v>155</v>
      </c>
      <c r="B162" s="4">
        <v>202826</v>
      </c>
      <c r="C162" s="4">
        <v>130075</v>
      </c>
      <c r="D162" s="2" t="s">
        <v>376</v>
      </c>
      <c r="E162" s="2" t="s">
        <v>375</v>
      </c>
      <c r="F162" s="2" t="s">
        <v>19</v>
      </c>
      <c r="G162" s="2" t="s">
        <v>377</v>
      </c>
      <c r="H162" s="7">
        <v>42.15</v>
      </c>
      <c r="I162" s="7"/>
      <c r="J162" s="63"/>
      <c r="K162" s="7">
        <v>42.15</v>
      </c>
      <c r="M162" s="6">
        <v>44.29</v>
      </c>
      <c r="P162" s="64">
        <v>44.29</v>
      </c>
      <c r="S162" s="64" t="e">
        <f>#REF!*#REF!</f>
        <v>#REF!</v>
      </c>
      <c r="T162" s="64" t="e">
        <f>(H162+I162)*#REF!</f>
        <v>#REF!</v>
      </c>
      <c r="Y162" s="64" t="e">
        <f>#REF!*#REF!</f>
        <v>#REF!</v>
      </c>
      <c r="Z162" s="64" t="e">
        <f>(M162+N162)*#REF!</f>
        <v>#REF!</v>
      </c>
    </row>
    <row r="163" spans="1:26" x14ac:dyDescent="0.25">
      <c r="A163" s="4">
        <v>156</v>
      </c>
      <c r="B163" s="4">
        <v>403406</v>
      </c>
      <c r="C163" s="4">
        <v>97576</v>
      </c>
      <c r="D163" s="2" t="s">
        <v>270</v>
      </c>
      <c r="E163" s="2" t="s">
        <v>378</v>
      </c>
      <c r="F163" s="2" t="s">
        <v>19</v>
      </c>
      <c r="G163" s="2" t="s">
        <v>379</v>
      </c>
      <c r="H163" s="7">
        <v>83.31</v>
      </c>
      <c r="I163" s="7"/>
      <c r="J163" s="63">
        <v>-5.96</v>
      </c>
      <c r="K163" s="7">
        <v>77.350000000000009</v>
      </c>
      <c r="M163" s="6">
        <v>87.53</v>
      </c>
      <c r="O163" s="65">
        <v>-5.96</v>
      </c>
      <c r="P163" s="64">
        <v>81.570000000000007</v>
      </c>
      <c r="S163" s="64" t="e">
        <f>#REF!*#REF!</f>
        <v>#REF!</v>
      </c>
      <c r="T163" s="64" t="e">
        <f>(H163+I163)*#REF!</f>
        <v>#REF!</v>
      </c>
      <c r="Y163" s="64" t="e">
        <f>#REF!*#REF!</f>
        <v>#REF!</v>
      </c>
      <c r="Z163" s="64" t="e">
        <f>(M163+N163)*#REF!</f>
        <v>#REF!</v>
      </c>
    </row>
    <row r="164" spans="1:26" x14ac:dyDescent="0.25">
      <c r="A164" s="4">
        <v>157</v>
      </c>
      <c r="B164" s="4">
        <v>403419</v>
      </c>
      <c r="C164" s="4">
        <v>71662</v>
      </c>
      <c r="D164" s="2" t="s">
        <v>380</v>
      </c>
      <c r="E164" s="2" t="s">
        <v>378</v>
      </c>
      <c r="F164" s="2" t="s">
        <v>19</v>
      </c>
      <c r="G164" s="2" t="s">
        <v>379</v>
      </c>
      <c r="H164" s="7">
        <v>84.47</v>
      </c>
      <c r="I164" s="7"/>
      <c r="J164" s="63">
        <v>-5.96</v>
      </c>
      <c r="K164" s="7">
        <v>78.510000000000005</v>
      </c>
      <c r="M164" s="6">
        <v>88.740000000000009</v>
      </c>
      <c r="O164" s="65">
        <v>-5.96</v>
      </c>
      <c r="P164" s="64">
        <v>82.780000000000015</v>
      </c>
      <c r="S164" s="64" t="e">
        <f>#REF!*#REF!</f>
        <v>#REF!</v>
      </c>
      <c r="T164" s="64" t="e">
        <f>(H164+I164)*#REF!</f>
        <v>#REF!</v>
      </c>
      <c r="Y164" s="64" t="e">
        <f>#REF!*#REF!</f>
        <v>#REF!</v>
      </c>
      <c r="Z164" s="64" t="e">
        <f>(M164+N164)*#REF!</f>
        <v>#REF!</v>
      </c>
    </row>
    <row r="165" spans="1:26" x14ac:dyDescent="0.25">
      <c r="A165" s="4">
        <v>158</v>
      </c>
      <c r="B165" s="4">
        <v>403432</v>
      </c>
      <c r="C165" s="4">
        <v>61300</v>
      </c>
      <c r="D165" s="2" t="s">
        <v>270</v>
      </c>
      <c r="E165" s="2" t="s">
        <v>378</v>
      </c>
      <c r="F165" s="2" t="s">
        <v>19</v>
      </c>
      <c r="G165" s="2" t="s">
        <v>381</v>
      </c>
      <c r="H165" s="7">
        <v>87.940000000000012</v>
      </c>
      <c r="I165" s="7"/>
      <c r="J165" s="63">
        <v>-5.55</v>
      </c>
      <c r="K165" s="7">
        <v>82.390000000000015</v>
      </c>
      <c r="M165" s="6">
        <v>92.39</v>
      </c>
      <c r="O165" s="65">
        <v>-5.55</v>
      </c>
      <c r="P165" s="64">
        <v>86.84</v>
      </c>
      <c r="S165" s="64" t="e">
        <f>#REF!*#REF!</f>
        <v>#REF!</v>
      </c>
      <c r="T165" s="64" t="e">
        <f>(H165+I165)*#REF!</f>
        <v>#REF!</v>
      </c>
      <c r="Y165" s="64" t="e">
        <f>#REF!*#REF!</f>
        <v>#REF!</v>
      </c>
      <c r="Z165" s="64" t="e">
        <f>(M165+N165)*#REF!</f>
        <v>#REF!</v>
      </c>
    </row>
    <row r="166" spans="1:26" x14ac:dyDescent="0.25">
      <c r="A166" s="4">
        <v>159</v>
      </c>
      <c r="B166" s="4">
        <v>403665</v>
      </c>
      <c r="C166" s="4">
        <v>71571</v>
      </c>
      <c r="D166" s="2" t="s">
        <v>382</v>
      </c>
      <c r="E166" s="2" t="s">
        <v>378</v>
      </c>
      <c r="F166" s="2" t="s">
        <v>19</v>
      </c>
      <c r="G166" s="2" t="s">
        <v>104</v>
      </c>
      <c r="H166" s="7">
        <v>76.37</v>
      </c>
      <c r="I166" s="7"/>
      <c r="J166" s="63">
        <v>-6.17</v>
      </c>
      <c r="K166" s="7">
        <v>70.2</v>
      </c>
      <c r="M166" s="6">
        <v>80.240000000000009</v>
      </c>
      <c r="O166" s="65">
        <v>-6.17</v>
      </c>
      <c r="P166" s="64">
        <v>74.070000000000007</v>
      </c>
      <c r="S166" s="64" t="e">
        <f>#REF!*#REF!</f>
        <v>#REF!</v>
      </c>
      <c r="T166" s="64" t="e">
        <f>(H166+I166)*#REF!</f>
        <v>#REF!</v>
      </c>
      <c r="Y166" s="64" t="e">
        <f>#REF!*#REF!</f>
        <v>#REF!</v>
      </c>
      <c r="Z166" s="64" t="e">
        <f>(M166+N166)*#REF!</f>
        <v>#REF!</v>
      </c>
    </row>
    <row r="167" spans="1:26" x14ac:dyDescent="0.25">
      <c r="A167" s="4">
        <v>160</v>
      </c>
      <c r="B167" s="4">
        <v>403688</v>
      </c>
      <c r="C167" s="4">
        <v>71344</v>
      </c>
      <c r="D167" s="2" t="s">
        <v>383</v>
      </c>
      <c r="E167" s="2" t="s">
        <v>378</v>
      </c>
      <c r="F167" s="2" t="s">
        <v>19</v>
      </c>
      <c r="G167" s="2" t="s">
        <v>104</v>
      </c>
      <c r="H167" s="7">
        <v>83.12</v>
      </c>
      <c r="I167" s="7"/>
      <c r="J167" s="63">
        <v>-3.8</v>
      </c>
      <c r="K167" s="7">
        <v>79.320000000000007</v>
      </c>
      <c r="M167" s="6">
        <v>87.33</v>
      </c>
      <c r="O167" s="65">
        <v>-3.8</v>
      </c>
      <c r="P167" s="64">
        <v>83.53</v>
      </c>
      <c r="S167" s="64" t="e">
        <f>#REF!*#REF!</f>
        <v>#REF!</v>
      </c>
      <c r="T167" s="64" t="e">
        <f>(H167+I167)*#REF!</f>
        <v>#REF!</v>
      </c>
      <c r="Y167" s="64" t="e">
        <f>#REF!*#REF!</f>
        <v>#REF!</v>
      </c>
      <c r="Z167" s="64" t="e">
        <f>(M167+N167)*#REF!</f>
        <v>#REF!</v>
      </c>
    </row>
    <row r="168" spans="1:26" x14ac:dyDescent="0.25">
      <c r="A168" s="4">
        <v>161</v>
      </c>
      <c r="B168" s="4">
        <v>405275</v>
      </c>
      <c r="C168" s="4">
        <v>98336</v>
      </c>
      <c r="D168" s="2" t="s">
        <v>384</v>
      </c>
      <c r="E168" s="2" t="s">
        <v>378</v>
      </c>
      <c r="F168" s="2" t="s">
        <v>19</v>
      </c>
      <c r="G168" s="2" t="s">
        <v>385</v>
      </c>
      <c r="H168" s="7">
        <v>118.30000000000001</v>
      </c>
      <c r="I168" s="7"/>
      <c r="J168" s="63">
        <v>-6.95</v>
      </c>
      <c r="K168" s="7">
        <v>111.35000000000001</v>
      </c>
      <c r="M168" s="6">
        <v>124.29</v>
      </c>
      <c r="O168" s="65">
        <v>-6.95</v>
      </c>
      <c r="P168" s="64">
        <v>117.34</v>
      </c>
      <c r="S168" s="64" t="e">
        <f>#REF!*#REF!</f>
        <v>#REF!</v>
      </c>
      <c r="T168" s="64" t="e">
        <f>(H168+I168)*#REF!</f>
        <v>#REF!</v>
      </c>
      <c r="Y168" s="64" t="e">
        <f>#REF!*#REF!</f>
        <v>#REF!</v>
      </c>
      <c r="Z168" s="64" t="e">
        <f>(M168+N168)*#REF!</f>
        <v>#REF!</v>
      </c>
    </row>
    <row r="169" spans="1:26" x14ac:dyDescent="0.25">
      <c r="A169" s="4">
        <v>162</v>
      </c>
      <c r="B169" s="4">
        <v>403421</v>
      </c>
      <c r="C169" s="4">
        <v>64142</v>
      </c>
      <c r="D169" s="2" t="s">
        <v>386</v>
      </c>
      <c r="E169" s="2" t="s">
        <v>378</v>
      </c>
      <c r="F169" s="2" t="s">
        <v>19</v>
      </c>
      <c r="G169" s="2" t="s">
        <v>387</v>
      </c>
      <c r="H169" s="7">
        <v>77.53</v>
      </c>
      <c r="I169" s="7"/>
      <c r="J169" s="63">
        <v>-17.53</v>
      </c>
      <c r="K169" s="7">
        <v>60</v>
      </c>
      <c r="M169" s="6">
        <v>81.45</v>
      </c>
      <c r="O169" s="65">
        <v>-17.53</v>
      </c>
      <c r="P169" s="64">
        <v>63.92</v>
      </c>
      <c r="S169" s="64" t="e">
        <f>#REF!*#REF!</f>
        <v>#REF!</v>
      </c>
      <c r="T169" s="64" t="e">
        <f>(H169+I169)*#REF!</f>
        <v>#REF!</v>
      </c>
      <c r="Y169" s="64" t="e">
        <f>#REF!*#REF!</f>
        <v>#REF!</v>
      </c>
      <c r="Z169" s="64" t="e">
        <f>(M169+N169)*#REF!</f>
        <v>#REF!</v>
      </c>
    </row>
    <row r="170" spans="1:26" x14ac:dyDescent="0.25">
      <c r="A170" s="4">
        <v>163</v>
      </c>
      <c r="B170" s="4">
        <v>409764</v>
      </c>
      <c r="C170" s="4">
        <v>99665</v>
      </c>
      <c r="D170" s="2" t="s">
        <v>388</v>
      </c>
      <c r="E170" s="2" t="s">
        <v>378</v>
      </c>
      <c r="F170" s="2" t="s">
        <v>19</v>
      </c>
      <c r="G170" s="2" t="s">
        <v>389</v>
      </c>
      <c r="H170" s="7">
        <v>102.39</v>
      </c>
      <c r="I170" s="7"/>
      <c r="J170" s="63">
        <v>-15.17</v>
      </c>
      <c r="K170" s="7">
        <v>87.22</v>
      </c>
      <c r="M170" s="6">
        <v>107.58</v>
      </c>
      <c r="O170" s="65">
        <v>-15.17</v>
      </c>
      <c r="P170" s="64">
        <v>92.41</v>
      </c>
      <c r="S170" s="64" t="e">
        <f>#REF!*#REF!</f>
        <v>#REF!</v>
      </c>
      <c r="T170" s="64" t="e">
        <f>(H170+I170)*#REF!</f>
        <v>#REF!</v>
      </c>
      <c r="Y170" s="64" t="e">
        <f>#REF!*#REF!</f>
        <v>#REF!</v>
      </c>
      <c r="Z170" s="64" t="e">
        <f>(M170+N170)*#REF!</f>
        <v>#REF!</v>
      </c>
    </row>
    <row r="171" spans="1:26" x14ac:dyDescent="0.25">
      <c r="A171" s="4">
        <v>164</v>
      </c>
      <c r="B171" s="4">
        <v>409965</v>
      </c>
      <c r="C171" s="4">
        <v>43560</v>
      </c>
      <c r="D171" s="2" t="s">
        <v>390</v>
      </c>
      <c r="E171" s="2" t="s">
        <v>378</v>
      </c>
      <c r="F171" s="2" t="s">
        <v>19</v>
      </c>
      <c r="G171" s="2" t="s">
        <v>391</v>
      </c>
      <c r="H171" s="92" t="s">
        <v>1666</v>
      </c>
      <c r="I171" s="7"/>
      <c r="J171" s="63"/>
      <c r="K171" s="7"/>
      <c r="M171" s="92" t="s">
        <v>1666</v>
      </c>
      <c r="O171" s="65"/>
      <c r="R171" s="92" t="s">
        <v>1666</v>
      </c>
      <c r="S171" s="64"/>
      <c r="T171" s="64"/>
      <c r="X171" s="92" t="s">
        <v>1666</v>
      </c>
      <c r="Z171" s="64"/>
    </row>
    <row r="172" spans="1:26" x14ac:dyDescent="0.25">
      <c r="A172" s="4">
        <v>165</v>
      </c>
      <c r="B172" s="4">
        <v>406352</v>
      </c>
      <c r="C172" s="2" t="s">
        <v>392</v>
      </c>
      <c r="D172" s="2" t="s">
        <v>393</v>
      </c>
      <c r="E172" s="2" t="s">
        <v>394</v>
      </c>
      <c r="F172" s="2" t="s">
        <v>19</v>
      </c>
      <c r="G172" s="2" t="s">
        <v>395</v>
      </c>
      <c r="H172" s="7">
        <v>81.31</v>
      </c>
      <c r="I172" s="7"/>
      <c r="J172" s="63">
        <v>-4.8699999999999974</v>
      </c>
      <c r="K172" s="7">
        <v>76.44</v>
      </c>
      <c r="M172" s="6">
        <v>85.43</v>
      </c>
      <c r="O172" s="65">
        <v>-4.8699999999999974</v>
      </c>
      <c r="P172" s="64">
        <v>80.56</v>
      </c>
      <c r="S172" s="64" t="e">
        <f>#REF!*#REF!</f>
        <v>#REF!</v>
      </c>
      <c r="T172" s="64" t="e">
        <f>(H172+I172)*#REF!</f>
        <v>#REF!</v>
      </c>
      <c r="Y172" s="64" t="e">
        <f>#REF!*#REF!</f>
        <v>#REF!</v>
      </c>
      <c r="Z172" s="64" t="e">
        <f>(M172+N172)*#REF!</f>
        <v>#REF!</v>
      </c>
    </row>
    <row r="173" spans="1:26" x14ac:dyDescent="0.25">
      <c r="A173" s="4">
        <v>166</v>
      </c>
      <c r="B173" s="4">
        <v>405281</v>
      </c>
      <c r="C173" s="2" t="s">
        <v>396</v>
      </c>
      <c r="D173" s="2" t="s">
        <v>397</v>
      </c>
      <c r="E173" s="2" t="s">
        <v>394</v>
      </c>
      <c r="F173" s="2" t="s">
        <v>19</v>
      </c>
      <c r="G173" s="2" t="s">
        <v>398</v>
      </c>
      <c r="H173" s="7">
        <v>115.95</v>
      </c>
      <c r="I173" s="7"/>
      <c r="J173" s="63">
        <v>-4.8700000000000045</v>
      </c>
      <c r="K173" s="7">
        <v>111.08</v>
      </c>
      <c r="M173" s="6">
        <v>121.82000000000001</v>
      </c>
      <c r="O173" s="65">
        <v>-4.8700000000000045</v>
      </c>
      <c r="P173" s="64">
        <v>116.95</v>
      </c>
      <c r="S173" s="64" t="e">
        <f>#REF!*#REF!</f>
        <v>#REF!</v>
      </c>
      <c r="T173" s="64" t="e">
        <f>(H173+I173)*#REF!</f>
        <v>#REF!</v>
      </c>
      <c r="Y173" s="64" t="e">
        <f>#REF!*#REF!</f>
        <v>#REF!</v>
      </c>
      <c r="Z173" s="64" t="e">
        <f>(M173+N173)*#REF!</f>
        <v>#REF!</v>
      </c>
    </row>
    <row r="174" spans="1:26" x14ac:dyDescent="0.25">
      <c r="A174" s="4">
        <v>167</v>
      </c>
      <c r="B174" s="4">
        <v>113678</v>
      </c>
      <c r="C174" s="2" t="s">
        <v>399</v>
      </c>
      <c r="D174" s="2" t="s">
        <v>400</v>
      </c>
      <c r="E174" s="2" t="s">
        <v>394</v>
      </c>
      <c r="F174" s="2" t="s">
        <v>19</v>
      </c>
      <c r="G174" s="2" t="s">
        <v>401</v>
      </c>
      <c r="H174" s="7">
        <v>66.97</v>
      </c>
      <c r="I174" s="7"/>
      <c r="J174" s="63"/>
      <c r="K174" s="7">
        <v>66.97</v>
      </c>
      <c r="M174" s="6">
        <v>70.36</v>
      </c>
      <c r="P174" s="64">
        <v>70.36</v>
      </c>
      <c r="S174" s="64" t="e">
        <f>#REF!*#REF!</f>
        <v>#REF!</v>
      </c>
      <c r="T174" s="64" t="e">
        <f>(H174+I174)*#REF!</f>
        <v>#REF!</v>
      </c>
      <c r="Y174" s="64" t="e">
        <f>#REF!*#REF!</f>
        <v>#REF!</v>
      </c>
      <c r="Z174" s="64" t="e">
        <f>(M174+N174)*#REF!</f>
        <v>#REF!</v>
      </c>
    </row>
    <row r="175" spans="1:26" x14ac:dyDescent="0.25">
      <c r="A175" s="4">
        <v>168</v>
      </c>
      <c r="B175" s="4">
        <v>138805</v>
      </c>
      <c r="C175" s="2" t="s">
        <v>402</v>
      </c>
      <c r="D175" s="2" t="s">
        <v>403</v>
      </c>
      <c r="E175" s="2" t="s">
        <v>394</v>
      </c>
      <c r="F175" s="2" t="s">
        <v>19</v>
      </c>
      <c r="G175" s="2" t="s">
        <v>362</v>
      </c>
      <c r="H175" s="7">
        <v>65.11</v>
      </c>
      <c r="I175" s="7"/>
      <c r="J175" s="63"/>
      <c r="K175" s="7">
        <v>65.11</v>
      </c>
      <c r="M175" s="6">
        <v>68.400000000000006</v>
      </c>
      <c r="P175" s="64">
        <v>68.400000000000006</v>
      </c>
      <c r="S175" s="64" t="e">
        <f>#REF!*#REF!</f>
        <v>#REF!</v>
      </c>
      <c r="T175" s="64" t="e">
        <f>(H175+I175)*#REF!</f>
        <v>#REF!</v>
      </c>
      <c r="Y175" s="64" t="e">
        <f>#REF!*#REF!</f>
        <v>#REF!</v>
      </c>
      <c r="Z175" s="64" t="e">
        <f>(M175+N175)*#REF!</f>
        <v>#REF!</v>
      </c>
    </row>
    <row r="176" spans="1:26" x14ac:dyDescent="0.25">
      <c r="A176" s="4">
        <v>169</v>
      </c>
      <c r="B176" s="4">
        <v>138805</v>
      </c>
      <c r="C176" s="2" t="s">
        <v>402</v>
      </c>
      <c r="D176" s="2" t="s">
        <v>403</v>
      </c>
      <c r="E176" s="2" t="s">
        <v>394</v>
      </c>
      <c r="F176" s="2" t="s">
        <v>19</v>
      </c>
      <c r="G176" s="2" t="s">
        <v>362</v>
      </c>
      <c r="H176" s="7">
        <v>65.11</v>
      </c>
      <c r="I176" s="7"/>
      <c r="J176" s="63"/>
      <c r="K176" s="7">
        <v>65.11</v>
      </c>
      <c r="M176" s="6">
        <v>68.400000000000006</v>
      </c>
      <c r="P176" s="64">
        <v>68.400000000000006</v>
      </c>
      <c r="S176" s="64" t="e">
        <f>#REF!*#REF!</f>
        <v>#REF!</v>
      </c>
      <c r="T176" s="64" t="e">
        <f>(H176+I176)*#REF!</f>
        <v>#REF!</v>
      </c>
      <c r="Y176" s="64" t="e">
        <f>#REF!*#REF!</f>
        <v>#REF!</v>
      </c>
      <c r="Z176" s="64" t="e">
        <f>(M176+N176)*#REF!</f>
        <v>#REF!</v>
      </c>
    </row>
    <row r="177" spans="1:26" x14ac:dyDescent="0.25">
      <c r="A177" s="4">
        <v>170</v>
      </c>
      <c r="B177" s="4">
        <v>139759</v>
      </c>
      <c r="C177" s="2" t="s">
        <v>404</v>
      </c>
      <c r="D177" s="2" t="s">
        <v>405</v>
      </c>
      <c r="E177" s="2" t="s">
        <v>394</v>
      </c>
      <c r="F177" s="2" t="s">
        <v>19</v>
      </c>
      <c r="G177" s="2" t="s">
        <v>401</v>
      </c>
      <c r="H177" s="7">
        <v>60.83</v>
      </c>
      <c r="I177" s="7"/>
      <c r="J177" s="63"/>
      <c r="K177" s="7">
        <v>60.83</v>
      </c>
      <c r="M177" s="6">
        <v>63.91</v>
      </c>
      <c r="P177" s="64">
        <v>63.91</v>
      </c>
      <c r="S177" s="64" t="e">
        <f>#REF!*#REF!</f>
        <v>#REF!</v>
      </c>
      <c r="T177" s="64" t="e">
        <f>(H177+I177)*#REF!</f>
        <v>#REF!</v>
      </c>
      <c r="Y177" s="64" t="e">
        <f>#REF!*#REF!</f>
        <v>#REF!</v>
      </c>
      <c r="Z177" s="64" t="e">
        <f>(M177+N177)*#REF!</f>
        <v>#REF!</v>
      </c>
    </row>
    <row r="178" spans="1:26" x14ac:dyDescent="0.25">
      <c r="A178" s="4">
        <v>171</v>
      </c>
      <c r="B178" s="4">
        <v>140397</v>
      </c>
      <c r="C178" s="2" t="s">
        <v>406</v>
      </c>
      <c r="D178" s="2" t="s">
        <v>407</v>
      </c>
      <c r="E178" s="2" t="s">
        <v>394</v>
      </c>
      <c r="F178" s="2" t="s">
        <v>19</v>
      </c>
      <c r="G178" s="2" t="s">
        <v>362</v>
      </c>
      <c r="H178" s="7">
        <v>56.91</v>
      </c>
      <c r="I178" s="7"/>
      <c r="J178" s="63"/>
      <c r="K178" s="7">
        <v>56.91</v>
      </c>
      <c r="M178" s="6">
        <v>59.8</v>
      </c>
      <c r="P178" s="64">
        <v>59.8</v>
      </c>
      <c r="S178" s="64" t="e">
        <f>#REF!*#REF!</f>
        <v>#REF!</v>
      </c>
      <c r="T178" s="64" t="e">
        <f>(H178+I178)*#REF!</f>
        <v>#REF!</v>
      </c>
      <c r="Y178" s="64" t="e">
        <f>#REF!*#REF!</f>
        <v>#REF!</v>
      </c>
      <c r="Z178" s="64" t="e">
        <f>(M178+N178)*#REF!</f>
        <v>#REF!</v>
      </c>
    </row>
    <row r="179" spans="1:26" x14ac:dyDescent="0.25">
      <c r="A179" s="4">
        <v>172</v>
      </c>
      <c r="B179" s="4">
        <v>404391</v>
      </c>
      <c r="C179" s="2" t="s">
        <v>408</v>
      </c>
      <c r="D179" s="2" t="s">
        <v>409</v>
      </c>
      <c r="E179" s="2" t="s">
        <v>394</v>
      </c>
      <c r="F179" s="2" t="s">
        <v>19</v>
      </c>
      <c r="G179" s="2" t="s">
        <v>410</v>
      </c>
      <c r="H179" s="7">
        <v>98.210000000000008</v>
      </c>
      <c r="I179" s="7"/>
      <c r="J179" s="63">
        <v>-8.6500000000000057</v>
      </c>
      <c r="K179" s="7">
        <v>89.56</v>
      </c>
      <c r="M179" s="6">
        <v>103.19000000000001</v>
      </c>
      <c r="O179" s="65">
        <v>-8.6500000000000057</v>
      </c>
      <c r="P179" s="64">
        <v>94.54</v>
      </c>
      <c r="S179" s="64" t="e">
        <f>#REF!*#REF!</f>
        <v>#REF!</v>
      </c>
      <c r="T179" s="64" t="e">
        <f>(H179+I179)*#REF!</f>
        <v>#REF!</v>
      </c>
      <c r="Y179" s="64" t="e">
        <f>#REF!*#REF!</f>
        <v>#REF!</v>
      </c>
      <c r="Z179" s="64" t="e">
        <f>(M179+N179)*#REF!</f>
        <v>#REF!</v>
      </c>
    </row>
    <row r="180" spans="1:26" x14ac:dyDescent="0.25">
      <c r="A180" s="4">
        <v>173</v>
      </c>
      <c r="B180" s="4">
        <v>405472</v>
      </c>
      <c r="C180" s="2" t="s">
        <v>411</v>
      </c>
      <c r="D180" s="2" t="s">
        <v>412</v>
      </c>
      <c r="E180" s="2" t="s">
        <v>394</v>
      </c>
      <c r="F180" s="2" t="s">
        <v>19</v>
      </c>
      <c r="G180" s="2" t="s">
        <v>410</v>
      </c>
      <c r="H180" s="7">
        <v>93.06</v>
      </c>
      <c r="I180" s="7"/>
      <c r="J180" s="63">
        <v>-4.3299999999999983</v>
      </c>
      <c r="K180" s="7">
        <v>88.73</v>
      </c>
      <c r="M180" s="6">
        <v>97.77000000000001</v>
      </c>
      <c r="O180" s="65">
        <v>-4.3299999999999983</v>
      </c>
      <c r="P180" s="64">
        <v>93.440000000000012</v>
      </c>
      <c r="S180" s="64" t="e">
        <f>#REF!*#REF!</f>
        <v>#REF!</v>
      </c>
      <c r="T180" s="64" t="e">
        <f>(H180+I180)*#REF!</f>
        <v>#REF!</v>
      </c>
      <c r="Y180" s="64" t="e">
        <f>#REF!*#REF!</f>
        <v>#REF!</v>
      </c>
      <c r="Z180" s="64" t="e">
        <f>(M180+N180)*#REF!</f>
        <v>#REF!</v>
      </c>
    </row>
    <row r="181" spans="1:26" x14ac:dyDescent="0.25">
      <c r="A181" s="4">
        <v>174</v>
      </c>
      <c r="B181" s="4">
        <v>405600</v>
      </c>
      <c r="C181" s="2" t="s">
        <v>413</v>
      </c>
      <c r="D181" s="2" t="s">
        <v>414</v>
      </c>
      <c r="E181" s="2" t="s">
        <v>394</v>
      </c>
      <c r="F181" s="2" t="s">
        <v>19</v>
      </c>
      <c r="G181" s="2" t="s">
        <v>415</v>
      </c>
      <c r="H181" s="7">
        <v>97.58</v>
      </c>
      <c r="I181" s="7"/>
      <c r="J181" s="63">
        <v>-9.6800000000000068</v>
      </c>
      <c r="K181" s="7">
        <v>87.899999999999991</v>
      </c>
      <c r="M181" s="6">
        <v>102.52000000000001</v>
      </c>
      <c r="O181" s="65">
        <v>-9.6800000000000068</v>
      </c>
      <c r="P181" s="64">
        <v>92.84</v>
      </c>
      <c r="S181" s="64" t="e">
        <f>#REF!*#REF!</f>
        <v>#REF!</v>
      </c>
      <c r="T181" s="64" t="e">
        <f>(H181+I181)*#REF!</f>
        <v>#REF!</v>
      </c>
      <c r="Y181" s="64" t="e">
        <f>#REF!*#REF!</f>
        <v>#REF!</v>
      </c>
      <c r="Z181" s="64" t="e">
        <f>(M181+N181)*#REF!</f>
        <v>#REF!</v>
      </c>
    </row>
    <row r="182" spans="1:26" x14ac:dyDescent="0.25">
      <c r="A182" s="4">
        <v>175</v>
      </c>
      <c r="B182" s="4">
        <v>406084</v>
      </c>
      <c r="C182" s="2" t="s">
        <v>416</v>
      </c>
      <c r="D182" s="2" t="s">
        <v>417</v>
      </c>
      <c r="E182" s="2" t="s">
        <v>394</v>
      </c>
      <c r="F182" s="2" t="s">
        <v>19</v>
      </c>
      <c r="G182" s="2" t="s">
        <v>418</v>
      </c>
      <c r="H182" s="7">
        <v>93.600000000000009</v>
      </c>
      <c r="I182" s="7"/>
      <c r="J182" s="63"/>
      <c r="K182" s="7">
        <v>93.600000000000009</v>
      </c>
      <c r="M182" s="6">
        <v>98.34</v>
      </c>
      <c r="P182" s="64">
        <v>98.34</v>
      </c>
      <c r="S182" s="64" t="e">
        <f>#REF!*#REF!</f>
        <v>#REF!</v>
      </c>
      <c r="T182" s="64" t="e">
        <f>(H182+I182)*#REF!</f>
        <v>#REF!</v>
      </c>
      <c r="Y182" s="64" t="e">
        <f>#REF!*#REF!</f>
        <v>#REF!</v>
      </c>
      <c r="Z182" s="64" t="e">
        <f>(M182+N182)*#REF!</f>
        <v>#REF!</v>
      </c>
    </row>
    <row r="183" spans="1:26" x14ac:dyDescent="0.25">
      <c r="A183" s="4">
        <v>176</v>
      </c>
      <c r="B183" s="4">
        <v>406353</v>
      </c>
      <c r="C183" s="2" t="s">
        <v>419</v>
      </c>
      <c r="D183" s="2" t="s">
        <v>420</v>
      </c>
      <c r="E183" s="2" t="s">
        <v>394</v>
      </c>
      <c r="F183" s="2" t="s">
        <v>19</v>
      </c>
      <c r="G183" s="2" t="s">
        <v>421</v>
      </c>
      <c r="H183" s="7">
        <v>115.65</v>
      </c>
      <c r="I183" s="7"/>
      <c r="J183" s="63">
        <v>-9.7399999999999949</v>
      </c>
      <c r="K183" s="7">
        <v>105.91000000000001</v>
      </c>
      <c r="M183" s="6">
        <v>121.5</v>
      </c>
      <c r="O183" s="65">
        <v>-9.7399999999999949</v>
      </c>
      <c r="P183" s="64">
        <v>111.76</v>
      </c>
      <c r="S183" s="64" t="e">
        <f>#REF!*#REF!</f>
        <v>#REF!</v>
      </c>
      <c r="T183" s="64" t="e">
        <f>(H183+I183)*#REF!</f>
        <v>#REF!</v>
      </c>
      <c r="Y183" s="64" t="e">
        <f>#REF!*#REF!</f>
        <v>#REF!</v>
      </c>
      <c r="Z183" s="64" t="e">
        <f>(M183+N183)*#REF!</f>
        <v>#REF!</v>
      </c>
    </row>
    <row r="184" spans="1:26" x14ac:dyDescent="0.25">
      <c r="A184" s="4">
        <v>177</v>
      </c>
      <c r="B184" s="4">
        <v>406591</v>
      </c>
      <c r="C184" s="2" t="s">
        <v>422</v>
      </c>
      <c r="D184" s="2" t="s">
        <v>423</v>
      </c>
      <c r="E184" s="2" t="s">
        <v>394</v>
      </c>
      <c r="F184" s="2" t="s">
        <v>19</v>
      </c>
      <c r="G184" s="2" t="s">
        <v>424</v>
      </c>
      <c r="H184" s="7">
        <v>61.43</v>
      </c>
      <c r="I184" s="7"/>
      <c r="J184" s="63">
        <v>-8.5300000000000011</v>
      </c>
      <c r="K184" s="7">
        <v>52.9</v>
      </c>
      <c r="M184" s="6">
        <v>64.540000000000006</v>
      </c>
      <c r="O184" s="65">
        <v>-8.5300000000000011</v>
      </c>
      <c r="P184" s="64">
        <v>56.010000000000005</v>
      </c>
      <c r="S184" s="64" t="e">
        <f>#REF!*#REF!</f>
        <v>#REF!</v>
      </c>
      <c r="T184" s="64" t="e">
        <f>(H184+I184)*#REF!</f>
        <v>#REF!</v>
      </c>
      <c r="Y184" s="64" t="e">
        <f>#REF!*#REF!</f>
        <v>#REF!</v>
      </c>
      <c r="Z184" s="64" t="e">
        <f>(M184+N184)*#REF!</f>
        <v>#REF!</v>
      </c>
    </row>
    <row r="185" spans="1:26" x14ac:dyDescent="0.25">
      <c r="A185" s="4">
        <v>178</v>
      </c>
      <c r="B185" s="4">
        <v>134300</v>
      </c>
      <c r="C185" s="2" t="s">
        <v>425</v>
      </c>
      <c r="D185" s="2" t="s">
        <v>426</v>
      </c>
      <c r="E185" s="2" t="s">
        <v>394</v>
      </c>
      <c r="F185" s="2" t="s">
        <v>19</v>
      </c>
      <c r="G185" s="2" t="s">
        <v>200</v>
      </c>
      <c r="H185" s="7">
        <v>64.440000000000012</v>
      </c>
      <c r="I185" s="7"/>
      <c r="J185" s="63"/>
      <c r="K185" s="7">
        <v>64.440000000000012</v>
      </c>
      <c r="M185" s="6">
        <v>67.710000000000008</v>
      </c>
      <c r="P185" s="64">
        <v>67.710000000000008</v>
      </c>
      <c r="S185" s="64" t="e">
        <f>#REF!*#REF!</f>
        <v>#REF!</v>
      </c>
      <c r="T185" s="64" t="e">
        <f>(H185+I185)*#REF!</f>
        <v>#REF!</v>
      </c>
      <c r="Y185" s="64" t="e">
        <f>#REF!*#REF!</f>
        <v>#REF!</v>
      </c>
      <c r="Z185" s="64" t="e">
        <f>(M185+N185)*#REF!</f>
        <v>#REF!</v>
      </c>
    </row>
    <row r="186" spans="1:26" x14ac:dyDescent="0.25">
      <c r="A186" s="4">
        <v>179</v>
      </c>
      <c r="B186" s="4">
        <v>134419</v>
      </c>
      <c r="C186" s="2" t="s">
        <v>427</v>
      </c>
      <c r="D186" s="2" t="s">
        <v>428</v>
      </c>
      <c r="E186" s="2" t="s">
        <v>394</v>
      </c>
      <c r="F186" s="2" t="s">
        <v>19</v>
      </c>
      <c r="G186" s="2" t="s">
        <v>429</v>
      </c>
      <c r="H186" s="7">
        <v>80.410000000000011</v>
      </c>
      <c r="I186" s="7"/>
      <c r="J186" s="63"/>
      <c r="K186" s="7">
        <v>80.410000000000011</v>
      </c>
      <c r="M186" s="6">
        <v>84.48</v>
      </c>
      <c r="P186" s="64">
        <v>84.48</v>
      </c>
      <c r="S186" s="64" t="e">
        <f>#REF!*#REF!</f>
        <v>#REF!</v>
      </c>
      <c r="T186" s="64" t="e">
        <f>(H186+I186)*#REF!</f>
        <v>#REF!</v>
      </c>
      <c r="Y186" s="64" t="e">
        <f>#REF!*#REF!</f>
        <v>#REF!</v>
      </c>
      <c r="Z186" s="64" t="e">
        <f>(M186+N186)*#REF!</f>
        <v>#REF!</v>
      </c>
    </row>
    <row r="187" spans="1:26" x14ac:dyDescent="0.25">
      <c r="A187" s="4">
        <v>180</v>
      </c>
      <c r="B187" s="4">
        <v>134464</v>
      </c>
      <c r="C187" s="2" t="s">
        <v>430</v>
      </c>
      <c r="D187" s="2" t="s">
        <v>431</v>
      </c>
      <c r="E187" s="2" t="s">
        <v>394</v>
      </c>
      <c r="F187" s="2" t="s">
        <v>19</v>
      </c>
      <c r="G187" s="2" t="s">
        <v>429</v>
      </c>
      <c r="H187" s="7">
        <v>98.18</v>
      </c>
      <c r="I187" s="7"/>
      <c r="J187" s="63"/>
      <c r="K187" s="7">
        <v>98.18</v>
      </c>
      <c r="M187" s="6">
        <v>103.15</v>
      </c>
      <c r="P187" s="64">
        <v>103.15</v>
      </c>
      <c r="S187" s="64" t="e">
        <f>#REF!*#REF!</f>
        <v>#REF!</v>
      </c>
      <c r="T187" s="64" t="e">
        <f>(H187+I187)*#REF!</f>
        <v>#REF!</v>
      </c>
      <c r="Y187" s="64" t="e">
        <f>#REF!*#REF!</f>
        <v>#REF!</v>
      </c>
      <c r="Z187" s="64" t="e">
        <f>(M187+N187)*#REF!</f>
        <v>#REF!</v>
      </c>
    </row>
    <row r="188" spans="1:26" x14ac:dyDescent="0.25">
      <c r="A188" s="4">
        <v>181</v>
      </c>
      <c r="B188" s="4">
        <v>405321</v>
      </c>
      <c r="C188" s="2" t="s">
        <v>432</v>
      </c>
      <c r="D188" s="2" t="s">
        <v>433</v>
      </c>
      <c r="E188" s="2" t="s">
        <v>394</v>
      </c>
      <c r="F188" s="2" t="s">
        <v>19</v>
      </c>
      <c r="G188" s="2" t="s">
        <v>434</v>
      </c>
      <c r="H188" s="7">
        <v>61.43</v>
      </c>
      <c r="I188" s="7"/>
      <c r="J188" s="63">
        <v>-1.0600000000000023</v>
      </c>
      <c r="K188" s="7">
        <v>60.37</v>
      </c>
      <c r="M188" s="6">
        <v>64.540000000000006</v>
      </c>
      <c r="O188" s="65">
        <v>-1.0600000000000023</v>
      </c>
      <c r="P188" s="64">
        <v>63.480000000000004</v>
      </c>
      <c r="S188" s="64" t="e">
        <f>#REF!*#REF!</f>
        <v>#REF!</v>
      </c>
      <c r="T188" s="64" t="e">
        <f>(H188+I188)*#REF!</f>
        <v>#REF!</v>
      </c>
      <c r="Y188" s="64" t="e">
        <f>#REF!*#REF!</f>
        <v>#REF!</v>
      </c>
      <c r="Z188" s="64" t="e">
        <f>(M188+N188)*#REF!</f>
        <v>#REF!</v>
      </c>
    </row>
    <row r="189" spans="1:26" x14ac:dyDescent="0.25">
      <c r="A189" s="4">
        <v>182</v>
      </c>
      <c r="B189" s="4">
        <v>404762</v>
      </c>
      <c r="C189" s="2" t="s">
        <v>435</v>
      </c>
      <c r="D189" s="2" t="s">
        <v>436</v>
      </c>
      <c r="E189" s="2" t="s">
        <v>394</v>
      </c>
      <c r="F189" s="2" t="s">
        <v>19</v>
      </c>
      <c r="G189" s="2" t="s">
        <v>437</v>
      </c>
      <c r="H189" s="7">
        <v>86.73</v>
      </c>
      <c r="I189" s="7"/>
      <c r="J189" s="63">
        <v>-5.4699999999999989</v>
      </c>
      <c r="K189" s="7">
        <v>81.260000000000005</v>
      </c>
      <c r="M189" s="6">
        <v>91.12</v>
      </c>
      <c r="O189" s="65">
        <v>-5.4699999999999989</v>
      </c>
      <c r="P189" s="64">
        <v>85.65</v>
      </c>
      <c r="S189" s="64" t="e">
        <f>#REF!*#REF!</f>
        <v>#REF!</v>
      </c>
      <c r="T189" s="64" t="e">
        <f>(H189+I189)*#REF!</f>
        <v>#REF!</v>
      </c>
      <c r="Y189" s="64" t="e">
        <f>#REF!*#REF!</f>
        <v>#REF!</v>
      </c>
      <c r="Z189" s="64" t="e">
        <f>(M189+N189)*#REF!</f>
        <v>#REF!</v>
      </c>
    </row>
    <row r="190" spans="1:26" x14ac:dyDescent="0.25">
      <c r="A190" s="4">
        <v>183</v>
      </c>
      <c r="B190" s="4">
        <v>101426</v>
      </c>
      <c r="C190" s="2" t="s">
        <v>438</v>
      </c>
      <c r="D190" s="2" t="s">
        <v>439</v>
      </c>
      <c r="E190" s="2" t="s">
        <v>440</v>
      </c>
      <c r="F190" s="2" t="s">
        <v>19</v>
      </c>
      <c r="G190" s="2" t="s">
        <v>441</v>
      </c>
      <c r="H190" s="7">
        <v>61.43</v>
      </c>
      <c r="I190" s="7"/>
      <c r="J190" s="63"/>
      <c r="K190" s="7">
        <v>61.43</v>
      </c>
      <c r="M190" s="6">
        <v>64.540000000000006</v>
      </c>
      <c r="P190" s="64">
        <v>64.540000000000006</v>
      </c>
      <c r="S190" s="64" t="e">
        <f>#REF!*#REF!</f>
        <v>#REF!</v>
      </c>
      <c r="T190" s="64" t="e">
        <f>(H190+I190)*#REF!</f>
        <v>#REF!</v>
      </c>
      <c r="Y190" s="64" t="e">
        <f>#REF!*#REF!</f>
        <v>#REF!</v>
      </c>
      <c r="Z190" s="64" t="e">
        <f>(M190+N190)*#REF!</f>
        <v>#REF!</v>
      </c>
    </row>
    <row r="191" spans="1:26" x14ac:dyDescent="0.25">
      <c r="A191" s="4">
        <v>184</v>
      </c>
      <c r="B191" s="4">
        <v>110671</v>
      </c>
      <c r="C191" s="2" t="s">
        <v>442</v>
      </c>
      <c r="D191" s="2" t="s">
        <v>443</v>
      </c>
      <c r="E191" s="2" t="s">
        <v>440</v>
      </c>
      <c r="F191" s="2" t="s">
        <v>19</v>
      </c>
      <c r="G191" s="2" t="s">
        <v>444</v>
      </c>
      <c r="H191" s="7">
        <v>48.18</v>
      </c>
      <c r="I191" s="7"/>
      <c r="J191" s="63"/>
      <c r="K191" s="7">
        <v>48.18</v>
      </c>
      <c r="M191" s="6">
        <v>50.62</v>
      </c>
      <c r="P191" s="64">
        <v>50.62</v>
      </c>
      <c r="S191" s="64" t="e">
        <f>#REF!*#REF!</f>
        <v>#REF!</v>
      </c>
      <c r="T191" s="64" t="e">
        <f>(H191+I191)*#REF!</f>
        <v>#REF!</v>
      </c>
      <c r="Y191" s="64" t="e">
        <f>#REF!*#REF!</f>
        <v>#REF!</v>
      </c>
      <c r="Z191" s="64" t="e">
        <f>(M191+N191)*#REF!</f>
        <v>#REF!</v>
      </c>
    </row>
    <row r="192" spans="1:26" x14ac:dyDescent="0.25">
      <c r="A192" s="4">
        <v>185</v>
      </c>
      <c r="B192" s="4">
        <v>144042</v>
      </c>
      <c r="C192" s="2" t="s">
        <v>445</v>
      </c>
      <c r="D192" s="2" t="s">
        <v>446</v>
      </c>
      <c r="E192" s="2" t="s">
        <v>440</v>
      </c>
      <c r="F192" s="2" t="s">
        <v>19</v>
      </c>
      <c r="G192" s="2" t="s">
        <v>447</v>
      </c>
      <c r="H192" s="7">
        <v>48.18</v>
      </c>
      <c r="I192" s="7"/>
      <c r="J192" s="63"/>
      <c r="K192" s="7">
        <v>48.18</v>
      </c>
      <c r="M192" s="6">
        <v>50.62</v>
      </c>
      <c r="P192" s="64">
        <v>50.62</v>
      </c>
      <c r="S192" s="64" t="e">
        <f>#REF!*#REF!</f>
        <v>#REF!</v>
      </c>
      <c r="T192" s="64" t="e">
        <f>(H192+I192)*#REF!</f>
        <v>#REF!</v>
      </c>
      <c r="Y192" s="64" t="e">
        <f>#REF!*#REF!</f>
        <v>#REF!</v>
      </c>
      <c r="Z192" s="64" t="e">
        <f>(M192+N192)*#REF!</f>
        <v>#REF!</v>
      </c>
    </row>
    <row r="193" spans="1:26" x14ac:dyDescent="0.25">
      <c r="A193" s="4">
        <v>186</v>
      </c>
      <c r="B193" s="4">
        <v>102306</v>
      </c>
      <c r="C193" s="4">
        <v>4152065</v>
      </c>
      <c r="D193" s="2" t="s">
        <v>448</v>
      </c>
      <c r="E193" s="2" t="s">
        <v>449</v>
      </c>
      <c r="F193" s="2" t="s">
        <v>19</v>
      </c>
      <c r="G193" s="2" t="s">
        <v>450</v>
      </c>
      <c r="H193" s="7">
        <v>35.39</v>
      </c>
      <c r="I193" s="7"/>
      <c r="J193" s="63"/>
      <c r="K193" s="7">
        <v>35.39</v>
      </c>
      <c r="M193" s="6">
        <v>37.19</v>
      </c>
      <c r="P193" s="64">
        <v>37.19</v>
      </c>
      <c r="S193" s="64" t="e">
        <f>#REF!*#REF!</f>
        <v>#REF!</v>
      </c>
      <c r="T193" s="64" t="e">
        <f>(H193+I193)*#REF!</f>
        <v>#REF!</v>
      </c>
      <c r="Y193" s="64" t="e">
        <f>#REF!*#REF!</f>
        <v>#REF!</v>
      </c>
      <c r="Z193" s="64" t="e">
        <f>(M193+N193)*#REF!</f>
        <v>#REF!</v>
      </c>
    </row>
    <row r="194" spans="1:26" x14ac:dyDescent="0.25">
      <c r="A194" s="4">
        <v>187</v>
      </c>
      <c r="B194" s="4">
        <v>101476</v>
      </c>
      <c r="C194" s="4">
        <v>606</v>
      </c>
      <c r="D194" s="2" t="s">
        <v>451</v>
      </c>
      <c r="E194" s="2" t="s">
        <v>452</v>
      </c>
      <c r="F194" s="2" t="s">
        <v>19</v>
      </c>
      <c r="G194" s="2" t="s">
        <v>130</v>
      </c>
      <c r="H194" s="7">
        <v>34.68</v>
      </c>
      <c r="I194" s="7"/>
      <c r="J194" s="63"/>
      <c r="K194" s="7">
        <v>34.68</v>
      </c>
      <c r="M194" s="6">
        <v>36.44</v>
      </c>
      <c r="P194" s="64">
        <v>36.44</v>
      </c>
      <c r="S194" s="64" t="e">
        <f>#REF!*#REF!</f>
        <v>#REF!</v>
      </c>
      <c r="T194" s="64" t="e">
        <f>(H194+I194)*#REF!</f>
        <v>#REF!</v>
      </c>
      <c r="Y194" s="64" t="e">
        <f>#REF!*#REF!</f>
        <v>#REF!</v>
      </c>
      <c r="Z194" s="64" t="e">
        <f>(M194+N194)*#REF!</f>
        <v>#REF!</v>
      </c>
    </row>
    <row r="195" spans="1:26" x14ac:dyDescent="0.25">
      <c r="A195" s="4">
        <v>188</v>
      </c>
      <c r="B195" s="4">
        <v>101480</v>
      </c>
      <c r="C195" s="4">
        <v>27403</v>
      </c>
      <c r="D195" s="2" t="s">
        <v>453</v>
      </c>
      <c r="E195" s="2" t="s">
        <v>452</v>
      </c>
      <c r="F195" s="2" t="s">
        <v>19</v>
      </c>
      <c r="G195" s="2" t="s">
        <v>238</v>
      </c>
      <c r="H195" s="7">
        <v>32.64</v>
      </c>
      <c r="I195" s="7"/>
      <c r="J195" s="63"/>
      <c r="K195" s="7">
        <v>32.64</v>
      </c>
      <c r="M195" s="6">
        <v>34.29</v>
      </c>
      <c r="P195" s="64">
        <v>34.29</v>
      </c>
      <c r="S195" s="64" t="e">
        <f>#REF!*#REF!</f>
        <v>#REF!</v>
      </c>
      <c r="T195" s="64" t="e">
        <f>(H195+I195)*#REF!</f>
        <v>#REF!</v>
      </c>
      <c r="Y195" s="64" t="e">
        <f>#REF!*#REF!</f>
        <v>#REF!</v>
      </c>
      <c r="Z195" s="64" t="e">
        <f>(M195+N195)*#REF!</f>
        <v>#REF!</v>
      </c>
    </row>
    <row r="196" spans="1:26" x14ac:dyDescent="0.25">
      <c r="A196" s="4">
        <v>189</v>
      </c>
      <c r="B196" s="4">
        <v>406810</v>
      </c>
      <c r="C196" s="4">
        <v>54486</v>
      </c>
      <c r="D196" s="2" t="s">
        <v>454</v>
      </c>
      <c r="E196" s="2" t="s">
        <v>455</v>
      </c>
      <c r="F196" s="2" t="s">
        <v>19</v>
      </c>
      <c r="G196" s="2" t="s">
        <v>456</v>
      </c>
      <c r="H196" s="7">
        <v>104.44000000000001</v>
      </c>
      <c r="I196" s="7"/>
      <c r="J196" s="63">
        <v>-26.54</v>
      </c>
      <c r="K196" s="7">
        <v>77.900000000000006</v>
      </c>
      <c r="M196" s="6">
        <v>109.73</v>
      </c>
      <c r="O196" s="65">
        <v>-26.54</v>
      </c>
      <c r="P196" s="64">
        <v>83.19</v>
      </c>
      <c r="S196" s="64" t="e">
        <f>#REF!*#REF!</f>
        <v>#REF!</v>
      </c>
      <c r="T196" s="64" t="e">
        <f>(H196+I196)*#REF!</f>
        <v>#REF!</v>
      </c>
      <c r="Y196" s="64" t="e">
        <f>#REF!*#REF!</f>
        <v>#REF!</v>
      </c>
      <c r="Z196" s="64" t="e">
        <f>(M196+N196)*#REF!</f>
        <v>#REF!</v>
      </c>
    </row>
    <row r="197" spans="1:26" x14ac:dyDescent="0.25">
      <c r="A197" s="4">
        <v>190</v>
      </c>
      <c r="B197" s="4">
        <v>303544</v>
      </c>
      <c r="C197" s="2" t="s">
        <v>457</v>
      </c>
      <c r="D197" s="2" t="s">
        <v>458</v>
      </c>
      <c r="E197" s="2" t="s">
        <v>459</v>
      </c>
      <c r="F197" s="2" t="s">
        <v>19</v>
      </c>
      <c r="G197" s="2" t="s">
        <v>460</v>
      </c>
      <c r="H197" s="7">
        <v>34.54</v>
      </c>
      <c r="I197" s="7"/>
      <c r="J197" s="63"/>
      <c r="K197" s="7">
        <v>34.54</v>
      </c>
      <c r="M197" s="6">
        <v>36.29</v>
      </c>
      <c r="P197" s="64">
        <v>36.29</v>
      </c>
      <c r="S197" s="64" t="e">
        <f>#REF!*#REF!</f>
        <v>#REF!</v>
      </c>
      <c r="T197" s="64" t="e">
        <f>(H197+I197)*#REF!</f>
        <v>#REF!</v>
      </c>
      <c r="Y197" s="64" t="e">
        <f>#REF!*#REF!</f>
        <v>#REF!</v>
      </c>
      <c r="Z197" s="64" t="e">
        <f>(M197+N197)*#REF!</f>
        <v>#REF!</v>
      </c>
    </row>
    <row r="198" spans="1:26" x14ac:dyDescent="0.25">
      <c r="A198" s="4">
        <v>191</v>
      </c>
      <c r="B198" s="4">
        <v>305371</v>
      </c>
      <c r="C198" s="4">
        <v>160020</v>
      </c>
      <c r="D198" s="2" t="s">
        <v>461</v>
      </c>
      <c r="E198" s="2" t="s">
        <v>459</v>
      </c>
      <c r="F198" s="2" t="s">
        <v>19</v>
      </c>
      <c r="G198" s="2" t="s">
        <v>462</v>
      </c>
      <c r="H198" s="7">
        <v>43.36</v>
      </c>
      <c r="I198" s="7"/>
      <c r="J198" s="63"/>
      <c r="K198" s="7">
        <v>43.36</v>
      </c>
      <c r="M198" s="6">
        <v>45.55</v>
      </c>
      <c r="P198" s="64">
        <v>45.55</v>
      </c>
      <c r="S198" s="64" t="e">
        <f>#REF!*#REF!</f>
        <v>#REF!</v>
      </c>
      <c r="T198" s="64" t="e">
        <f>(H198+I198)*#REF!</f>
        <v>#REF!</v>
      </c>
      <c r="Y198" s="64" t="e">
        <f>#REF!*#REF!</f>
        <v>#REF!</v>
      </c>
      <c r="Z198" s="64" t="e">
        <f>(M198+N198)*#REF!</f>
        <v>#REF!</v>
      </c>
    </row>
    <row r="199" spans="1:26" x14ac:dyDescent="0.25">
      <c r="A199" s="4">
        <v>192</v>
      </c>
      <c r="B199" s="4">
        <v>406703</v>
      </c>
      <c r="C199" s="4">
        <v>850</v>
      </c>
      <c r="D199" s="2" t="s">
        <v>463</v>
      </c>
      <c r="E199" s="2" t="s">
        <v>464</v>
      </c>
      <c r="F199" s="2" t="s">
        <v>19</v>
      </c>
      <c r="G199" s="2" t="s">
        <v>125</v>
      </c>
      <c r="H199" s="7">
        <v>77.33</v>
      </c>
      <c r="I199" s="7"/>
      <c r="J199" s="63">
        <v>-14.6</v>
      </c>
      <c r="K199" s="7">
        <v>62.73</v>
      </c>
      <c r="M199" s="6">
        <v>81.25</v>
      </c>
      <c r="O199" s="65">
        <v>-14.6</v>
      </c>
      <c r="P199" s="64">
        <v>66.650000000000006</v>
      </c>
      <c r="S199" s="64" t="e">
        <f>#REF!*#REF!</f>
        <v>#REF!</v>
      </c>
      <c r="T199" s="64" t="e">
        <f>(H199+I199)*#REF!</f>
        <v>#REF!</v>
      </c>
      <c r="Y199" s="64" t="e">
        <f>#REF!*#REF!</f>
        <v>#REF!</v>
      </c>
      <c r="Z199" s="64" t="e">
        <f>(M199+N199)*#REF!</f>
        <v>#REF!</v>
      </c>
    </row>
    <row r="200" spans="1:26" x14ac:dyDescent="0.25">
      <c r="A200" s="4">
        <v>193</v>
      </c>
      <c r="B200" s="4">
        <v>406706</v>
      </c>
      <c r="C200" s="2" t="s">
        <v>465</v>
      </c>
      <c r="D200" s="2" t="s">
        <v>466</v>
      </c>
      <c r="E200" s="2" t="s">
        <v>464</v>
      </c>
      <c r="F200" s="2" t="s">
        <v>19</v>
      </c>
      <c r="G200" s="2" t="s">
        <v>467</v>
      </c>
      <c r="H200" s="7">
        <v>77.84</v>
      </c>
      <c r="I200" s="7"/>
      <c r="J200" s="63">
        <v>-10.97</v>
      </c>
      <c r="K200" s="7">
        <v>66.87</v>
      </c>
      <c r="M200" s="6">
        <v>81.78</v>
      </c>
      <c r="O200" s="65">
        <v>-10.97</v>
      </c>
      <c r="P200" s="64">
        <v>70.81</v>
      </c>
      <c r="S200" s="64" t="e">
        <f>#REF!*#REF!</f>
        <v>#REF!</v>
      </c>
      <c r="T200" s="64" t="e">
        <f>(H200+I200)*#REF!</f>
        <v>#REF!</v>
      </c>
      <c r="Y200" s="64" t="e">
        <f>#REF!*#REF!</f>
        <v>#REF!</v>
      </c>
      <c r="Z200" s="64" t="e">
        <f>(M200+N200)*#REF!</f>
        <v>#REF!</v>
      </c>
    </row>
    <row r="201" spans="1:26" x14ac:dyDescent="0.25">
      <c r="A201" s="4">
        <v>194</v>
      </c>
      <c r="B201" s="4">
        <v>401528</v>
      </c>
      <c r="C201" s="2" t="s">
        <v>468</v>
      </c>
      <c r="D201" s="2" t="s">
        <v>469</v>
      </c>
      <c r="E201" s="2" t="s">
        <v>464</v>
      </c>
      <c r="F201" s="2" t="s">
        <v>19</v>
      </c>
      <c r="G201" s="2" t="s">
        <v>470</v>
      </c>
      <c r="H201" s="7">
        <v>55.76</v>
      </c>
      <c r="I201" s="7"/>
      <c r="J201" s="63">
        <v>-11.69</v>
      </c>
      <c r="K201" s="7">
        <v>44.07</v>
      </c>
      <c r="M201" s="6">
        <v>58.58</v>
      </c>
      <c r="O201" s="65">
        <v>-11.69</v>
      </c>
      <c r="P201" s="64">
        <v>46.89</v>
      </c>
      <c r="S201" s="64" t="e">
        <f>#REF!*#REF!</f>
        <v>#REF!</v>
      </c>
      <c r="T201" s="64" t="e">
        <f>(H201+I201)*#REF!</f>
        <v>#REF!</v>
      </c>
      <c r="Y201" s="64" t="e">
        <f>#REF!*#REF!</f>
        <v>#REF!</v>
      </c>
      <c r="Z201" s="64" t="e">
        <f>(M201+N201)*#REF!</f>
        <v>#REF!</v>
      </c>
    </row>
    <row r="202" spans="1:26" x14ac:dyDescent="0.25">
      <c r="A202" s="4">
        <v>195</v>
      </c>
      <c r="B202" s="4">
        <v>406707</v>
      </c>
      <c r="C202" s="2" t="s">
        <v>471</v>
      </c>
      <c r="D202" s="2" t="s">
        <v>472</v>
      </c>
      <c r="E202" s="2" t="s">
        <v>464</v>
      </c>
      <c r="F202" s="2" t="s">
        <v>19</v>
      </c>
      <c r="G202" s="2" t="s">
        <v>473</v>
      </c>
      <c r="H202" s="7">
        <v>53.55</v>
      </c>
      <c r="I202" s="7"/>
      <c r="J202" s="63">
        <v>-10.83</v>
      </c>
      <c r="K202" s="7">
        <v>42.72</v>
      </c>
      <c r="M202" s="6">
        <v>56.26</v>
      </c>
      <c r="O202" s="65">
        <v>-10.83</v>
      </c>
      <c r="P202" s="64">
        <v>45.43</v>
      </c>
      <c r="S202" s="64" t="e">
        <f>#REF!*#REF!</f>
        <v>#REF!</v>
      </c>
      <c r="T202" s="64" t="e">
        <f>(H202+I202)*#REF!</f>
        <v>#REF!</v>
      </c>
      <c r="Y202" s="64" t="e">
        <f>#REF!*#REF!</f>
        <v>#REF!</v>
      </c>
      <c r="Z202" s="64" t="e">
        <f>(M202+N202)*#REF!</f>
        <v>#REF!</v>
      </c>
    </row>
    <row r="203" spans="1:26" x14ac:dyDescent="0.25">
      <c r="A203" s="4">
        <v>196</v>
      </c>
      <c r="B203" s="4">
        <v>406708</v>
      </c>
      <c r="C203" s="2" t="s">
        <v>474</v>
      </c>
      <c r="D203" s="2" t="s">
        <v>475</v>
      </c>
      <c r="E203" s="2" t="s">
        <v>464</v>
      </c>
      <c r="F203" s="2" t="s">
        <v>19</v>
      </c>
      <c r="G203" s="2" t="s">
        <v>476</v>
      </c>
      <c r="H203" s="7">
        <v>56.61</v>
      </c>
      <c r="I203" s="7"/>
      <c r="J203" s="63">
        <v>-10</v>
      </c>
      <c r="K203" s="7">
        <v>46.61</v>
      </c>
      <c r="M203" s="6">
        <v>59.48</v>
      </c>
      <c r="O203" s="65">
        <v>-10</v>
      </c>
      <c r="P203" s="64">
        <v>49.48</v>
      </c>
      <c r="S203" s="64" t="e">
        <f>#REF!*#REF!</f>
        <v>#REF!</v>
      </c>
      <c r="T203" s="64" t="e">
        <f>(H203+I203)*#REF!</f>
        <v>#REF!</v>
      </c>
      <c r="Y203" s="64" t="e">
        <f>#REF!*#REF!</f>
        <v>#REF!</v>
      </c>
      <c r="Z203" s="64" t="e">
        <f>(M203+N203)*#REF!</f>
        <v>#REF!</v>
      </c>
    </row>
    <row r="204" spans="1:26" x14ac:dyDescent="0.25">
      <c r="A204" s="4">
        <v>197</v>
      </c>
      <c r="B204" s="4">
        <v>406709</v>
      </c>
      <c r="C204" s="2" t="s">
        <v>477</v>
      </c>
      <c r="D204" s="2" t="s">
        <v>478</v>
      </c>
      <c r="E204" s="2" t="s">
        <v>464</v>
      </c>
      <c r="F204" s="2" t="s">
        <v>19</v>
      </c>
      <c r="G204" s="2" t="s">
        <v>55</v>
      </c>
      <c r="H204" s="7">
        <v>74.650000000000006</v>
      </c>
      <c r="I204" s="7"/>
      <c r="J204" s="63">
        <v>-17.77</v>
      </c>
      <c r="K204" s="7">
        <v>56.88000000000001</v>
      </c>
      <c r="M204" s="6">
        <v>78.430000000000007</v>
      </c>
      <c r="O204" s="65">
        <v>-17.77</v>
      </c>
      <c r="P204" s="64">
        <v>60.660000000000011</v>
      </c>
      <c r="S204" s="64" t="e">
        <f>#REF!*#REF!</f>
        <v>#REF!</v>
      </c>
      <c r="T204" s="64" t="e">
        <f>(H204+I204)*#REF!</f>
        <v>#REF!</v>
      </c>
      <c r="Y204" s="64" t="e">
        <f>#REF!*#REF!</f>
        <v>#REF!</v>
      </c>
      <c r="Z204" s="64" t="e">
        <f>(M204+N204)*#REF!</f>
        <v>#REF!</v>
      </c>
    </row>
    <row r="205" spans="1:26" x14ac:dyDescent="0.25">
      <c r="A205" s="4">
        <v>198</v>
      </c>
      <c r="B205" s="4">
        <v>406710</v>
      </c>
      <c r="C205" s="2" t="s">
        <v>479</v>
      </c>
      <c r="D205" s="2" t="s">
        <v>480</v>
      </c>
      <c r="E205" s="2" t="s">
        <v>464</v>
      </c>
      <c r="F205" s="2" t="s">
        <v>19</v>
      </c>
      <c r="G205" s="2" t="s">
        <v>481</v>
      </c>
      <c r="H205" s="7">
        <v>72.550000000000011</v>
      </c>
      <c r="I205" s="7"/>
      <c r="J205" s="63">
        <v>-19.23</v>
      </c>
      <c r="K205" s="7">
        <v>53.320000000000007</v>
      </c>
      <c r="M205" s="6">
        <v>76.23</v>
      </c>
      <c r="O205" s="65">
        <v>-19.23</v>
      </c>
      <c r="P205" s="64">
        <v>57</v>
      </c>
      <c r="S205" s="64" t="e">
        <f>#REF!*#REF!</f>
        <v>#REF!</v>
      </c>
      <c r="T205" s="64" t="e">
        <f>(H205+I205)*#REF!</f>
        <v>#REF!</v>
      </c>
      <c r="Y205" s="64" t="e">
        <f>#REF!*#REF!</f>
        <v>#REF!</v>
      </c>
      <c r="Z205" s="64" t="e">
        <f>(M205+N205)*#REF!</f>
        <v>#REF!</v>
      </c>
    </row>
    <row r="206" spans="1:26" x14ac:dyDescent="0.25">
      <c r="A206" s="4">
        <v>199</v>
      </c>
      <c r="B206" s="4">
        <v>406711</v>
      </c>
      <c r="C206" s="2" t="s">
        <v>482</v>
      </c>
      <c r="D206" s="2" t="s">
        <v>483</v>
      </c>
      <c r="E206" s="2" t="s">
        <v>464</v>
      </c>
      <c r="F206" s="2" t="s">
        <v>19</v>
      </c>
      <c r="G206" s="2" t="s">
        <v>473</v>
      </c>
      <c r="H206" s="7">
        <v>49.48</v>
      </c>
      <c r="I206" s="7"/>
      <c r="J206" s="63">
        <v>-10.83</v>
      </c>
      <c r="K206" s="7">
        <v>38.65</v>
      </c>
      <c r="M206" s="6">
        <v>51.98</v>
      </c>
      <c r="O206" s="65">
        <v>-10.83</v>
      </c>
      <c r="P206" s="64">
        <v>41.15</v>
      </c>
      <c r="S206" s="64" t="e">
        <f>#REF!*#REF!</f>
        <v>#REF!</v>
      </c>
      <c r="T206" s="64" t="e">
        <f>(H206+I206)*#REF!</f>
        <v>#REF!</v>
      </c>
      <c r="Y206" s="64" t="e">
        <f>#REF!*#REF!</f>
        <v>#REF!</v>
      </c>
      <c r="Z206" s="64" t="e">
        <f>(M206+N206)*#REF!</f>
        <v>#REF!</v>
      </c>
    </row>
    <row r="207" spans="1:26" x14ac:dyDescent="0.25">
      <c r="A207" s="4">
        <v>200</v>
      </c>
      <c r="B207" s="4">
        <v>402111</v>
      </c>
      <c r="C207" s="4">
        <v>790</v>
      </c>
      <c r="D207" s="2" t="s">
        <v>484</v>
      </c>
      <c r="E207" s="2" t="s">
        <v>464</v>
      </c>
      <c r="F207" s="2" t="s">
        <v>19</v>
      </c>
      <c r="G207" s="2" t="s">
        <v>212</v>
      </c>
      <c r="H207" s="7">
        <v>198.88</v>
      </c>
      <c r="I207" s="7"/>
      <c r="J207" s="63">
        <v>-94.58</v>
      </c>
      <c r="K207" s="7">
        <v>104.3</v>
      </c>
      <c r="M207" s="6">
        <v>208.95</v>
      </c>
      <c r="O207" s="65">
        <v>-94.58</v>
      </c>
      <c r="P207" s="64">
        <v>114.36999999999999</v>
      </c>
      <c r="S207" s="64" t="e">
        <f>#REF!*#REF!</f>
        <v>#REF!</v>
      </c>
      <c r="T207" s="64" t="e">
        <f>(H207+I207)*#REF!</f>
        <v>#REF!</v>
      </c>
      <c r="Y207" s="64" t="e">
        <f>#REF!*#REF!</f>
        <v>#REF!</v>
      </c>
      <c r="Z207" s="64" t="e">
        <f>(M207+N207)*#REF!</f>
        <v>#REF!</v>
      </c>
    </row>
    <row r="208" spans="1:26" x14ac:dyDescent="0.25">
      <c r="A208" s="4">
        <v>201</v>
      </c>
      <c r="B208" s="4">
        <v>401532</v>
      </c>
      <c r="C208" s="4">
        <v>780</v>
      </c>
      <c r="D208" s="2" t="s">
        <v>1776</v>
      </c>
      <c r="E208" s="2" t="s">
        <v>464</v>
      </c>
      <c r="F208" s="2" t="s">
        <v>19</v>
      </c>
      <c r="G208" s="2" t="s">
        <v>1030</v>
      </c>
      <c r="H208" s="7">
        <v>128.66</v>
      </c>
      <c r="I208" s="7"/>
      <c r="J208" s="63">
        <v>-67.400000000000006</v>
      </c>
      <c r="K208" s="7">
        <v>61.259999999999991</v>
      </c>
      <c r="M208" s="6">
        <v>135.16999999999999</v>
      </c>
      <c r="O208" s="63">
        <v>-67.400000000000006</v>
      </c>
      <c r="P208" s="64">
        <v>67.769999999999982</v>
      </c>
      <c r="S208" s="64"/>
      <c r="T208" s="64"/>
      <c r="Y208" s="64"/>
      <c r="Z208" s="64"/>
    </row>
    <row r="209" spans="1:26" x14ac:dyDescent="0.25">
      <c r="A209" s="4">
        <v>202</v>
      </c>
      <c r="B209" s="4">
        <v>401508</v>
      </c>
      <c r="C209" s="2" t="s">
        <v>485</v>
      </c>
      <c r="D209" s="2" t="s">
        <v>486</v>
      </c>
      <c r="E209" s="2" t="s">
        <v>464</v>
      </c>
      <c r="F209" s="2" t="s">
        <v>19</v>
      </c>
      <c r="G209" s="2" t="s">
        <v>487</v>
      </c>
      <c r="H209" s="7">
        <v>78.88000000000001</v>
      </c>
      <c r="I209" s="7"/>
      <c r="J209" s="63">
        <v>-24.72</v>
      </c>
      <c r="K209" s="7">
        <v>54.160000000000011</v>
      </c>
      <c r="M209" s="6">
        <v>82.87</v>
      </c>
      <c r="O209" s="65">
        <v>-24.72</v>
      </c>
      <c r="P209" s="64">
        <v>58.150000000000006</v>
      </c>
      <c r="S209" s="64" t="e">
        <f>#REF!*#REF!</f>
        <v>#REF!</v>
      </c>
      <c r="T209" s="64" t="e">
        <f>(H209+I209)*#REF!</f>
        <v>#REF!</v>
      </c>
      <c r="Y209" s="64" t="e">
        <f>#REF!*#REF!</f>
        <v>#REF!</v>
      </c>
      <c r="Z209" s="64" t="e">
        <f>(M209+N209)*#REF!</f>
        <v>#REF!</v>
      </c>
    </row>
    <row r="210" spans="1:26" x14ac:dyDescent="0.25">
      <c r="A210" s="4">
        <v>203</v>
      </c>
      <c r="B210" s="4">
        <v>401514</v>
      </c>
      <c r="C210" s="2" t="s">
        <v>488</v>
      </c>
      <c r="D210" s="2" t="s">
        <v>489</v>
      </c>
      <c r="E210" s="2" t="s">
        <v>464</v>
      </c>
      <c r="F210" s="2" t="s">
        <v>19</v>
      </c>
      <c r="G210" s="2" t="s">
        <v>490</v>
      </c>
      <c r="H210" s="7">
        <v>89.36</v>
      </c>
      <c r="I210" s="7"/>
      <c r="J210" s="63">
        <v>-31.42</v>
      </c>
      <c r="K210" s="7">
        <v>57.94</v>
      </c>
      <c r="M210" s="6">
        <v>93.88000000000001</v>
      </c>
      <c r="O210" s="65">
        <v>-31.42</v>
      </c>
      <c r="P210" s="64">
        <v>62.460000000000008</v>
      </c>
      <c r="S210" s="64" t="e">
        <f>#REF!*#REF!</f>
        <v>#REF!</v>
      </c>
      <c r="T210" s="64" t="e">
        <f>(H210+I210)*#REF!</f>
        <v>#REF!</v>
      </c>
      <c r="Y210" s="64" t="e">
        <f>#REF!*#REF!</f>
        <v>#REF!</v>
      </c>
      <c r="Z210" s="64" t="e">
        <f>(M210+N210)*#REF!</f>
        <v>#REF!</v>
      </c>
    </row>
    <row r="211" spans="1:26" x14ac:dyDescent="0.25">
      <c r="A211" s="4">
        <v>204</v>
      </c>
      <c r="B211" s="4">
        <v>102184</v>
      </c>
      <c r="C211" s="2" t="s">
        <v>491</v>
      </c>
      <c r="D211" s="2" t="s">
        <v>493</v>
      </c>
      <c r="E211" s="2" t="s">
        <v>492</v>
      </c>
      <c r="F211" s="2" t="s">
        <v>19</v>
      </c>
      <c r="G211" s="2" t="s">
        <v>494</v>
      </c>
      <c r="H211" s="7">
        <v>36.909999999999997</v>
      </c>
      <c r="I211" s="7"/>
      <c r="J211" s="63"/>
      <c r="K211" s="7">
        <v>36.909999999999997</v>
      </c>
      <c r="M211" s="6">
        <v>38.78</v>
      </c>
      <c r="P211" s="64">
        <v>38.78</v>
      </c>
      <c r="S211" s="64" t="e">
        <f>#REF!*#REF!</f>
        <v>#REF!</v>
      </c>
      <c r="T211" s="64" t="e">
        <f>(H211+I211)*#REF!</f>
        <v>#REF!</v>
      </c>
      <c r="Y211" s="64" t="e">
        <f>#REF!*#REF!</f>
        <v>#REF!</v>
      </c>
      <c r="Z211" s="64" t="e">
        <f>(M211+N211)*#REF!</f>
        <v>#REF!</v>
      </c>
    </row>
    <row r="212" spans="1:26" x14ac:dyDescent="0.25">
      <c r="A212" s="4">
        <v>205</v>
      </c>
      <c r="B212" s="4">
        <v>133926</v>
      </c>
      <c r="C212" s="2" t="s">
        <v>495</v>
      </c>
      <c r="D212" s="2" t="s">
        <v>496</v>
      </c>
      <c r="E212" s="2" t="s">
        <v>492</v>
      </c>
      <c r="F212" s="2" t="s">
        <v>19</v>
      </c>
      <c r="G212" s="2" t="s">
        <v>497</v>
      </c>
      <c r="H212" s="7">
        <v>39.369999999999997</v>
      </c>
      <c r="I212" s="7"/>
      <c r="J212" s="63"/>
      <c r="K212" s="7">
        <v>39.369999999999997</v>
      </c>
      <c r="M212" s="6">
        <v>41.36</v>
      </c>
      <c r="P212" s="64">
        <v>41.36</v>
      </c>
      <c r="S212" s="64" t="e">
        <f>#REF!*#REF!</f>
        <v>#REF!</v>
      </c>
      <c r="T212" s="64" t="e">
        <f>(H212+I212)*#REF!</f>
        <v>#REF!</v>
      </c>
      <c r="Y212" s="64" t="e">
        <f>#REF!*#REF!</f>
        <v>#REF!</v>
      </c>
      <c r="Z212" s="64" t="e">
        <f>(M212+N212)*#REF!</f>
        <v>#REF!</v>
      </c>
    </row>
    <row r="213" spans="1:26" x14ac:dyDescent="0.25">
      <c r="A213" s="4">
        <v>206</v>
      </c>
      <c r="B213" s="4">
        <v>133927</v>
      </c>
      <c r="C213" s="2" t="s">
        <v>498</v>
      </c>
      <c r="D213" s="2" t="s">
        <v>499</v>
      </c>
      <c r="E213" s="2" t="s">
        <v>492</v>
      </c>
      <c r="F213" s="2" t="s">
        <v>19</v>
      </c>
      <c r="G213" s="2" t="s">
        <v>500</v>
      </c>
      <c r="H213" s="7">
        <v>45.15</v>
      </c>
      <c r="I213" s="7"/>
      <c r="J213" s="63"/>
      <c r="K213" s="7">
        <v>45.15</v>
      </c>
      <c r="M213" s="6">
        <v>47.44</v>
      </c>
      <c r="P213" s="64">
        <v>47.44</v>
      </c>
      <c r="S213" s="64" t="e">
        <f>#REF!*#REF!</f>
        <v>#REF!</v>
      </c>
      <c r="T213" s="64" t="e">
        <f>(H213+I213)*#REF!</f>
        <v>#REF!</v>
      </c>
      <c r="Y213" s="64" t="e">
        <f>#REF!*#REF!</f>
        <v>#REF!</v>
      </c>
      <c r="Z213" s="64" t="e">
        <f>(M213+N213)*#REF!</f>
        <v>#REF!</v>
      </c>
    </row>
    <row r="214" spans="1:26" x14ac:dyDescent="0.25">
      <c r="A214" s="4">
        <v>207</v>
      </c>
      <c r="B214" s="4">
        <v>133929</v>
      </c>
      <c r="C214" s="2" t="s">
        <v>501</v>
      </c>
      <c r="D214" s="2" t="s">
        <v>502</v>
      </c>
      <c r="E214" s="2" t="s">
        <v>492</v>
      </c>
      <c r="F214" s="2" t="s">
        <v>19</v>
      </c>
      <c r="G214" s="2" t="s">
        <v>503</v>
      </c>
      <c r="H214" s="7">
        <v>44.79</v>
      </c>
      <c r="I214" s="7"/>
      <c r="J214" s="63"/>
      <c r="K214" s="7">
        <v>44.79</v>
      </c>
      <c r="M214" s="6">
        <v>47.059999999999995</v>
      </c>
      <c r="P214" s="64">
        <v>47.059999999999995</v>
      </c>
      <c r="S214" s="64" t="e">
        <f>#REF!*#REF!</f>
        <v>#REF!</v>
      </c>
      <c r="T214" s="64" t="e">
        <f>(H214+I214)*#REF!</f>
        <v>#REF!</v>
      </c>
      <c r="Y214" s="64" t="e">
        <f>#REF!*#REF!</f>
        <v>#REF!</v>
      </c>
      <c r="Z214" s="64" t="e">
        <f>(M214+N214)*#REF!</f>
        <v>#REF!</v>
      </c>
    </row>
    <row r="215" spans="1:26" x14ac:dyDescent="0.25">
      <c r="A215" s="4">
        <v>208</v>
      </c>
      <c r="B215" s="4">
        <v>140273</v>
      </c>
      <c r="C215" s="2" t="s">
        <v>504</v>
      </c>
      <c r="D215" s="2" t="s">
        <v>505</v>
      </c>
      <c r="E215" s="2" t="s">
        <v>492</v>
      </c>
      <c r="F215" s="2" t="s">
        <v>19</v>
      </c>
      <c r="G215" s="2" t="s">
        <v>308</v>
      </c>
      <c r="H215" s="7">
        <v>46.55</v>
      </c>
      <c r="I215" s="7"/>
      <c r="J215" s="63"/>
      <c r="K215" s="7">
        <v>46.55</v>
      </c>
      <c r="M215" s="6">
        <v>48.91</v>
      </c>
      <c r="P215" s="64">
        <v>48.91</v>
      </c>
      <c r="S215" s="64" t="e">
        <f>#REF!*#REF!</f>
        <v>#REF!</v>
      </c>
      <c r="T215" s="64" t="e">
        <f>(H215+I215)*#REF!</f>
        <v>#REF!</v>
      </c>
      <c r="Y215" s="64" t="e">
        <f>#REF!*#REF!</f>
        <v>#REF!</v>
      </c>
      <c r="Z215" s="64" t="e">
        <f>(M215+N215)*#REF!</f>
        <v>#REF!</v>
      </c>
    </row>
    <row r="216" spans="1:26" x14ac:dyDescent="0.25">
      <c r="A216" s="4">
        <v>209</v>
      </c>
      <c r="B216" s="4">
        <v>102558</v>
      </c>
      <c r="C216" s="4">
        <v>19232</v>
      </c>
      <c r="D216" s="2" t="s">
        <v>506</v>
      </c>
      <c r="E216" s="2" t="s">
        <v>507</v>
      </c>
      <c r="F216" s="2" t="s">
        <v>19</v>
      </c>
      <c r="G216" s="2" t="s">
        <v>508</v>
      </c>
      <c r="H216" s="7">
        <v>29.98</v>
      </c>
      <c r="I216" s="7"/>
      <c r="J216" s="63"/>
      <c r="K216" s="7">
        <v>29.98</v>
      </c>
      <c r="M216" s="6">
        <v>31.5</v>
      </c>
      <c r="P216" s="64">
        <v>31.5</v>
      </c>
      <c r="S216" s="64" t="e">
        <f>#REF!*#REF!</f>
        <v>#REF!</v>
      </c>
      <c r="T216" s="64" t="e">
        <f>(H216+I216)*#REF!</f>
        <v>#REF!</v>
      </c>
      <c r="Y216" s="64" t="e">
        <f>#REF!*#REF!</f>
        <v>#REF!</v>
      </c>
      <c r="Z216" s="64" t="e">
        <f>(M216+N216)*#REF!</f>
        <v>#REF!</v>
      </c>
    </row>
    <row r="217" spans="1:26" x14ac:dyDescent="0.25">
      <c r="A217" s="4">
        <v>210</v>
      </c>
      <c r="B217" s="4">
        <v>113031</v>
      </c>
      <c r="C217" s="4">
        <v>19231</v>
      </c>
      <c r="D217" s="2" t="s">
        <v>509</v>
      </c>
      <c r="E217" s="2" t="s">
        <v>507</v>
      </c>
      <c r="F217" s="2" t="s">
        <v>19</v>
      </c>
      <c r="G217" s="2" t="s">
        <v>508</v>
      </c>
      <c r="H217" s="7">
        <v>23.78</v>
      </c>
      <c r="I217" s="7"/>
      <c r="J217" s="63"/>
      <c r="K217" s="7">
        <v>23.78</v>
      </c>
      <c r="M217" s="6">
        <v>24.98</v>
      </c>
      <c r="P217" s="64">
        <v>24.98</v>
      </c>
      <c r="S217" s="64" t="e">
        <f>#REF!*#REF!</f>
        <v>#REF!</v>
      </c>
      <c r="T217" s="64" t="e">
        <f>(H217+I217)*#REF!</f>
        <v>#REF!</v>
      </c>
      <c r="Y217" s="64" t="e">
        <f>#REF!*#REF!</f>
        <v>#REF!</v>
      </c>
      <c r="Z217" s="64" t="e">
        <f>(M217+N217)*#REF!</f>
        <v>#REF!</v>
      </c>
    </row>
    <row r="218" spans="1:26" x14ac:dyDescent="0.25">
      <c r="A218" s="4">
        <v>211</v>
      </c>
      <c r="B218" s="4">
        <v>133798</v>
      </c>
      <c r="C218" s="4">
        <v>19321</v>
      </c>
      <c r="D218" s="2" t="s">
        <v>510</v>
      </c>
      <c r="E218" s="2" t="s">
        <v>507</v>
      </c>
      <c r="F218" s="2" t="s">
        <v>19</v>
      </c>
      <c r="G218" s="2" t="s">
        <v>511</v>
      </c>
      <c r="H218" s="7">
        <v>26.44</v>
      </c>
      <c r="I218" s="7"/>
      <c r="J218" s="63"/>
      <c r="K218" s="7">
        <v>26.44</v>
      </c>
      <c r="M218" s="6">
        <v>27.78</v>
      </c>
      <c r="P218" s="64">
        <v>27.78</v>
      </c>
      <c r="S218" s="64" t="e">
        <f>#REF!*#REF!</f>
        <v>#REF!</v>
      </c>
      <c r="T218" s="64" t="e">
        <f>(H218+I218)*#REF!</f>
        <v>#REF!</v>
      </c>
      <c r="Y218" s="64" t="e">
        <f>#REF!*#REF!</f>
        <v>#REF!</v>
      </c>
      <c r="Z218" s="64" t="e">
        <f>(M218+N218)*#REF!</f>
        <v>#REF!</v>
      </c>
    </row>
    <row r="219" spans="1:26" x14ac:dyDescent="0.25">
      <c r="A219" s="4">
        <v>212</v>
      </c>
      <c r="B219" s="4">
        <v>134083</v>
      </c>
      <c r="C219" s="4">
        <v>19322</v>
      </c>
      <c r="D219" s="2" t="s">
        <v>512</v>
      </c>
      <c r="E219" s="2" t="s">
        <v>507</v>
      </c>
      <c r="F219" s="2" t="s">
        <v>19</v>
      </c>
      <c r="G219" s="2" t="s">
        <v>511</v>
      </c>
      <c r="H219" s="7">
        <v>31.37</v>
      </c>
      <c r="I219" s="7"/>
      <c r="J219" s="63"/>
      <c r="K219" s="7">
        <v>31.37</v>
      </c>
      <c r="M219" s="6">
        <v>32.96</v>
      </c>
      <c r="P219" s="64">
        <v>32.96</v>
      </c>
      <c r="S219" s="64" t="e">
        <f>#REF!*#REF!</f>
        <v>#REF!</v>
      </c>
      <c r="T219" s="64" t="e">
        <f>(H219+I219)*#REF!</f>
        <v>#REF!</v>
      </c>
      <c r="Y219" s="64" t="e">
        <f>#REF!*#REF!</f>
        <v>#REF!</v>
      </c>
      <c r="Z219" s="64" t="e">
        <f>(M219+N219)*#REF!</f>
        <v>#REF!</v>
      </c>
    </row>
    <row r="220" spans="1:26" x14ac:dyDescent="0.25">
      <c r="A220" s="4">
        <v>213</v>
      </c>
      <c r="B220" s="4">
        <v>403799</v>
      </c>
      <c r="C220" s="4">
        <v>78976</v>
      </c>
      <c r="D220" s="2" t="s">
        <v>513</v>
      </c>
      <c r="E220" s="2" t="s">
        <v>507</v>
      </c>
      <c r="F220" s="2" t="s">
        <v>19</v>
      </c>
      <c r="G220" s="2" t="s">
        <v>238</v>
      </c>
      <c r="H220" s="7">
        <v>63.75</v>
      </c>
      <c r="I220" s="7"/>
      <c r="J220" s="63">
        <v>-11.54</v>
      </c>
      <c r="K220" s="7">
        <v>52.21</v>
      </c>
      <c r="M220" s="6">
        <v>66.97</v>
      </c>
      <c r="O220" s="65">
        <v>-11.54</v>
      </c>
      <c r="P220" s="64">
        <v>55.43</v>
      </c>
      <c r="S220" s="64" t="e">
        <f>#REF!*#REF!</f>
        <v>#REF!</v>
      </c>
      <c r="T220" s="64" t="e">
        <f>(H220+I220)*#REF!</f>
        <v>#REF!</v>
      </c>
      <c r="Y220" s="64" t="e">
        <f>#REF!*#REF!</f>
        <v>#REF!</v>
      </c>
      <c r="Z220" s="64" t="e">
        <f>(M220+N220)*#REF!</f>
        <v>#REF!</v>
      </c>
    </row>
    <row r="221" spans="1:26" x14ac:dyDescent="0.25">
      <c r="A221" s="4">
        <v>214</v>
      </c>
      <c r="B221" s="4">
        <v>403800</v>
      </c>
      <c r="C221" s="4">
        <v>78977</v>
      </c>
      <c r="D221" s="2" t="s">
        <v>514</v>
      </c>
      <c r="E221" s="2" t="s">
        <v>507</v>
      </c>
      <c r="F221" s="2" t="s">
        <v>19</v>
      </c>
      <c r="G221" s="2" t="s">
        <v>238</v>
      </c>
      <c r="H221" s="7">
        <v>68.350000000000009</v>
      </c>
      <c r="I221" s="7"/>
      <c r="J221" s="63">
        <v>-11.54</v>
      </c>
      <c r="K221" s="7">
        <v>56.810000000000009</v>
      </c>
      <c r="M221" s="6">
        <v>71.81</v>
      </c>
      <c r="O221" s="65">
        <v>-11.54</v>
      </c>
      <c r="P221" s="64">
        <v>60.27</v>
      </c>
      <c r="S221" s="64" t="e">
        <f>#REF!*#REF!</f>
        <v>#REF!</v>
      </c>
      <c r="T221" s="64" t="e">
        <f>(H221+I221)*#REF!</f>
        <v>#REF!</v>
      </c>
      <c r="Y221" s="64" t="e">
        <f>#REF!*#REF!</f>
        <v>#REF!</v>
      </c>
      <c r="Z221" s="64" t="e">
        <f>(M221+N221)*#REF!</f>
        <v>#REF!</v>
      </c>
    </row>
    <row r="222" spans="1:26" x14ac:dyDescent="0.25">
      <c r="A222" s="4">
        <v>215</v>
      </c>
      <c r="B222" s="4">
        <v>403807</v>
      </c>
      <c r="C222" s="4">
        <v>66256</v>
      </c>
      <c r="D222" s="2" t="s">
        <v>515</v>
      </c>
      <c r="E222" s="2" t="s">
        <v>507</v>
      </c>
      <c r="F222" s="2" t="s">
        <v>19</v>
      </c>
      <c r="G222" s="2" t="s">
        <v>516</v>
      </c>
      <c r="H222" s="7">
        <v>66.180000000000007</v>
      </c>
      <c r="I222" s="7"/>
      <c r="J222" s="63">
        <v>-14.42</v>
      </c>
      <c r="K222" s="7">
        <v>51.760000000000005</v>
      </c>
      <c r="M222" s="6">
        <v>69.53</v>
      </c>
      <c r="O222" s="65">
        <v>-14.42</v>
      </c>
      <c r="P222" s="64">
        <v>55.11</v>
      </c>
      <c r="S222" s="64" t="e">
        <f>#REF!*#REF!</f>
        <v>#REF!</v>
      </c>
      <c r="T222" s="64" t="e">
        <f>(H222+I222)*#REF!</f>
        <v>#REF!</v>
      </c>
      <c r="Y222" s="64" t="e">
        <f>#REF!*#REF!</f>
        <v>#REF!</v>
      </c>
      <c r="Z222" s="64" t="e">
        <f>(M222+N222)*#REF!</f>
        <v>#REF!</v>
      </c>
    </row>
    <row r="223" spans="1:26" x14ac:dyDescent="0.25">
      <c r="A223" s="4">
        <v>216</v>
      </c>
      <c r="B223" s="4">
        <v>404501</v>
      </c>
      <c r="C223" s="4">
        <v>66257</v>
      </c>
      <c r="D223" s="2" t="s">
        <v>517</v>
      </c>
      <c r="E223" s="2" t="s">
        <v>507</v>
      </c>
      <c r="F223" s="2" t="s">
        <v>19</v>
      </c>
      <c r="G223" s="2" t="s">
        <v>67</v>
      </c>
      <c r="H223" s="7">
        <v>71.010000000000005</v>
      </c>
      <c r="I223" s="7"/>
      <c r="J223" s="63">
        <v>-14.42</v>
      </c>
      <c r="K223" s="7">
        <v>56.59</v>
      </c>
      <c r="M223" s="6">
        <v>74.61</v>
      </c>
      <c r="O223" s="65">
        <v>-14.42</v>
      </c>
      <c r="P223" s="64">
        <v>60.19</v>
      </c>
      <c r="S223" s="64" t="e">
        <f>#REF!*#REF!</f>
        <v>#REF!</v>
      </c>
      <c r="T223" s="64" t="e">
        <f>(H223+I223)*#REF!</f>
        <v>#REF!</v>
      </c>
      <c r="Y223" s="64" t="e">
        <f>#REF!*#REF!</f>
        <v>#REF!</v>
      </c>
      <c r="Z223" s="64" t="e">
        <f>(M223+N223)*#REF!</f>
        <v>#REF!</v>
      </c>
    </row>
    <row r="224" spans="1:26" x14ac:dyDescent="0.25">
      <c r="A224" s="4">
        <v>217</v>
      </c>
      <c r="B224" s="4">
        <v>403762</v>
      </c>
      <c r="C224" s="4">
        <v>74815</v>
      </c>
      <c r="D224" s="2" t="s">
        <v>518</v>
      </c>
      <c r="E224" s="2" t="s">
        <v>507</v>
      </c>
      <c r="F224" s="2" t="s">
        <v>19</v>
      </c>
      <c r="G224" s="2" t="s">
        <v>519</v>
      </c>
      <c r="H224" s="7">
        <v>75.83</v>
      </c>
      <c r="I224" s="7"/>
      <c r="J224" s="63">
        <v>-12.33</v>
      </c>
      <c r="K224" s="7">
        <v>63.5</v>
      </c>
      <c r="M224" s="6">
        <v>79.67</v>
      </c>
      <c r="O224" s="65">
        <v>-12.33</v>
      </c>
      <c r="P224" s="64">
        <v>67.34</v>
      </c>
      <c r="S224" s="64" t="e">
        <f>#REF!*#REF!</f>
        <v>#REF!</v>
      </c>
      <c r="T224" s="64" t="e">
        <f>(H224+I224)*#REF!</f>
        <v>#REF!</v>
      </c>
      <c r="Y224" s="64" t="e">
        <f>#REF!*#REF!</f>
        <v>#REF!</v>
      </c>
      <c r="Z224" s="64" t="e">
        <f>(M224+N224)*#REF!</f>
        <v>#REF!</v>
      </c>
    </row>
    <row r="225" spans="1:26" x14ac:dyDescent="0.25">
      <c r="A225" s="4">
        <v>218</v>
      </c>
      <c r="B225" s="4">
        <v>406826</v>
      </c>
      <c r="C225" s="4">
        <v>78915</v>
      </c>
      <c r="D225" s="2" t="s">
        <v>520</v>
      </c>
      <c r="E225" s="2" t="s">
        <v>507</v>
      </c>
      <c r="F225" s="2" t="s">
        <v>19</v>
      </c>
      <c r="G225" s="2" t="s">
        <v>519</v>
      </c>
      <c r="H225" s="7">
        <v>75.83</v>
      </c>
      <c r="I225" s="7"/>
      <c r="J225" s="63">
        <v>-12.33</v>
      </c>
      <c r="K225" s="7">
        <v>63.5</v>
      </c>
      <c r="M225" s="6">
        <v>79.67</v>
      </c>
      <c r="O225" s="65">
        <v>-12.33</v>
      </c>
      <c r="P225" s="64">
        <v>67.34</v>
      </c>
      <c r="S225" s="64" t="e">
        <f>#REF!*#REF!</f>
        <v>#REF!</v>
      </c>
      <c r="T225" s="64" t="e">
        <f>(H225+I225)*#REF!</f>
        <v>#REF!</v>
      </c>
      <c r="Y225" s="64" t="e">
        <f>#REF!*#REF!</f>
        <v>#REF!</v>
      </c>
      <c r="Z225" s="64" t="e">
        <f>(M225+N225)*#REF!</f>
        <v>#REF!</v>
      </c>
    </row>
    <row r="226" spans="1:26" x14ac:dyDescent="0.25">
      <c r="A226" s="4">
        <v>219</v>
      </c>
      <c r="B226" s="4">
        <v>139970</v>
      </c>
      <c r="C226" s="2" t="s">
        <v>521</v>
      </c>
      <c r="D226" s="2" t="s">
        <v>523</v>
      </c>
      <c r="E226" s="2" t="s">
        <v>522</v>
      </c>
      <c r="F226" s="2" t="s">
        <v>19</v>
      </c>
      <c r="G226" s="2" t="s">
        <v>524</v>
      </c>
      <c r="H226" s="7">
        <v>54.33</v>
      </c>
      <c r="I226" s="7"/>
      <c r="J226" s="63"/>
      <c r="K226" s="7">
        <v>54.33</v>
      </c>
      <c r="M226" s="6">
        <v>57.089999999999996</v>
      </c>
      <c r="P226" s="64">
        <v>57.089999999999996</v>
      </c>
      <c r="S226" s="64" t="e">
        <f>#REF!*#REF!</f>
        <v>#REF!</v>
      </c>
      <c r="T226" s="64" t="e">
        <f>(H226+I226)*#REF!</f>
        <v>#REF!</v>
      </c>
      <c r="Y226" s="64" t="e">
        <f>#REF!*#REF!</f>
        <v>#REF!</v>
      </c>
      <c r="Z226" s="64" t="e">
        <f>(M226+N226)*#REF!</f>
        <v>#REF!</v>
      </c>
    </row>
    <row r="227" spans="1:26" x14ac:dyDescent="0.25">
      <c r="A227" s="4">
        <v>220</v>
      </c>
      <c r="B227" s="4">
        <v>133918</v>
      </c>
      <c r="C227" s="2" t="s">
        <v>525</v>
      </c>
      <c r="D227" s="2" t="s">
        <v>527</v>
      </c>
      <c r="E227" s="2" t="s">
        <v>526</v>
      </c>
      <c r="F227" s="2" t="s">
        <v>19</v>
      </c>
      <c r="G227" s="2" t="s">
        <v>528</v>
      </c>
      <c r="H227" s="7">
        <v>89.72</v>
      </c>
      <c r="I227" s="7"/>
      <c r="J227" s="63"/>
      <c r="K227" s="7">
        <v>89.72</v>
      </c>
      <c r="M227" s="6">
        <v>94.26</v>
      </c>
      <c r="P227" s="64">
        <v>94.26</v>
      </c>
      <c r="S227" s="64" t="e">
        <f>#REF!*#REF!</f>
        <v>#REF!</v>
      </c>
      <c r="T227" s="64" t="e">
        <f>(H227+I227)*#REF!</f>
        <v>#REF!</v>
      </c>
      <c r="Y227" s="64" t="e">
        <f>#REF!*#REF!</f>
        <v>#REF!</v>
      </c>
      <c r="Z227" s="64" t="e">
        <f>(M227+N227)*#REF!</f>
        <v>#REF!</v>
      </c>
    </row>
    <row r="228" spans="1:26" x14ac:dyDescent="0.25">
      <c r="A228" s="4">
        <v>221</v>
      </c>
      <c r="B228" s="4">
        <v>144045</v>
      </c>
      <c r="C228" s="2" t="s">
        <v>529</v>
      </c>
      <c r="D228" s="2" t="s">
        <v>530</v>
      </c>
      <c r="E228" s="2" t="s">
        <v>526</v>
      </c>
      <c r="F228" s="2" t="s">
        <v>19</v>
      </c>
      <c r="G228" s="2" t="s">
        <v>531</v>
      </c>
      <c r="H228" s="7">
        <v>96.01</v>
      </c>
      <c r="I228" s="7"/>
      <c r="J228" s="63"/>
      <c r="K228" s="7">
        <v>96.01</v>
      </c>
      <c r="M228" s="6">
        <v>100.87</v>
      </c>
      <c r="P228" s="64">
        <v>100.87</v>
      </c>
      <c r="S228" s="64" t="e">
        <f>#REF!*#REF!</f>
        <v>#REF!</v>
      </c>
      <c r="T228" s="64" t="e">
        <f>(H228+I228)*#REF!</f>
        <v>#REF!</v>
      </c>
      <c r="Y228" s="64" t="e">
        <f>#REF!*#REF!</f>
        <v>#REF!</v>
      </c>
      <c r="Z228" s="64" t="e">
        <f>(M228+N228)*#REF!</f>
        <v>#REF!</v>
      </c>
    </row>
    <row r="229" spans="1:26" x14ac:dyDescent="0.25">
      <c r="A229" s="51" t="s">
        <v>1634</v>
      </c>
      <c r="B229" s="4">
        <v>406364</v>
      </c>
      <c r="C229" s="2" t="s">
        <v>532</v>
      </c>
      <c r="D229" s="2" t="s">
        <v>533</v>
      </c>
      <c r="E229" s="2" t="s">
        <v>534</v>
      </c>
      <c r="F229" s="2" t="s">
        <v>19</v>
      </c>
      <c r="G229" s="2" t="s">
        <v>276</v>
      </c>
      <c r="H229" s="7">
        <v>27.55</v>
      </c>
      <c r="I229" s="59">
        <v>5.63</v>
      </c>
      <c r="J229" s="63"/>
      <c r="K229" s="7">
        <v>33.18</v>
      </c>
      <c r="M229" s="6">
        <v>27.55</v>
      </c>
      <c r="N229" s="64">
        <v>7.33</v>
      </c>
      <c r="P229" s="64">
        <v>34.880000000000003</v>
      </c>
      <c r="S229" s="64" t="e">
        <f>#REF!*#REF!</f>
        <v>#REF!</v>
      </c>
      <c r="T229" s="64" t="e">
        <f>(H229+I229)*#REF!</f>
        <v>#REF!</v>
      </c>
      <c r="Y229" s="64" t="e">
        <f>#REF!*#REF!</f>
        <v>#REF!</v>
      </c>
      <c r="Z229" s="64" t="e">
        <f>(M229+N229)*#REF!</f>
        <v>#REF!</v>
      </c>
    </row>
    <row r="230" spans="1:26" x14ac:dyDescent="0.25">
      <c r="A230" s="51" t="s">
        <v>1635</v>
      </c>
      <c r="B230" s="4">
        <v>102744</v>
      </c>
      <c r="C230" s="2" t="s">
        <v>1685</v>
      </c>
      <c r="D230" s="2" t="s">
        <v>1646</v>
      </c>
      <c r="E230" s="2" t="s">
        <v>534</v>
      </c>
      <c r="F230" s="2" t="s">
        <v>19</v>
      </c>
      <c r="G230" s="2" t="s">
        <v>276</v>
      </c>
      <c r="H230" s="7">
        <v>36.36</v>
      </c>
      <c r="I230" s="7"/>
      <c r="J230" s="63"/>
      <c r="K230" s="7">
        <v>36.36</v>
      </c>
      <c r="M230" s="6">
        <v>38.199999999999996</v>
      </c>
      <c r="P230" s="64">
        <v>38.199999999999996</v>
      </c>
      <c r="S230" s="64" t="e">
        <f>#REF!*#REF!</f>
        <v>#REF!</v>
      </c>
      <c r="T230" s="64" t="e">
        <f>(H230+I230)*#REF!</f>
        <v>#REF!</v>
      </c>
      <c r="Y230" s="64" t="e">
        <f>#REF!*#REF!</f>
        <v>#REF!</v>
      </c>
      <c r="Z230" s="64" t="e">
        <f>(M230+N230)*#REF!</f>
        <v>#REF!</v>
      </c>
    </row>
    <row r="231" spans="1:26" x14ac:dyDescent="0.25">
      <c r="A231" s="51" t="s">
        <v>1636</v>
      </c>
      <c r="B231" s="4">
        <v>406508</v>
      </c>
      <c r="C231" s="2" t="s">
        <v>535</v>
      </c>
      <c r="D231" s="2" t="s">
        <v>536</v>
      </c>
      <c r="E231" s="2" t="s">
        <v>534</v>
      </c>
      <c r="F231" s="2" t="s">
        <v>19</v>
      </c>
      <c r="G231" s="2" t="s">
        <v>283</v>
      </c>
      <c r="H231" s="7">
        <v>43.96</v>
      </c>
      <c r="I231" s="59">
        <v>8.99</v>
      </c>
      <c r="J231" s="63"/>
      <c r="K231" s="7">
        <v>52.95</v>
      </c>
      <c r="M231" s="6">
        <v>43.96</v>
      </c>
      <c r="N231" s="64">
        <v>11.69</v>
      </c>
      <c r="P231" s="64">
        <v>55.65</v>
      </c>
      <c r="S231" s="64" t="e">
        <f>#REF!*#REF!</f>
        <v>#REF!</v>
      </c>
      <c r="T231" s="64" t="e">
        <f>(H231+I231)*#REF!</f>
        <v>#REF!</v>
      </c>
      <c r="Y231" s="64" t="e">
        <f>#REF!*#REF!</f>
        <v>#REF!</v>
      </c>
      <c r="Z231" s="64" t="e">
        <f>(M231+N231)*#REF!</f>
        <v>#REF!</v>
      </c>
    </row>
    <row r="232" spans="1:26" x14ac:dyDescent="0.25">
      <c r="A232" s="51" t="s">
        <v>1637</v>
      </c>
      <c r="B232" s="4">
        <v>141561</v>
      </c>
      <c r="C232" s="2" t="s">
        <v>1655</v>
      </c>
      <c r="D232" s="2" t="s">
        <v>1656</v>
      </c>
      <c r="E232" s="2" t="s">
        <v>534</v>
      </c>
      <c r="F232" s="2" t="s">
        <v>19</v>
      </c>
      <c r="G232" s="2" t="s">
        <v>283</v>
      </c>
      <c r="H232" s="7">
        <v>66.710000000000008</v>
      </c>
      <c r="I232" s="7"/>
      <c r="J232" s="63"/>
      <c r="K232" s="7">
        <v>66.710000000000008</v>
      </c>
      <c r="M232" s="6">
        <v>70.09</v>
      </c>
      <c r="P232" s="64">
        <v>70.09</v>
      </c>
      <c r="S232" s="64" t="e">
        <f>#REF!*#REF!</f>
        <v>#REF!</v>
      </c>
      <c r="T232" s="64" t="e">
        <f>(H232+I232)*#REF!</f>
        <v>#REF!</v>
      </c>
      <c r="Y232" s="64" t="e">
        <f>#REF!*#REF!</f>
        <v>#REF!</v>
      </c>
      <c r="Z232" s="64" t="e">
        <f>(M232+N232)*#REF!</f>
        <v>#REF!</v>
      </c>
    </row>
    <row r="233" spans="1:26" x14ac:dyDescent="0.25">
      <c r="A233" s="4">
        <v>224</v>
      </c>
      <c r="B233" s="4">
        <v>133985</v>
      </c>
      <c r="C233" s="2" t="s">
        <v>537</v>
      </c>
      <c r="D233" s="2" t="s">
        <v>538</v>
      </c>
      <c r="E233" s="2" t="s">
        <v>539</v>
      </c>
      <c r="F233" s="2" t="s">
        <v>19</v>
      </c>
      <c r="G233" s="2" t="s">
        <v>540</v>
      </c>
      <c r="H233" s="7">
        <v>36.129999999999995</v>
      </c>
      <c r="I233" s="7"/>
      <c r="J233" s="63"/>
      <c r="K233" s="7">
        <v>36.129999999999995</v>
      </c>
      <c r="M233" s="6">
        <v>37.96</v>
      </c>
      <c r="P233" s="64">
        <v>37.96</v>
      </c>
      <c r="S233" s="64" t="e">
        <f>#REF!*#REF!</f>
        <v>#REF!</v>
      </c>
      <c r="T233" s="64" t="e">
        <f>(H233+I233)*#REF!</f>
        <v>#REF!</v>
      </c>
      <c r="Y233" s="64" t="e">
        <f>#REF!*#REF!</f>
        <v>#REF!</v>
      </c>
      <c r="Z233" s="64" t="e">
        <f>(M233+N233)*#REF!</f>
        <v>#REF!</v>
      </c>
    </row>
    <row r="234" spans="1:26" x14ac:dyDescent="0.25">
      <c r="A234" s="4">
        <v>225</v>
      </c>
      <c r="B234" s="4">
        <v>403630</v>
      </c>
      <c r="C234" s="2" t="s">
        <v>541</v>
      </c>
      <c r="D234" s="2" t="s">
        <v>542</v>
      </c>
      <c r="E234" s="2" t="s">
        <v>539</v>
      </c>
      <c r="F234" s="2" t="s">
        <v>19</v>
      </c>
      <c r="G234" s="2" t="s">
        <v>543</v>
      </c>
      <c r="H234" s="7">
        <v>179.67</v>
      </c>
      <c r="I234" s="7"/>
      <c r="J234" s="63">
        <v>-23.91</v>
      </c>
      <c r="K234" s="7">
        <v>155.76</v>
      </c>
      <c r="M234" s="6">
        <v>188.76999999999998</v>
      </c>
      <c r="O234" s="65">
        <v>-23.91</v>
      </c>
      <c r="P234" s="64">
        <v>164.85999999999999</v>
      </c>
      <c r="S234" s="64" t="e">
        <f>#REF!*#REF!</f>
        <v>#REF!</v>
      </c>
      <c r="T234" s="64" t="e">
        <f>(H234+I234)*#REF!</f>
        <v>#REF!</v>
      </c>
      <c r="Y234" s="64" t="e">
        <f>#REF!*#REF!</f>
        <v>#REF!</v>
      </c>
      <c r="Z234" s="64" t="e">
        <f>(M234+N234)*#REF!</f>
        <v>#REF!</v>
      </c>
    </row>
    <row r="235" spans="1:26" x14ac:dyDescent="0.25">
      <c r="A235" s="4">
        <v>226</v>
      </c>
      <c r="B235" s="4">
        <v>403631</v>
      </c>
      <c r="C235" s="2" t="s">
        <v>544</v>
      </c>
      <c r="D235" s="2" t="s">
        <v>545</v>
      </c>
      <c r="E235" s="2" t="s">
        <v>539</v>
      </c>
      <c r="F235" s="2" t="s">
        <v>19</v>
      </c>
      <c r="G235" s="2" t="s">
        <v>543</v>
      </c>
      <c r="H235" s="7">
        <v>179.67</v>
      </c>
      <c r="I235" s="7"/>
      <c r="J235" s="63">
        <v>-23.91</v>
      </c>
      <c r="K235" s="7">
        <v>155.76</v>
      </c>
      <c r="M235" s="6">
        <v>188.76999999999998</v>
      </c>
      <c r="O235" s="65">
        <v>-23.91</v>
      </c>
      <c r="P235" s="64">
        <v>164.85999999999999</v>
      </c>
      <c r="S235" s="64" t="e">
        <f>#REF!*#REF!</f>
        <v>#REF!</v>
      </c>
      <c r="T235" s="64" t="e">
        <f>(H235+I235)*#REF!</f>
        <v>#REF!</v>
      </c>
      <c r="Y235" s="64" t="e">
        <f>#REF!*#REF!</f>
        <v>#REF!</v>
      </c>
      <c r="Z235" s="64" t="e">
        <f>(M235+N235)*#REF!</f>
        <v>#REF!</v>
      </c>
    </row>
    <row r="236" spans="1:26" x14ac:dyDescent="0.25">
      <c r="A236" s="4">
        <v>227</v>
      </c>
      <c r="B236" s="4">
        <v>403632</v>
      </c>
      <c r="C236" s="2" t="s">
        <v>546</v>
      </c>
      <c r="D236" s="2" t="s">
        <v>547</v>
      </c>
      <c r="E236" s="2" t="s">
        <v>539</v>
      </c>
      <c r="F236" s="2" t="s">
        <v>19</v>
      </c>
      <c r="G236" s="2" t="s">
        <v>548</v>
      </c>
      <c r="H236" s="7">
        <v>170.5</v>
      </c>
      <c r="I236" s="7"/>
      <c r="J236" s="63">
        <v>-28.85</v>
      </c>
      <c r="K236" s="7">
        <v>141.65</v>
      </c>
      <c r="M236" s="6">
        <v>179.14</v>
      </c>
      <c r="O236" s="65">
        <v>-28.85</v>
      </c>
      <c r="P236" s="64">
        <v>150.29</v>
      </c>
      <c r="S236" s="64" t="e">
        <f>#REF!*#REF!</f>
        <v>#REF!</v>
      </c>
      <c r="T236" s="64" t="e">
        <f>(H236+I236)*#REF!</f>
        <v>#REF!</v>
      </c>
      <c r="Y236" s="64" t="e">
        <f>#REF!*#REF!</f>
        <v>#REF!</v>
      </c>
      <c r="Z236" s="64" t="e">
        <f>(M236+N236)*#REF!</f>
        <v>#REF!</v>
      </c>
    </row>
    <row r="237" spans="1:26" x14ac:dyDescent="0.25">
      <c r="A237" s="4">
        <v>228</v>
      </c>
      <c r="B237" s="4">
        <v>403886</v>
      </c>
      <c r="C237" s="2" t="s">
        <v>549</v>
      </c>
      <c r="D237" s="2" t="s">
        <v>550</v>
      </c>
      <c r="E237" s="2" t="s">
        <v>539</v>
      </c>
      <c r="F237" s="2" t="s">
        <v>19</v>
      </c>
      <c r="G237" s="2" t="s">
        <v>543</v>
      </c>
      <c r="H237" s="7">
        <v>164.2</v>
      </c>
      <c r="I237" s="7"/>
      <c r="J237" s="63">
        <v>-23.91</v>
      </c>
      <c r="K237" s="7">
        <v>140.29</v>
      </c>
      <c r="M237" s="6">
        <v>172.51999999999998</v>
      </c>
      <c r="O237" s="65">
        <v>-23.91</v>
      </c>
      <c r="P237" s="64">
        <v>148.60999999999999</v>
      </c>
      <c r="S237" s="64" t="e">
        <f>#REF!*#REF!</f>
        <v>#REF!</v>
      </c>
      <c r="T237" s="64" t="e">
        <f>(H237+I237)*#REF!</f>
        <v>#REF!</v>
      </c>
      <c r="Y237" s="64" t="e">
        <f>#REF!*#REF!</f>
        <v>#REF!</v>
      </c>
      <c r="Z237" s="64" t="e">
        <f>(M237+N237)*#REF!</f>
        <v>#REF!</v>
      </c>
    </row>
    <row r="238" spans="1:26" x14ac:dyDescent="0.25">
      <c r="A238" s="4">
        <v>229</v>
      </c>
      <c r="B238" s="4">
        <v>404028</v>
      </c>
      <c r="C238" s="2" t="s">
        <v>551</v>
      </c>
      <c r="D238" s="2" t="s">
        <v>552</v>
      </c>
      <c r="E238" s="2" t="s">
        <v>539</v>
      </c>
      <c r="F238" s="2" t="s">
        <v>19</v>
      </c>
      <c r="G238" s="2" t="s">
        <v>543</v>
      </c>
      <c r="H238" s="7">
        <v>179.67</v>
      </c>
      <c r="I238" s="7"/>
      <c r="J238" s="63">
        <v>-23.91</v>
      </c>
      <c r="K238" s="7">
        <v>155.76</v>
      </c>
      <c r="M238" s="6">
        <v>188.76999999999998</v>
      </c>
      <c r="O238" s="65">
        <v>-23.91</v>
      </c>
      <c r="P238" s="64">
        <v>164.85999999999999</v>
      </c>
      <c r="S238" s="64" t="e">
        <f>#REF!*#REF!</f>
        <v>#REF!</v>
      </c>
      <c r="T238" s="64" t="e">
        <f>(H238+I238)*#REF!</f>
        <v>#REF!</v>
      </c>
      <c r="Y238" s="64" t="e">
        <f>#REF!*#REF!</f>
        <v>#REF!</v>
      </c>
      <c r="Z238" s="64" t="e">
        <f>(M238+N238)*#REF!</f>
        <v>#REF!</v>
      </c>
    </row>
    <row r="239" spans="1:26" x14ac:dyDescent="0.25">
      <c r="A239" s="4">
        <v>230</v>
      </c>
      <c r="B239" s="4">
        <v>405723</v>
      </c>
      <c r="C239" s="2" t="s">
        <v>553</v>
      </c>
      <c r="D239" s="2" t="s">
        <v>554</v>
      </c>
      <c r="E239" s="2" t="s">
        <v>539</v>
      </c>
      <c r="F239" s="2" t="s">
        <v>19</v>
      </c>
      <c r="G239" s="2" t="s">
        <v>548</v>
      </c>
      <c r="H239" s="7">
        <v>172.95</v>
      </c>
      <c r="I239" s="7"/>
      <c r="J239" s="63">
        <v>-28.85</v>
      </c>
      <c r="K239" s="7">
        <v>144.1</v>
      </c>
      <c r="M239" s="6">
        <v>181.70999999999998</v>
      </c>
      <c r="O239" s="65">
        <v>-28.85</v>
      </c>
      <c r="P239" s="64">
        <v>152.85999999999999</v>
      </c>
      <c r="S239" s="64" t="e">
        <f>#REF!*#REF!</f>
        <v>#REF!</v>
      </c>
      <c r="T239" s="64" t="e">
        <f>(H239+I239)*#REF!</f>
        <v>#REF!</v>
      </c>
      <c r="Y239" s="64" t="e">
        <f>#REF!*#REF!</f>
        <v>#REF!</v>
      </c>
      <c r="Z239" s="64" t="e">
        <f>(M239+N239)*#REF!</f>
        <v>#REF!</v>
      </c>
    </row>
    <row r="240" spans="1:26" x14ac:dyDescent="0.25">
      <c r="A240" s="4">
        <v>231</v>
      </c>
      <c r="B240" s="4">
        <v>405822</v>
      </c>
      <c r="C240" s="4">
        <v>11003</v>
      </c>
      <c r="D240" s="2" t="s">
        <v>555</v>
      </c>
      <c r="E240" s="2" t="s">
        <v>556</v>
      </c>
      <c r="F240" s="2" t="s">
        <v>19</v>
      </c>
      <c r="G240" s="2" t="s">
        <v>557</v>
      </c>
      <c r="H240" s="7">
        <v>80.03</v>
      </c>
      <c r="I240" s="7"/>
      <c r="J240" s="63">
        <v>-14.42</v>
      </c>
      <c r="K240" s="7">
        <v>65.61</v>
      </c>
      <c r="M240" s="6">
        <v>84.09</v>
      </c>
      <c r="O240" s="65">
        <v>-14.42</v>
      </c>
      <c r="P240" s="64">
        <v>69.67</v>
      </c>
      <c r="S240" s="64" t="e">
        <f>#REF!*#REF!</f>
        <v>#REF!</v>
      </c>
      <c r="T240" s="64" t="e">
        <f>(H240+I240)*#REF!</f>
        <v>#REF!</v>
      </c>
      <c r="Y240" s="64" t="e">
        <f>#REF!*#REF!</f>
        <v>#REF!</v>
      </c>
      <c r="Z240" s="64" t="e">
        <f>(M240+N240)*#REF!</f>
        <v>#REF!</v>
      </c>
    </row>
    <row r="241" spans="1:28" x14ac:dyDescent="0.25">
      <c r="A241" s="4">
        <v>232</v>
      </c>
      <c r="B241" s="4">
        <v>403916</v>
      </c>
      <c r="C241" s="4">
        <v>90500</v>
      </c>
      <c r="D241" s="2" t="s">
        <v>558</v>
      </c>
      <c r="E241" s="2" t="s">
        <v>556</v>
      </c>
      <c r="F241" s="2" t="s">
        <v>19</v>
      </c>
      <c r="G241" s="2" t="s">
        <v>559</v>
      </c>
      <c r="H241" s="7">
        <v>111.64</v>
      </c>
      <c r="I241" s="7"/>
      <c r="J241" s="63">
        <v>-19.13</v>
      </c>
      <c r="K241" s="7">
        <v>92.51</v>
      </c>
      <c r="M241" s="6">
        <v>117.29</v>
      </c>
      <c r="O241" s="65">
        <v>-19.13</v>
      </c>
      <c r="P241" s="64">
        <v>98.160000000000011</v>
      </c>
      <c r="S241" s="64" t="e">
        <f>#REF!*#REF!</f>
        <v>#REF!</v>
      </c>
      <c r="T241" s="64" t="e">
        <f>(H241+I241)*#REF!</f>
        <v>#REF!</v>
      </c>
      <c r="Y241" s="64" t="e">
        <f>#REF!*#REF!</f>
        <v>#REF!</v>
      </c>
      <c r="Z241" s="64" t="e">
        <f>(M241+N241)*#REF!</f>
        <v>#REF!</v>
      </c>
    </row>
    <row r="242" spans="1:28" x14ac:dyDescent="0.25">
      <c r="A242" s="4">
        <v>233</v>
      </c>
      <c r="B242" s="4">
        <v>403892</v>
      </c>
      <c r="C242" s="4">
        <v>90501</v>
      </c>
      <c r="D242" s="2" t="s">
        <v>560</v>
      </c>
      <c r="E242" s="2" t="s">
        <v>556</v>
      </c>
      <c r="F242" s="2" t="s">
        <v>19</v>
      </c>
      <c r="G242" s="2" t="s">
        <v>561</v>
      </c>
      <c r="H242" s="7">
        <v>107.36</v>
      </c>
      <c r="I242" s="7"/>
      <c r="J242" s="63">
        <v>-22</v>
      </c>
      <c r="K242" s="7">
        <v>85.36</v>
      </c>
      <c r="M242" s="6">
        <v>112.80000000000001</v>
      </c>
      <c r="O242" s="65">
        <v>-22</v>
      </c>
      <c r="P242" s="64">
        <v>90.800000000000011</v>
      </c>
      <c r="S242" s="64" t="e">
        <f>#REF!*#REF!</f>
        <v>#REF!</v>
      </c>
      <c r="T242" s="64" t="e">
        <f>(H242+I242)*#REF!</f>
        <v>#REF!</v>
      </c>
      <c r="Y242" s="64" t="e">
        <f>#REF!*#REF!</f>
        <v>#REF!</v>
      </c>
      <c r="Z242" s="64" t="e">
        <f>(M242+N242)*#REF!</f>
        <v>#REF!</v>
      </c>
    </row>
    <row r="243" spans="1:28" x14ac:dyDescent="0.25">
      <c r="A243" s="4">
        <v>234</v>
      </c>
      <c r="B243" s="4">
        <v>405810</v>
      </c>
      <c r="C243" s="4">
        <v>80649</v>
      </c>
      <c r="D243" s="2" t="s">
        <v>562</v>
      </c>
      <c r="E243" s="2" t="s">
        <v>556</v>
      </c>
      <c r="F243" s="2" t="s">
        <v>19</v>
      </c>
      <c r="G243" s="2" t="s">
        <v>563</v>
      </c>
      <c r="H243" s="7">
        <v>112.49000000000001</v>
      </c>
      <c r="I243" s="7"/>
      <c r="J243" s="63">
        <v>-16.87</v>
      </c>
      <c r="K243" s="7">
        <v>95.62</v>
      </c>
      <c r="M243" s="6">
        <v>118.19000000000001</v>
      </c>
      <c r="O243" s="65">
        <v>-16.87</v>
      </c>
      <c r="P243" s="64">
        <v>101.32000000000001</v>
      </c>
      <c r="S243" s="64" t="e">
        <f>#REF!*#REF!</f>
        <v>#REF!</v>
      </c>
      <c r="T243" s="64" t="e">
        <f>(H243+I243)*#REF!</f>
        <v>#REF!</v>
      </c>
      <c r="Y243" s="64" t="e">
        <f>#REF!*#REF!</f>
        <v>#REF!</v>
      </c>
      <c r="Z243" s="64" t="e">
        <f>(M243+N243)*#REF!</f>
        <v>#REF!</v>
      </c>
    </row>
    <row r="244" spans="1:28" x14ac:dyDescent="0.25">
      <c r="X244" s="92"/>
    </row>
    <row r="245" spans="1:28" ht="15.75" thickBot="1" x14ac:dyDescent="0.3">
      <c r="R245" s="83" t="e">
        <f>(T245-S245)/T245</f>
        <v>#REF!</v>
      </c>
      <c r="S245" s="80" t="e">
        <f>SUM(S3:S243)</f>
        <v>#REF!</v>
      </c>
      <c r="T245" s="80" t="e">
        <f>SUM(T3:T243)</f>
        <v>#REF!</v>
      </c>
      <c r="X245" s="83" t="e">
        <f>(Z245-Y245)/Z245</f>
        <v>#REF!</v>
      </c>
      <c r="Y245" s="80" t="e">
        <f>SUBTOTAL(9,Y3:Y243)</f>
        <v>#REF!</v>
      </c>
      <c r="Z245" s="80" t="e">
        <f>SUBTOTAL(9,Z3:Z243)</f>
        <v>#REF!</v>
      </c>
    </row>
    <row r="246" spans="1:28" ht="15.75" thickTop="1" x14ac:dyDescent="0.25"/>
    <row r="247" spans="1:28" ht="15.75" thickBot="1" x14ac:dyDescent="0.3">
      <c r="S247" s="80" t="e">
        <f>T245-S245</f>
        <v>#REF!</v>
      </c>
      <c r="T247" s="80" t="s">
        <v>1739</v>
      </c>
      <c r="U247" s="80" t="e">
        <f>S247/#REF!</f>
        <v>#REF!</v>
      </c>
      <c r="V247" s="80" t="s">
        <v>1740</v>
      </c>
      <c r="Y247" s="80" t="e">
        <f>Z245-Y245</f>
        <v>#REF!</v>
      </c>
      <c r="Z247" s="86" t="s">
        <v>1739</v>
      </c>
      <c r="AA247" s="80" t="e">
        <f>Y247/#REF!</f>
        <v>#REF!</v>
      </c>
      <c r="AB247" s="80" t="s">
        <v>1740</v>
      </c>
    </row>
    <row r="248" spans="1:28" ht="15.75" thickTop="1" x14ac:dyDescent="0.25">
      <c r="T248" s="6"/>
      <c r="U248" s="6"/>
      <c r="V248" s="6"/>
      <c r="AB248" s="6"/>
    </row>
    <row r="249" spans="1:28" ht="15.75" thickBot="1" x14ac:dyDescent="0.3">
      <c r="S249" s="80" t="e">
        <f>S247-#REF!</f>
        <v>#REF!</v>
      </c>
      <c r="T249" s="80" t="s">
        <v>1741</v>
      </c>
      <c r="U249" s="87" t="e">
        <f>S249/T245</f>
        <v>#REF!</v>
      </c>
      <c r="V249" s="80" t="s">
        <v>1742</v>
      </c>
      <c r="Y249" s="80" t="e">
        <f>Y247-#REF!</f>
        <v>#REF!</v>
      </c>
      <c r="Z249" s="86" t="s">
        <v>1741</v>
      </c>
      <c r="AA249" s="87" t="e">
        <f>Y249/Z245</f>
        <v>#REF!</v>
      </c>
      <c r="AB249" s="80" t="s">
        <v>1742</v>
      </c>
    </row>
    <row r="250" spans="1:28" ht="15.75" thickTop="1" x14ac:dyDescent="0.25">
      <c r="T250" s="6"/>
      <c r="U250" s="6"/>
    </row>
    <row r="251" spans="1:28" ht="15.75" thickBot="1" x14ac:dyDescent="0.3">
      <c r="S251" s="80" t="e">
        <f>S249/#REF!</f>
        <v>#REF!</v>
      </c>
      <c r="T251" s="80" t="s">
        <v>1743</v>
      </c>
      <c r="U251" s="6"/>
      <c r="Y251" s="80" t="e">
        <f>Y249/#REF!</f>
        <v>#REF!</v>
      </c>
      <c r="Z251" s="80" t="s">
        <v>1743</v>
      </c>
    </row>
    <row r="252" spans="1:28" ht="15.75" thickTop="1" x14ac:dyDescent="0.25"/>
  </sheetData>
  <autoFilter ref="A2:AC243" xr:uid="{00000000-0001-0000-0000-000000000000}"/>
  <conditionalFormatting sqref="D1:D1048576">
    <cfRule type="containsText" dxfId="25" priority="5" operator="containsText" text="CMDY">
      <formula>NOT(ISERROR(SEARCH("CMDY",D1)))</formula>
    </cfRule>
  </conditionalFormatting>
  <conditionalFormatting sqref="A1:A1048576">
    <cfRule type="duplicateValues" dxfId="24" priority="4"/>
  </conditionalFormatting>
  <conditionalFormatting sqref="D1:D1048576">
    <cfRule type="containsText" dxfId="23" priority="1" operator="containsText" text="cmdy">
      <formula>NOT(ISERROR(SEARCH("cmdy",D1)))</formula>
    </cfRule>
    <cfRule type="containsText" dxfId="22" priority="3" operator="containsText" text="CMDY">
      <formula>NOT(ISERROR(SEARCH("CMDY",D1)))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5BB4-2E81-4983-BD3B-B25C32665092}">
  <sheetPr>
    <tabColor rgb="FF00B0F0"/>
  </sheetPr>
  <dimension ref="A1:CP255"/>
  <sheetViews>
    <sheetView topLeftCell="BI1" zoomScale="85" zoomScaleNormal="85" workbookViewId="0">
      <pane ySplit="2" topLeftCell="A228" activePane="bottomLeft" state="frozen"/>
      <selection activeCell="K23" sqref="K23"/>
      <selection pane="bottomLeft" activeCell="BR248" sqref="BR248"/>
    </sheetView>
  </sheetViews>
  <sheetFormatPr defaultRowHeight="15" x14ac:dyDescent="0.25"/>
  <cols>
    <col min="1" max="1" width="16.5703125" hidden="1" customWidth="1"/>
    <col min="2" max="2" width="10.7109375" customWidth="1"/>
    <col min="3" max="3" width="9" customWidth="1"/>
    <col min="4" max="4" width="120.85546875" customWidth="1"/>
    <col min="5" max="5" width="10.85546875" bestFit="1" customWidth="1"/>
    <col min="6" max="6" width="17.7109375" bestFit="1" customWidth="1"/>
    <col min="7" max="7" width="35.85546875" customWidth="1"/>
    <col min="8" max="8" width="26.140625" customWidth="1"/>
    <col min="9" max="9" width="13.140625" customWidth="1"/>
    <col min="10" max="10" width="20.140625" customWidth="1"/>
    <col min="11" max="11" width="5.7109375" customWidth="1"/>
    <col min="12" max="12" width="15.85546875" customWidth="1"/>
    <col min="13" max="13" width="18.5703125" customWidth="1"/>
    <col min="14" max="14" width="14.7109375" customWidth="1"/>
    <col min="15" max="15" width="13.85546875" customWidth="1"/>
    <col min="16" max="16" width="10.5703125" style="6" customWidth="1"/>
    <col min="17" max="17" width="8.5703125" style="6" customWidth="1"/>
    <col min="18" max="18" width="10.7109375" style="6" customWidth="1"/>
    <col min="19" max="19" width="10.7109375" customWidth="1"/>
    <col min="20" max="21" width="10.5703125" customWidth="1"/>
    <col min="22" max="22" width="10.42578125" customWidth="1"/>
    <col min="23" max="23" width="6.28515625" customWidth="1"/>
    <col min="24" max="24" width="9" customWidth="1"/>
    <col min="25" max="25" width="10.5703125" customWidth="1"/>
    <col min="26" max="26" width="11.85546875" customWidth="1"/>
    <col min="27" max="28" width="12" customWidth="1"/>
    <col min="29" max="29" width="14" bestFit="1" customWidth="1"/>
    <col min="30" max="59" width="14" hidden="1" customWidth="1"/>
    <col min="60" max="60" width="14" bestFit="1" customWidth="1"/>
    <col min="61" max="61" width="13.7109375" style="6" bestFit="1" customWidth="1"/>
    <col min="62" max="62" width="12.28515625" style="6" bestFit="1" customWidth="1"/>
    <col min="63" max="63" width="8.28515625" style="6" customWidth="1"/>
    <col min="64" max="64" width="14.28515625" style="48" bestFit="1" customWidth="1"/>
    <col min="65" max="65" width="11.42578125" style="6" customWidth="1"/>
    <col min="66" max="66" width="9.140625" style="6" bestFit="1" customWidth="1"/>
    <col min="67" max="67" width="9.7109375" style="6" bestFit="1" customWidth="1"/>
    <col min="68" max="69" width="17.42578125" style="90" bestFit="1" customWidth="1"/>
    <col min="70" max="70" width="7.85546875" bestFit="1" customWidth="1"/>
    <col min="71" max="71" width="19.7109375" bestFit="1" customWidth="1"/>
    <col min="72" max="72" width="0.85546875" style="40" customWidth="1"/>
    <col min="73" max="73" width="12.28515625" bestFit="1" customWidth="1"/>
    <col min="75" max="75" width="9.7109375" bestFit="1" customWidth="1"/>
    <col min="76" max="76" width="11.28515625" customWidth="1"/>
    <col min="78" max="78" width="9" bestFit="1" customWidth="1"/>
    <col min="79" max="79" width="15.140625" bestFit="1" customWidth="1"/>
    <col min="80" max="80" width="17.42578125" bestFit="1" customWidth="1"/>
    <col min="81" max="81" width="8" bestFit="1" customWidth="1"/>
    <col min="82" max="82" width="19.7109375" bestFit="1" customWidth="1"/>
    <col min="83" max="83" width="0.85546875" style="40" customWidth="1"/>
    <col min="84" max="84" width="14.28515625" customWidth="1"/>
    <col min="85" max="85" width="15.28515625" bestFit="1" customWidth="1"/>
    <col min="86" max="86" width="17.85546875" bestFit="1" customWidth="1"/>
    <col min="87" max="87" width="9.140625" customWidth="1"/>
    <col min="88" max="88" width="20.42578125" bestFit="1" customWidth="1"/>
    <col min="89" max="89" width="0.85546875" style="40" customWidth="1"/>
    <col min="90" max="90" width="13.28515625" customWidth="1"/>
    <col min="91" max="91" width="15.28515625" bestFit="1" customWidth="1"/>
    <col min="92" max="92" width="17.85546875" bestFit="1" customWidth="1"/>
    <col min="93" max="93" width="9.140625" customWidth="1"/>
    <col min="94" max="94" width="20.42578125" bestFit="1" customWidth="1"/>
  </cols>
  <sheetData>
    <row r="1" spans="1:94" ht="18.75" x14ac:dyDescent="0.3">
      <c r="B1" s="5" t="s">
        <v>1621</v>
      </c>
      <c r="P1" s="8"/>
      <c r="Q1" s="110" t="s">
        <v>804</v>
      </c>
      <c r="R1" s="110"/>
      <c r="S1" s="9"/>
      <c r="T1" s="14"/>
      <c r="U1" s="14"/>
      <c r="V1" s="14"/>
      <c r="W1" s="15"/>
      <c r="X1" s="18"/>
      <c r="Y1" s="18"/>
      <c r="Z1" s="18"/>
      <c r="AA1" s="19"/>
      <c r="BL1" s="43" t="s">
        <v>1623</v>
      </c>
      <c r="BO1" s="85" t="e">
        <f>(BQ1-BP1)/BQ1</f>
        <v>#REF!</v>
      </c>
      <c r="BP1" s="93" t="e">
        <f>SUM(BP3:BP242)</f>
        <v>#REF!</v>
      </c>
      <c r="BQ1" s="93" t="e">
        <f>SUM(BQ3:BQ242)</f>
        <v>#REF!</v>
      </c>
      <c r="BW1" s="42" t="s">
        <v>1624</v>
      </c>
      <c r="BZ1" s="85" t="e">
        <f>(CB1-CA1)/CB1</f>
        <v>#REF!</v>
      </c>
      <c r="CA1" s="43" t="e">
        <f>SUBTOTAL(9,CA3:CA242)</f>
        <v>#REF!</v>
      </c>
      <c r="CB1" s="95" t="e">
        <f>SUM(CB3:CB242)</f>
        <v>#REF!</v>
      </c>
      <c r="CC1" s="95"/>
      <c r="CF1" s="100" t="s">
        <v>1623</v>
      </c>
      <c r="CG1" s="104" t="e">
        <f>SUM(CG3:CG242)</f>
        <v>#REF!</v>
      </c>
      <c r="CH1" s="104" t="e">
        <f>SUM(CH3:CH242)</f>
        <v>#REF!</v>
      </c>
      <c r="CI1" s="101" t="e">
        <f>(CH1-CG1)/CH1</f>
        <v>#REF!</v>
      </c>
      <c r="CJ1" s="96"/>
      <c r="CL1" s="103" t="s">
        <v>1624</v>
      </c>
      <c r="CM1" s="100" t="e">
        <f>SUBTOTAL(9,CM3:CM242)</f>
        <v>#REF!</v>
      </c>
      <c r="CN1" s="100" t="e">
        <f>SUM(CN3:CN242)</f>
        <v>#REF!</v>
      </c>
      <c r="CO1" s="107" t="e">
        <f>(CN1-CM1)/CN1</f>
        <v>#REF!</v>
      </c>
      <c r="CP1" s="96"/>
    </row>
    <row r="2" spans="1:94" s="38" customFormat="1" ht="45" x14ac:dyDescent="0.25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797</v>
      </c>
      <c r="G2" s="28" t="s">
        <v>5</v>
      </c>
      <c r="H2" s="28"/>
      <c r="I2" s="28" t="s">
        <v>6</v>
      </c>
      <c r="J2" s="28" t="s">
        <v>798</v>
      </c>
      <c r="K2" s="28" t="s">
        <v>799</v>
      </c>
      <c r="L2" s="28" t="s">
        <v>800</v>
      </c>
      <c r="M2" s="28" t="s">
        <v>7</v>
      </c>
      <c r="N2" s="28" t="s">
        <v>8</v>
      </c>
      <c r="O2" s="28" t="s">
        <v>9</v>
      </c>
      <c r="P2" s="29" t="s">
        <v>801</v>
      </c>
      <c r="Q2" s="29" t="s">
        <v>10</v>
      </c>
      <c r="R2" s="29" t="s">
        <v>802</v>
      </c>
      <c r="S2" s="30" t="s">
        <v>803</v>
      </c>
      <c r="T2" s="31" t="s">
        <v>801</v>
      </c>
      <c r="U2" s="31" t="s">
        <v>10</v>
      </c>
      <c r="V2" s="31" t="s">
        <v>802</v>
      </c>
      <c r="W2" s="32" t="s">
        <v>803</v>
      </c>
      <c r="X2" s="33" t="s">
        <v>801</v>
      </c>
      <c r="Y2" s="33" t="s">
        <v>10</v>
      </c>
      <c r="Z2" s="33" t="s">
        <v>802</v>
      </c>
      <c r="AA2" s="34" t="s">
        <v>1622</v>
      </c>
      <c r="AB2" s="28" t="s">
        <v>805</v>
      </c>
      <c r="AC2" s="39" t="s">
        <v>11</v>
      </c>
      <c r="AD2" s="39" t="s">
        <v>1745</v>
      </c>
      <c r="AE2" s="39" t="s">
        <v>1744</v>
      </c>
      <c r="AF2" s="39" t="s">
        <v>1746</v>
      </c>
      <c r="AG2" s="39" t="s">
        <v>1747</v>
      </c>
      <c r="AH2" s="39" t="s">
        <v>1773</v>
      </c>
      <c r="AI2" s="39" t="s">
        <v>1772</v>
      </c>
      <c r="AJ2" s="39" t="s">
        <v>1748</v>
      </c>
      <c r="AK2" s="39" t="s">
        <v>1749</v>
      </c>
      <c r="AL2" s="39" t="s">
        <v>1750</v>
      </c>
      <c r="AM2" s="39" t="s">
        <v>1751</v>
      </c>
      <c r="AN2" s="39" t="s">
        <v>1752</v>
      </c>
      <c r="AO2" s="39" t="s">
        <v>1753</v>
      </c>
      <c r="AP2" s="39" t="s">
        <v>1754</v>
      </c>
      <c r="AQ2" s="39" t="s">
        <v>1755</v>
      </c>
      <c r="AR2" s="39" t="s">
        <v>1756</v>
      </c>
      <c r="AS2" s="39" t="s">
        <v>1757</v>
      </c>
      <c r="AT2" s="39" t="s">
        <v>1758</v>
      </c>
      <c r="AU2" s="39" t="s">
        <v>1759</v>
      </c>
      <c r="AV2" s="39" t="s">
        <v>1760</v>
      </c>
      <c r="AW2" s="39" t="s">
        <v>1761</v>
      </c>
      <c r="AX2" s="39" t="s">
        <v>1762</v>
      </c>
      <c r="AY2" s="39" t="s">
        <v>1763</v>
      </c>
      <c r="AZ2" s="39" t="s">
        <v>1764</v>
      </c>
      <c r="BA2" s="39" t="s">
        <v>1765</v>
      </c>
      <c r="BB2" s="39" t="s">
        <v>1766</v>
      </c>
      <c r="BC2" s="39" t="s">
        <v>1767</v>
      </c>
      <c r="BD2" s="39" t="s">
        <v>1768</v>
      </c>
      <c r="BE2" s="39" t="s">
        <v>1769</v>
      </c>
      <c r="BF2" s="39" t="s">
        <v>1770</v>
      </c>
      <c r="BG2" s="39" t="s">
        <v>1771</v>
      </c>
      <c r="BH2" s="97" t="s">
        <v>1774</v>
      </c>
      <c r="BI2" s="35" t="s">
        <v>12</v>
      </c>
      <c r="BJ2" s="35" t="s">
        <v>13</v>
      </c>
      <c r="BK2" s="35" t="s">
        <v>806</v>
      </c>
      <c r="BL2" s="36" t="s">
        <v>807</v>
      </c>
      <c r="BM2" s="35" t="s">
        <v>808</v>
      </c>
      <c r="BN2" s="35" t="s">
        <v>809</v>
      </c>
      <c r="BO2" s="35" t="s">
        <v>810</v>
      </c>
      <c r="BP2" s="91" t="s">
        <v>811</v>
      </c>
      <c r="BQ2" s="91" t="s">
        <v>1625</v>
      </c>
      <c r="BR2" s="37"/>
      <c r="BS2" s="37"/>
      <c r="BT2" s="41"/>
      <c r="BU2" s="35" t="s">
        <v>13</v>
      </c>
      <c r="BV2" s="35" t="s">
        <v>806</v>
      </c>
      <c r="BW2" s="36" t="s">
        <v>807</v>
      </c>
      <c r="BX2" s="35" t="s">
        <v>808</v>
      </c>
      <c r="BY2" s="35" t="s">
        <v>809</v>
      </c>
      <c r="BZ2" s="35" t="s">
        <v>810</v>
      </c>
      <c r="CA2" s="91" t="s">
        <v>811</v>
      </c>
      <c r="CB2" s="91" t="s">
        <v>1625</v>
      </c>
      <c r="CC2" s="91"/>
      <c r="CD2" s="91"/>
      <c r="CE2" s="41"/>
      <c r="CF2" s="91"/>
      <c r="CG2" s="91" t="s">
        <v>811</v>
      </c>
      <c r="CH2" s="91" t="s">
        <v>1625</v>
      </c>
      <c r="CI2" s="91"/>
      <c r="CJ2" s="91"/>
      <c r="CK2" s="41"/>
      <c r="CL2" s="91"/>
      <c r="CM2" s="91" t="s">
        <v>811</v>
      </c>
      <c r="CN2" s="91" t="s">
        <v>1625</v>
      </c>
      <c r="CO2" s="91"/>
      <c r="CP2" s="91"/>
    </row>
    <row r="3" spans="1:94" x14ac:dyDescent="0.25">
      <c r="A3" s="1">
        <v>1</v>
      </c>
      <c r="B3" s="4">
        <v>1</v>
      </c>
      <c r="C3" s="2" t="s">
        <v>14</v>
      </c>
      <c r="D3" s="50" t="s">
        <v>564</v>
      </c>
      <c r="E3" s="4">
        <v>410059</v>
      </c>
      <c r="F3" s="2" t="s">
        <v>16</v>
      </c>
      <c r="G3" s="2" t="s">
        <v>18</v>
      </c>
      <c r="H3" s="51" t="str">
        <f t="shared" ref="H3:H66" si="0">_xlfn.CONCAT(I3,"-",F3)</f>
        <v>100000-772A731W</v>
      </c>
      <c r="I3" s="4">
        <v>100000</v>
      </c>
      <c r="J3" s="2" t="s">
        <v>17</v>
      </c>
      <c r="K3" s="2" t="s">
        <v>19</v>
      </c>
      <c r="L3" s="2" t="s">
        <v>20</v>
      </c>
      <c r="M3" s="2" t="s">
        <v>21</v>
      </c>
      <c r="N3" s="3">
        <v>45108</v>
      </c>
      <c r="O3" s="3">
        <v>45473</v>
      </c>
      <c r="P3" s="12">
        <v>33.5</v>
      </c>
      <c r="Q3" s="12"/>
      <c r="R3" s="12"/>
      <c r="S3" s="55" t="s">
        <v>1640</v>
      </c>
      <c r="T3" s="16">
        <v>33.5</v>
      </c>
      <c r="U3" s="16">
        <v>1</v>
      </c>
      <c r="V3" s="16"/>
      <c r="W3" s="17"/>
      <c r="X3" s="20"/>
      <c r="Y3" s="20"/>
      <c r="Z3" s="20"/>
      <c r="AA3" s="21"/>
      <c r="AB3" s="2" t="s">
        <v>15</v>
      </c>
      <c r="AC3" s="4">
        <v>2167</v>
      </c>
      <c r="AD3" s="4">
        <v>167</v>
      </c>
      <c r="AE3" s="4"/>
      <c r="AF3" s="4"/>
      <c r="AG3" s="4">
        <v>5</v>
      </c>
      <c r="AH3" s="4"/>
      <c r="AI3" s="4">
        <v>4</v>
      </c>
      <c r="AJ3" s="4"/>
      <c r="AK3" s="4"/>
      <c r="AL3" s="4"/>
      <c r="AM3" s="4"/>
      <c r="AN3" s="4"/>
      <c r="AO3" s="4">
        <v>597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>
        <v>410</v>
      </c>
      <c r="BH3" s="4">
        <f>SUM(AD3:BG3)</f>
        <v>1183</v>
      </c>
      <c r="BI3" s="7">
        <f>T3+U3</f>
        <v>34.5</v>
      </c>
      <c r="BJ3" s="7">
        <f>ROUNDUP(((BI3/0.805)-0.02),2)</f>
        <v>42.839999999999996</v>
      </c>
      <c r="BK3" s="7"/>
      <c r="BL3" s="63"/>
      <c r="BM3" s="7">
        <f t="shared" ref="BM3:BM48" si="1">BJ3+BK3+BL3</f>
        <v>42.839999999999996</v>
      </c>
      <c r="BN3" s="7">
        <f t="shared" ref="BN3:BN48" si="2">(BJ3+BK3)-BI3</f>
        <v>8.3399999999999963</v>
      </c>
      <c r="BO3" s="89">
        <f t="shared" ref="BO3:BO48" si="3">((BJ3+BK3)-BI3)/(BJ3+BK3)</f>
        <v>0.1946778711484593</v>
      </c>
      <c r="BP3" s="7">
        <f t="shared" ref="BP3:BP48" si="4">BI3*AC3</f>
        <v>74761.5</v>
      </c>
      <c r="BQ3" s="7">
        <f t="shared" ref="BQ3:BQ48" si="5">(BJ3+BK3)*AC3</f>
        <v>92834.28</v>
      </c>
      <c r="BR3" s="7"/>
      <c r="BS3" s="7"/>
      <c r="BU3" s="6">
        <f>ROUNDUP(((BI3/0.765)-0.02),2)</f>
        <v>45.08</v>
      </c>
      <c r="BX3" s="64">
        <f t="shared" ref="BX3:BX48" si="6">BU3+BV3+BW3</f>
        <v>45.08</v>
      </c>
      <c r="BY3" s="64">
        <f>(BU3+BV3)-BI3</f>
        <v>10.579999999999998</v>
      </c>
      <c r="BZ3" s="82">
        <f>((BU3+BV3)-BI3)/(BU3+BV3)</f>
        <v>0.23469387755102039</v>
      </c>
      <c r="CA3" s="64">
        <f t="shared" ref="CA3:CA48" si="7">BI3*AC3</f>
        <v>74761.5</v>
      </c>
      <c r="CB3" s="64">
        <f t="shared" ref="CB3:CB48" si="8">(BU3+BV3)*AC3</f>
        <v>97688.36</v>
      </c>
      <c r="CC3" s="64"/>
      <c r="CG3" s="64">
        <f>BI3*BH3</f>
        <v>40813.5</v>
      </c>
      <c r="CH3" s="64">
        <f>(BJ3+BK3)*BH3</f>
        <v>50679.719999999994</v>
      </c>
      <c r="CM3" s="64">
        <f>BI3*BH3</f>
        <v>40813.5</v>
      </c>
      <c r="CN3" s="64">
        <f>(BU3+BV3)*BH3</f>
        <v>53329.64</v>
      </c>
    </row>
    <row r="4" spans="1:94" x14ac:dyDescent="0.25">
      <c r="A4" s="1">
        <v>2</v>
      </c>
      <c r="B4" s="4">
        <v>2</v>
      </c>
      <c r="C4" s="2" t="s">
        <v>14</v>
      </c>
      <c r="D4" s="50" t="s">
        <v>565</v>
      </c>
      <c r="E4" s="4">
        <v>410060</v>
      </c>
      <c r="F4" s="2" t="s">
        <v>22</v>
      </c>
      <c r="G4" s="2" t="s">
        <v>23</v>
      </c>
      <c r="H4" s="51" t="str">
        <f t="shared" si="0"/>
        <v>100000-772A732W</v>
      </c>
      <c r="I4" s="4">
        <v>100000</v>
      </c>
      <c r="J4" s="2" t="s">
        <v>17</v>
      </c>
      <c r="K4" s="2" t="s">
        <v>19</v>
      </c>
      <c r="L4" s="2" t="s">
        <v>20</v>
      </c>
      <c r="M4" s="2" t="s">
        <v>21</v>
      </c>
      <c r="N4" s="3">
        <v>45108</v>
      </c>
      <c r="O4" s="3">
        <v>45473</v>
      </c>
      <c r="P4" s="12">
        <v>33.5</v>
      </c>
      <c r="Q4" s="12"/>
      <c r="R4" s="12"/>
      <c r="S4" s="55" t="s">
        <v>1640</v>
      </c>
      <c r="T4" s="16">
        <v>33.5</v>
      </c>
      <c r="U4" s="16">
        <v>1</v>
      </c>
      <c r="V4" s="16"/>
      <c r="W4" s="17"/>
      <c r="X4" s="20"/>
      <c r="Y4" s="20"/>
      <c r="Z4" s="20"/>
      <c r="AA4" s="21"/>
      <c r="AB4" s="2" t="s">
        <v>15</v>
      </c>
      <c r="AC4" s="4">
        <v>1147</v>
      </c>
      <c r="AD4" s="4">
        <v>370</v>
      </c>
      <c r="AE4" s="4"/>
      <c r="AF4" s="4"/>
      <c r="AG4" s="4"/>
      <c r="AH4" s="4"/>
      <c r="AJ4" s="4"/>
      <c r="AK4" s="4"/>
      <c r="AL4" s="4"/>
      <c r="AM4" s="4"/>
      <c r="AN4" s="4"/>
      <c r="AO4" s="4">
        <v>20</v>
      </c>
      <c r="AP4" s="4"/>
      <c r="AQ4" s="4"/>
      <c r="AR4" s="4">
        <v>2</v>
      </c>
      <c r="AS4" s="4"/>
      <c r="AT4" s="4"/>
      <c r="AU4" s="4"/>
      <c r="AV4" s="4">
        <v>65</v>
      </c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>
        <f t="shared" ref="BH4:BH67" si="9">SUM(AD4:BG4)</f>
        <v>457</v>
      </c>
      <c r="BI4" s="7">
        <f>T4+U4</f>
        <v>34.5</v>
      </c>
      <c r="BJ4" s="7">
        <f t="shared" ref="BJ4:BJ48" si="10">ROUNDUP(((BI4/0.805)-0.02),2)</f>
        <v>42.839999999999996</v>
      </c>
      <c r="BK4" s="7"/>
      <c r="BL4" s="63"/>
      <c r="BM4" s="7">
        <f t="shared" si="1"/>
        <v>42.839999999999996</v>
      </c>
      <c r="BN4" s="7">
        <f t="shared" si="2"/>
        <v>8.3399999999999963</v>
      </c>
      <c r="BO4" s="89">
        <f t="shared" si="3"/>
        <v>0.1946778711484593</v>
      </c>
      <c r="BP4" s="7">
        <f t="shared" si="4"/>
        <v>39571.5</v>
      </c>
      <c r="BQ4" s="7">
        <f t="shared" si="5"/>
        <v>49137.479999999996</v>
      </c>
      <c r="BR4" s="7"/>
      <c r="BS4" s="7"/>
      <c r="BU4" s="6">
        <f t="shared" ref="BU4:BU48" si="11">ROUNDUP(((BI4/0.765)-0.02),2)</f>
        <v>45.08</v>
      </c>
      <c r="BX4" s="64">
        <f t="shared" si="6"/>
        <v>45.08</v>
      </c>
      <c r="BY4" s="64">
        <f t="shared" ref="BY4:BY67" si="12">(BU4+BV4)-BI4</f>
        <v>10.579999999999998</v>
      </c>
      <c r="BZ4" s="82">
        <f t="shared" ref="BZ4:BZ67" si="13">((BU4+BV4)-BI4)/(BU4+BV4)</f>
        <v>0.23469387755102039</v>
      </c>
      <c r="CA4" s="64">
        <f t="shared" si="7"/>
        <v>39571.5</v>
      </c>
      <c r="CB4" s="64">
        <f t="shared" si="8"/>
        <v>51706.759999999995</v>
      </c>
      <c r="CC4" s="64"/>
      <c r="CG4" s="64">
        <f t="shared" ref="CG4:CG67" si="14">BI4*BH4</f>
        <v>15766.5</v>
      </c>
      <c r="CH4" s="64">
        <f t="shared" ref="CH4:CH67" si="15">(BJ4+BK4)*BH4</f>
        <v>19577.879999999997</v>
      </c>
      <c r="CM4" s="64">
        <f t="shared" ref="CM4:CM48" si="16">BI4*BH4</f>
        <v>15766.5</v>
      </c>
      <c r="CN4" s="64">
        <f t="shared" ref="CN4:CN67" si="17">(BU4+BV4)*BH4</f>
        <v>20601.559999999998</v>
      </c>
    </row>
    <row r="5" spans="1:94" x14ac:dyDescent="0.25">
      <c r="A5" s="1">
        <v>3</v>
      </c>
      <c r="B5" s="4">
        <v>3</v>
      </c>
      <c r="C5" s="2" t="s">
        <v>14</v>
      </c>
      <c r="D5" s="50" t="s">
        <v>566</v>
      </c>
      <c r="E5" s="4">
        <v>410239</v>
      </c>
      <c r="F5" s="2" t="s">
        <v>24</v>
      </c>
      <c r="G5" s="2" t="s">
        <v>25</v>
      </c>
      <c r="H5" s="51" t="str">
        <f t="shared" si="0"/>
        <v>100000-772A733W</v>
      </c>
      <c r="I5" s="4">
        <v>100000</v>
      </c>
      <c r="J5" s="2" t="s">
        <v>17</v>
      </c>
      <c r="K5" s="2" t="s">
        <v>19</v>
      </c>
      <c r="L5" s="2" t="s">
        <v>20</v>
      </c>
      <c r="M5" s="2" t="s">
        <v>21</v>
      </c>
      <c r="N5" s="3">
        <v>45108</v>
      </c>
      <c r="O5" s="3">
        <v>45473</v>
      </c>
      <c r="P5" s="12">
        <v>33.5</v>
      </c>
      <c r="Q5" s="12"/>
      <c r="R5" s="12"/>
      <c r="S5" s="55" t="s">
        <v>1640</v>
      </c>
      <c r="T5" s="16">
        <v>33.5</v>
      </c>
      <c r="U5" s="16">
        <v>1</v>
      </c>
      <c r="V5" s="16"/>
      <c r="W5" s="17"/>
      <c r="X5" s="20"/>
      <c r="Y5" s="20"/>
      <c r="Z5" s="20"/>
      <c r="AA5" s="21"/>
      <c r="AB5" s="2" t="s">
        <v>15</v>
      </c>
      <c r="AC5" s="4">
        <v>400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>
        <v>89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>
        <v>4</v>
      </c>
      <c r="BB5" s="4"/>
      <c r="BC5" s="4"/>
      <c r="BD5" s="4"/>
      <c r="BE5" s="4"/>
      <c r="BF5" s="4"/>
      <c r="BG5" s="4"/>
      <c r="BH5" s="4">
        <f t="shared" si="9"/>
        <v>93</v>
      </c>
      <c r="BI5" s="7">
        <f>T5+U5</f>
        <v>34.5</v>
      </c>
      <c r="BJ5" s="7">
        <f t="shared" si="10"/>
        <v>42.839999999999996</v>
      </c>
      <c r="BK5" s="7"/>
      <c r="BL5" s="63"/>
      <c r="BM5" s="7">
        <f t="shared" si="1"/>
        <v>42.839999999999996</v>
      </c>
      <c r="BN5" s="7">
        <f t="shared" si="2"/>
        <v>8.3399999999999963</v>
      </c>
      <c r="BO5" s="89">
        <f t="shared" si="3"/>
        <v>0.1946778711484593</v>
      </c>
      <c r="BP5" s="7">
        <f t="shared" si="4"/>
        <v>13800</v>
      </c>
      <c r="BQ5" s="7">
        <f t="shared" si="5"/>
        <v>17136</v>
      </c>
      <c r="BR5" s="7"/>
      <c r="BS5" s="7"/>
      <c r="BU5" s="6">
        <f t="shared" si="11"/>
        <v>45.08</v>
      </c>
      <c r="BX5" s="64">
        <f t="shared" si="6"/>
        <v>45.08</v>
      </c>
      <c r="BY5" s="64">
        <f t="shared" si="12"/>
        <v>10.579999999999998</v>
      </c>
      <c r="BZ5" s="82">
        <f t="shared" si="13"/>
        <v>0.23469387755102039</v>
      </c>
      <c r="CA5" s="64">
        <f t="shared" si="7"/>
        <v>13800</v>
      </c>
      <c r="CB5" s="64">
        <f t="shared" si="8"/>
        <v>18032</v>
      </c>
      <c r="CC5" s="64"/>
      <c r="CG5" s="64">
        <f t="shared" si="14"/>
        <v>3208.5</v>
      </c>
      <c r="CH5" s="64">
        <f t="shared" si="15"/>
        <v>3984.1199999999994</v>
      </c>
      <c r="CM5" s="64">
        <f t="shared" si="16"/>
        <v>3208.5</v>
      </c>
      <c r="CN5" s="64">
        <f t="shared" si="17"/>
        <v>4192.4399999999996</v>
      </c>
    </row>
    <row r="6" spans="1:94" x14ac:dyDescent="0.25">
      <c r="A6" s="1">
        <v>4</v>
      </c>
      <c r="B6" s="4">
        <v>4</v>
      </c>
      <c r="C6" s="2" t="s">
        <v>14</v>
      </c>
      <c r="D6" s="50" t="s">
        <v>567</v>
      </c>
      <c r="E6" s="4">
        <v>400008</v>
      </c>
      <c r="F6" s="2" t="s">
        <v>26</v>
      </c>
      <c r="G6" s="2" t="s">
        <v>27</v>
      </c>
      <c r="H6" s="51" t="str">
        <f t="shared" si="0"/>
        <v>100000-207A15W</v>
      </c>
      <c r="I6" s="4">
        <v>100000</v>
      </c>
      <c r="J6" s="2" t="s">
        <v>17</v>
      </c>
      <c r="K6" s="2" t="s">
        <v>19</v>
      </c>
      <c r="L6" s="2" t="s">
        <v>28</v>
      </c>
      <c r="M6" s="2" t="s">
        <v>21</v>
      </c>
      <c r="N6" s="3">
        <v>45108</v>
      </c>
      <c r="O6" s="3">
        <v>45473</v>
      </c>
      <c r="P6" s="12">
        <v>33.5</v>
      </c>
      <c r="Q6" s="12"/>
      <c r="R6" s="12"/>
      <c r="S6" s="55" t="s">
        <v>1640</v>
      </c>
      <c r="T6" s="16">
        <v>33.5</v>
      </c>
      <c r="U6" s="16">
        <v>1</v>
      </c>
      <c r="V6" s="16"/>
      <c r="W6" s="17"/>
      <c r="X6" s="20"/>
      <c r="Y6" s="20"/>
      <c r="Z6" s="20"/>
      <c r="AA6" s="21"/>
      <c r="AB6" s="2" t="s">
        <v>15</v>
      </c>
      <c r="AC6" s="4">
        <v>522</v>
      </c>
      <c r="AD6" s="4"/>
      <c r="AE6" s="4"/>
      <c r="AF6" s="4"/>
      <c r="AG6" s="4"/>
      <c r="AH6" s="4"/>
      <c r="AI6" s="4"/>
      <c r="AJ6" s="4"/>
      <c r="AK6" s="4"/>
      <c r="AL6" s="4">
        <v>19</v>
      </c>
      <c r="AM6" s="4"/>
      <c r="AN6" s="4"/>
      <c r="AO6" s="4"/>
      <c r="AP6" s="4"/>
      <c r="AQ6" s="4"/>
      <c r="AR6" s="4"/>
      <c r="AS6" s="4"/>
      <c r="AT6" s="4"/>
      <c r="AU6" s="4">
        <v>35</v>
      </c>
      <c r="AV6" s="4"/>
      <c r="AW6" s="4"/>
      <c r="AX6" s="4"/>
      <c r="AY6" s="4">
        <v>52</v>
      </c>
      <c r="AZ6" s="4">
        <v>52</v>
      </c>
      <c r="BA6" s="4"/>
      <c r="BB6" s="4"/>
      <c r="BC6" s="4"/>
      <c r="BD6" s="4"/>
      <c r="BE6" s="4"/>
      <c r="BF6" s="4"/>
      <c r="BG6" s="4"/>
      <c r="BH6" s="4">
        <f t="shared" si="9"/>
        <v>158</v>
      </c>
      <c r="BI6" s="7">
        <f>T6+U6</f>
        <v>34.5</v>
      </c>
      <c r="BJ6" s="7">
        <f t="shared" si="10"/>
        <v>42.839999999999996</v>
      </c>
      <c r="BK6" s="7"/>
      <c r="BL6" s="63"/>
      <c r="BM6" s="7">
        <f t="shared" si="1"/>
        <v>42.839999999999996</v>
      </c>
      <c r="BN6" s="7">
        <f t="shared" si="2"/>
        <v>8.3399999999999963</v>
      </c>
      <c r="BO6" s="89">
        <f t="shared" si="3"/>
        <v>0.1946778711484593</v>
      </c>
      <c r="BP6" s="7">
        <f t="shared" si="4"/>
        <v>18009</v>
      </c>
      <c r="BQ6" s="7">
        <f t="shared" si="5"/>
        <v>22362.48</v>
      </c>
      <c r="BR6" s="7"/>
      <c r="BS6" s="7"/>
      <c r="BU6" s="6">
        <f t="shared" si="11"/>
        <v>45.08</v>
      </c>
      <c r="BX6" s="64">
        <f t="shared" si="6"/>
        <v>45.08</v>
      </c>
      <c r="BY6" s="64">
        <f t="shared" si="12"/>
        <v>10.579999999999998</v>
      </c>
      <c r="BZ6" s="82">
        <f t="shared" si="13"/>
        <v>0.23469387755102039</v>
      </c>
      <c r="CA6" s="64">
        <f t="shared" si="7"/>
        <v>18009</v>
      </c>
      <c r="CB6" s="64">
        <f t="shared" si="8"/>
        <v>23531.759999999998</v>
      </c>
      <c r="CC6" s="64"/>
      <c r="CG6" s="64">
        <f t="shared" si="14"/>
        <v>5451</v>
      </c>
      <c r="CH6" s="64">
        <f t="shared" si="15"/>
        <v>6768.7199999999993</v>
      </c>
      <c r="CM6" s="64">
        <f t="shared" si="16"/>
        <v>5451</v>
      </c>
      <c r="CN6" s="64">
        <f t="shared" si="17"/>
        <v>7122.6399999999994</v>
      </c>
    </row>
    <row r="7" spans="1:94" x14ac:dyDescent="0.25">
      <c r="A7" s="1">
        <v>5</v>
      </c>
      <c r="B7" s="4">
        <v>5</v>
      </c>
      <c r="C7" s="2" t="s">
        <v>14</v>
      </c>
      <c r="D7" s="50" t="s">
        <v>568</v>
      </c>
      <c r="E7" s="4">
        <v>400010</v>
      </c>
      <c r="F7" s="2" t="s">
        <v>29</v>
      </c>
      <c r="G7" s="2" t="s">
        <v>30</v>
      </c>
      <c r="H7" s="51" t="str">
        <f t="shared" si="0"/>
        <v>100000-207C15W</v>
      </c>
      <c r="I7" s="4">
        <v>100000</v>
      </c>
      <c r="J7" s="2" t="s">
        <v>17</v>
      </c>
      <c r="K7" s="2" t="s">
        <v>19</v>
      </c>
      <c r="L7" s="2" t="s">
        <v>28</v>
      </c>
      <c r="M7" s="2" t="s">
        <v>21</v>
      </c>
      <c r="N7" s="3">
        <v>45108</v>
      </c>
      <c r="O7" s="3">
        <v>45473</v>
      </c>
      <c r="P7" s="12">
        <v>33.5</v>
      </c>
      <c r="Q7" s="12"/>
      <c r="R7" s="12"/>
      <c r="S7" s="55" t="s">
        <v>1640</v>
      </c>
      <c r="T7" s="16">
        <v>33.5</v>
      </c>
      <c r="U7" s="16">
        <v>1</v>
      </c>
      <c r="V7" s="16"/>
      <c r="W7" s="17"/>
      <c r="X7" s="20"/>
      <c r="Y7" s="20"/>
      <c r="Z7" s="20"/>
      <c r="AA7" s="21"/>
      <c r="AB7" s="2" t="s">
        <v>15</v>
      </c>
      <c r="AC7" s="4">
        <v>827</v>
      </c>
      <c r="AD7" s="4"/>
      <c r="AE7" s="4"/>
      <c r="AF7" s="4"/>
      <c r="AG7" s="4"/>
      <c r="AH7" s="4">
        <v>55</v>
      </c>
      <c r="AI7" s="4"/>
      <c r="AJ7" s="4"/>
      <c r="AK7" s="4"/>
      <c r="AL7" s="4">
        <v>1</v>
      </c>
      <c r="AM7" s="4"/>
      <c r="AN7" s="4"/>
      <c r="AO7" s="4"/>
      <c r="AP7" s="4"/>
      <c r="AQ7" s="4"/>
      <c r="AR7" s="4"/>
      <c r="AS7" s="4"/>
      <c r="AT7" s="4"/>
      <c r="AU7" s="4">
        <v>14</v>
      </c>
      <c r="AV7" s="4">
        <v>17</v>
      </c>
      <c r="AW7" s="4"/>
      <c r="AX7" s="4"/>
      <c r="AY7" s="4"/>
      <c r="AZ7" s="4"/>
      <c r="BA7" s="4"/>
      <c r="BB7" s="4"/>
      <c r="BC7" s="4"/>
      <c r="BD7" s="4"/>
      <c r="BE7" s="4"/>
      <c r="BF7" s="4">
        <v>68</v>
      </c>
      <c r="BG7" s="4"/>
      <c r="BH7" s="4">
        <f t="shared" si="9"/>
        <v>155</v>
      </c>
      <c r="BI7" s="7">
        <f>T7+U7</f>
        <v>34.5</v>
      </c>
      <c r="BJ7" s="7">
        <f t="shared" si="10"/>
        <v>42.839999999999996</v>
      </c>
      <c r="BK7" s="7"/>
      <c r="BL7" s="63"/>
      <c r="BM7" s="7">
        <f t="shared" si="1"/>
        <v>42.839999999999996</v>
      </c>
      <c r="BN7" s="7">
        <f t="shared" si="2"/>
        <v>8.3399999999999963</v>
      </c>
      <c r="BO7" s="89">
        <f t="shared" si="3"/>
        <v>0.1946778711484593</v>
      </c>
      <c r="BP7" s="7">
        <f t="shared" si="4"/>
        <v>28531.5</v>
      </c>
      <c r="BQ7" s="7">
        <f t="shared" si="5"/>
        <v>35428.68</v>
      </c>
      <c r="BR7" s="7"/>
      <c r="BS7" s="7"/>
      <c r="BU7" s="6">
        <f t="shared" si="11"/>
        <v>45.08</v>
      </c>
      <c r="BX7" s="64">
        <f t="shared" si="6"/>
        <v>45.08</v>
      </c>
      <c r="BY7" s="64">
        <f t="shared" si="12"/>
        <v>10.579999999999998</v>
      </c>
      <c r="BZ7" s="82">
        <f t="shared" si="13"/>
        <v>0.23469387755102039</v>
      </c>
      <c r="CA7" s="64">
        <f t="shared" si="7"/>
        <v>28531.5</v>
      </c>
      <c r="CB7" s="64">
        <f t="shared" si="8"/>
        <v>37281.159999999996</v>
      </c>
      <c r="CC7" s="64"/>
      <c r="CG7" s="64">
        <f t="shared" si="14"/>
        <v>5347.5</v>
      </c>
      <c r="CH7" s="64">
        <f t="shared" si="15"/>
        <v>6640.2</v>
      </c>
      <c r="CM7" s="64">
        <f t="shared" si="16"/>
        <v>5347.5</v>
      </c>
      <c r="CN7" s="64">
        <f t="shared" si="17"/>
        <v>6987.4</v>
      </c>
    </row>
    <row r="8" spans="1:94" x14ac:dyDescent="0.25">
      <c r="A8" s="1">
        <v>6</v>
      </c>
      <c r="B8" s="4">
        <v>6</v>
      </c>
      <c r="C8" s="2" t="s">
        <v>14</v>
      </c>
      <c r="D8" s="50" t="s">
        <v>569</v>
      </c>
      <c r="E8" s="4">
        <v>113948</v>
      </c>
      <c r="F8" s="2" t="s">
        <v>31</v>
      </c>
      <c r="G8" s="2" t="s">
        <v>32</v>
      </c>
      <c r="H8" s="51" t="str">
        <f t="shared" si="0"/>
        <v>100170-352/622606</v>
      </c>
      <c r="I8" s="4">
        <v>100170</v>
      </c>
      <c r="J8" s="2" t="s">
        <v>33</v>
      </c>
      <c r="K8" s="2" t="s">
        <v>19</v>
      </c>
      <c r="L8" s="2" t="s">
        <v>34</v>
      </c>
      <c r="M8" s="2" t="s">
        <v>21</v>
      </c>
      <c r="N8" s="3">
        <v>45108</v>
      </c>
      <c r="O8" s="3">
        <v>45473</v>
      </c>
      <c r="P8" s="12"/>
      <c r="Q8" s="12"/>
      <c r="R8" s="12">
        <v>33.119999999999997</v>
      </c>
      <c r="S8" s="55" t="s">
        <v>1641</v>
      </c>
      <c r="T8" s="16"/>
      <c r="U8" s="16"/>
      <c r="V8" s="16"/>
      <c r="W8" s="17"/>
      <c r="X8" s="20"/>
      <c r="Y8" s="20"/>
      <c r="Z8" s="20"/>
      <c r="AA8" s="21"/>
      <c r="AB8" s="2" t="s">
        <v>15</v>
      </c>
      <c r="AC8" s="4">
        <v>167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>
        <v>10</v>
      </c>
      <c r="AO8" s="4"/>
      <c r="AP8" s="4"/>
      <c r="AQ8" s="4">
        <v>8</v>
      </c>
      <c r="AR8" s="4"/>
      <c r="AS8" s="4"/>
      <c r="AT8" s="4"/>
      <c r="AU8" s="4">
        <v>1</v>
      </c>
      <c r="AV8" s="4"/>
      <c r="AW8" s="4">
        <v>47</v>
      </c>
      <c r="AX8" s="4"/>
      <c r="AY8" s="4"/>
      <c r="AZ8" s="4"/>
      <c r="BA8" s="4"/>
      <c r="BB8" s="4"/>
      <c r="BC8" s="4"/>
      <c r="BD8" s="4"/>
      <c r="BE8" s="4"/>
      <c r="BF8" s="4"/>
      <c r="BG8" s="4"/>
      <c r="BH8" s="4">
        <f t="shared" si="9"/>
        <v>66</v>
      </c>
      <c r="BI8" s="7">
        <f>R8</f>
        <v>33.119999999999997</v>
      </c>
      <c r="BJ8" s="7">
        <f t="shared" si="10"/>
        <v>41.129999999999995</v>
      </c>
      <c r="BK8" s="7"/>
      <c r="BL8" s="63"/>
      <c r="BM8" s="7">
        <f t="shared" si="1"/>
        <v>41.129999999999995</v>
      </c>
      <c r="BN8" s="7">
        <f t="shared" si="2"/>
        <v>8.009999999999998</v>
      </c>
      <c r="BO8" s="89">
        <f t="shared" si="3"/>
        <v>0.19474835886214439</v>
      </c>
      <c r="BP8" s="7">
        <f t="shared" si="4"/>
        <v>5531.04</v>
      </c>
      <c r="BQ8" s="7">
        <f t="shared" si="5"/>
        <v>6868.7099999999991</v>
      </c>
      <c r="BR8" s="7"/>
      <c r="BS8" s="7"/>
      <c r="BU8" s="6">
        <f t="shared" si="11"/>
        <v>43.28</v>
      </c>
      <c r="BX8" s="64">
        <f t="shared" si="6"/>
        <v>43.28</v>
      </c>
      <c r="BY8" s="64">
        <f t="shared" si="12"/>
        <v>10.160000000000004</v>
      </c>
      <c r="BZ8" s="82">
        <f t="shared" si="13"/>
        <v>0.23475046210720896</v>
      </c>
      <c r="CA8" s="64">
        <f t="shared" si="7"/>
        <v>5531.04</v>
      </c>
      <c r="CB8" s="64">
        <f t="shared" si="8"/>
        <v>7227.76</v>
      </c>
      <c r="CC8" s="64"/>
      <c r="CG8" s="64">
        <f t="shared" si="14"/>
        <v>2185.9199999999996</v>
      </c>
      <c r="CH8" s="64">
        <f t="shared" si="15"/>
        <v>2714.58</v>
      </c>
      <c r="CM8" s="64">
        <f t="shared" si="16"/>
        <v>2185.9199999999996</v>
      </c>
      <c r="CN8" s="64">
        <f t="shared" si="17"/>
        <v>2856.48</v>
      </c>
    </row>
    <row r="9" spans="1:94" x14ac:dyDescent="0.25">
      <c r="A9" s="1">
        <v>7</v>
      </c>
      <c r="B9" s="4">
        <v>7</v>
      </c>
      <c r="C9" s="2" t="s">
        <v>14</v>
      </c>
      <c r="D9" s="50" t="s">
        <v>570</v>
      </c>
      <c r="E9" s="4">
        <v>406619</v>
      </c>
      <c r="F9" s="4">
        <v>70147</v>
      </c>
      <c r="G9" s="2" t="s">
        <v>36</v>
      </c>
      <c r="H9" s="51" t="str">
        <f t="shared" si="0"/>
        <v>100033-70147</v>
      </c>
      <c r="I9" s="4">
        <v>100033</v>
      </c>
      <c r="J9" s="2" t="s">
        <v>35</v>
      </c>
      <c r="K9" s="2" t="s">
        <v>19</v>
      </c>
      <c r="L9" s="2" t="s">
        <v>37</v>
      </c>
      <c r="M9" s="2" t="s">
        <v>21</v>
      </c>
      <c r="N9" s="3">
        <v>45108</v>
      </c>
      <c r="O9" s="3">
        <v>45473</v>
      </c>
      <c r="P9" s="12">
        <f t="shared" ref="P9:P20" si="18">X9</f>
        <v>48.89</v>
      </c>
      <c r="Q9" s="12"/>
      <c r="R9" s="12"/>
      <c r="S9" s="55" t="s">
        <v>1642</v>
      </c>
      <c r="T9" s="16"/>
      <c r="U9" s="16"/>
      <c r="V9" s="16"/>
      <c r="W9" s="17"/>
      <c r="X9" s="20">
        <v>48.89</v>
      </c>
      <c r="Y9" s="20">
        <v>1</v>
      </c>
      <c r="Z9" s="20"/>
      <c r="AA9" s="56" t="s">
        <v>1643</v>
      </c>
      <c r="AB9" s="2" t="s">
        <v>15</v>
      </c>
      <c r="AC9" s="4">
        <v>2456</v>
      </c>
      <c r="AD9" s="4"/>
      <c r="AE9" s="4">
        <v>36</v>
      </c>
      <c r="AF9" s="4"/>
      <c r="AG9" s="4">
        <v>600</v>
      </c>
      <c r="AH9" s="4"/>
      <c r="AI9" s="4"/>
      <c r="AJ9" s="4">
        <v>9</v>
      </c>
      <c r="AK9" s="4"/>
      <c r="AL9" s="4"/>
      <c r="AM9" s="4"/>
      <c r="AN9" s="4">
        <v>103</v>
      </c>
      <c r="AO9" s="4"/>
      <c r="AP9" s="4"/>
      <c r="AQ9" s="4"/>
      <c r="AR9" s="4">
        <v>3</v>
      </c>
      <c r="AS9" s="4"/>
      <c r="AT9" s="4"/>
      <c r="AU9" s="4"/>
      <c r="AV9" s="4">
        <v>162</v>
      </c>
      <c r="AW9" s="4"/>
      <c r="AX9" s="4">
        <v>3</v>
      </c>
      <c r="AY9" s="4"/>
      <c r="AZ9" s="4"/>
      <c r="BA9" s="4">
        <v>4</v>
      </c>
      <c r="BB9" s="4"/>
      <c r="BC9" s="4"/>
      <c r="BD9" s="4"/>
      <c r="BE9" s="4"/>
      <c r="BF9" s="4"/>
      <c r="BG9" s="4">
        <v>274</v>
      </c>
      <c r="BH9" s="4">
        <f t="shared" si="9"/>
        <v>1194</v>
      </c>
      <c r="BI9" s="7">
        <f t="shared" ref="BI9:BI20" si="19">X9+Y9</f>
        <v>49.89</v>
      </c>
      <c r="BJ9" s="7">
        <f t="shared" si="10"/>
        <v>61.96</v>
      </c>
      <c r="BK9" s="7"/>
      <c r="BL9" s="63">
        <v>-6.73</v>
      </c>
      <c r="BM9" s="7">
        <f t="shared" si="1"/>
        <v>55.230000000000004</v>
      </c>
      <c r="BN9" s="7">
        <f t="shared" si="2"/>
        <v>12.07</v>
      </c>
      <c r="BO9" s="89">
        <f t="shared" si="3"/>
        <v>0.19480309877340218</v>
      </c>
      <c r="BP9" s="7">
        <f t="shared" si="4"/>
        <v>122529.84</v>
      </c>
      <c r="BQ9" s="7">
        <f t="shared" si="5"/>
        <v>152173.76000000001</v>
      </c>
      <c r="BR9" s="7"/>
      <c r="BS9" s="7"/>
      <c r="BU9" s="6">
        <f t="shared" si="11"/>
        <v>65.2</v>
      </c>
      <c r="BW9" s="65">
        <f t="shared" ref="BW9:BW20" si="20">BL9</f>
        <v>-6.73</v>
      </c>
      <c r="BX9" s="64">
        <f t="shared" si="6"/>
        <v>58.47</v>
      </c>
      <c r="BY9" s="64">
        <f t="shared" si="12"/>
        <v>15.310000000000002</v>
      </c>
      <c r="BZ9" s="82">
        <f t="shared" si="13"/>
        <v>0.23481595092024543</v>
      </c>
      <c r="CA9" s="64">
        <f t="shared" si="7"/>
        <v>122529.84</v>
      </c>
      <c r="CB9" s="64">
        <f t="shared" si="8"/>
        <v>160131.20000000001</v>
      </c>
      <c r="CC9" s="64"/>
      <c r="CG9" s="64">
        <f t="shared" si="14"/>
        <v>59568.66</v>
      </c>
      <c r="CH9" s="64">
        <f t="shared" si="15"/>
        <v>73980.240000000005</v>
      </c>
      <c r="CM9" s="64">
        <f t="shared" si="16"/>
        <v>59568.66</v>
      </c>
      <c r="CN9" s="64">
        <f t="shared" si="17"/>
        <v>77848.800000000003</v>
      </c>
    </row>
    <row r="10" spans="1:94" x14ac:dyDescent="0.25">
      <c r="A10" s="1">
        <v>8</v>
      </c>
      <c r="B10" s="4">
        <v>8</v>
      </c>
      <c r="C10" s="2" t="s">
        <v>14</v>
      </c>
      <c r="D10" s="50" t="s">
        <v>571</v>
      </c>
      <c r="E10" s="4">
        <v>406663</v>
      </c>
      <c r="F10" s="4">
        <v>705</v>
      </c>
      <c r="G10" s="2" t="s">
        <v>38</v>
      </c>
      <c r="H10" s="51" t="str">
        <f t="shared" si="0"/>
        <v>100033-705</v>
      </c>
      <c r="I10" s="4">
        <v>100033</v>
      </c>
      <c r="J10" s="2" t="s">
        <v>35</v>
      </c>
      <c r="K10" s="2" t="s">
        <v>19</v>
      </c>
      <c r="L10" s="2" t="s">
        <v>39</v>
      </c>
      <c r="M10" s="2" t="s">
        <v>21</v>
      </c>
      <c r="N10" s="3">
        <v>45108</v>
      </c>
      <c r="O10" s="3">
        <v>45473</v>
      </c>
      <c r="P10" s="12">
        <f t="shared" si="18"/>
        <v>45.33</v>
      </c>
      <c r="Q10" s="12"/>
      <c r="R10" s="12"/>
      <c r="S10" s="55" t="s">
        <v>1642</v>
      </c>
      <c r="T10" s="16"/>
      <c r="U10" s="16"/>
      <c r="V10" s="16"/>
      <c r="W10" s="17"/>
      <c r="X10" s="20">
        <v>45.33</v>
      </c>
      <c r="Y10" s="20">
        <v>1</v>
      </c>
      <c r="Z10" s="20"/>
      <c r="AA10" s="56" t="s">
        <v>1643</v>
      </c>
      <c r="AB10" s="2" t="s">
        <v>15</v>
      </c>
      <c r="AC10" s="4">
        <v>699</v>
      </c>
      <c r="AD10" s="4">
        <v>40</v>
      </c>
      <c r="AE10" s="4">
        <v>49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>
        <v>19</v>
      </c>
      <c r="AU10" s="4">
        <v>26</v>
      </c>
      <c r="AV10" s="4"/>
      <c r="AW10" s="4"/>
      <c r="AX10" s="4"/>
      <c r="AY10" s="4"/>
      <c r="AZ10" s="4">
        <v>32</v>
      </c>
      <c r="BA10" s="4"/>
      <c r="BB10" s="4"/>
      <c r="BC10" s="4"/>
      <c r="BD10" s="4"/>
      <c r="BE10" s="4"/>
      <c r="BF10" s="4"/>
      <c r="BG10" s="4"/>
      <c r="BH10" s="4">
        <f t="shared" si="9"/>
        <v>166</v>
      </c>
      <c r="BI10" s="7">
        <f t="shared" si="19"/>
        <v>46.33</v>
      </c>
      <c r="BJ10" s="7">
        <f t="shared" si="10"/>
        <v>57.54</v>
      </c>
      <c r="BK10" s="7"/>
      <c r="BL10" s="63">
        <v>-9.07</v>
      </c>
      <c r="BM10" s="7">
        <f t="shared" si="1"/>
        <v>48.47</v>
      </c>
      <c r="BN10" s="7">
        <f t="shared" si="2"/>
        <v>11.21</v>
      </c>
      <c r="BO10" s="89">
        <f t="shared" si="3"/>
        <v>0.1948209940910671</v>
      </c>
      <c r="BP10" s="7">
        <f t="shared" si="4"/>
        <v>32384.67</v>
      </c>
      <c r="BQ10" s="7">
        <f t="shared" si="5"/>
        <v>40220.46</v>
      </c>
      <c r="BR10" s="7"/>
      <c r="BS10" s="7"/>
      <c r="BU10" s="6">
        <f t="shared" si="11"/>
        <v>60.55</v>
      </c>
      <c r="BW10" s="65">
        <f t="shared" si="20"/>
        <v>-9.07</v>
      </c>
      <c r="BX10" s="64">
        <f t="shared" si="6"/>
        <v>51.48</v>
      </c>
      <c r="BY10" s="64">
        <f t="shared" si="12"/>
        <v>14.219999999999999</v>
      </c>
      <c r="BZ10" s="82">
        <f t="shared" si="13"/>
        <v>0.23484723369116431</v>
      </c>
      <c r="CA10" s="64">
        <f t="shared" si="7"/>
        <v>32384.67</v>
      </c>
      <c r="CB10" s="64">
        <f t="shared" si="8"/>
        <v>42324.45</v>
      </c>
      <c r="CC10" s="64"/>
      <c r="CG10" s="64">
        <f t="shared" si="14"/>
        <v>7690.78</v>
      </c>
      <c r="CH10" s="64">
        <f t="shared" si="15"/>
        <v>9551.64</v>
      </c>
      <c r="CM10" s="64">
        <f t="shared" si="16"/>
        <v>7690.78</v>
      </c>
      <c r="CN10" s="64">
        <f t="shared" si="17"/>
        <v>10051.299999999999</v>
      </c>
    </row>
    <row r="11" spans="1:94" x14ac:dyDescent="0.25">
      <c r="A11" s="1">
        <v>9</v>
      </c>
      <c r="B11" s="4">
        <v>9</v>
      </c>
      <c r="C11" s="2" t="s">
        <v>14</v>
      </c>
      <c r="D11" s="50" t="s">
        <v>572</v>
      </c>
      <c r="E11" s="4">
        <v>406666</v>
      </c>
      <c r="F11" s="4">
        <v>90129</v>
      </c>
      <c r="G11" s="2" t="s">
        <v>40</v>
      </c>
      <c r="H11" s="51" t="str">
        <f t="shared" si="0"/>
        <v>100033-90129</v>
      </c>
      <c r="I11" s="4">
        <v>100033</v>
      </c>
      <c r="J11" s="2" t="s">
        <v>35</v>
      </c>
      <c r="K11" s="2" t="s">
        <v>19</v>
      </c>
      <c r="L11" s="2" t="s">
        <v>41</v>
      </c>
      <c r="M11" s="2" t="s">
        <v>21</v>
      </c>
      <c r="N11" s="3">
        <v>45108</v>
      </c>
      <c r="O11" s="3">
        <v>45473</v>
      </c>
      <c r="P11" s="12">
        <f t="shared" si="18"/>
        <v>88.53</v>
      </c>
      <c r="Q11" s="12"/>
      <c r="R11" s="12"/>
      <c r="S11" s="55" t="s">
        <v>1642</v>
      </c>
      <c r="T11" s="16"/>
      <c r="U11" s="16"/>
      <c r="V11" s="16"/>
      <c r="W11" s="17"/>
      <c r="X11" s="20">
        <v>88.53</v>
      </c>
      <c r="Y11" s="20">
        <v>1</v>
      </c>
      <c r="Z11" s="20"/>
      <c r="AA11" s="56" t="s">
        <v>1643</v>
      </c>
      <c r="AB11" s="2" t="s">
        <v>15</v>
      </c>
      <c r="AC11" s="4">
        <v>3600</v>
      </c>
      <c r="AD11" s="4"/>
      <c r="AE11" s="4">
        <v>10</v>
      </c>
      <c r="AF11" s="4"/>
      <c r="AG11" s="4"/>
      <c r="AH11" s="4">
        <v>267</v>
      </c>
      <c r="AI11" s="4"/>
      <c r="AJ11" s="4">
        <v>6</v>
      </c>
      <c r="AK11" s="4"/>
      <c r="AL11" s="4"/>
      <c r="AM11" s="4"/>
      <c r="AN11" s="4">
        <v>333</v>
      </c>
      <c r="AO11" s="4"/>
      <c r="AP11" s="4">
        <v>57</v>
      </c>
      <c r="AQ11" s="4"/>
      <c r="AR11" s="4"/>
      <c r="AS11" s="4">
        <v>284</v>
      </c>
      <c r="AT11" s="4"/>
      <c r="AU11" s="4">
        <v>251</v>
      </c>
      <c r="AV11" s="4">
        <v>400</v>
      </c>
      <c r="AW11" s="4">
        <v>1</v>
      </c>
      <c r="AX11" s="4">
        <v>15</v>
      </c>
      <c r="AY11" s="4"/>
      <c r="AZ11" s="4"/>
      <c r="BA11" s="4">
        <v>16</v>
      </c>
      <c r="BB11" s="4"/>
      <c r="BC11" s="4"/>
      <c r="BD11" s="4">
        <v>118</v>
      </c>
      <c r="BE11" s="4"/>
      <c r="BF11" s="4"/>
      <c r="BG11" s="4">
        <v>44</v>
      </c>
      <c r="BH11" s="4">
        <f t="shared" si="9"/>
        <v>1802</v>
      </c>
      <c r="BI11" s="7">
        <f t="shared" si="19"/>
        <v>89.53</v>
      </c>
      <c r="BJ11" s="7">
        <f t="shared" si="10"/>
        <v>111.2</v>
      </c>
      <c r="BK11" s="7"/>
      <c r="BL11" s="63">
        <v>-25.96</v>
      </c>
      <c r="BM11" s="7">
        <f t="shared" si="1"/>
        <v>85.240000000000009</v>
      </c>
      <c r="BN11" s="7">
        <f t="shared" si="2"/>
        <v>21.67</v>
      </c>
      <c r="BO11" s="89">
        <f t="shared" si="3"/>
        <v>0.19487410071942446</v>
      </c>
      <c r="BP11" s="7">
        <f t="shared" si="4"/>
        <v>322308</v>
      </c>
      <c r="BQ11" s="7">
        <f t="shared" si="5"/>
        <v>400320</v>
      </c>
      <c r="BR11" s="7"/>
      <c r="BS11" s="7"/>
      <c r="BU11" s="6">
        <f t="shared" si="11"/>
        <v>117.02000000000001</v>
      </c>
      <c r="BW11" s="65">
        <f t="shared" si="20"/>
        <v>-25.96</v>
      </c>
      <c r="BX11" s="64">
        <f t="shared" si="6"/>
        <v>91.06</v>
      </c>
      <c r="BY11" s="64">
        <f t="shared" si="12"/>
        <v>27.490000000000009</v>
      </c>
      <c r="BZ11" s="82">
        <f t="shared" si="13"/>
        <v>0.23491710818663483</v>
      </c>
      <c r="CA11" s="64">
        <f t="shared" si="7"/>
        <v>322308</v>
      </c>
      <c r="CB11" s="64">
        <f t="shared" si="8"/>
        <v>421272.00000000006</v>
      </c>
      <c r="CC11" s="64"/>
      <c r="CG11" s="64">
        <f t="shared" si="14"/>
        <v>161333.06</v>
      </c>
      <c r="CH11" s="64">
        <f t="shared" si="15"/>
        <v>200382.4</v>
      </c>
      <c r="CM11" s="64">
        <f t="shared" si="16"/>
        <v>161333.06</v>
      </c>
      <c r="CN11" s="64">
        <f t="shared" si="17"/>
        <v>210870.04</v>
      </c>
    </row>
    <row r="12" spans="1:94" x14ac:dyDescent="0.25">
      <c r="A12" s="1">
        <v>10</v>
      </c>
      <c r="B12" s="4">
        <v>10</v>
      </c>
      <c r="C12" s="2" t="s">
        <v>14</v>
      </c>
      <c r="D12" s="50" t="s">
        <v>573</v>
      </c>
      <c r="E12" s="4">
        <v>406667</v>
      </c>
      <c r="F12" s="4">
        <v>90128</v>
      </c>
      <c r="G12" s="2" t="s">
        <v>42</v>
      </c>
      <c r="H12" s="51" t="str">
        <f t="shared" si="0"/>
        <v>100033-90128</v>
      </c>
      <c r="I12" s="4">
        <v>100033</v>
      </c>
      <c r="J12" s="2" t="s">
        <v>35</v>
      </c>
      <c r="K12" s="2" t="s">
        <v>19</v>
      </c>
      <c r="L12" s="2" t="s">
        <v>41</v>
      </c>
      <c r="M12" s="2" t="s">
        <v>21</v>
      </c>
      <c r="N12" s="3">
        <v>45108</v>
      </c>
      <c r="O12" s="3">
        <v>45473</v>
      </c>
      <c r="P12" s="12">
        <f t="shared" si="18"/>
        <v>84</v>
      </c>
      <c r="Q12" s="12"/>
      <c r="R12" s="12"/>
      <c r="S12" s="55" t="s">
        <v>1642</v>
      </c>
      <c r="T12" s="16"/>
      <c r="U12" s="16"/>
      <c r="V12" s="16"/>
      <c r="W12" s="17"/>
      <c r="X12" s="20">
        <v>84</v>
      </c>
      <c r="Y12" s="20">
        <v>1</v>
      </c>
      <c r="Z12" s="20"/>
      <c r="AA12" s="56" t="s">
        <v>1643</v>
      </c>
      <c r="AB12" s="2" t="s">
        <v>15</v>
      </c>
      <c r="AC12" s="4">
        <v>940</v>
      </c>
      <c r="AD12" s="4"/>
      <c r="AE12" s="4"/>
      <c r="AF12" s="4"/>
      <c r="AG12" s="4"/>
      <c r="AH12" s="4">
        <v>9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>
        <v>367</v>
      </c>
      <c r="AT12" s="4"/>
      <c r="AU12" s="4">
        <v>161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>
        <f t="shared" si="9"/>
        <v>537</v>
      </c>
      <c r="BI12" s="7">
        <f t="shared" si="19"/>
        <v>85</v>
      </c>
      <c r="BJ12" s="7">
        <f t="shared" si="10"/>
        <v>105.58</v>
      </c>
      <c r="BK12" s="7"/>
      <c r="BL12" s="63">
        <v>-25.96</v>
      </c>
      <c r="BM12" s="7">
        <f t="shared" si="1"/>
        <v>79.62</v>
      </c>
      <c r="BN12" s="7">
        <f t="shared" si="2"/>
        <v>20.58</v>
      </c>
      <c r="BO12" s="89">
        <f t="shared" si="3"/>
        <v>0.19492328092441749</v>
      </c>
      <c r="BP12" s="7">
        <f t="shared" si="4"/>
        <v>79900</v>
      </c>
      <c r="BQ12" s="7">
        <f t="shared" si="5"/>
        <v>99245.2</v>
      </c>
      <c r="BR12" s="7"/>
      <c r="BS12" s="7"/>
      <c r="BU12" s="6">
        <f t="shared" si="11"/>
        <v>111.10000000000001</v>
      </c>
      <c r="BW12" s="65">
        <f t="shared" si="20"/>
        <v>-25.96</v>
      </c>
      <c r="BX12" s="64">
        <f t="shared" si="6"/>
        <v>85.140000000000015</v>
      </c>
      <c r="BY12" s="64">
        <f t="shared" si="12"/>
        <v>26.100000000000009</v>
      </c>
      <c r="BZ12" s="82">
        <f t="shared" si="13"/>
        <v>0.23492349234923499</v>
      </c>
      <c r="CA12" s="64">
        <f t="shared" si="7"/>
        <v>79900</v>
      </c>
      <c r="CB12" s="64">
        <f t="shared" si="8"/>
        <v>104434.00000000001</v>
      </c>
      <c r="CC12" s="64"/>
      <c r="CG12" s="64">
        <f t="shared" si="14"/>
        <v>45645</v>
      </c>
      <c r="CH12" s="64">
        <f t="shared" si="15"/>
        <v>56696.46</v>
      </c>
      <c r="CM12" s="64">
        <f t="shared" si="16"/>
        <v>45645</v>
      </c>
      <c r="CN12" s="64">
        <f t="shared" si="17"/>
        <v>59660.700000000004</v>
      </c>
    </row>
    <row r="13" spans="1:94" x14ac:dyDescent="0.25">
      <c r="A13" s="1">
        <v>11</v>
      </c>
      <c r="B13" s="4">
        <v>11</v>
      </c>
      <c r="C13" s="2" t="s">
        <v>14</v>
      </c>
      <c r="D13" s="50" t="s">
        <v>574</v>
      </c>
      <c r="E13" s="4">
        <v>406633</v>
      </c>
      <c r="F13" s="4">
        <v>90160</v>
      </c>
      <c r="G13" s="2" t="s">
        <v>43</v>
      </c>
      <c r="H13" s="51" t="str">
        <f t="shared" si="0"/>
        <v>100033-90160</v>
      </c>
      <c r="I13" s="4">
        <v>100033</v>
      </c>
      <c r="J13" s="2" t="s">
        <v>35</v>
      </c>
      <c r="K13" s="2" t="s">
        <v>19</v>
      </c>
      <c r="L13" s="2" t="s">
        <v>44</v>
      </c>
      <c r="M13" s="2" t="s">
        <v>21</v>
      </c>
      <c r="N13" s="3">
        <v>45108</v>
      </c>
      <c r="O13" s="3">
        <v>45473</v>
      </c>
      <c r="P13" s="12">
        <f t="shared" si="18"/>
        <v>61.03</v>
      </c>
      <c r="Q13" s="12"/>
      <c r="R13" s="12"/>
      <c r="S13" s="55" t="s">
        <v>1642</v>
      </c>
      <c r="T13" s="16"/>
      <c r="U13" s="16"/>
      <c r="V13" s="16"/>
      <c r="W13" s="17"/>
      <c r="X13" s="20">
        <v>61.03</v>
      </c>
      <c r="Y13" s="20">
        <v>1</v>
      </c>
      <c r="Z13" s="20"/>
      <c r="AA13" s="56" t="s">
        <v>1643</v>
      </c>
      <c r="AB13" s="2" t="s">
        <v>15</v>
      </c>
      <c r="AC13" s="4">
        <v>965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>
        <v>492</v>
      </c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>
        <f t="shared" si="9"/>
        <v>492</v>
      </c>
      <c r="BI13" s="7">
        <f t="shared" si="19"/>
        <v>62.03</v>
      </c>
      <c r="BJ13" s="7">
        <f t="shared" si="10"/>
        <v>77.040000000000006</v>
      </c>
      <c r="BK13" s="7"/>
      <c r="BL13" s="63">
        <v>-14.52</v>
      </c>
      <c r="BM13" s="7">
        <f t="shared" si="1"/>
        <v>62.52000000000001</v>
      </c>
      <c r="BN13" s="7">
        <f t="shared" si="2"/>
        <v>15.010000000000005</v>
      </c>
      <c r="BO13" s="89">
        <f t="shared" si="3"/>
        <v>0.19483385254413296</v>
      </c>
      <c r="BP13" s="7">
        <f t="shared" si="4"/>
        <v>59858.950000000004</v>
      </c>
      <c r="BQ13" s="7">
        <f t="shared" si="5"/>
        <v>74343.600000000006</v>
      </c>
      <c r="BR13" s="7"/>
      <c r="BS13" s="7"/>
      <c r="BU13" s="6">
        <f t="shared" si="11"/>
        <v>81.070000000000007</v>
      </c>
      <c r="BW13" s="65">
        <f t="shared" si="20"/>
        <v>-14.52</v>
      </c>
      <c r="BX13" s="64">
        <f t="shared" si="6"/>
        <v>66.550000000000011</v>
      </c>
      <c r="BY13" s="64">
        <f t="shared" si="12"/>
        <v>19.040000000000006</v>
      </c>
      <c r="BZ13" s="82">
        <f t="shared" si="13"/>
        <v>0.2348587640310843</v>
      </c>
      <c r="CA13" s="64">
        <f t="shared" si="7"/>
        <v>59858.950000000004</v>
      </c>
      <c r="CB13" s="64">
        <f t="shared" si="8"/>
        <v>78232.55</v>
      </c>
      <c r="CC13" s="64"/>
      <c r="CG13" s="64">
        <f t="shared" si="14"/>
        <v>30518.760000000002</v>
      </c>
      <c r="CH13" s="64">
        <f t="shared" si="15"/>
        <v>37903.68</v>
      </c>
      <c r="CM13" s="64">
        <f t="shared" si="16"/>
        <v>30518.760000000002</v>
      </c>
      <c r="CN13" s="64">
        <f t="shared" si="17"/>
        <v>39886.44</v>
      </c>
    </row>
    <row r="14" spans="1:94" x14ac:dyDescent="0.25">
      <c r="A14" s="1">
        <v>12</v>
      </c>
      <c r="B14" s="4">
        <v>12</v>
      </c>
      <c r="C14" s="2" t="s">
        <v>14</v>
      </c>
      <c r="D14" s="50" t="s">
        <v>575</v>
      </c>
      <c r="E14" s="4">
        <v>406634</v>
      </c>
      <c r="F14" s="4">
        <v>90161</v>
      </c>
      <c r="G14" s="2" t="s">
        <v>45</v>
      </c>
      <c r="H14" s="51" t="str">
        <f t="shared" si="0"/>
        <v>100033-90161</v>
      </c>
      <c r="I14" s="4">
        <v>100033</v>
      </c>
      <c r="J14" s="2" t="s">
        <v>35</v>
      </c>
      <c r="K14" s="2" t="s">
        <v>19</v>
      </c>
      <c r="L14" s="2" t="s">
        <v>44</v>
      </c>
      <c r="M14" s="2" t="s">
        <v>21</v>
      </c>
      <c r="N14" s="3">
        <v>45108</v>
      </c>
      <c r="O14" s="3">
        <v>45473</v>
      </c>
      <c r="P14" s="12">
        <f t="shared" si="18"/>
        <v>64.17</v>
      </c>
      <c r="Q14" s="12"/>
      <c r="R14" s="12"/>
      <c r="S14" s="55" t="s">
        <v>1642</v>
      </c>
      <c r="T14" s="16"/>
      <c r="U14" s="16"/>
      <c r="V14" s="16"/>
      <c r="W14" s="17"/>
      <c r="X14" s="20">
        <v>64.17</v>
      </c>
      <c r="Y14" s="20">
        <v>1</v>
      </c>
      <c r="Z14" s="20"/>
      <c r="AA14" s="56" t="s">
        <v>1643</v>
      </c>
      <c r="AB14" s="2" t="s">
        <v>15</v>
      </c>
      <c r="AC14" s="4">
        <v>4972</v>
      </c>
      <c r="AD14" s="4"/>
      <c r="AE14" s="4"/>
      <c r="AF14" s="4"/>
      <c r="AG14" s="4">
        <v>385</v>
      </c>
      <c r="AH14" s="4"/>
      <c r="AI14" s="4"/>
      <c r="AJ14" s="4">
        <v>1</v>
      </c>
      <c r="AK14" s="4">
        <v>978</v>
      </c>
      <c r="AL14" s="4"/>
      <c r="AM14" s="4"/>
      <c r="AN14" s="4">
        <v>388</v>
      </c>
      <c r="AO14" s="4"/>
      <c r="AP14" s="4">
        <v>1</v>
      </c>
      <c r="AQ14" s="4"/>
      <c r="AR14" s="4">
        <v>45</v>
      </c>
      <c r="AS14" s="4">
        <v>46</v>
      </c>
      <c r="AT14" s="4"/>
      <c r="AU14" s="4">
        <v>17</v>
      </c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>
        <v>122</v>
      </c>
      <c r="BH14" s="4">
        <f t="shared" si="9"/>
        <v>1983</v>
      </c>
      <c r="BI14" s="7">
        <f t="shared" si="19"/>
        <v>65.17</v>
      </c>
      <c r="BJ14" s="7">
        <f t="shared" si="10"/>
        <v>80.940000000000012</v>
      </c>
      <c r="BK14" s="7"/>
      <c r="BL14" s="63">
        <v>-14.52</v>
      </c>
      <c r="BM14" s="7">
        <f t="shared" si="1"/>
        <v>66.420000000000016</v>
      </c>
      <c r="BN14" s="7">
        <f t="shared" si="2"/>
        <v>15.77000000000001</v>
      </c>
      <c r="BO14" s="89">
        <f t="shared" si="3"/>
        <v>0.1948356807511738</v>
      </c>
      <c r="BP14" s="7">
        <f t="shared" si="4"/>
        <v>324025.24</v>
      </c>
      <c r="BQ14" s="7">
        <f t="shared" si="5"/>
        <v>402433.68000000005</v>
      </c>
      <c r="BR14" s="7"/>
      <c r="BS14" s="7"/>
      <c r="BU14" s="6">
        <f t="shared" si="11"/>
        <v>85.17</v>
      </c>
      <c r="BW14" s="65">
        <f t="shared" si="20"/>
        <v>-14.52</v>
      </c>
      <c r="BX14" s="64">
        <f t="shared" si="6"/>
        <v>70.650000000000006</v>
      </c>
      <c r="BY14" s="64">
        <f t="shared" si="12"/>
        <v>20</v>
      </c>
      <c r="BZ14" s="82">
        <f t="shared" si="13"/>
        <v>0.23482446870963955</v>
      </c>
      <c r="CA14" s="64">
        <f t="shared" si="7"/>
        <v>324025.24</v>
      </c>
      <c r="CB14" s="64">
        <f t="shared" si="8"/>
        <v>423465.24</v>
      </c>
      <c r="CC14" s="64"/>
      <c r="CG14" s="64">
        <f t="shared" si="14"/>
        <v>129232.11</v>
      </c>
      <c r="CH14" s="64">
        <f t="shared" si="15"/>
        <v>160504.02000000002</v>
      </c>
      <c r="CM14" s="64">
        <f t="shared" si="16"/>
        <v>129232.11</v>
      </c>
      <c r="CN14" s="64">
        <f t="shared" si="17"/>
        <v>168892.11000000002</v>
      </c>
    </row>
    <row r="15" spans="1:94" x14ac:dyDescent="0.25">
      <c r="A15" s="1">
        <v>13</v>
      </c>
      <c r="B15" s="4">
        <v>13</v>
      </c>
      <c r="C15" s="2" t="s">
        <v>14</v>
      </c>
      <c r="D15" s="50" t="s">
        <v>576</v>
      </c>
      <c r="E15" s="4">
        <v>406635</v>
      </c>
      <c r="F15" s="4">
        <v>90164</v>
      </c>
      <c r="G15" s="2" t="s">
        <v>46</v>
      </c>
      <c r="H15" s="51" t="str">
        <f t="shared" si="0"/>
        <v>100033-90164</v>
      </c>
      <c r="I15" s="4">
        <v>100033</v>
      </c>
      <c r="J15" s="2" t="s">
        <v>35</v>
      </c>
      <c r="K15" s="2" t="s">
        <v>19</v>
      </c>
      <c r="L15" s="2" t="s">
        <v>44</v>
      </c>
      <c r="M15" s="2" t="s">
        <v>21</v>
      </c>
      <c r="N15" s="3">
        <v>45108</v>
      </c>
      <c r="O15" s="3">
        <v>45473</v>
      </c>
      <c r="P15" s="12">
        <f t="shared" si="18"/>
        <v>56.73</v>
      </c>
      <c r="Q15" s="12"/>
      <c r="R15" s="12"/>
      <c r="S15" s="55" t="s">
        <v>1642</v>
      </c>
      <c r="T15" s="16"/>
      <c r="U15" s="16"/>
      <c r="V15" s="16"/>
      <c r="W15" s="17"/>
      <c r="X15" s="20">
        <v>56.73</v>
      </c>
      <c r="Y15" s="20">
        <v>1</v>
      </c>
      <c r="Z15" s="20"/>
      <c r="AA15" s="56" t="s">
        <v>1643</v>
      </c>
      <c r="AB15" s="2" t="s">
        <v>15</v>
      </c>
      <c r="AC15" s="4">
        <v>614</v>
      </c>
      <c r="AD15" s="4"/>
      <c r="AE15" s="4"/>
      <c r="AF15" s="4"/>
      <c r="AG15" s="4">
        <v>17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>
        <v>51</v>
      </c>
      <c r="AS15" s="4">
        <v>201</v>
      </c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>
        <f t="shared" si="9"/>
        <v>269</v>
      </c>
      <c r="BI15" s="7">
        <f t="shared" si="19"/>
        <v>57.73</v>
      </c>
      <c r="BJ15" s="7">
        <f t="shared" si="10"/>
        <v>71.7</v>
      </c>
      <c r="BK15" s="7"/>
      <c r="BL15" s="63">
        <v>-15.6</v>
      </c>
      <c r="BM15" s="7">
        <f t="shared" si="1"/>
        <v>56.1</v>
      </c>
      <c r="BN15" s="7">
        <f t="shared" si="2"/>
        <v>13.970000000000006</v>
      </c>
      <c r="BO15" s="89">
        <f t="shared" si="3"/>
        <v>0.19483960948396103</v>
      </c>
      <c r="BP15" s="7">
        <f t="shared" si="4"/>
        <v>35446.22</v>
      </c>
      <c r="BQ15" s="7">
        <f t="shared" si="5"/>
        <v>44023.8</v>
      </c>
      <c r="BR15" s="7"/>
      <c r="BS15" s="7"/>
      <c r="BU15" s="6">
        <f t="shared" si="11"/>
        <v>75.45</v>
      </c>
      <c r="BW15" s="65">
        <f t="shared" si="20"/>
        <v>-15.6</v>
      </c>
      <c r="BX15" s="64">
        <f t="shared" si="6"/>
        <v>59.85</v>
      </c>
      <c r="BY15" s="64">
        <f t="shared" si="12"/>
        <v>17.720000000000006</v>
      </c>
      <c r="BZ15" s="82">
        <f t="shared" si="13"/>
        <v>0.23485752153744208</v>
      </c>
      <c r="CA15" s="64">
        <f t="shared" si="7"/>
        <v>35446.22</v>
      </c>
      <c r="CB15" s="64">
        <f t="shared" si="8"/>
        <v>46326.3</v>
      </c>
      <c r="CC15" s="64"/>
      <c r="CG15" s="64">
        <f t="shared" si="14"/>
        <v>15529.369999999999</v>
      </c>
      <c r="CH15" s="64">
        <f t="shared" si="15"/>
        <v>19287.3</v>
      </c>
      <c r="CM15" s="64">
        <f t="shared" si="16"/>
        <v>15529.369999999999</v>
      </c>
      <c r="CN15" s="64">
        <f t="shared" si="17"/>
        <v>20296.05</v>
      </c>
    </row>
    <row r="16" spans="1:94" x14ac:dyDescent="0.25">
      <c r="A16" s="1">
        <v>14</v>
      </c>
      <c r="B16" s="4">
        <v>14</v>
      </c>
      <c r="C16" s="2" t="s">
        <v>14</v>
      </c>
      <c r="D16" s="50" t="s">
        <v>577</v>
      </c>
      <c r="E16" s="4">
        <v>406638</v>
      </c>
      <c r="F16" s="4">
        <v>90192</v>
      </c>
      <c r="G16" s="2" t="s">
        <v>47</v>
      </c>
      <c r="H16" s="51" t="str">
        <f t="shared" si="0"/>
        <v>100033-90192</v>
      </c>
      <c r="I16" s="4">
        <v>100033</v>
      </c>
      <c r="J16" s="2" t="s">
        <v>35</v>
      </c>
      <c r="K16" s="2" t="s">
        <v>19</v>
      </c>
      <c r="L16" s="2" t="s">
        <v>48</v>
      </c>
      <c r="M16" s="2" t="s">
        <v>21</v>
      </c>
      <c r="N16" s="3">
        <v>45108</v>
      </c>
      <c r="O16" s="3">
        <v>45473</v>
      </c>
      <c r="P16" s="12">
        <f t="shared" si="18"/>
        <v>77.7</v>
      </c>
      <c r="Q16" s="12"/>
      <c r="R16" s="12"/>
      <c r="S16" s="55" t="s">
        <v>1642</v>
      </c>
      <c r="T16" s="16"/>
      <c r="U16" s="16"/>
      <c r="V16" s="16"/>
      <c r="W16" s="17"/>
      <c r="X16" s="20">
        <v>77.7</v>
      </c>
      <c r="Y16" s="20">
        <v>1</v>
      </c>
      <c r="Z16" s="20"/>
      <c r="AA16" s="56" t="s">
        <v>1643</v>
      </c>
      <c r="AB16" s="2" t="s">
        <v>15</v>
      </c>
      <c r="AC16" s="4">
        <v>1568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>
        <v>2</v>
      </c>
      <c r="AQ16" s="4">
        <v>94</v>
      </c>
      <c r="AR16" s="4"/>
      <c r="AS16" s="4"/>
      <c r="AT16" s="4"/>
      <c r="AU16" s="4"/>
      <c r="AV16" s="4">
        <v>416</v>
      </c>
      <c r="AW16" s="4"/>
      <c r="AX16" s="4"/>
      <c r="AY16" s="4"/>
      <c r="AZ16" s="4"/>
      <c r="BA16" s="4"/>
      <c r="BB16" s="4"/>
      <c r="BC16" s="4"/>
      <c r="BD16" s="4">
        <v>465</v>
      </c>
      <c r="BE16" s="4"/>
      <c r="BF16" s="4"/>
      <c r="BG16" s="4"/>
      <c r="BH16" s="4">
        <f t="shared" si="9"/>
        <v>977</v>
      </c>
      <c r="BI16" s="7">
        <f t="shared" si="19"/>
        <v>78.7</v>
      </c>
      <c r="BJ16" s="7">
        <f t="shared" si="10"/>
        <v>97.75</v>
      </c>
      <c r="BK16" s="7"/>
      <c r="BL16" s="63">
        <v>-16.78</v>
      </c>
      <c r="BM16" s="7">
        <f t="shared" si="1"/>
        <v>80.97</v>
      </c>
      <c r="BN16" s="7">
        <f t="shared" si="2"/>
        <v>19.049999999999997</v>
      </c>
      <c r="BO16" s="89">
        <f t="shared" si="3"/>
        <v>0.19488491048593348</v>
      </c>
      <c r="BP16" s="7">
        <f t="shared" si="4"/>
        <v>123401.60000000001</v>
      </c>
      <c r="BQ16" s="7">
        <f t="shared" si="5"/>
        <v>153272</v>
      </c>
      <c r="BR16" s="7"/>
      <c r="BS16" s="7"/>
      <c r="BU16" s="6">
        <f t="shared" si="11"/>
        <v>102.86</v>
      </c>
      <c r="BW16" s="65">
        <f t="shared" si="20"/>
        <v>-16.78</v>
      </c>
      <c r="BX16" s="64">
        <f t="shared" si="6"/>
        <v>86.08</v>
      </c>
      <c r="BY16" s="64">
        <f t="shared" si="12"/>
        <v>24.159999999999997</v>
      </c>
      <c r="BZ16" s="82">
        <f t="shared" si="13"/>
        <v>0.23488236437876722</v>
      </c>
      <c r="CA16" s="64">
        <f t="shared" si="7"/>
        <v>123401.60000000001</v>
      </c>
      <c r="CB16" s="64">
        <f t="shared" si="8"/>
        <v>161284.48000000001</v>
      </c>
      <c r="CC16" s="64"/>
      <c r="CG16" s="64">
        <f t="shared" si="14"/>
        <v>76889.900000000009</v>
      </c>
      <c r="CH16" s="64">
        <f t="shared" si="15"/>
        <v>95501.75</v>
      </c>
      <c r="CM16" s="64">
        <f t="shared" si="16"/>
        <v>76889.900000000009</v>
      </c>
      <c r="CN16" s="64">
        <f t="shared" si="17"/>
        <v>100494.22</v>
      </c>
    </row>
    <row r="17" spans="1:92" x14ac:dyDescent="0.25">
      <c r="A17" s="1">
        <v>15</v>
      </c>
      <c r="B17" s="4">
        <v>15</v>
      </c>
      <c r="C17" s="2" t="s">
        <v>14</v>
      </c>
      <c r="D17" s="50" t="s">
        <v>578</v>
      </c>
      <c r="E17" s="4">
        <v>406639</v>
      </c>
      <c r="F17" s="4">
        <v>90193</v>
      </c>
      <c r="G17" s="2" t="s">
        <v>49</v>
      </c>
      <c r="H17" s="51" t="str">
        <f t="shared" si="0"/>
        <v>100033-90193</v>
      </c>
      <c r="I17" s="4">
        <v>100033</v>
      </c>
      <c r="J17" s="2" t="s">
        <v>35</v>
      </c>
      <c r="K17" s="2" t="s">
        <v>19</v>
      </c>
      <c r="L17" s="2" t="s">
        <v>48</v>
      </c>
      <c r="M17" s="2" t="s">
        <v>21</v>
      </c>
      <c r="N17" s="3">
        <v>45108</v>
      </c>
      <c r="O17" s="3">
        <v>45473</v>
      </c>
      <c r="P17" s="12">
        <f t="shared" si="18"/>
        <v>69.95</v>
      </c>
      <c r="Q17" s="12"/>
      <c r="R17" s="12"/>
      <c r="S17" s="55" t="s">
        <v>1642</v>
      </c>
      <c r="T17" s="16"/>
      <c r="U17" s="16"/>
      <c r="V17" s="16"/>
      <c r="W17" s="17"/>
      <c r="X17" s="20">
        <v>69.95</v>
      </c>
      <c r="Y17" s="20">
        <v>1</v>
      </c>
      <c r="Z17" s="20"/>
      <c r="AA17" s="56" t="s">
        <v>1643</v>
      </c>
      <c r="AB17" s="2" t="s">
        <v>15</v>
      </c>
      <c r="AC17" s="4">
        <v>571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>
        <v>107</v>
      </c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>
        <f t="shared" si="9"/>
        <v>107</v>
      </c>
      <c r="BI17" s="7">
        <f t="shared" si="19"/>
        <v>70.95</v>
      </c>
      <c r="BJ17" s="7">
        <f t="shared" si="10"/>
        <v>88.12</v>
      </c>
      <c r="BK17" s="7"/>
      <c r="BL17" s="63">
        <v>-18.510000000000002</v>
      </c>
      <c r="BM17" s="7">
        <f t="shared" si="1"/>
        <v>69.61</v>
      </c>
      <c r="BN17" s="7">
        <f t="shared" si="2"/>
        <v>17.170000000000002</v>
      </c>
      <c r="BO17" s="89">
        <f t="shared" si="3"/>
        <v>0.19484793463458921</v>
      </c>
      <c r="BP17" s="7">
        <f t="shared" si="4"/>
        <v>40512.450000000004</v>
      </c>
      <c r="BQ17" s="7">
        <f t="shared" si="5"/>
        <v>50316.520000000004</v>
      </c>
      <c r="BR17" s="7"/>
      <c r="BS17" s="7"/>
      <c r="BU17" s="6">
        <f t="shared" si="11"/>
        <v>92.73</v>
      </c>
      <c r="BW17" s="65">
        <f t="shared" si="20"/>
        <v>-18.510000000000002</v>
      </c>
      <c r="BX17" s="64">
        <f t="shared" si="6"/>
        <v>74.22</v>
      </c>
      <c r="BY17" s="64">
        <f t="shared" si="12"/>
        <v>21.78</v>
      </c>
      <c r="BZ17" s="82">
        <f t="shared" si="13"/>
        <v>0.23487544483985764</v>
      </c>
      <c r="CA17" s="64">
        <f t="shared" si="7"/>
        <v>40512.450000000004</v>
      </c>
      <c r="CB17" s="64">
        <f t="shared" si="8"/>
        <v>52948.83</v>
      </c>
      <c r="CC17" s="64"/>
      <c r="CG17" s="64">
        <f t="shared" si="14"/>
        <v>7591.6500000000005</v>
      </c>
      <c r="CH17" s="64">
        <f t="shared" si="15"/>
        <v>9428.84</v>
      </c>
      <c r="CM17" s="64">
        <f t="shared" si="16"/>
        <v>7591.6500000000005</v>
      </c>
      <c r="CN17" s="64">
        <f t="shared" si="17"/>
        <v>9922.11</v>
      </c>
    </row>
    <row r="18" spans="1:92" x14ac:dyDescent="0.25">
      <c r="A18" s="1">
        <v>16</v>
      </c>
      <c r="B18" s="4">
        <v>16</v>
      </c>
      <c r="C18" s="2" t="s">
        <v>14</v>
      </c>
      <c r="D18" s="50" t="s">
        <v>579</v>
      </c>
      <c r="E18" s="4">
        <v>406650</v>
      </c>
      <c r="F18" s="4">
        <v>90630</v>
      </c>
      <c r="G18" s="2" t="s">
        <v>50</v>
      </c>
      <c r="H18" s="51" t="str">
        <f t="shared" si="0"/>
        <v>100033-90630</v>
      </c>
      <c r="I18" s="4">
        <v>100033</v>
      </c>
      <c r="J18" s="2" t="s">
        <v>35</v>
      </c>
      <c r="K18" s="2" t="s">
        <v>19</v>
      </c>
      <c r="L18" s="2" t="s">
        <v>51</v>
      </c>
      <c r="M18" s="2" t="s">
        <v>21</v>
      </c>
      <c r="N18" s="3">
        <v>45108</v>
      </c>
      <c r="O18" s="3">
        <v>45473</v>
      </c>
      <c r="P18" s="12">
        <f t="shared" si="18"/>
        <v>62.2</v>
      </c>
      <c r="Q18" s="12"/>
      <c r="R18" s="12"/>
      <c r="S18" s="55" t="s">
        <v>1642</v>
      </c>
      <c r="T18" s="16"/>
      <c r="U18" s="16"/>
      <c r="V18" s="16"/>
      <c r="W18" s="17"/>
      <c r="X18" s="20">
        <v>62.2</v>
      </c>
      <c r="Y18" s="20">
        <v>1</v>
      </c>
      <c r="Z18" s="20"/>
      <c r="AA18" s="56" t="s">
        <v>1643</v>
      </c>
      <c r="AB18" s="2" t="s">
        <v>15</v>
      </c>
      <c r="AC18" s="4">
        <v>3417</v>
      </c>
      <c r="AD18" s="4"/>
      <c r="AE18" s="4"/>
      <c r="AF18" s="4"/>
      <c r="AG18" s="4">
        <v>66</v>
      </c>
      <c r="AH18" s="4"/>
      <c r="AI18" s="4"/>
      <c r="AJ18" s="4">
        <v>92</v>
      </c>
      <c r="AK18" s="4"/>
      <c r="AL18" s="4"/>
      <c r="AM18" s="4">
        <v>60</v>
      </c>
      <c r="AN18" s="4">
        <v>744</v>
      </c>
      <c r="AO18" s="4"/>
      <c r="AP18" s="4"/>
      <c r="AQ18" s="4"/>
      <c r="AR18" s="4"/>
      <c r="AS18" s="4"/>
      <c r="AT18" s="4"/>
      <c r="AU18" s="4">
        <v>17</v>
      </c>
      <c r="AV18" s="4"/>
      <c r="AW18" s="4"/>
      <c r="AX18" s="4"/>
      <c r="AY18" s="4"/>
      <c r="AZ18" s="4"/>
      <c r="BA18" s="4"/>
      <c r="BB18" s="4"/>
      <c r="BC18" s="4"/>
      <c r="BD18" s="4">
        <v>107</v>
      </c>
      <c r="BE18" s="4"/>
      <c r="BF18" s="4"/>
      <c r="BG18" s="4">
        <v>272</v>
      </c>
      <c r="BH18" s="4">
        <f t="shared" si="9"/>
        <v>1358</v>
      </c>
      <c r="BI18" s="7">
        <f t="shared" si="19"/>
        <v>63.2</v>
      </c>
      <c r="BJ18" s="7">
        <f t="shared" si="10"/>
        <v>78.490000000000009</v>
      </c>
      <c r="BK18" s="7"/>
      <c r="BL18" s="63">
        <v>-13.15</v>
      </c>
      <c r="BM18" s="7">
        <f t="shared" si="1"/>
        <v>65.34</v>
      </c>
      <c r="BN18" s="7">
        <f t="shared" si="2"/>
        <v>15.290000000000006</v>
      </c>
      <c r="BO18" s="89">
        <f t="shared" si="3"/>
        <v>0.19480188559052114</v>
      </c>
      <c r="BP18" s="7">
        <f t="shared" si="4"/>
        <v>215954.40000000002</v>
      </c>
      <c r="BQ18" s="7">
        <f t="shared" si="5"/>
        <v>268200.33</v>
      </c>
      <c r="BR18" s="7"/>
      <c r="BS18" s="7"/>
      <c r="BU18" s="6">
        <f t="shared" si="11"/>
        <v>82.600000000000009</v>
      </c>
      <c r="BW18" s="65">
        <f t="shared" si="20"/>
        <v>-13.15</v>
      </c>
      <c r="BX18" s="64">
        <f t="shared" si="6"/>
        <v>69.45</v>
      </c>
      <c r="BY18" s="64">
        <f t="shared" si="12"/>
        <v>19.400000000000006</v>
      </c>
      <c r="BZ18" s="82">
        <f t="shared" si="13"/>
        <v>0.23486682808716711</v>
      </c>
      <c r="CA18" s="64">
        <f t="shared" si="7"/>
        <v>215954.40000000002</v>
      </c>
      <c r="CB18" s="64">
        <f t="shared" si="8"/>
        <v>282244.2</v>
      </c>
      <c r="CC18" s="64"/>
      <c r="CG18" s="64">
        <f t="shared" si="14"/>
        <v>85825.600000000006</v>
      </c>
      <c r="CH18" s="64">
        <f t="shared" si="15"/>
        <v>106589.42000000001</v>
      </c>
      <c r="CM18" s="64">
        <f t="shared" si="16"/>
        <v>85825.600000000006</v>
      </c>
      <c r="CN18" s="64">
        <f t="shared" si="17"/>
        <v>112170.80000000002</v>
      </c>
    </row>
    <row r="19" spans="1:92" x14ac:dyDescent="0.25">
      <c r="A19" s="1">
        <v>17</v>
      </c>
      <c r="B19" s="4">
        <v>17</v>
      </c>
      <c r="C19" s="2" t="s">
        <v>14</v>
      </c>
      <c r="D19" s="50" t="s">
        <v>580</v>
      </c>
      <c r="E19" s="4">
        <v>406654</v>
      </c>
      <c r="F19" s="4">
        <v>90633</v>
      </c>
      <c r="G19" s="2" t="s">
        <v>52</v>
      </c>
      <c r="H19" s="51" t="str">
        <f t="shared" si="0"/>
        <v>100033-90633</v>
      </c>
      <c r="I19" s="4">
        <v>100033</v>
      </c>
      <c r="J19" s="2" t="s">
        <v>35</v>
      </c>
      <c r="K19" s="2" t="s">
        <v>19</v>
      </c>
      <c r="L19" s="2" t="s">
        <v>53</v>
      </c>
      <c r="M19" s="2" t="s">
        <v>21</v>
      </c>
      <c r="N19" s="3">
        <v>45108</v>
      </c>
      <c r="O19" s="3">
        <v>45473</v>
      </c>
      <c r="P19" s="12">
        <f t="shared" si="18"/>
        <v>60.57</v>
      </c>
      <c r="Q19" s="12"/>
      <c r="R19" s="12"/>
      <c r="S19" s="55" t="s">
        <v>1642</v>
      </c>
      <c r="T19" s="16"/>
      <c r="U19" s="16"/>
      <c r="V19" s="16"/>
      <c r="W19" s="17"/>
      <c r="X19" s="20">
        <v>60.57</v>
      </c>
      <c r="Y19" s="20">
        <v>1</v>
      </c>
      <c r="Z19" s="20"/>
      <c r="AA19" s="56" t="s">
        <v>1643</v>
      </c>
      <c r="AB19" s="2" t="s">
        <v>15</v>
      </c>
      <c r="AC19" s="4">
        <v>2896</v>
      </c>
      <c r="AD19" s="4"/>
      <c r="AE19" s="4"/>
      <c r="AF19" s="4"/>
      <c r="AG19" s="4"/>
      <c r="AI19" s="4"/>
      <c r="AJ19" s="4">
        <v>43</v>
      </c>
      <c r="AK19" s="4"/>
      <c r="AL19" s="4"/>
      <c r="AM19" s="4"/>
      <c r="AN19" s="4">
        <v>3</v>
      </c>
      <c r="AO19" s="4"/>
      <c r="AP19" s="4">
        <v>134</v>
      </c>
      <c r="AQ19" s="4">
        <v>33</v>
      </c>
      <c r="AR19" s="4">
        <v>126</v>
      </c>
      <c r="AS19" s="4">
        <v>217</v>
      </c>
      <c r="AT19" s="4"/>
      <c r="AU19" s="4">
        <v>146</v>
      </c>
      <c r="AV19" s="4"/>
      <c r="AW19" s="4">
        <v>504</v>
      </c>
      <c r="AX19" s="4"/>
      <c r="AY19" s="4"/>
      <c r="AZ19" s="4"/>
      <c r="BA19" s="4"/>
      <c r="BB19" s="4"/>
      <c r="BC19" s="4"/>
      <c r="BD19" s="4">
        <v>43</v>
      </c>
      <c r="BE19" s="4"/>
      <c r="BF19" s="4"/>
      <c r="BG19" s="4">
        <v>65</v>
      </c>
      <c r="BH19" s="4">
        <f t="shared" si="9"/>
        <v>1314</v>
      </c>
      <c r="BI19" s="7">
        <f t="shared" si="19"/>
        <v>61.57</v>
      </c>
      <c r="BJ19" s="7">
        <f t="shared" si="10"/>
        <v>76.47</v>
      </c>
      <c r="BK19" s="7"/>
      <c r="BL19" s="63">
        <v>-14.49</v>
      </c>
      <c r="BM19" s="7">
        <f t="shared" si="1"/>
        <v>61.98</v>
      </c>
      <c r="BN19" s="7">
        <f t="shared" si="2"/>
        <v>14.899999999999999</v>
      </c>
      <c r="BO19" s="89">
        <f t="shared" si="3"/>
        <v>0.19484765267425133</v>
      </c>
      <c r="BP19" s="7">
        <f t="shared" si="4"/>
        <v>178306.72</v>
      </c>
      <c r="BQ19" s="7">
        <f t="shared" si="5"/>
        <v>221457.12</v>
      </c>
      <c r="BR19" s="7"/>
      <c r="BS19" s="7"/>
      <c r="BU19" s="6">
        <f t="shared" si="11"/>
        <v>80.47</v>
      </c>
      <c r="BW19" s="65">
        <f t="shared" si="20"/>
        <v>-14.49</v>
      </c>
      <c r="BX19" s="64">
        <f t="shared" si="6"/>
        <v>65.98</v>
      </c>
      <c r="BY19" s="64">
        <f t="shared" si="12"/>
        <v>18.899999999999999</v>
      </c>
      <c r="BZ19" s="82">
        <f t="shared" si="13"/>
        <v>0.23487013793960482</v>
      </c>
      <c r="CA19" s="64">
        <f t="shared" si="7"/>
        <v>178306.72</v>
      </c>
      <c r="CB19" s="64">
        <f t="shared" si="8"/>
        <v>233041.12</v>
      </c>
      <c r="CC19" s="64"/>
      <c r="CG19" s="64">
        <f t="shared" si="14"/>
        <v>80902.98</v>
      </c>
      <c r="CH19" s="64">
        <f t="shared" si="15"/>
        <v>100481.58</v>
      </c>
      <c r="CM19" s="64">
        <f t="shared" si="16"/>
        <v>80902.98</v>
      </c>
      <c r="CN19" s="64">
        <f t="shared" si="17"/>
        <v>105737.58</v>
      </c>
    </row>
    <row r="20" spans="1:92" x14ac:dyDescent="0.25">
      <c r="A20" s="1">
        <v>18</v>
      </c>
      <c r="B20" s="4">
        <v>18</v>
      </c>
      <c r="C20" s="2" t="s">
        <v>14</v>
      </c>
      <c r="D20" s="50" t="s">
        <v>581</v>
      </c>
      <c r="E20" s="4">
        <v>406659</v>
      </c>
      <c r="F20" s="4">
        <v>90409</v>
      </c>
      <c r="G20" s="2" t="s">
        <v>54</v>
      </c>
      <c r="H20" s="51" t="str">
        <f t="shared" si="0"/>
        <v>100033-90409</v>
      </c>
      <c r="I20" s="4">
        <v>100033</v>
      </c>
      <c r="J20" s="2" t="s">
        <v>35</v>
      </c>
      <c r="K20" s="2" t="s">
        <v>19</v>
      </c>
      <c r="L20" s="2" t="s">
        <v>55</v>
      </c>
      <c r="M20" s="2" t="s">
        <v>21</v>
      </c>
      <c r="N20" s="3">
        <v>45108</v>
      </c>
      <c r="O20" s="3">
        <v>45473</v>
      </c>
      <c r="P20" s="12">
        <f t="shared" si="18"/>
        <v>69.760000000000005</v>
      </c>
      <c r="Q20" s="12"/>
      <c r="R20" s="12"/>
      <c r="S20" s="55" t="s">
        <v>1642</v>
      </c>
      <c r="T20" s="16"/>
      <c r="U20" s="16"/>
      <c r="V20" s="16"/>
      <c r="W20" s="17"/>
      <c r="X20" s="20">
        <v>69.760000000000005</v>
      </c>
      <c r="Y20" s="20">
        <v>1</v>
      </c>
      <c r="Z20" s="20"/>
      <c r="AA20" s="56" t="s">
        <v>1643</v>
      </c>
      <c r="AB20" s="2" t="s">
        <v>15</v>
      </c>
      <c r="AC20" s="4">
        <v>457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>
        <v>375</v>
      </c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>
        <f t="shared" si="9"/>
        <v>375</v>
      </c>
      <c r="BI20" s="7">
        <f t="shared" si="19"/>
        <v>70.760000000000005</v>
      </c>
      <c r="BJ20" s="7">
        <f t="shared" si="10"/>
        <v>87.89</v>
      </c>
      <c r="BK20" s="7"/>
      <c r="BL20" s="63">
        <v>-20.56</v>
      </c>
      <c r="BM20" s="7">
        <f t="shared" si="1"/>
        <v>67.33</v>
      </c>
      <c r="BN20" s="7">
        <f t="shared" si="2"/>
        <v>17.129999999999995</v>
      </c>
      <c r="BO20" s="89">
        <f t="shared" si="3"/>
        <v>0.19490271930822614</v>
      </c>
      <c r="BP20" s="7">
        <f t="shared" si="4"/>
        <v>32337.320000000003</v>
      </c>
      <c r="BQ20" s="7">
        <f t="shared" si="5"/>
        <v>40165.730000000003</v>
      </c>
      <c r="BR20" s="7"/>
      <c r="BS20" s="7"/>
      <c r="BU20" s="6">
        <f t="shared" si="11"/>
        <v>92.48</v>
      </c>
      <c r="BW20" s="65">
        <f t="shared" si="20"/>
        <v>-20.56</v>
      </c>
      <c r="BX20" s="64">
        <f t="shared" si="6"/>
        <v>71.92</v>
      </c>
      <c r="BY20" s="64">
        <f t="shared" si="12"/>
        <v>21.72</v>
      </c>
      <c r="BZ20" s="82">
        <f t="shared" si="13"/>
        <v>0.23486159169550172</v>
      </c>
      <c r="CA20" s="64">
        <f t="shared" si="7"/>
        <v>32337.320000000003</v>
      </c>
      <c r="CB20" s="64">
        <f t="shared" si="8"/>
        <v>42263.360000000001</v>
      </c>
      <c r="CC20" s="64"/>
      <c r="CG20" s="64">
        <f t="shared" si="14"/>
        <v>26535.000000000004</v>
      </c>
      <c r="CH20" s="64">
        <f t="shared" si="15"/>
        <v>32958.75</v>
      </c>
      <c r="CM20" s="64">
        <f t="shared" si="16"/>
        <v>26535.000000000004</v>
      </c>
      <c r="CN20" s="64">
        <f t="shared" si="17"/>
        <v>34680</v>
      </c>
    </row>
    <row r="21" spans="1:92" x14ac:dyDescent="0.25">
      <c r="A21" s="1">
        <v>19</v>
      </c>
      <c r="B21" s="4">
        <v>19</v>
      </c>
      <c r="C21" s="2" t="s">
        <v>14</v>
      </c>
      <c r="D21" s="50" t="s">
        <v>582</v>
      </c>
      <c r="E21" s="4">
        <v>143817</v>
      </c>
      <c r="F21" s="2" t="s">
        <v>56</v>
      </c>
      <c r="G21" s="2" t="s">
        <v>57</v>
      </c>
      <c r="H21" s="51" t="str">
        <f t="shared" si="0"/>
        <v>110600-TGSBY48</v>
      </c>
      <c r="I21" s="4">
        <v>110600</v>
      </c>
      <c r="J21" s="2" t="s">
        <v>58</v>
      </c>
      <c r="K21" s="2" t="s">
        <v>19</v>
      </c>
      <c r="L21" s="2" t="s">
        <v>59</v>
      </c>
      <c r="M21" s="2" t="s">
        <v>21</v>
      </c>
      <c r="N21" s="3">
        <v>45108</v>
      </c>
      <c r="O21" s="3">
        <v>45473</v>
      </c>
      <c r="P21" s="12"/>
      <c r="Q21" s="12"/>
      <c r="R21" s="12">
        <v>43.2</v>
      </c>
      <c r="S21" s="55" t="s">
        <v>1662</v>
      </c>
      <c r="T21" s="16"/>
      <c r="U21" s="16"/>
      <c r="V21" s="16">
        <v>43.2</v>
      </c>
      <c r="W21" s="17"/>
      <c r="X21" s="20"/>
      <c r="Y21" s="20"/>
      <c r="Z21" s="20"/>
      <c r="AA21" s="21"/>
      <c r="AB21" s="2" t="s">
        <v>15</v>
      </c>
      <c r="AC21" s="4">
        <v>2890</v>
      </c>
      <c r="AD21" s="4">
        <v>671</v>
      </c>
      <c r="AE21" s="4"/>
      <c r="AF21" s="4">
        <v>83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>
        <v>41</v>
      </c>
      <c r="AR21" s="4"/>
      <c r="AS21" s="4"/>
      <c r="AT21" s="4"/>
      <c r="AU21" s="4"/>
      <c r="AV21" s="4"/>
      <c r="AW21" s="4">
        <v>196</v>
      </c>
      <c r="AX21" s="4"/>
      <c r="AY21" s="4"/>
      <c r="AZ21" s="4"/>
      <c r="BA21" s="4"/>
      <c r="BB21" s="4">
        <v>20</v>
      </c>
      <c r="BC21" s="4"/>
      <c r="BD21" s="4"/>
      <c r="BE21" s="4"/>
      <c r="BF21" s="4">
        <v>227</v>
      </c>
      <c r="BG21" s="4"/>
      <c r="BH21" s="4">
        <f t="shared" si="9"/>
        <v>1238</v>
      </c>
      <c r="BI21" s="7">
        <f>V21</f>
        <v>43.2</v>
      </c>
      <c r="BJ21" s="7">
        <f t="shared" si="10"/>
        <v>53.65</v>
      </c>
      <c r="BK21" s="7"/>
      <c r="BL21" s="63"/>
      <c r="BM21" s="7">
        <f t="shared" si="1"/>
        <v>53.65</v>
      </c>
      <c r="BN21" s="7">
        <f t="shared" si="2"/>
        <v>10.449999999999996</v>
      </c>
      <c r="BO21" s="89">
        <f t="shared" si="3"/>
        <v>0.1947809878844361</v>
      </c>
      <c r="BP21" s="7">
        <f t="shared" si="4"/>
        <v>124848.00000000001</v>
      </c>
      <c r="BQ21" s="7">
        <f t="shared" si="5"/>
        <v>155048.5</v>
      </c>
      <c r="BR21" s="7"/>
      <c r="BS21" s="7"/>
      <c r="BU21" s="6">
        <f t="shared" si="11"/>
        <v>56.46</v>
      </c>
      <c r="BX21" s="64">
        <f t="shared" si="6"/>
        <v>56.46</v>
      </c>
      <c r="BY21" s="64">
        <f t="shared" si="12"/>
        <v>13.259999999999998</v>
      </c>
      <c r="BZ21" s="82">
        <f t="shared" si="13"/>
        <v>0.23485653560042505</v>
      </c>
      <c r="CA21" s="64">
        <f t="shared" si="7"/>
        <v>124848.00000000001</v>
      </c>
      <c r="CB21" s="64">
        <f t="shared" si="8"/>
        <v>163169.4</v>
      </c>
      <c r="CC21" s="64"/>
      <c r="CG21" s="64">
        <f t="shared" si="14"/>
        <v>53481.600000000006</v>
      </c>
      <c r="CH21" s="64">
        <f t="shared" si="15"/>
        <v>66418.7</v>
      </c>
      <c r="CM21" s="64">
        <f t="shared" si="16"/>
        <v>53481.600000000006</v>
      </c>
      <c r="CN21" s="64">
        <f t="shared" si="17"/>
        <v>69897.48</v>
      </c>
    </row>
    <row r="22" spans="1:92" x14ac:dyDescent="0.25">
      <c r="A22" s="1">
        <v>20</v>
      </c>
      <c r="B22" s="4">
        <v>20</v>
      </c>
      <c r="C22" s="2" t="s">
        <v>14</v>
      </c>
      <c r="D22" s="50" t="s">
        <v>583</v>
      </c>
      <c r="E22" s="4">
        <v>144561</v>
      </c>
      <c r="F22" s="2" t="s">
        <v>60</v>
      </c>
      <c r="G22" s="2" t="s">
        <v>61</v>
      </c>
      <c r="H22" s="51" t="str">
        <f t="shared" si="0"/>
        <v>110600-TGMPY48</v>
      </c>
      <c r="I22" s="4">
        <v>110600</v>
      </c>
      <c r="J22" s="2" t="s">
        <v>58</v>
      </c>
      <c r="K22" s="2" t="s">
        <v>19</v>
      </c>
      <c r="L22" s="2" t="s">
        <v>59</v>
      </c>
      <c r="M22" s="2" t="s">
        <v>21</v>
      </c>
      <c r="N22" s="3">
        <v>45108</v>
      </c>
      <c r="O22" s="3">
        <v>45473</v>
      </c>
      <c r="P22" s="12"/>
      <c r="Q22" s="12"/>
      <c r="R22" s="12">
        <v>43.2</v>
      </c>
      <c r="S22" s="55" t="s">
        <v>1662</v>
      </c>
      <c r="T22" s="16"/>
      <c r="U22" s="16"/>
      <c r="V22" s="16">
        <v>43.2</v>
      </c>
      <c r="W22" s="17"/>
      <c r="X22" s="20"/>
      <c r="Y22" s="20"/>
      <c r="Z22" s="20"/>
      <c r="AA22" s="21"/>
      <c r="AB22" s="2" t="s">
        <v>15</v>
      </c>
      <c r="AC22" s="4">
        <v>2025</v>
      </c>
      <c r="AD22" s="4">
        <v>227</v>
      </c>
      <c r="AE22" s="4"/>
      <c r="AF22" s="4">
        <v>72</v>
      </c>
      <c r="AG22" s="4"/>
      <c r="AH22" s="4"/>
      <c r="AI22" s="4"/>
      <c r="AJ22" s="4"/>
      <c r="AK22" s="4"/>
      <c r="AL22" s="4"/>
      <c r="AM22" s="4"/>
      <c r="AN22" s="4"/>
      <c r="AO22" s="4">
        <v>35</v>
      </c>
      <c r="AP22" s="4"/>
      <c r="AQ22" s="4">
        <v>44</v>
      </c>
      <c r="AR22" s="4"/>
      <c r="AS22" s="4"/>
      <c r="AT22" s="4"/>
      <c r="AU22" s="4"/>
      <c r="AV22" s="4"/>
      <c r="AW22" s="4">
        <v>20</v>
      </c>
      <c r="AX22" s="4"/>
      <c r="AY22" s="4"/>
      <c r="AZ22" s="4"/>
      <c r="BA22" s="4"/>
      <c r="BB22" s="4">
        <v>12</v>
      </c>
      <c r="BC22" s="4"/>
      <c r="BD22" s="4"/>
      <c r="BE22" s="4"/>
      <c r="BF22" s="4">
        <v>122</v>
      </c>
      <c r="BG22" s="4"/>
      <c r="BH22" s="4">
        <f t="shared" si="9"/>
        <v>532</v>
      </c>
      <c r="BI22" s="7">
        <f>V22</f>
        <v>43.2</v>
      </c>
      <c r="BJ22" s="7">
        <f t="shared" si="10"/>
        <v>53.65</v>
      </c>
      <c r="BK22" s="7"/>
      <c r="BL22" s="63"/>
      <c r="BM22" s="7">
        <f t="shared" si="1"/>
        <v>53.65</v>
      </c>
      <c r="BN22" s="7">
        <f t="shared" si="2"/>
        <v>10.449999999999996</v>
      </c>
      <c r="BO22" s="89">
        <f t="shared" si="3"/>
        <v>0.1947809878844361</v>
      </c>
      <c r="BP22" s="7">
        <f t="shared" si="4"/>
        <v>87480</v>
      </c>
      <c r="BQ22" s="7">
        <f t="shared" si="5"/>
        <v>108641.25</v>
      </c>
      <c r="BR22" s="7"/>
      <c r="BS22" s="7"/>
      <c r="BU22" s="6">
        <f t="shared" si="11"/>
        <v>56.46</v>
      </c>
      <c r="BX22" s="64">
        <f t="shared" si="6"/>
        <v>56.46</v>
      </c>
      <c r="BY22" s="64">
        <f t="shared" si="12"/>
        <v>13.259999999999998</v>
      </c>
      <c r="BZ22" s="82">
        <f t="shared" si="13"/>
        <v>0.23485653560042505</v>
      </c>
      <c r="CA22" s="64">
        <f t="shared" si="7"/>
        <v>87480</v>
      </c>
      <c r="CB22" s="64">
        <f t="shared" si="8"/>
        <v>114331.5</v>
      </c>
      <c r="CC22" s="64"/>
      <c r="CG22" s="64">
        <f t="shared" si="14"/>
        <v>22982.400000000001</v>
      </c>
      <c r="CH22" s="64">
        <f t="shared" si="15"/>
        <v>28541.8</v>
      </c>
      <c r="CM22" s="64">
        <f t="shared" si="16"/>
        <v>22982.400000000001</v>
      </c>
      <c r="CN22" s="64">
        <f t="shared" si="17"/>
        <v>30036.720000000001</v>
      </c>
    </row>
    <row r="23" spans="1:92" x14ac:dyDescent="0.25">
      <c r="A23" s="1">
        <v>21</v>
      </c>
      <c r="B23" s="4">
        <v>21</v>
      </c>
      <c r="C23" s="2" t="s">
        <v>14</v>
      </c>
      <c r="D23" s="50" t="s">
        <v>584</v>
      </c>
      <c r="E23" s="4">
        <v>144872</v>
      </c>
      <c r="F23" s="2" t="s">
        <v>62</v>
      </c>
      <c r="G23" s="2" t="s">
        <v>63</v>
      </c>
      <c r="H23" s="51" t="str">
        <f t="shared" si="0"/>
        <v>110600-TGPCY48</v>
      </c>
      <c r="I23" s="4">
        <v>110600</v>
      </c>
      <c r="J23" s="2" t="s">
        <v>58</v>
      </c>
      <c r="K23" s="2" t="s">
        <v>19</v>
      </c>
      <c r="L23" s="2" t="s">
        <v>59</v>
      </c>
      <c r="M23" s="2" t="s">
        <v>21</v>
      </c>
      <c r="N23" s="3">
        <v>45108</v>
      </c>
      <c r="O23" s="3">
        <v>45473</v>
      </c>
      <c r="P23" s="12"/>
      <c r="Q23" s="12"/>
      <c r="R23" s="12">
        <v>45.6</v>
      </c>
      <c r="S23" s="55" t="s">
        <v>1662</v>
      </c>
      <c r="T23" s="16"/>
      <c r="U23" s="16"/>
      <c r="V23" s="16">
        <v>43.2</v>
      </c>
      <c r="W23" s="17"/>
      <c r="X23" s="20"/>
      <c r="Y23" s="20"/>
      <c r="Z23" s="20"/>
      <c r="AA23" s="21"/>
      <c r="AB23" s="2" t="s">
        <v>15</v>
      </c>
      <c r="AC23" s="4">
        <v>470</v>
      </c>
      <c r="AD23" s="4">
        <v>97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>
        <v>32</v>
      </c>
      <c r="AP23" s="4"/>
      <c r="AQ23" s="4">
        <v>43</v>
      </c>
      <c r="AR23" s="4"/>
      <c r="AS23" s="4"/>
      <c r="AT23" s="4"/>
      <c r="AU23" s="4"/>
      <c r="AV23" s="4"/>
      <c r="AW23" s="4">
        <v>12</v>
      </c>
      <c r="AX23" s="4"/>
      <c r="AY23" s="4"/>
      <c r="AZ23" s="4"/>
      <c r="BA23" s="4"/>
      <c r="BB23" s="4">
        <v>8</v>
      </c>
      <c r="BC23" s="4"/>
      <c r="BD23" s="4"/>
      <c r="BE23" s="4"/>
      <c r="BF23" s="4"/>
      <c r="BG23" s="4"/>
      <c r="BH23" s="4">
        <f t="shared" si="9"/>
        <v>192</v>
      </c>
      <c r="BI23" s="7">
        <f>V23</f>
        <v>43.2</v>
      </c>
      <c r="BJ23" s="7">
        <f t="shared" si="10"/>
        <v>53.65</v>
      </c>
      <c r="BK23" s="7"/>
      <c r="BL23" s="63"/>
      <c r="BM23" s="7">
        <f t="shared" si="1"/>
        <v>53.65</v>
      </c>
      <c r="BN23" s="7">
        <f t="shared" si="2"/>
        <v>10.449999999999996</v>
      </c>
      <c r="BO23" s="89">
        <f t="shared" si="3"/>
        <v>0.1947809878844361</v>
      </c>
      <c r="BP23" s="7">
        <f t="shared" si="4"/>
        <v>20304</v>
      </c>
      <c r="BQ23" s="7">
        <f t="shared" si="5"/>
        <v>25215.5</v>
      </c>
      <c r="BR23" s="7"/>
      <c r="BS23" s="7"/>
      <c r="BU23" s="6">
        <f t="shared" si="11"/>
        <v>56.46</v>
      </c>
      <c r="BX23" s="64">
        <f t="shared" si="6"/>
        <v>56.46</v>
      </c>
      <c r="BY23" s="64">
        <f t="shared" si="12"/>
        <v>13.259999999999998</v>
      </c>
      <c r="BZ23" s="82">
        <f t="shared" si="13"/>
        <v>0.23485653560042505</v>
      </c>
      <c r="CA23" s="64">
        <f t="shared" si="7"/>
        <v>20304</v>
      </c>
      <c r="CB23" s="64">
        <f t="shared" si="8"/>
        <v>26536.2</v>
      </c>
      <c r="CC23" s="64"/>
      <c r="CG23" s="64">
        <f t="shared" si="14"/>
        <v>8294.4000000000015</v>
      </c>
      <c r="CH23" s="64">
        <f t="shared" si="15"/>
        <v>10300.799999999999</v>
      </c>
      <c r="CM23" s="64">
        <f t="shared" si="16"/>
        <v>8294.4000000000015</v>
      </c>
      <c r="CN23" s="64">
        <f t="shared" si="17"/>
        <v>10840.32</v>
      </c>
    </row>
    <row r="24" spans="1:92" x14ac:dyDescent="0.25">
      <c r="A24" s="1">
        <v>22</v>
      </c>
      <c r="B24" s="4">
        <v>22</v>
      </c>
      <c r="C24" s="2" t="s">
        <v>14</v>
      </c>
      <c r="D24" s="50" t="s">
        <v>585</v>
      </c>
      <c r="E24" s="4">
        <v>133948</v>
      </c>
      <c r="F24" s="2" t="s">
        <v>64</v>
      </c>
      <c r="G24" s="2" t="s">
        <v>65</v>
      </c>
      <c r="H24" s="51" t="str">
        <f t="shared" si="0"/>
        <v>100411-TACONADA2B12W</v>
      </c>
      <c r="I24" s="4">
        <v>100411</v>
      </c>
      <c r="J24" s="2" t="s">
        <v>66</v>
      </c>
      <c r="K24" s="2" t="s">
        <v>19</v>
      </c>
      <c r="L24" s="2" t="s">
        <v>67</v>
      </c>
      <c r="M24" s="2" t="s">
        <v>21</v>
      </c>
      <c r="N24" s="3">
        <v>45108</v>
      </c>
      <c r="O24" s="3">
        <v>45473</v>
      </c>
      <c r="P24" s="12"/>
      <c r="Q24" s="12"/>
      <c r="R24" s="12"/>
      <c r="S24" s="55" t="s">
        <v>1663</v>
      </c>
      <c r="T24" s="16" t="e">
        <f>VLOOKUP(E24,#REF!,12,FALSE)</f>
        <v>#REF!</v>
      </c>
      <c r="U24" s="16">
        <v>1</v>
      </c>
      <c r="V24" s="16" t="e">
        <f>VLOOKUP(E24,#REF!,14,FALSE)</f>
        <v>#REF!</v>
      </c>
      <c r="W24" s="17"/>
      <c r="X24" s="20"/>
      <c r="Y24" s="20"/>
      <c r="Z24" s="20"/>
      <c r="AA24" s="21"/>
      <c r="AB24" s="2" t="s">
        <v>15</v>
      </c>
      <c r="AC24" s="4">
        <v>3319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>
        <v>2</v>
      </c>
      <c r="AR24" s="4"/>
      <c r="AS24" s="4">
        <v>16</v>
      </c>
      <c r="AT24" s="4"/>
      <c r="AU24" s="4">
        <v>127</v>
      </c>
      <c r="AV24" s="4">
        <v>38</v>
      </c>
      <c r="AW24" s="4">
        <v>391</v>
      </c>
      <c r="AX24" s="4"/>
      <c r="AY24" s="4">
        <v>379</v>
      </c>
      <c r="AZ24" s="4"/>
      <c r="BA24" s="4"/>
      <c r="BB24" s="4"/>
      <c r="BC24" s="4"/>
      <c r="BD24" s="4"/>
      <c r="BE24" s="4"/>
      <c r="BF24" s="4"/>
      <c r="BG24" s="4"/>
      <c r="BH24" s="4">
        <f t="shared" si="9"/>
        <v>953</v>
      </c>
      <c r="BI24" s="7" t="e">
        <f t="shared" ref="BI24:BI30" si="21">T24+U24</f>
        <v>#REF!</v>
      </c>
      <c r="BJ24" s="7" t="e">
        <f t="shared" si="10"/>
        <v>#REF!</v>
      </c>
      <c r="BK24" s="7"/>
      <c r="BL24" s="63"/>
      <c r="BM24" s="7" t="e">
        <f t="shared" si="1"/>
        <v>#REF!</v>
      </c>
      <c r="BN24" s="7" t="e">
        <f t="shared" si="2"/>
        <v>#REF!</v>
      </c>
      <c r="BO24" s="89" t="e">
        <f t="shared" si="3"/>
        <v>#REF!</v>
      </c>
      <c r="BP24" s="7" t="e">
        <f t="shared" si="4"/>
        <v>#REF!</v>
      </c>
      <c r="BQ24" s="7" t="e">
        <f t="shared" si="5"/>
        <v>#REF!</v>
      </c>
      <c r="BR24" s="7"/>
      <c r="BS24" s="7"/>
      <c r="BU24" s="6" t="e">
        <f t="shared" si="11"/>
        <v>#REF!</v>
      </c>
      <c r="BX24" s="64" t="e">
        <f t="shared" si="6"/>
        <v>#REF!</v>
      </c>
      <c r="BY24" s="64" t="e">
        <f t="shared" si="12"/>
        <v>#REF!</v>
      </c>
      <c r="BZ24" s="82" t="e">
        <f t="shared" si="13"/>
        <v>#REF!</v>
      </c>
      <c r="CA24" s="64" t="e">
        <f t="shared" si="7"/>
        <v>#REF!</v>
      </c>
      <c r="CB24" s="64" t="e">
        <f t="shared" si="8"/>
        <v>#REF!</v>
      </c>
      <c r="CC24" s="64"/>
      <c r="CG24" s="64" t="e">
        <f t="shared" si="14"/>
        <v>#REF!</v>
      </c>
      <c r="CH24" s="64" t="e">
        <f t="shared" si="15"/>
        <v>#REF!</v>
      </c>
      <c r="CM24" s="64" t="e">
        <f t="shared" si="16"/>
        <v>#REF!</v>
      </c>
      <c r="CN24" s="64" t="e">
        <f t="shared" si="17"/>
        <v>#REF!</v>
      </c>
    </row>
    <row r="25" spans="1:92" x14ac:dyDescent="0.25">
      <c r="A25" s="1">
        <v>23</v>
      </c>
      <c r="B25" s="4">
        <v>23</v>
      </c>
      <c r="C25" s="2" t="s">
        <v>14</v>
      </c>
      <c r="D25" s="50" t="s">
        <v>586</v>
      </c>
      <c r="E25" s="4">
        <v>101766</v>
      </c>
      <c r="F25" s="2" t="s">
        <v>68</v>
      </c>
      <c r="G25" s="2" t="s">
        <v>65</v>
      </c>
      <c r="H25" s="51" t="str">
        <f t="shared" si="0"/>
        <v>100411-6TT200W</v>
      </c>
      <c r="I25" s="4">
        <v>100411</v>
      </c>
      <c r="J25" s="2" t="s">
        <v>66</v>
      </c>
      <c r="K25" s="2" t="s">
        <v>19</v>
      </c>
      <c r="L25" s="2" t="s">
        <v>69</v>
      </c>
      <c r="M25" s="2" t="s">
        <v>21</v>
      </c>
      <c r="N25" s="3">
        <v>45108</v>
      </c>
      <c r="O25" s="3">
        <v>45473</v>
      </c>
      <c r="P25" s="12"/>
      <c r="Q25" s="12"/>
      <c r="R25" s="12"/>
      <c r="S25" s="55" t="s">
        <v>1663</v>
      </c>
      <c r="T25" s="16" t="e">
        <f>VLOOKUP(E25,#REF!,12,FALSE)</f>
        <v>#REF!</v>
      </c>
      <c r="U25" s="16">
        <v>1</v>
      </c>
      <c r="V25" s="16" t="e">
        <f>VLOOKUP(E25,#REF!,14,FALSE)</f>
        <v>#REF!</v>
      </c>
      <c r="W25" s="17"/>
      <c r="X25" s="20"/>
      <c r="Y25" s="20"/>
      <c r="Z25" s="20"/>
      <c r="AA25" s="21"/>
      <c r="AB25" s="2" t="s">
        <v>15</v>
      </c>
      <c r="AC25" s="4">
        <v>2790</v>
      </c>
      <c r="AD25" s="4">
        <v>15</v>
      </c>
      <c r="AE25" s="4"/>
      <c r="AF25" s="4"/>
      <c r="AG25" s="4"/>
      <c r="AH25" s="4"/>
      <c r="AI25" s="4"/>
      <c r="AJ25" s="4"/>
      <c r="AK25" s="4">
        <v>685</v>
      </c>
      <c r="AL25" s="4">
        <v>30</v>
      </c>
      <c r="AM25" s="4"/>
      <c r="AN25" s="4"/>
      <c r="AO25" s="4"/>
      <c r="AP25" s="4">
        <v>32</v>
      </c>
      <c r="AQ25" s="4"/>
      <c r="AR25" s="4"/>
      <c r="AS25" s="4"/>
      <c r="AT25" s="4"/>
      <c r="AU25" s="4">
        <v>24</v>
      </c>
      <c r="AV25" s="4">
        <v>104</v>
      </c>
      <c r="AW25" s="4"/>
      <c r="AX25" s="4"/>
      <c r="AY25" s="4">
        <v>15</v>
      </c>
      <c r="AZ25" s="4"/>
      <c r="BA25" s="4"/>
      <c r="BB25" s="4">
        <v>2</v>
      </c>
      <c r="BC25" s="4"/>
      <c r="BD25" s="4"/>
      <c r="BE25" s="4"/>
      <c r="BF25" s="4">
        <v>6</v>
      </c>
      <c r="BG25" s="4"/>
      <c r="BH25" s="4">
        <f t="shared" si="9"/>
        <v>913</v>
      </c>
      <c r="BI25" s="7" t="e">
        <f t="shared" si="21"/>
        <v>#REF!</v>
      </c>
      <c r="BJ25" s="7" t="e">
        <f t="shared" si="10"/>
        <v>#REF!</v>
      </c>
      <c r="BK25" s="7"/>
      <c r="BL25" s="63"/>
      <c r="BM25" s="7" t="e">
        <f t="shared" si="1"/>
        <v>#REF!</v>
      </c>
      <c r="BN25" s="7" t="e">
        <f t="shared" si="2"/>
        <v>#REF!</v>
      </c>
      <c r="BO25" s="89" t="e">
        <f t="shared" si="3"/>
        <v>#REF!</v>
      </c>
      <c r="BP25" s="7" t="e">
        <f t="shared" si="4"/>
        <v>#REF!</v>
      </c>
      <c r="BQ25" s="7" t="e">
        <f t="shared" si="5"/>
        <v>#REF!</v>
      </c>
      <c r="BR25" s="7"/>
      <c r="BS25" s="7"/>
      <c r="BU25" s="6" t="e">
        <f t="shared" si="11"/>
        <v>#REF!</v>
      </c>
      <c r="BX25" s="64" t="e">
        <f t="shared" si="6"/>
        <v>#REF!</v>
      </c>
      <c r="BY25" s="64" t="e">
        <f t="shared" si="12"/>
        <v>#REF!</v>
      </c>
      <c r="BZ25" s="82" t="e">
        <f t="shared" si="13"/>
        <v>#REF!</v>
      </c>
      <c r="CA25" s="64" t="e">
        <f t="shared" si="7"/>
        <v>#REF!</v>
      </c>
      <c r="CB25" s="64" t="e">
        <f t="shared" si="8"/>
        <v>#REF!</v>
      </c>
      <c r="CC25" s="64"/>
      <c r="CG25" s="64" t="e">
        <f t="shared" si="14"/>
        <v>#REF!</v>
      </c>
      <c r="CH25" s="64" t="e">
        <f t="shared" si="15"/>
        <v>#REF!</v>
      </c>
      <c r="CM25" s="64" t="e">
        <f t="shared" si="16"/>
        <v>#REF!</v>
      </c>
      <c r="CN25" s="64" t="e">
        <f t="shared" si="17"/>
        <v>#REF!</v>
      </c>
    </row>
    <row r="26" spans="1:92" x14ac:dyDescent="0.25">
      <c r="A26" s="1">
        <v>24</v>
      </c>
      <c r="B26" s="4">
        <v>24</v>
      </c>
      <c r="C26" s="2" t="s">
        <v>14</v>
      </c>
      <c r="D26" s="50" t="s">
        <v>587</v>
      </c>
      <c r="E26" s="4">
        <v>133947</v>
      </c>
      <c r="F26" s="2" t="s">
        <v>70</v>
      </c>
      <c r="G26" s="2" t="s">
        <v>71</v>
      </c>
      <c r="H26" s="51" t="str">
        <f t="shared" si="0"/>
        <v>100411-PIZZANADA2B12W</v>
      </c>
      <c r="I26" s="4">
        <v>100411</v>
      </c>
      <c r="J26" s="2" t="s">
        <v>66</v>
      </c>
      <c r="K26" s="2" t="s">
        <v>19</v>
      </c>
      <c r="L26" s="2" t="s">
        <v>67</v>
      </c>
      <c r="M26" s="2" t="s">
        <v>21</v>
      </c>
      <c r="N26" s="3">
        <v>45108</v>
      </c>
      <c r="O26" s="3">
        <v>45473</v>
      </c>
      <c r="P26" s="12"/>
      <c r="Q26" s="12"/>
      <c r="R26" s="12"/>
      <c r="S26" s="55" t="s">
        <v>1663</v>
      </c>
      <c r="T26" s="16" t="e">
        <f>VLOOKUP(E26,#REF!,12,FALSE)</f>
        <v>#REF!</v>
      </c>
      <c r="U26" s="16">
        <v>1</v>
      </c>
      <c r="V26" s="16" t="e">
        <f>VLOOKUP(E26,#REF!,14,FALSE)</f>
        <v>#REF!</v>
      </c>
      <c r="W26" s="17"/>
      <c r="X26" s="20"/>
      <c r="Y26" s="20"/>
      <c r="Z26" s="20"/>
      <c r="AA26" s="21"/>
      <c r="AB26" s="2" t="s">
        <v>15</v>
      </c>
      <c r="AC26" s="4">
        <v>1833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>
        <v>1</v>
      </c>
      <c r="AQ26" s="4"/>
      <c r="AR26" s="4"/>
      <c r="AS26" s="4"/>
      <c r="AT26" s="4"/>
      <c r="AU26" s="4">
        <v>2</v>
      </c>
      <c r="AV26" s="4"/>
      <c r="AW26" s="4">
        <v>393</v>
      </c>
      <c r="AX26" s="4"/>
      <c r="AY26" s="4"/>
      <c r="AZ26" s="4"/>
      <c r="BA26" s="4"/>
      <c r="BB26" s="4"/>
      <c r="BC26" s="4"/>
      <c r="BD26" s="4"/>
      <c r="BE26" s="4"/>
      <c r="BF26" s="4">
        <v>2</v>
      </c>
      <c r="BG26" s="4"/>
      <c r="BH26" s="4">
        <f t="shared" si="9"/>
        <v>398</v>
      </c>
      <c r="BI26" s="7" t="e">
        <f t="shared" si="21"/>
        <v>#REF!</v>
      </c>
      <c r="BJ26" s="7" t="e">
        <f t="shared" si="10"/>
        <v>#REF!</v>
      </c>
      <c r="BK26" s="7"/>
      <c r="BL26" s="63"/>
      <c r="BM26" s="7" t="e">
        <f t="shared" si="1"/>
        <v>#REF!</v>
      </c>
      <c r="BN26" s="7" t="e">
        <f t="shared" si="2"/>
        <v>#REF!</v>
      </c>
      <c r="BO26" s="89" t="e">
        <f t="shared" si="3"/>
        <v>#REF!</v>
      </c>
      <c r="BP26" s="7" t="e">
        <f t="shared" si="4"/>
        <v>#REF!</v>
      </c>
      <c r="BQ26" s="7" t="e">
        <f t="shared" si="5"/>
        <v>#REF!</v>
      </c>
      <c r="BR26" s="7"/>
      <c r="BS26" s="7"/>
      <c r="BU26" s="6" t="e">
        <f t="shared" si="11"/>
        <v>#REF!</v>
      </c>
      <c r="BX26" s="64" t="e">
        <f t="shared" si="6"/>
        <v>#REF!</v>
      </c>
      <c r="BY26" s="64" t="e">
        <f t="shared" si="12"/>
        <v>#REF!</v>
      </c>
      <c r="BZ26" s="82" t="e">
        <f t="shared" si="13"/>
        <v>#REF!</v>
      </c>
      <c r="CA26" s="64" t="e">
        <f t="shared" si="7"/>
        <v>#REF!</v>
      </c>
      <c r="CB26" s="64" t="e">
        <f t="shared" si="8"/>
        <v>#REF!</v>
      </c>
      <c r="CC26" s="64"/>
      <c r="CG26" s="64" t="e">
        <f t="shared" si="14"/>
        <v>#REF!</v>
      </c>
      <c r="CH26" s="64" t="e">
        <f t="shared" si="15"/>
        <v>#REF!</v>
      </c>
      <c r="CM26" s="64" t="e">
        <f t="shared" si="16"/>
        <v>#REF!</v>
      </c>
      <c r="CN26" s="64" t="e">
        <f t="shared" si="17"/>
        <v>#REF!</v>
      </c>
    </row>
    <row r="27" spans="1:92" x14ac:dyDescent="0.25">
      <c r="A27" s="1">
        <v>25</v>
      </c>
      <c r="B27" s="4">
        <v>25</v>
      </c>
      <c r="C27" s="2" t="s">
        <v>14</v>
      </c>
      <c r="D27" s="50" t="s">
        <v>588</v>
      </c>
      <c r="E27" s="4">
        <v>134698</v>
      </c>
      <c r="F27" s="4">
        <v>6719</v>
      </c>
      <c r="G27" s="2" t="s">
        <v>72</v>
      </c>
      <c r="H27" s="51" t="str">
        <f t="shared" si="0"/>
        <v>100067-6719</v>
      </c>
      <c r="I27" s="4">
        <v>100067</v>
      </c>
      <c r="J27" s="2" t="s">
        <v>73</v>
      </c>
      <c r="K27" s="2" t="s">
        <v>19</v>
      </c>
      <c r="L27" s="2" t="s">
        <v>74</v>
      </c>
      <c r="M27" s="2" t="s">
        <v>21</v>
      </c>
      <c r="N27" s="3">
        <v>45108</v>
      </c>
      <c r="O27" s="3">
        <v>45473</v>
      </c>
      <c r="P27" s="12" t="e">
        <f>T27+AB27</f>
        <v>#REF!</v>
      </c>
      <c r="Q27" s="12"/>
      <c r="R27" s="12"/>
      <c r="S27" s="55" t="s">
        <v>1664</v>
      </c>
      <c r="T27" s="16" t="e">
        <f>VLOOKUP(E27,#REF!,12,FALSE)</f>
        <v>#REF!</v>
      </c>
      <c r="U27" s="16">
        <v>1</v>
      </c>
      <c r="V27" s="16"/>
      <c r="W27" s="17"/>
      <c r="X27" s="20"/>
      <c r="Y27" s="20"/>
      <c r="Z27" s="20"/>
      <c r="AA27" s="21"/>
      <c r="AB27" s="57">
        <v>0.5</v>
      </c>
      <c r="AC27" s="4">
        <v>996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>
        <v>85</v>
      </c>
      <c r="AU27" s="4"/>
      <c r="AV27" s="4"/>
      <c r="AW27" s="4"/>
      <c r="AX27" s="4"/>
      <c r="AY27" s="4"/>
      <c r="AZ27" s="4"/>
      <c r="BA27" s="4">
        <v>2</v>
      </c>
      <c r="BB27" s="4"/>
      <c r="BC27" s="4"/>
      <c r="BD27" s="4"/>
      <c r="BE27" s="4"/>
      <c r="BF27" s="4">
        <v>257</v>
      </c>
      <c r="BG27" s="4"/>
      <c r="BH27" s="4">
        <f t="shared" si="9"/>
        <v>344</v>
      </c>
      <c r="BI27" s="7" t="e">
        <f t="shared" si="21"/>
        <v>#REF!</v>
      </c>
      <c r="BJ27" s="7" t="e">
        <f t="shared" si="10"/>
        <v>#REF!</v>
      </c>
      <c r="BK27" s="7"/>
      <c r="BL27" s="63"/>
      <c r="BM27" s="7" t="e">
        <f t="shared" si="1"/>
        <v>#REF!</v>
      </c>
      <c r="BN27" s="7" t="e">
        <f t="shared" si="2"/>
        <v>#REF!</v>
      </c>
      <c r="BO27" s="89" t="e">
        <f t="shared" si="3"/>
        <v>#REF!</v>
      </c>
      <c r="BP27" s="7" t="e">
        <f t="shared" si="4"/>
        <v>#REF!</v>
      </c>
      <c r="BQ27" s="7" t="e">
        <f t="shared" si="5"/>
        <v>#REF!</v>
      </c>
      <c r="BR27" s="7"/>
      <c r="BS27" s="7"/>
      <c r="BU27" s="6" t="e">
        <f t="shared" si="11"/>
        <v>#REF!</v>
      </c>
      <c r="BX27" s="64" t="e">
        <f t="shared" si="6"/>
        <v>#REF!</v>
      </c>
      <c r="BY27" s="64" t="e">
        <f t="shared" si="12"/>
        <v>#REF!</v>
      </c>
      <c r="BZ27" s="82" t="e">
        <f t="shared" si="13"/>
        <v>#REF!</v>
      </c>
      <c r="CA27" s="64" t="e">
        <f t="shared" si="7"/>
        <v>#REF!</v>
      </c>
      <c r="CB27" s="64" t="e">
        <f t="shared" si="8"/>
        <v>#REF!</v>
      </c>
      <c r="CC27" s="64"/>
      <c r="CG27" s="64" t="e">
        <f t="shared" si="14"/>
        <v>#REF!</v>
      </c>
      <c r="CH27" s="64" t="e">
        <f t="shared" si="15"/>
        <v>#REF!</v>
      </c>
      <c r="CM27" s="64" t="e">
        <f t="shared" si="16"/>
        <v>#REF!</v>
      </c>
      <c r="CN27" s="64" t="e">
        <f t="shared" si="17"/>
        <v>#REF!</v>
      </c>
    </row>
    <row r="28" spans="1:92" x14ac:dyDescent="0.25">
      <c r="A28" s="1">
        <v>26</v>
      </c>
      <c r="B28" s="4">
        <v>26</v>
      </c>
      <c r="C28" s="2" t="s">
        <v>14</v>
      </c>
      <c r="D28" s="50" t="s">
        <v>589</v>
      </c>
      <c r="E28" s="4">
        <v>100160</v>
      </c>
      <c r="F28" s="4">
        <v>6665</v>
      </c>
      <c r="G28" s="2" t="s">
        <v>75</v>
      </c>
      <c r="H28" s="51" t="str">
        <f t="shared" si="0"/>
        <v>100067-6665</v>
      </c>
      <c r="I28" s="4">
        <v>100067</v>
      </c>
      <c r="J28" s="2" t="s">
        <v>73</v>
      </c>
      <c r="K28" s="2" t="s">
        <v>19</v>
      </c>
      <c r="L28" s="2" t="s">
        <v>76</v>
      </c>
      <c r="M28" s="2" t="s">
        <v>21</v>
      </c>
      <c r="N28" s="3">
        <v>45108</v>
      </c>
      <c r="O28" s="3">
        <v>45473</v>
      </c>
      <c r="P28" s="12" t="e">
        <f>T28+AB28</f>
        <v>#REF!</v>
      </c>
      <c r="Q28" s="12"/>
      <c r="R28" s="12"/>
      <c r="S28" s="55" t="s">
        <v>1664</v>
      </c>
      <c r="T28" s="16" t="e">
        <f>VLOOKUP(E28,#REF!,12,FALSE)</f>
        <v>#REF!</v>
      </c>
      <c r="U28" s="16">
        <v>1</v>
      </c>
      <c r="V28" s="16"/>
      <c r="W28" s="17"/>
      <c r="X28" s="20"/>
      <c r="Y28" s="20"/>
      <c r="Z28" s="20"/>
      <c r="AA28" s="21"/>
      <c r="AB28" s="57">
        <v>0.5</v>
      </c>
      <c r="AC28" s="4">
        <v>1680</v>
      </c>
      <c r="AD28" s="4">
        <v>435</v>
      </c>
      <c r="AE28" s="4"/>
      <c r="AF28" s="4">
        <v>119</v>
      </c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>
        <f t="shared" si="9"/>
        <v>554</v>
      </c>
      <c r="BI28" s="7" t="e">
        <f t="shared" si="21"/>
        <v>#REF!</v>
      </c>
      <c r="BJ28" s="7" t="e">
        <f t="shared" si="10"/>
        <v>#REF!</v>
      </c>
      <c r="BK28" s="7"/>
      <c r="BL28" s="63"/>
      <c r="BM28" s="7" t="e">
        <f t="shared" si="1"/>
        <v>#REF!</v>
      </c>
      <c r="BN28" s="7" t="e">
        <f t="shared" si="2"/>
        <v>#REF!</v>
      </c>
      <c r="BO28" s="89" t="e">
        <f t="shared" si="3"/>
        <v>#REF!</v>
      </c>
      <c r="BP28" s="7" t="e">
        <f t="shared" si="4"/>
        <v>#REF!</v>
      </c>
      <c r="BQ28" s="7" t="e">
        <f t="shared" si="5"/>
        <v>#REF!</v>
      </c>
      <c r="BR28" s="7"/>
      <c r="BS28" s="7"/>
      <c r="BU28" s="6" t="e">
        <f t="shared" si="11"/>
        <v>#REF!</v>
      </c>
      <c r="BX28" s="64" t="e">
        <f t="shared" si="6"/>
        <v>#REF!</v>
      </c>
      <c r="BY28" s="64" t="e">
        <f t="shared" si="12"/>
        <v>#REF!</v>
      </c>
      <c r="BZ28" s="82" t="e">
        <f t="shared" si="13"/>
        <v>#REF!</v>
      </c>
      <c r="CA28" s="64" t="e">
        <f t="shared" si="7"/>
        <v>#REF!</v>
      </c>
      <c r="CB28" s="64" t="e">
        <f t="shared" si="8"/>
        <v>#REF!</v>
      </c>
      <c r="CC28" s="64"/>
      <c r="CG28" s="64" t="e">
        <f t="shared" si="14"/>
        <v>#REF!</v>
      </c>
      <c r="CH28" s="64" t="e">
        <f t="shared" si="15"/>
        <v>#REF!</v>
      </c>
      <c r="CM28" s="64" t="e">
        <f t="shared" si="16"/>
        <v>#REF!</v>
      </c>
      <c r="CN28" s="64" t="e">
        <f t="shared" si="17"/>
        <v>#REF!</v>
      </c>
    </row>
    <row r="29" spans="1:92" x14ac:dyDescent="0.25">
      <c r="A29" s="1">
        <v>27</v>
      </c>
      <c r="B29" s="4">
        <v>27</v>
      </c>
      <c r="C29" s="2" t="s">
        <v>14</v>
      </c>
      <c r="D29" s="50" t="s">
        <v>590</v>
      </c>
      <c r="E29" s="4">
        <v>133905</v>
      </c>
      <c r="F29" s="4">
        <v>6293</v>
      </c>
      <c r="G29" s="2" t="s">
        <v>77</v>
      </c>
      <c r="H29" s="51" t="str">
        <f t="shared" si="0"/>
        <v>100067-6293</v>
      </c>
      <c r="I29" s="4">
        <v>100067</v>
      </c>
      <c r="J29" s="2" t="s">
        <v>73</v>
      </c>
      <c r="K29" s="2" t="s">
        <v>19</v>
      </c>
      <c r="L29" s="2" t="s">
        <v>78</v>
      </c>
      <c r="M29" s="2" t="s">
        <v>21</v>
      </c>
      <c r="N29" s="3">
        <v>45108</v>
      </c>
      <c r="O29" s="3">
        <v>45473</v>
      </c>
      <c r="P29" s="12" t="e">
        <f>T29+AB29</f>
        <v>#REF!</v>
      </c>
      <c r="Q29" s="12"/>
      <c r="R29" s="12"/>
      <c r="S29" s="55" t="s">
        <v>1664</v>
      </c>
      <c r="T29" s="16" t="e">
        <f>VLOOKUP(E29,#REF!,12,FALSE)</f>
        <v>#REF!</v>
      </c>
      <c r="U29" s="16">
        <v>1</v>
      </c>
      <c r="V29" s="16"/>
      <c r="W29" s="17"/>
      <c r="X29" s="20"/>
      <c r="Y29" s="20"/>
      <c r="Z29" s="20"/>
      <c r="AA29" s="21"/>
      <c r="AB29" s="57">
        <v>0.5</v>
      </c>
      <c r="AC29" s="4">
        <v>1780</v>
      </c>
      <c r="AD29" s="4"/>
      <c r="AE29" s="4">
        <v>1</v>
      </c>
      <c r="AF29" s="4">
        <v>43</v>
      </c>
      <c r="AG29" s="4"/>
      <c r="AH29" s="4">
        <v>150</v>
      </c>
      <c r="AI29" s="4"/>
      <c r="AJ29" s="4"/>
      <c r="AK29" s="4"/>
      <c r="AL29" s="4"/>
      <c r="AM29" s="4"/>
      <c r="AN29" s="4"/>
      <c r="AO29" s="4"/>
      <c r="AP29" s="4">
        <v>8</v>
      </c>
      <c r="AQ29" s="4"/>
      <c r="AR29" s="4"/>
      <c r="AS29" s="4"/>
      <c r="AT29" s="4"/>
      <c r="AU29" s="4">
        <v>10</v>
      </c>
      <c r="AV29" s="4"/>
      <c r="AW29" s="4"/>
      <c r="AX29" s="4"/>
      <c r="AY29" s="4">
        <v>185</v>
      </c>
      <c r="AZ29" s="4"/>
      <c r="BA29" s="4"/>
      <c r="BB29" s="4">
        <v>2</v>
      </c>
      <c r="BC29" s="4"/>
      <c r="BD29" s="4"/>
      <c r="BE29" s="4"/>
      <c r="BF29" s="4">
        <v>46</v>
      </c>
      <c r="BG29" s="4"/>
      <c r="BH29" s="4">
        <f t="shared" si="9"/>
        <v>445</v>
      </c>
      <c r="BI29" s="7" t="e">
        <f t="shared" si="21"/>
        <v>#REF!</v>
      </c>
      <c r="BJ29" s="7" t="e">
        <f t="shared" si="10"/>
        <v>#REF!</v>
      </c>
      <c r="BK29" s="7"/>
      <c r="BL29" s="63"/>
      <c r="BM29" s="7" t="e">
        <f t="shared" si="1"/>
        <v>#REF!</v>
      </c>
      <c r="BN29" s="7" t="e">
        <f t="shared" si="2"/>
        <v>#REF!</v>
      </c>
      <c r="BO29" s="89" t="e">
        <f t="shared" si="3"/>
        <v>#REF!</v>
      </c>
      <c r="BP29" s="7" t="e">
        <f t="shared" si="4"/>
        <v>#REF!</v>
      </c>
      <c r="BQ29" s="7" t="e">
        <f t="shared" si="5"/>
        <v>#REF!</v>
      </c>
      <c r="BR29" s="7"/>
      <c r="BS29" s="7"/>
      <c r="BU29" s="6" t="e">
        <f t="shared" si="11"/>
        <v>#REF!</v>
      </c>
      <c r="BX29" s="64" t="e">
        <f t="shared" si="6"/>
        <v>#REF!</v>
      </c>
      <c r="BY29" s="64" t="e">
        <f t="shared" si="12"/>
        <v>#REF!</v>
      </c>
      <c r="BZ29" s="82" t="e">
        <f t="shared" si="13"/>
        <v>#REF!</v>
      </c>
      <c r="CA29" s="64" t="e">
        <f t="shared" si="7"/>
        <v>#REF!</v>
      </c>
      <c r="CB29" s="64" t="e">
        <f t="shared" si="8"/>
        <v>#REF!</v>
      </c>
      <c r="CC29" s="64"/>
      <c r="CG29" s="64" t="e">
        <f t="shared" si="14"/>
        <v>#REF!</v>
      </c>
      <c r="CH29" s="64" t="e">
        <f t="shared" si="15"/>
        <v>#REF!</v>
      </c>
      <c r="CM29" s="64" t="e">
        <f t="shared" si="16"/>
        <v>#REF!</v>
      </c>
      <c r="CN29" s="64" t="e">
        <f t="shared" si="17"/>
        <v>#REF!</v>
      </c>
    </row>
    <row r="30" spans="1:92" x14ac:dyDescent="0.25">
      <c r="A30" s="1">
        <v>28</v>
      </c>
      <c r="B30" s="4">
        <v>28</v>
      </c>
      <c r="C30" s="2" t="s">
        <v>14</v>
      </c>
      <c r="D30" s="50" t="s">
        <v>591</v>
      </c>
      <c r="E30" s="4">
        <v>134362</v>
      </c>
      <c r="F30" s="4">
        <v>6270</v>
      </c>
      <c r="G30" s="2" t="s">
        <v>79</v>
      </c>
      <c r="H30" s="51" t="str">
        <f t="shared" si="0"/>
        <v>100067-6270</v>
      </c>
      <c r="I30" s="4">
        <v>100067</v>
      </c>
      <c r="J30" s="2" t="s">
        <v>73</v>
      </c>
      <c r="K30" s="2" t="s">
        <v>19</v>
      </c>
      <c r="L30" s="2" t="s">
        <v>80</v>
      </c>
      <c r="M30" s="2" t="s">
        <v>21</v>
      </c>
      <c r="N30" s="3">
        <v>45108</v>
      </c>
      <c r="O30" s="3">
        <v>45473</v>
      </c>
      <c r="P30" s="12" t="e">
        <f>T30+AB30</f>
        <v>#REF!</v>
      </c>
      <c r="Q30" s="12"/>
      <c r="R30" s="12"/>
      <c r="S30" s="55" t="s">
        <v>1664</v>
      </c>
      <c r="T30" s="16" t="e">
        <f>VLOOKUP(E30,#REF!,12,FALSE)</f>
        <v>#REF!</v>
      </c>
      <c r="U30" s="16">
        <v>1</v>
      </c>
      <c r="V30" s="16"/>
      <c r="W30" s="17"/>
      <c r="X30" s="20"/>
      <c r="Y30" s="20"/>
      <c r="Z30" s="20"/>
      <c r="AA30" s="21"/>
      <c r="AB30" s="57">
        <v>0.5</v>
      </c>
      <c r="AC30" s="4">
        <v>882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>
        <v>221</v>
      </c>
      <c r="AT30" s="4"/>
      <c r="AU30" s="4">
        <v>75</v>
      </c>
      <c r="AV30" s="4"/>
      <c r="AW30" s="4">
        <v>6</v>
      </c>
      <c r="AX30" s="4"/>
      <c r="AY30" s="4"/>
      <c r="AZ30" s="4"/>
      <c r="BA30" s="4"/>
      <c r="BB30" s="4">
        <v>4</v>
      </c>
      <c r="BC30" s="4"/>
      <c r="BD30" s="4"/>
      <c r="BE30" s="4"/>
      <c r="BF30" s="4"/>
      <c r="BG30" s="4"/>
      <c r="BH30" s="4">
        <f t="shared" si="9"/>
        <v>306</v>
      </c>
      <c r="BI30" s="7" t="e">
        <f t="shared" si="21"/>
        <v>#REF!</v>
      </c>
      <c r="BJ30" s="7" t="e">
        <f t="shared" si="10"/>
        <v>#REF!</v>
      </c>
      <c r="BK30" s="7"/>
      <c r="BL30" s="63"/>
      <c r="BM30" s="7" t="e">
        <f t="shared" si="1"/>
        <v>#REF!</v>
      </c>
      <c r="BN30" s="7" t="e">
        <f t="shared" si="2"/>
        <v>#REF!</v>
      </c>
      <c r="BO30" s="89" t="e">
        <f t="shared" si="3"/>
        <v>#REF!</v>
      </c>
      <c r="BP30" s="7" t="e">
        <f t="shared" si="4"/>
        <v>#REF!</v>
      </c>
      <c r="BQ30" s="7" t="e">
        <f t="shared" si="5"/>
        <v>#REF!</v>
      </c>
      <c r="BR30" s="7"/>
      <c r="BS30" s="7"/>
      <c r="BU30" s="6" t="e">
        <f t="shared" si="11"/>
        <v>#REF!</v>
      </c>
      <c r="BX30" s="64" t="e">
        <f t="shared" si="6"/>
        <v>#REF!</v>
      </c>
      <c r="BY30" s="64" t="e">
        <f t="shared" si="12"/>
        <v>#REF!</v>
      </c>
      <c r="BZ30" s="82" t="e">
        <f t="shared" si="13"/>
        <v>#REF!</v>
      </c>
      <c r="CA30" s="64" t="e">
        <f t="shared" si="7"/>
        <v>#REF!</v>
      </c>
      <c r="CB30" s="64" t="e">
        <f t="shared" si="8"/>
        <v>#REF!</v>
      </c>
      <c r="CC30" s="64"/>
      <c r="CG30" s="64" t="e">
        <f t="shared" si="14"/>
        <v>#REF!</v>
      </c>
      <c r="CH30" s="64" t="e">
        <f t="shared" si="15"/>
        <v>#REF!</v>
      </c>
      <c r="CM30" s="64" t="e">
        <f t="shared" si="16"/>
        <v>#REF!</v>
      </c>
      <c r="CN30" s="64" t="e">
        <f t="shared" si="17"/>
        <v>#REF!</v>
      </c>
    </row>
    <row r="31" spans="1:92" x14ac:dyDescent="0.25">
      <c r="A31" s="1">
        <v>29</v>
      </c>
      <c r="B31" s="4">
        <v>29</v>
      </c>
      <c r="C31" s="2" t="s">
        <v>14</v>
      </c>
      <c r="D31" s="50" t="s">
        <v>592</v>
      </c>
      <c r="E31" s="4">
        <v>134564</v>
      </c>
      <c r="F31" s="4">
        <v>82220</v>
      </c>
      <c r="G31" s="2" t="s">
        <v>81</v>
      </c>
      <c r="H31" s="51" t="str">
        <f t="shared" si="0"/>
        <v>100069-82220</v>
      </c>
      <c r="I31" s="4">
        <v>100069</v>
      </c>
      <c r="J31" s="2" t="s">
        <v>82</v>
      </c>
      <c r="K31" s="2" t="s">
        <v>19</v>
      </c>
      <c r="L31" s="2" t="s">
        <v>83</v>
      </c>
      <c r="M31" s="2" t="s">
        <v>21</v>
      </c>
      <c r="N31" s="3">
        <v>45108</v>
      </c>
      <c r="O31" s="3">
        <v>45473</v>
      </c>
      <c r="P31" s="12" t="e">
        <f t="shared" ref="P31:P47" si="22">T31</f>
        <v>#REF!</v>
      </c>
      <c r="Q31" s="12"/>
      <c r="R31" s="12"/>
      <c r="S31" s="55" t="s">
        <v>1665</v>
      </c>
      <c r="T31" s="16" t="e">
        <f>VLOOKUP(E31,#REF!,12,FALSE)</f>
        <v>#REF!</v>
      </c>
      <c r="U31" s="16"/>
      <c r="V31" s="16" t="e">
        <f>VLOOKUP(E31,#REF!,14,FALSE)</f>
        <v>#REF!</v>
      </c>
      <c r="W31" s="17"/>
      <c r="X31" s="20">
        <v>36</v>
      </c>
      <c r="Y31" s="20">
        <v>1</v>
      </c>
      <c r="Z31" s="20">
        <v>39</v>
      </c>
      <c r="AA31" s="56" t="s">
        <v>1643</v>
      </c>
      <c r="AB31" s="2" t="s">
        <v>15</v>
      </c>
      <c r="AC31" s="4">
        <v>5717</v>
      </c>
      <c r="AD31" s="4">
        <v>721</v>
      </c>
      <c r="AE31" s="4">
        <v>13</v>
      </c>
      <c r="AF31" s="4"/>
      <c r="AG31" s="4"/>
      <c r="AH31" s="4"/>
      <c r="AI31" s="4"/>
      <c r="AJ31" s="4"/>
      <c r="AK31" s="4"/>
      <c r="AL31" s="4">
        <v>31</v>
      </c>
      <c r="AM31" s="4"/>
      <c r="AN31" s="4"/>
      <c r="AO31" s="4"/>
      <c r="AP31" s="4"/>
      <c r="AQ31" s="4"/>
      <c r="AR31" s="4">
        <v>20</v>
      </c>
      <c r="AS31" s="4"/>
      <c r="AT31" s="4">
        <v>62</v>
      </c>
      <c r="AU31" s="4">
        <v>4</v>
      </c>
      <c r="AV31" s="4">
        <v>113</v>
      </c>
      <c r="AW31" s="4"/>
      <c r="AX31" s="4"/>
      <c r="AY31" s="4">
        <v>540</v>
      </c>
      <c r="AZ31" s="4">
        <v>88</v>
      </c>
      <c r="BA31" s="4"/>
      <c r="BB31" s="4">
        <v>30</v>
      </c>
      <c r="BC31" s="4">
        <v>11</v>
      </c>
      <c r="BD31" s="4"/>
      <c r="BE31" s="4"/>
      <c r="BF31" s="4"/>
      <c r="BG31" s="4"/>
      <c r="BH31" s="4">
        <f t="shared" si="9"/>
        <v>1633</v>
      </c>
      <c r="BI31" s="7">
        <f t="shared" ref="BI31:BI47" si="23">X31+Y31</f>
        <v>37</v>
      </c>
      <c r="BJ31" s="7">
        <f t="shared" si="10"/>
        <v>45.949999999999996</v>
      </c>
      <c r="BK31" s="7"/>
      <c r="BL31" s="63"/>
      <c r="BM31" s="7">
        <f t="shared" si="1"/>
        <v>45.949999999999996</v>
      </c>
      <c r="BN31" s="7">
        <f t="shared" si="2"/>
        <v>8.9499999999999957</v>
      </c>
      <c r="BO31" s="89">
        <f t="shared" si="3"/>
        <v>0.19477693144722516</v>
      </c>
      <c r="BP31" s="7">
        <f t="shared" si="4"/>
        <v>211529</v>
      </c>
      <c r="BQ31" s="7">
        <f t="shared" si="5"/>
        <v>262696.14999999997</v>
      </c>
      <c r="BR31" s="7"/>
      <c r="BS31" s="7"/>
      <c r="BU31" s="6">
        <f t="shared" si="11"/>
        <v>48.35</v>
      </c>
      <c r="BX31" s="64">
        <f t="shared" si="6"/>
        <v>48.35</v>
      </c>
      <c r="BY31" s="64">
        <f t="shared" si="12"/>
        <v>11.350000000000001</v>
      </c>
      <c r="BZ31" s="82">
        <f t="shared" si="13"/>
        <v>0.23474663908996901</v>
      </c>
      <c r="CA31" s="64">
        <f t="shared" si="7"/>
        <v>211529</v>
      </c>
      <c r="CB31" s="64">
        <f t="shared" si="8"/>
        <v>276416.95</v>
      </c>
      <c r="CC31" s="64"/>
      <c r="CG31" s="64">
        <f t="shared" si="14"/>
        <v>60421</v>
      </c>
      <c r="CH31" s="64">
        <f t="shared" si="15"/>
        <v>75036.349999999991</v>
      </c>
      <c r="CM31" s="64">
        <f t="shared" si="16"/>
        <v>60421</v>
      </c>
      <c r="CN31" s="64">
        <f t="shared" si="17"/>
        <v>78955.55</v>
      </c>
    </row>
    <row r="32" spans="1:92" x14ac:dyDescent="0.25">
      <c r="A32" s="1">
        <v>30</v>
      </c>
      <c r="B32" s="4">
        <v>30</v>
      </c>
      <c r="C32" s="2" t="s">
        <v>14</v>
      </c>
      <c r="D32" s="50" t="s">
        <v>593</v>
      </c>
      <c r="E32" s="4">
        <v>403820</v>
      </c>
      <c r="F32" s="4">
        <v>90040</v>
      </c>
      <c r="G32" s="2" t="s">
        <v>84</v>
      </c>
      <c r="H32" s="51" t="str">
        <f t="shared" si="0"/>
        <v>100069-90040</v>
      </c>
      <c r="I32" s="4">
        <v>100069</v>
      </c>
      <c r="J32" s="2" t="s">
        <v>82</v>
      </c>
      <c r="K32" s="2" t="s">
        <v>19</v>
      </c>
      <c r="L32" s="2" t="s">
        <v>85</v>
      </c>
      <c r="M32" s="2" t="s">
        <v>21</v>
      </c>
      <c r="N32" s="3">
        <v>45108</v>
      </c>
      <c r="O32" s="3">
        <v>45473</v>
      </c>
      <c r="P32" s="12" t="e">
        <f t="shared" si="22"/>
        <v>#REF!</v>
      </c>
      <c r="Q32" s="12"/>
      <c r="R32" s="12"/>
      <c r="S32" s="55" t="s">
        <v>1665</v>
      </c>
      <c r="T32" s="16" t="e">
        <f>VLOOKUP(E32,#REF!,12,FALSE)</f>
        <v>#REF!</v>
      </c>
      <c r="U32" s="16"/>
      <c r="V32" s="16" t="e">
        <f>VLOOKUP(E32,#REF!,14,FALSE)</f>
        <v>#REF!</v>
      </c>
      <c r="W32" s="17"/>
      <c r="X32" s="20">
        <v>41.95</v>
      </c>
      <c r="Y32" s="20">
        <v>1</v>
      </c>
      <c r="Z32" s="20">
        <v>44.95</v>
      </c>
      <c r="AA32" s="56" t="s">
        <v>1643</v>
      </c>
      <c r="AB32" s="2" t="s">
        <v>15</v>
      </c>
      <c r="AC32" s="4">
        <v>6267</v>
      </c>
      <c r="AD32" s="4"/>
      <c r="AE32" s="4">
        <v>15</v>
      </c>
      <c r="AF32" s="4">
        <v>76</v>
      </c>
      <c r="AG32" s="4">
        <v>43</v>
      </c>
      <c r="AH32" s="4">
        <v>52</v>
      </c>
      <c r="AI32" s="4">
        <v>45</v>
      </c>
      <c r="AJ32" s="4">
        <v>113</v>
      </c>
      <c r="AK32" s="4"/>
      <c r="AL32" s="4"/>
      <c r="AM32" s="4">
        <v>288</v>
      </c>
      <c r="AN32" s="4">
        <v>77</v>
      </c>
      <c r="AO32" s="4"/>
      <c r="AP32" s="4"/>
      <c r="AQ32" s="4">
        <v>367</v>
      </c>
      <c r="AR32" s="4">
        <v>30</v>
      </c>
      <c r="AS32" s="4"/>
      <c r="AT32" s="4">
        <v>71</v>
      </c>
      <c r="AU32" s="4">
        <v>16</v>
      </c>
      <c r="AV32" s="4"/>
      <c r="AW32" s="4"/>
      <c r="AX32" s="4"/>
      <c r="AY32" s="4">
        <v>130</v>
      </c>
      <c r="AZ32" s="4"/>
      <c r="BA32" s="4">
        <v>14</v>
      </c>
      <c r="BB32" s="4">
        <v>2</v>
      </c>
      <c r="BC32" s="4"/>
      <c r="BD32" s="4"/>
      <c r="BE32" s="4"/>
      <c r="BF32" s="4"/>
      <c r="BG32" s="4">
        <v>72</v>
      </c>
      <c r="BH32" s="4">
        <f t="shared" si="9"/>
        <v>1411</v>
      </c>
      <c r="BI32" s="7">
        <f t="shared" si="23"/>
        <v>42.95</v>
      </c>
      <c r="BJ32" s="7">
        <f t="shared" si="10"/>
        <v>53.339999999999996</v>
      </c>
      <c r="BK32" s="7"/>
      <c r="BL32" s="63">
        <v>-2.82</v>
      </c>
      <c r="BM32" s="7">
        <f t="shared" si="1"/>
        <v>50.519999999999996</v>
      </c>
      <c r="BN32" s="7">
        <f t="shared" si="2"/>
        <v>10.389999999999993</v>
      </c>
      <c r="BO32" s="89">
        <f t="shared" si="3"/>
        <v>0.19478815148106476</v>
      </c>
      <c r="BP32" s="7">
        <f t="shared" si="4"/>
        <v>269167.65000000002</v>
      </c>
      <c r="BQ32" s="7">
        <f t="shared" si="5"/>
        <v>334281.77999999997</v>
      </c>
      <c r="BR32" s="7"/>
      <c r="BS32" s="7"/>
      <c r="BU32" s="6">
        <f t="shared" si="11"/>
        <v>56.129999999999995</v>
      </c>
      <c r="BW32" s="65">
        <f>BL32</f>
        <v>-2.82</v>
      </c>
      <c r="BX32" s="64">
        <f t="shared" si="6"/>
        <v>53.309999999999995</v>
      </c>
      <c r="BY32" s="64">
        <f t="shared" si="12"/>
        <v>13.179999999999993</v>
      </c>
      <c r="BZ32" s="82">
        <f t="shared" si="13"/>
        <v>0.23481204347051476</v>
      </c>
      <c r="CA32" s="64">
        <f t="shared" si="7"/>
        <v>269167.65000000002</v>
      </c>
      <c r="CB32" s="64">
        <f t="shared" si="8"/>
        <v>351766.70999999996</v>
      </c>
      <c r="CC32" s="64"/>
      <c r="CG32" s="64">
        <f t="shared" si="14"/>
        <v>60602.450000000004</v>
      </c>
      <c r="CH32" s="64">
        <f t="shared" si="15"/>
        <v>75262.739999999991</v>
      </c>
      <c r="CM32" s="64">
        <f t="shared" si="16"/>
        <v>60602.450000000004</v>
      </c>
      <c r="CN32" s="64">
        <f t="shared" si="17"/>
        <v>79199.429999999993</v>
      </c>
    </row>
    <row r="33" spans="1:92" x14ac:dyDescent="0.25">
      <c r="A33" s="1">
        <v>31</v>
      </c>
      <c r="B33" s="4">
        <v>31</v>
      </c>
      <c r="C33" s="2" t="s">
        <v>14</v>
      </c>
      <c r="D33" s="50" t="s">
        <v>594</v>
      </c>
      <c r="E33" s="4">
        <v>406560</v>
      </c>
      <c r="F33" s="4">
        <v>90060</v>
      </c>
      <c r="G33" s="2" t="s">
        <v>86</v>
      </c>
      <c r="H33" s="51" t="str">
        <f t="shared" si="0"/>
        <v>100069-90060</v>
      </c>
      <c r="I33" s="4">
        <v>100069</v>
      </c>
      <c r="J33" s="2" t="s">
        <v>82</v>
      </c>
      <c r="K33" s="2" t="s">
        <v>19</v>
      </c>
      <c r="L33" s="2" t="s">
        <v>87</v>
      </c>
      <c r="M33" s="2" t="s">
        <v>21</v>
      </c>
      <c r="N33" s="3">
        <v>45108</v>
      </c>
      <c r="O33" s="3">
        <v>45473</v>
      </c>
      <c r="P33" s="12" t="e">
        <f t="shared" si="22"/>
        <v>#REF!</v>
      </c>
      <c r="Q33" s="12"/>
      <c r="R33" s="12"/>
      <c r="S33" s="55" t="s">
        <v>1665</v>
      </c>
      <c r="T33" s="16" t="e">
        <f>VLOOKUP(E33,#REF!,12,FALSE)</f>
        <v>#REF!</v>
      </c>
      <c r="U33" s="16"/>
      <c r="V33" s="16" t="e">
        <f>VLOOKUP(E33,#REF!,14,FALSE)</f>
        <v>#REF!</v>
      </c>
      <c r="W33" s="17"/>
      <c r="X33" s="20">
        <v>42</v>
      </c>
      <c r="Y33" s="20">
        <v>1</v>
      </c>
      <c r="Z33" s="20">
        <v>45</v>
      </c>
      <c r="AA33" s="56" t="s">
        <v>1643</v>
      </c>
      <c r="AB33" s="2" t="s">
        <v>15</v>
      </c>
      <c r="AC33" s="4">
        <v>486</v>
      </c>
      <c r="AD33" s="4"/>
      <c r="AE33" s="4"/>
      <c r="AF33" s="4"/>
      <c r="AG33" s="4"/>
      <c r="AH33" s="4"/>
      <c r="AI33" s="4">
        <v>22</v>
      </c>
      <c r="AJ33" s="4"/>
      <c r="AK33" s="4"/>
      <c r="AL33" s="4"/>
      <c r="AM33" s="4">
        <v>160</v>
      </c>
      <c r="AN33" s="4"/>
      <c r="AO33" s="4"/>
      <c r="AP33" s="4"/>
      <c r="AQ33" s="4"/>
      <c r="AR33" s="4"/>
      <c r="AS33" s="4">
        <v>4</v>
      </c>
      <c r="AT33" s="4"/>
      <c r="AU33" s="4"/>
      <c r="AV33" s="4"/>
      <c r="AW33" s="4"/>
      <c r="AX33" s="4"/>
      <c r="AY33" s="4"/>
      <c r="AZ33" s="4"/>
      <c r="BA33" s="4"/>
      <c r="BB33" s="4">
        <v>4</v>
      </c>
      <c r="BC33" s="4"/>
      <c r="BD33" s="4"/>
      <c r="BE33" s="4"/>
      <c r="BF33" s="4"/>
      <c r="BG33" s="4"/>
      <c r="BH33" s="4">
        <f t="shared" si="9"/>
        <v>190</v>
      </c>
      <c r="BI33" s="7">
        <f t="shared" si="23"/>
        <v>43</v>
      </c>
      <c r="BJ33" s="7">
        <f t="shared" si="10"/>
        <v>53.4</v>
      </c>
      <c r="BK33" s="7"/>
      <c r="BL33" s="63">
        <v>-2.76</v>
      </c>
      <c r="BM33" s="7">
        <f t="shared" si="1"/>
        <v>50.64</v>
      </c>
      <c r="BN33" s="7">
        <f t="shared" si="2"/>
        <v>10.399999999999999</v>
      </c>
      <c r="BO33" s="89">
        <f t="shared" si="3"/>
        <v>0.19475655430711608</v>
      </c>
      <c r="BP33" s="7">
        <f t="shared" si="4"/>
        <v>20898</v>
      </c>
      <c r="BQ33" s="7">
        <f t="shared" si="5"/>
        <v>25952.399999999998</v>
      </c>
      <c r="BR33" s="7"/>
      <c r="BS33" s="7"/>
      <c r="BU33" s="6">
        <f t="shared" si="11"/>
        <v>56.19</v>
      </c>
      <c r="BW33" s="65">
        <f>BL33</f>
        <v>-2.76</v>
      </c>
      <c r="BX33" s="64">
        <f t="shared" si="6"/>
        <v>53.43</v>
      </c>
      <c r="BY33" s="64">
        <f t="shared" si="12"/>
        <v>13.189999999999998</v>
      </c>
      <c r="BZ33" s="82">
        <f t="shared" si="13"/>
        <v>0.2347392774515038</v>
      </c>
      <c r="CA33" s="64">
        <f t="shared" si="7"/>
        <v>20898</v>
      </c>
      <c r="CB33" s="64">
        <f t="shared" si="8"/>
        <v>27308.34</v>
      </c>
      <c r="CC33" s="64"/>
      <c r="CG33" s="64">
        <f t="shared" si="14"/>
        <v>8170</v>
      </c>
      <c r="CH33" s="64">
        <f t="shared" si="15"/>
        <v>10146</v>
      </c>
      <c r="CM33" s="64">
        <f t="shared" si="16"/>
        <v>8170</v>
      </c>
      <c r="CN33" s="64">
        <f t="shared" si="17"/>
        <v>10676.1</v>
      </c>
    </row>
    <row r="34" spans="1:92" x14ac:dyDescent="0.25">
      <c r="A34" s="1">
        <v>32</v>
      </c>
      <c r="B34" s="4">
        <v>32</v>
      </c>
      <c r="C34" s="2" t="s">
        <v>14</v>
      </c>
      <c r="D34" s="50" t="s">
        <v>595</v>
      </c>
      <c r="E34" s="4">
        <v>134662</v>
      </c>
      <c r="F34" s="4">
        <v>78015</v>
      </c>
      <c r="G34" s="2" t="s">
        <v>88</v>
      </c>
      <c r="H34" s="51" t="str">
        <f t="shared" si="0"/>
        <v>100069-78015</v>
      </c>
      <c r="I34" s="4">
        <v>100069</v>
      </c>
      <c r="J34" s="2" t="s">
        <v>82</v>
      </c>
      <c r="K34" s="2" t="s">
        <v>19</v>
      </c>
      <c r="L34" s="2" t="s">
        <v>89</v>
      </c>
      <c r="M34" s="2" t="s">
        <v>21</v>
      </c>
      <c r="N34" s="3">
        <v>45108</v>
      </c>
      <c r="O34" s="3">
        <v>45473</v>
      </c>
      <c r="P34" s="12" t="e">
        <f t="shared" si="22"/>
        <v>#REF!</v>
      </c>
      <c r="Q34" s="12"/>
      <c r="R34" s="12"/>
      <c r="S34" s="55" t="s">
        <v>1665</v>
      </c>
      <c r="T34" s="16" t="e">
        <f>VLOOKUP(E34,#REF!,12,FALSE)</f>
        <v>#REF!</v>
      </c>
      <c r="U34" s="16"/>
      <c r="V34" s="16" t="e">
        <f>VLOOKUP(E34,#REF!,14,FALSE)</f>
        <v>#REF!</v>
      </c>
      <c r="W34" s="17"/>
      <c r="X34" s="20">
        <v>49</v>
      </c>
      <c r="Y34" s="20">
        <v>1</v>
      </c>
      <c r="Z34" s="20">
        <v>52</v>
      </c>
      <c r="AA34" s="56" t="s">
        <v>1643</v>
      </c>
      <c r="AB34" s="2" t="s">
        <v>15</v>
      </c>
      <c r="AC34" s="4">
        <v>817</v>
      </c>
      <c r="AD34" s="4"/>
      <c r="AE34" s="4">
        <v>15</v>
      </c>
      <c r="AF34" s="4"/>
      <c r="AG34" s="4"/>
      <c r="AH34" s="4"/>
      <c r="AI34" s="4">
        <v>42</v>
      </c>
      <c r="AJ34" s="4"/>
      <c r="AK34" s="4"/>
      <c r="AL34" s="4">
        <v>8</v>
      </c>
      <c r="AM34" s="4"/>
      <c r="AN34" s="4"/>
      <c r="AO34" s="4"/>
      <c r="AP34" s="4"/>
      <c r="AQ34" s="4"/>
      <c r="AR34" s="4"/>
      <c r="AS34" s="4">
        <v>140</v>
      </c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>
        <f t="shared" si="9"/>
        <v>205</v>
      </c>
      <c r="BI34" s="7">
        <f t="shared" si="23"/>
        <v>50</v>
      </c>
      <c r="BJ34" s="7">
        <f t="shared" si="10"/>
        <v>62.1</v>
      </c>
      <c r="BK34" s="7"/>
      <c r="BL34" s="63">
        <v>-2.41</v>
      </c>
      <c r="BM34" s="7">
        <f t="shared" si="1"/>
        <v>59.69</v>
      </c>
      <c r="BN34" s="7">
        <f t="shared" si="2"/>
        <v>12.100000000000001</v>
      </c>
      <c r="BO34" s="89">
        <f t="shared" si="3"/>
        <v>0.19484702093397746</v>
      </c>
      <c r="BP34" s="7">
        <f t="shared" si="4"/>
        <v>40850</v>
      </c>
      <c r="BQ34" s="7">
        <f t="shared" si="5"/>
        <v>50735.700000000004</v>
      </c>
      <c r="BR34" s="7"/>
      <c r="BS34" s="7"/>
      <c r="BU34" s="6">
        <f t="shared" si="11"/>
        <v>65.34</v>
      </c>
      <c r="BW34" s="65">
        <f>BL34</f>
        <v>-2.41</v>
      </c>
      <c r="BX34" s="64">
        <f t="shared" si="6"/>
        <v>62.930000000000007</v>
      </c>
      <c r="BY34" s="64">
        <f t="shared" si="12"/>
        <v>15.340000000000003</v>
      </c>
      <c r="BZ34" s="82">
        <f t="shared" si="13"/>
        <v>0.23477196204468936</v>
      </c>
      <c r="CA34" s="64">
        <f t="shared" si="7"/>
        <v>40850</v>
      </c>
      <c r="CB34" s="64">
        <f t="shared" si="8"/>
        <v>53382.780000000006</v>
      </c>
      <c r="CC34" s="64"/>
      <c r="CG34" s="64">
        <f t="shared" si="14"/>
        <v>10250</v>
      </c>
      <c r="CH34" s="64">
        <f t="shared" si="15"/>
        <v>12730.5</v>
      </c>
      <c r="CM34" s="64">
        <f t="shared" si="16"/>
        <v>10250</v>
      </c>
      <c r="CN34" s="64">
        <f t="shared" si="17"/>
        <v>13394.7</v>
      </c>
    </row>
    <row r="35" spans="1:92" x14ac:dyDescent="0.25">
      <c r="A35" s="1">
        <v>33</v>
      </c>
      <c r="B35" s="4">
        <v>33</v>
      </c>
      <c r="C35" s="2" t="s">
        <v>14</v>
      </c>
      <c r="D35" s="50" t="s">
        <v>596</v>
      </c>
      <c r="E35" s="4">
        <v>139892</v>
      </c>
      <c r="F35" s="4">
        <v>78185</v>
      </c>
      <c r="G35" s="2" t="s">
        <v>90</v>
      </c>
      <c r="H35" s="51" t="str">
        <f t="shared" si="0"/>
        <v>100069-78185</v>
      </c>
      <c r="I35" s="4">
        <v>100069</v>
      </c>
      <c r="J35" s="2" t="s">
        <v>82</v>
      </c>
      <c r="K35" s="2" t="s">
        <v>19</v>
      </c>
      <c r="L35" s="2" t="s">
        <v>91</v>
      </c>
      <c r="M35" s="2" t="s">
        <v>21</v>
      </c>
      <c r="N35" s="3">
        <v>45108</v>
      </c>
      <c r="O35" s="3">
        <v>45473</v>
      </c>
      <c r="P35" s="12" t="e">
        <f t="shared" si="22"/>
        <v>#REF!</v>
      </c>
      <c r="Q35" s="12"/>
      <c r="R35" s="12"/>
      <c r="S35" s="55" t="s">
        <v>1665</v>
      </c>
      <c r="T35" s="16" t="e">
        <f>VLOOKUP(E35,#REF!,12,FALSE)</f>
        <v>#REF!</v>
      </c>
      <c r="U35" s="16"/>
      <c r="V35" s="16" t="e">
        <f>VLOOKUP(E35,#REF!,14,FALSE)</f>
        <v>#REF!</v>
      </c>
      <c r="W35" s="17"/>
      <c r="X35" s="20">
        <v>37</v>
      </c>
      <c r="Y35" s="20">
        <v>1</v>
      </c>
      <c r="Z35" s="20">
        <v>40</v>
      </c>
      <c r="AA35" s="56" t="s">
        <v>1643</v>
      </c>
      <c r="AB35" s="2" t="s">
        <v>15</v>
      </c>
      <c r="AC35" s="4">
        <v>972</v>
      </c>
      <c r="AD35" s="4"/>
      <c r="AE35" s="4"/>
      <c r="AF35" s="4"/>
      <c r="AG35" s="4"/>
      <c r="AH35" s="4"/>
      <c r="AI35" s="4">
        <v>131</v>
      </c>
      <c r="AJ35" s="4"/>
      <c r="AK35" s="4"/>
      <c r="AL35" s="4">
        <v>60</v>
      </c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>
        <v>3</v>
      </c>
      <c r="BG35" s="4"/>
      <c r="BH35" s="4">
        <f t="shared" si="9"/>
        <v>194</v>
      </c>
      <c r="BI35" s="7">
        <f t="shared" si="23"/>
        <v>38</v>
      </c>
      <c r="BJ35" s="7">
        <f t="shared" si="10"/>
        <v>47.19</v>
      </c>
      <c r="BK35" s="7"/>
      <c r="BL35" s="63">
        <v>-1.83</v>
      </c>
      <c r="BM35" s="7">
        <f t="shared" si="1"/>
        <v>45.36</v>
      </c>
      <c r="BN35" s="7">
        <f t="shared" si="2"/>
        <v>9.1899999999999977</v>
      </c>
      <c r="BO35" s="89">
        <f t="shared" si="3"/>
        <v>0.19474464929010379</v>
      </c>
      <c r="BP35" s="7">
        <f t="shared" si="4"/>
        <v>36936</v>
      </c>
      <c r="BQ35" s="7">
        <f t="shared" si="5"/>
        <v>45868.68</v>
      </c>
      <c r="BR35" s="7"/>
      <c r="BS35" s="7"/>
      <c r="BU35" s="6">
        <f t="shared" si="11"/>
        <v>49.66</v>
      </c>
      <c r="BW35" s="65">
        <f>BL35</f>
        <v>-1.83</v>
      </c>
      <c r="BX35" s="64">
        <f t="shared" si="6"/>
        <v>47.83</v>
      </c>
      <c r="BY35" s="64">
        <f t="shared" si="12"/>
        <v>11.659999999999997</v>
      </c>
      <c r="BZ35" s="82">
        <f t="shared" si="13"/>
        <v>0.23479661699556983</v>
      </c>
      <c r="CA35" s="64">
        <f t="shared" si="7"/>
        <v>36936</v>
      </c>
      <c r="CB35" s="64">
        <f t="shared" si="8"/>
        <v>48269.52</v>
      </c>
      <c r="CC35" s="64"/>
      <c r="CG35" s="64">
        <f t="shared" si="14"/>
        <v>7372</v>
      </c>
      <c r="CH35" s="64">
        <f t="shared" si="15"/>
        <v>9154.8599999999988</v>
      </c>
      <c r="CM35" s="64">
        <f t="shared" si="16"/>
        <v>7372</v>
      </c>
      <c r="CN35" s="64">
        <f t="shared" si="17"/>
        <v>9634.0399999999991</v>
      </c>
    </row>
    <row r="36" spans="1:92" x14ac:dyDescent="0.25">
      <c r="A36" s="1">
        <v>34</v>
      </c>
      <c r="B36" s="4">
        <v>34</v>
      </c>
      <c r="C36" s="2" t="s">
        <v>14</v>
      </c>
      <c r="D36" s="50" t="s">
        <v>597</v>
      </c>
      <c r="E36" s="4">
        <v>100200</v>
      </c>
      <c r="F36" s="4">
        <v>72820</v>
      </c>
      <c r="G36" s="2" t="s">
        <v>92</v>
      </c>
      <c r="H36" s="51" t="str">
        <f t="shared" si="0"/>
        <v>100069-72820</v>
      </c>
      <c r="I36" s="4">
        <v>100069</v>
      </c>
      <c r="J36" s="2" t="s">
        <v>82</v>
      </c>
      <c r="K36" s="2" t="s">
        <v>19</v>
      </c>
      <c r="L36" s="2" t="s">
        <v>93</v>
      </c>
      <c r="M36" s="2" t="s">
        <v>21</v>
      </c>
      <c r="N36" s="3">
        <v>45108</v>
      </c>
      <c r="O36" s="3">
        <v>45473</v>
      </c>
      <c r="P36" s="12" t="e">
        <f t="shared" si="22"/>
        <v>#REF!</v>
      </c>
      <c r="Q36" s="12"/>
      <c r="R36" s="12"/>
      <c r="S36" s="55" t="s">
        <v>1665</v>
      </c>
      <c r="T36" s="16" t="e">
        <f>VLOOKUP(E36,#REF!,12,FALSE)</f>
        <v>#REF!</v>
      </c>
      <c r="U36" s="16"/>
      <c r="V36" s="16" t="e">
        <f>VLOOKUP(E36,#REF!,14,FALSE)</f>
        <v>#REF!</v>
      </c>
      <c r="W36" s="17"/>
      <c r="X36" s="20">
        <v>45.5</v>
      </c>
      <c r="Y36" s="20">
        <v>1</v>
      </c>
      <c r="Z36" s="20">
        <v>48.5</v>
      </c>
      <c r="AA36" s="56" t="s">
        <v>1643</v>
      </c>
      <c r="AB36" s="2" t="s">
        <v>15</v>
      </c>
      <c r="AC36" s="4">
        <v>1384</v>
      </c>
      <c r="AD36" s="4"/>
      <c r="AE36" s="4">
        <v>3</v>
      </c>
      <c r="AF36" s="4"/>
      <c r="AG36" s="4"/>
      <c r="AH36" s="4"/>
      <c r="AI36" s="4">
        <v>253</v>
      </c>
      <c r="AJ36" s="4">
        <v>13</v>
      </c>
      <c r="AK36" s="4"/>
      <c r="AL36" s="4">
        <v>16</v>
      </c>
      <c r="AM36" s="4"/>
      <c r="AN36" s="4"/>
      <c r="AO36" s="4"/>
      <c r="AP36" s="4"/>
      <c r="AQ36" s="4">
        <v>73</v>
      </c>
      <c r="AR36" s="4">
        <v>12</v>
      </c>
      <c r="AS36" s="4"/>
      <c r="AT36" s="4"/>
      <c r="AU36" s="4"/>
      <c r="AV36" s="4"/>
      <c r="AW36" s="4">
        <v>41</v>
      </c>
      <c r="AX36" s="4">
        <v>15</v>
      </c>
      <c r="AY36" s="4"/>
      <c r="AZ36" s="4">
        <v>18</v>
      </c>
      <c r="BA36" s="4">
        <v>11</v>
      </c>
      <c r="BB36" s="4"/>
      <c r="BC36" s="4">
        <v>15</v>
      </c>
      <c r="BD36" s="4">
        <v>21</v>
      </c>
      <c r="BE36" s="4"/>
      <c r="BF36" s="4"/>
      <c r="BG36" s="4">
        <v>40</v>
      </c>
      <c r="BH36" s="4">
        <f t="shared" si="9"/>
        <v>531</v>
      </c>
      <c r="BI36" s="7">
        <f t="shared" si="23"/>
        <v>46.5</v>
      </c>
      <c r="BJ36" s="7">
        <f t="shared" si="10"/>
        <v>57.75</v>
      </c>
      <c r="BK36" s="7"/>
      <c r="BL36" s="63"/>
      <c r="BM36" s="7">
        <f t="shared" si="1"/>
        <v>57.75</v>
      </c>
      <c r="BN36" s="7">
        <f t="shared" si="2"/>
        <v>11.25</v>
      </c>
      <c r="BO36" s="89">
        <f t="shared" si="3"/>
        <v>0.19480519480519481</v>
      </c>
      <c r="BP36" s="7">
        <f t="shared" si="4"/>
        <v>64356</v>
      </c>
      <c r="BQ36" s="7">
        <f t="shared" si="5"/>
        <v>79926</v>
      </c>
      <c r="BR36" s="7"/>
      <c r="BS36" s="7"/>
      <c r="BU36" s="6">
        <f t="shared" si="11"/>
        <v>60.769999999999996</v>
      </c>
      <c r="BX36" s="64">
        <f t="shared" si="6"/>
        <v>60.769999999999996</v>
      </c>
      <c r="BY36" s="64">
        <f t="shared" si="12"/>
        <v>14.269999999999996</v>
      </c>
      <c r="BZ36" s="82">
        <f t="shared" si="13"/>
        <v>0.23481981240743782</v>
      </c>
      <c r="CA36" s="64">
        <f t="shared" si="7"/>
        <v>64356</v>
      </c>
      <c r="CB36" s="64">
        <f t="shared" si="8"/>
        <v>84105.68</v>
      </c>
      <c r="CC36" s="64"/>
      <c r="CG36" s="64">
        <f t="shared" si="14"/>
        <v>24691.5</v>
      </c>
      <c r="CH36" s="64">
        <f t="shared" si="15"/>
        <v>30665.25</v>
      </c>
      <c r="CM36" s="64">
        <f t="shared" si="16"/>
        <v>24691.5</v>
      </c>
      <c r="CN36" s="64">
        <f t="shared" si="17"/>
        <v>32268.87</v>
      </c>
    </row>
    <row r="37" spans="1:92" x14ac:dyDescent="0.25">
      <c r="A37" s="1">
        <v>35</v>
      </c>
      <c r="B37" s="4">
        <v>35</v>
      </c>
      <c r="C37" s="2" t="s">
        <v>14</v>
      </c>
      <c r="D37" s="50" t="s">
        <v>598</v>
      </c>
      <c r="E37" s="4">
        <v>134667</v>
      </c>
      <c r="F37" s="4">
        <v>79010</v>
      </c>
      <c r="G37" s="2" t="s">
        <v>94</v>
      </c>
      <c r="H37" s="51" t="str">
        <f t="shared" si="0"/>
        <v>100069-79010</v>
      </c>
      <c r="I37" s="4">
        <v>100069</v>
      </c>
      <c r="J37" s="2" t="s">
        <v>82</v>
      </c>
      <c r="K37" s="2" t="s">
        <v>19</v>
      </c>
      <c r="L37" s="2" t="s">
        <v>95</v>
      </c>
      <c r="M37" s="2" t="s">
        <v>21</v>
      </c>
      <c r="N37" s="3">
        <v>45108</v>
      </c>
      <c r="O37" s="3">
        <v>45473</v>
      </c>
      <c r="P37" s="12" t="e">
        <f t="shared" si="22"/>
        <v>#REF!</v>
      </c>
      <c r="Q37" s="12"/>
      <c r="R37" s="12"/>
      <c r="S37" s="55" t="s">
        <v>1665</v>
      </c>
      <c r="T37" s="16" t="e">
        <f>VLOOKUP(E37,#REF!,12,FALSE)</f>
        <v>#REF!</v>
      </c>
      <c r="U37" s="16"/>
      <c r="V37" s="16" t="e">
        <f>VLOOKUP(E37,#REF!,14,FALSE)</f>
        <v>#REF!</v>
      </c>
      <c r="W37" s="17"/>
      <c r="X37" s="20">
        <v>49.42</v>
      </c>
      <c r="Y37" s="20">
        <v>1</v>
      </c>
      <c r="Z37" s="20">
        <v>52.42</v>
      </c>
      <c r="AA37" s="56" t="s">
        <v>1643</v>
      </c>
      <c r="AB37" s="2" t="s">
        <v>15</v>
      </c>
      <c r="AC37" s="4">
        <v>389</v>
      </c>
      <c r="AD37" s="4"/>
      <c r="AE37" s="4">
        <v>11</v>
      </c>
      <c r="AF37" s="4"/>
      <c r="AG37" s="4">
        <v>223</v>
      </c>
      <c r="AH37" s="4"/>
      <c r="AI37" s="4"/>
      <c r="AJ37" s="4"/>
      <c r="AK37" s="4"/>
      <c r="AL37" s="4"/>
      <c r="AM37" s="4">
        <v>4</v>
      </c>
      <c r="AN37" s="4"/>
      <c r="AO37" s="4"/>
      <c r="AP37" s="4"/>
      <c r="AQ37" s="4"/>
      <c r="AR37" s="4"/>
      <c r="AS37" s="4">
        <v>9</v>
      </c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>
        <f t="shared" si="9"/>
        <v>247</v>
      </c>
      <c r="BI37" s="7">
        <f t="shared" si="23"/>
        <v>50.42</v>
      </c>
      <c r="BJ37" s="7">
        <f t="shared" si="10"/>
        <v>62.62</v>
      </c>
      <c r="BK37" s="7"/>
      <c r="BL37" s="63"/>
      <c r="BM37" s="7">
        <f t="shared" si="1"/>
        <v>62.62</v>
      </c>
      <c r="BN37" s="7">
        <f t="shared" si="2"/>
        <v>12.199999999999996</v>
      </c>
      <c r="BO37" s="89">
        <f t="shared" si="3"/>
        <v>0.1948259342063238</v>
      </c>
      <c r="BP37" s="7">
        <f t="shared" si="4"/>
        <v>19613.38</v>
      </c>
      <c r="BQ37" s="7">
        <f t="shared" si="5"/>
        <v>24359.18</v>
      </c>
      <c r="BR37" s="7"/>
      <c r="BS37" s="7"/>
      <c r="BU37" s="6">
        <f t="shared" si="11"/>
        <v>65.89</v>
      </c>
      <c r="BX37" s="64">
        <f t="shared" si="6"/>
        <v>65.89</v>
      </c>
      <c r="BY37" s="64">
        <f t="shared" si="12"/>
        <v>15.469999999999999</v>
      </c>
      <c r="BZ37" s="82">
        <f t="shared" si="13"/>
        <v>0.23478524814084079</v>
      </c>
      <c r="CA37" s="64">
        <f t="shared" si="7"/>
        <v>19613.38</v>
      </c>
      <c r="CB37" s="64">
        <f t="shared" si="8"/>
        <v>25631.21</v>
      </c>
      <c r="CC37" s="64"/>
      <c r="CG37" s="64">
        <f t="shared" si="14"/>
        <v>12453.74</v>
      </c>
      <c r="CH37" s="64">
        <f t="shared" si="15"/>
        <v>15467.14</v>
      </c>
      <c r="CM37" s="64">
        <f t="shared" si="16"/>
        <v>12453.74</v>
      </c>
      <c r="CN37" s="64">
        <f t="shared" si="17"/>
        <v>16274.83</v>
      </c>
    </row>
    <row r="38" spans="1:92" x14ac:dyDescent="0.25">
      <c r="A38" s="1">
        <v>36</v>
      </c>
      <c r="B38" s="4">
        <v>36</v>
      </c>
      <c r="C38" s="2" t="s">
        <v>14</v>
      </c>
      <c r="D38" s="50" t="s">
        <v>599</v>
      </c>
      <c r="E38" s="4">
        <v>134668</v>
      </c>
      <c r="F38" s="4">
        <v>79015</v>
      </c>
      <c r="G38" s="2" t="s">
        <v>96</v>
      </c>
      <c r="H38" s="51" t="str">
        <f t="shared" si="0"/>
        <v>100069-79015</v>
      </c>
      <c r="I38" s="4">
        <v>100069</v>
      </c>
      <c r="J38" s="2" t="s">
        <v>82</v>
      </c>
      <c r="K38" s="2" t="s">
        <v>19</v>
      </c>
      <c r="L38" s="2" t="s">
        <v>97</v>
      </c>
      <c r="M38" s="2" t="s">
        <v>21</v>
      </c>
      <c r="N38" s="3">
        <v>45108</v>
      </c>
      <c r="O38" s="3">
        <v>45473</v>
      </c>
      <c r="P38" s="12" t="e">
        <f t="shared" si="22"/>
        <v>#REF!</v>
      </c>
      <c r="Q38" s="12"/>
      <c r="R38" s="12"/>
      <c r="S38" s="55" t="s">
        <v>1665</v>
      </c>
      <c r="T38" s="16" t="e">
        <f>VLOOKUP(E38,#REF!,12,FALSE)</f>
        <v>#REF!</v>
      </c>
      <c r="U38" s="16"/>
      <c r="V38" s="16" t="e">
        <f>VLOOKUP(E38,#REF!,14,FALSE)</f>
        <v>#REF!</v>
      </c>
      <c r="W38" s="17"/>
      <c r="X38" s="20">
        <v>41</v>
      </c>
      <c r="Y38" s="20">
        <v>1</v>
      </c>
      <c r="Z38" s="20">
        <v>44</v>
      </c>
      <c r="AA38" s="56" t="s">
        <v>1643</v>
      </c>
      <c r="AB38" s="2" t="s">
        <v>15</v>
      </c>
      <c r="AC38" s="4">
        <v>924</v>
      </c>
      <c r="AD38" s="4">
        <v>54</v>
      </c>
      <c r="AE38" s="4">
        <v>60</v>
      </c>
      <c r="AF38" s="4">
        <v>5</v>
      </c>
      <c r="AG38" s="4">
        <v>3</v>
      </c>
      <c r="AH38" s="4"/>
      <c r="AI38" s="4"/>
      <c r="AJ38" s="4"/>
      <c r="AK38" s="4"/>
      <c r="AL38" s="4">
        <v>2</v>
      </c>
      <c r="AM38" s="4">
        <v>3</v>
      </c>
      <c r="AN38" s="4"/>
      <c r="AO38" s="4"/>
      <c r="AP38" s="4">
        <v>10</v>
      </c>
      <c r="AQ38" s="4"/>
      <c r="AR38" s="4">
        <v>5</v>
      </c>
      <c r="AS38" s="4"/>
      <c r="AT38" s="4"/>
      <c r="AU38" s="4">
        <v>17</v>
      </c>
      <c r="AV38" s="4"/>
      <c r="AW38" s="4"/>
      <c r="AX38" s="4"/>
      <c r="AY38" s="4"/>
      <c r="AZ38" s="4">
        <v>67</v>
      </c>
      <c r="BA38" s="4"/>
      <c r="BB38" s="4">
        <v>42</v>
      </c>
      <c r="BC38" s="4">
        <v>2</v>
      </c>
      <c r="BD38" s="4"/>
      <c r="BE38" s="4"/>
      <c r="BF38" s="4"/>
      <c r="BG38" s="4"/>
      <c r="BH38" s="4">
        <f t="shared" si="9"/>
        <v>270</v>
      </c>
      <c r="BI38" s="7">
        <f t="shared" si="23"/>
        <v>42</v>
      </c>
      <c r="BJ38" s="7">
        <f t="shared" si="10"/>
        <v>52.16</v>
      </c>
      <c r="BK38" s="7"/>
      <c r="BL38" s="63"/>
      <c r="BM38" s="7">
        <f t="shared" si="1"/>
        <v>52.16</v>
      </c>
      <c r="BN38" s="7">
        <f t="shared" si="2"/>
        <v>10.159999999999997</v>
      </c>
      <c r="BO38" s="89">
        <f t="shared" si="3"/>
        <v>0.19478527607361959</v>
      </c>
      <c r="BP38" s="7">
        <f t="shared" si="4"/>
        <v>38808</v>
      </c>
      <c r="BQ38" s="7">
        <f t="shared" si="5"/>
        <v>48195.839999999997</v>
      </c>
      <c r="BR38" s="7"/>
      <c r="BS38" s="7"/>
      <c r="BU38" s="6">
        <f t="shared" si="11"/>
        <v>54.89</v>
      </c>
      <c r="BX38" s="64">
        <f t="shared" si="6"/>
        <v>54.89</v>
      </c>
      <c r="BY38" s="64">
        <f t="shared" si="12"/>
        <v>12.89</v>
      </c>
      <c r="BZ38" s="82">
        <f t="shared" si="13"/>
        <v>0.23483330296957552</v>
      </c>
      <c r="CA38" s="64">
        <f t="shared" si="7"/>
        <v>38808</v>
      </c>
      <c r="CB38" s="64">
        <f t="shared" si="8"/>
        <v>50718.36</v>
      </c>
      <c r="CC38" s="64"/>
      <c r="CG38" s="64">
        <f t="shared" si="14"/>
        <v>11340</v>
      </c>
      <c r="CH38" s="64">
        <f t="shared" si="15"/>
        <v>14083.199999999999</v>
      </c>
      <c r="CM38" s="64">
        <f t="shared" si="16"/>
        <v>11340</v>
      </c>
      <c r="CN38" s="64">
        <f t="shared" si="17"/>
        <v>14820.3</v>
      </c>
    </row>
    <row r="39" spans="1:92" x14ac:dyDescent="0.25">
      <c r="A39" s="1">
        <v>37</v>
      </c>
      <c r="B39" s="4">
        <v>37</v>
      </c>
      <c r="C39" s="2" t="s">
        <v>14</v>
      </c>
      <c r="D39" s="50" t="s">
        <v>600</v>
      </c>
      <c r="E39" s="4">
        <v>139847</v>
      </c>
      <c r="F39" s="4">
        <v>79185</v>
      </c>
      <c r="G39" s="2" t="s">
        <v>98</v>
      </c>
      <c r="H39" s="51" t="str">
        <f t="shared" si="0"/>
        <v>100069-79185</v>
      </c>
      <c r="I39" s="4">
        <v>100069</v>
      </c>
      <c r="J39" s="2" t="s">
        <v>82</v>
      </c>
      <c r="K39" s="2" t="s">
        <v>19</v>
      </c>
      <c r="L39" s="2" t="s">
        <v>99</v>
      </c>
      <c r="M39" s="2" t="s">
        <v>21</v>
      </c>
      <c r="N39" s="3">
        <v>45108</v>
      </c>
      <c r="O39" s="3">
        <v>45473</v>
      </c>
      <c r="P39" s="12" t="e">
        <f t="shared" si="22"/>
        <v>#REF!</v>
      </c>
      <c r="Q39" s="12"/>
      <c r="R39" s="12"/>
      <c r="S39" s="55" t="s">
        <v>1665</v>
      </c>
      <c r="T39" s="16" t="e">
        <f>VLOOKUP(E39,#REF!,12,FALSE)</f>
        <v>#REF!</v>
      </c>
      <c r="U39" s="16"/>
      <c r="V39" s="16" t="e">
        <f>VLOOKUP(E39,#REF!,14,FALSE)</f>
        <v>#REF!</v>
      </c>
      <c r="W39" s="17"/>
      <c r="X39" s="20">
        <v>38.1</v>
      </c>
      <c r="Y39" s="20">
        <v>1</v>
      </c>
      <c r="Z39" s="20">
        <v>41.1</v>
      </c>
      <c r="AA39" s="56" t="s">
        <v>1643</v>
      </c>
      <c r="AB39" s="2" t="s">
        <v>15</v>
      </c>
      <c r="AC39" s="4">
        <v>790</v>
      </c>
      <c r="AD39" s="4"/>
      <c r="AE39" s="4">
        <v>11</v>
      </c>
      <c r="AF39" s="4"/>
      <c r="AG39" s="4">
        <v>256</v>
      </c>
      <c r="AH39" s="4"/>
      <c r="AI39" s="4"/>
      <c r="AJ39" s="4"/>
      <c r="AK39" s="4"/>
      <c r="AL39" s="4"/>
      <c r="AM39" s="4"/>
      <c r="AN39" s="4"/>
      <c r="AO39" s="4"/>
      <c r="AP39" s="4">
        <v>24</v>
      </c>
      <c r="AQ39" s="4"/>
      <c r="AR39" s="4">
        <v>5</v>
      </c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>
        <v>2</v>
      </c>
      <c r="BD39" s="4"/>
      <c r="BE39" s="4"/>
      <c r="BF39" s="4"/>
      <c r="BG39" s="4"/>
      <c r="BH39" s="4">
        <f t="shared" si="9"/>
        <v>298</v>
      </c>
      <c r="BI39" s="7">
        <f t="shared" si="23"/>
        <v>39.1</v>
      </c>
      <c r="BJ39" s="7">
        <f t="shared" si="10"/>
        <v>48.559999999999995</v>
      </c>
      <c r="BK39" s="7"/>
      <c r="BL39" s="63"/>
      <c r="BM39" s="7">
        <f t="shared" si="1"/>
        <v>48.559999999999995</v>
      </c>
      <c r="BN39" s="7">
        <f t="shared" si="2"/>
        <v>9.4599999999999937</v>
      </c>
      <c r="BO39" s="89">
        <f t="shared" si="3"/>
        <v>0.19481054365733103</v>
      </c>
      <c r="BP39" s="7">
        <f t="shared" si="4"/>
        <v>30889</v>
      </c>
      <c r="BQ39" s="7">
        <f t="shared" si="5"/>
        <v>38362.399999999994</v>
      </c>
      <c r="BR39" s="7"/>
      <c r="BS39" s="7"/>
      <c r="BU39" s="6">
        <f t="shared" si="11"/>
        <v>51.1</v>
      </c>
      <c r="BX39" s="64">
        <f t="shared" si="6"/>
        <v>51.1</v>
      </c>
      <c r="BY39" s="64">
        <f t="shared" si="12"/>
        <v>12</v>
      </c>
      <c r="BZ39" s="82">
        <f t="shared" si="13"/>
        <v>0.23483365949119372</v>
      </c>
      <c r="CA39" s="64">
        <f t="shared" si="7"/>
        <v>30889</v>
      </c>
      <c r="CB39" s="64">
        <f t="shared" si="8"/>
        <v>40369</v>
      </c>
      <c r="CC39" s="64"/>
      <c r="CG39" s="64">
        <f t="shared" si="14"/>
        <v>11651.800000000001</v>
      </c>
      <c r="CH39" s="64">
        <f t="shared" si="15"/>
        <v>14470.88</v>
      </c>
      <c r="CM39" s="64">
        <f t="shared" si="16"/>
        <v>11651.800000000001</v>
      </c>
      <c r="CN39" s="64">
        <f t="shared" si="17"/>
        <v>15227.800000000001</v>
      </c>
    </row>
    <row r="40" spans="1:92" x14ac:dyDescent="0.25">
      <c r="A40" s="1">
        <v>38</v>
      </c>
      <c r="B40" s="4">
        <v>38</v>
      </c>
      <c r="C40" s="2" t="s">
        <v>14</v>
      </c>
      <c r="D40" s="50" t="s">
        <v>601</v>
      </c>
      <c r="E40" s="4">
        <v>141304</v>
      </c>
      <c r="F40" s="4">
        <v>84440</v>
      </c>
      <c r="G40" s="2" t="s">
        <v>100</v>
      </c>
      <c r="H40" s="51" t="str">
        <f t="shared" si="0"/>
        <v>100069-84440</v>
      </c>
      <c r="I40" s="4">
        <v>100069</v>
      </c>
      <c r="J40" s="2" t="s">
        <v>82</v>
      </c>
      <c r="K40" s="2" t="s">
        <v>19</v>
      </c>
      <c r="L40" s="2" t="s">
        <v>101</v>
      </c>
      <c r="M40" s="2" t="s">
        <v>21</v>
      </c>
      <c r="N40" s="3">
        <v>45108</v>
      </c>
      <c r="O40" s="3">
        <v>45473</v>
      </c>
      <c r="P40" s="12" t="e">
        <f t="shared" si="22"/>
        <v>#REF!</v>
      </c>
      <c r="Q40" s="12"/>
      <c r="R40" s="12"/>
      <c r="S40" s="55" t="s">
        <v>1665</v>
      </c>
      <c r="T40" s="16" t="e">
        <f>VLOOKUP(E40,#REF!,12,FALSE)</f>
        <v>#REF!</v>
      </c>
      <c r="U40" s="16"/>
      <c r="V40" s="16" t="e">
        <f>VLOOKUP(E40,#REF!,14,FALSE)</f>
        <v>#REF!</v>
      </c>
      <c r="W40" s="17"/>
      <c r="X40" s="20">
        <v>38</v>
      </c>
      <c r="Y40" s="20">
        <v>1</v>
      </c>
      <c r="Z40" s="20">
        <v>41</v>
      </c>
      <c r="AA40" s="56" t="s">
        <v>1643</v>
      </c>
      <c r="AB40" s="2" t="s">
        <v>15</v>
      </c>
      <c r="AC40" s="4">
        <v>722</v>
      </c>
      <c r="AD40" s="4"/>
      <c r="AE40" s="4"/>
      <c r="AF40" s="4"/>
      <c r="AG40" s="4"/>
      <c r="AH40" s="4"/>
      <c r="AI40" s="4"/>
      <c r="AJ40" s="4"/>
      <c r="AK40" s="4"/>
      <c r="AL40" s="4"/>
      <c r="AM40" s="4">
        <v>7</v>
      </c>
      <c r="AN40" s="4"/>
      <c r="AO40" s="4">
        <v>11</v>
      </c>
      <c r="AP40" s="4"/>
      <c r="AQ40" s="4">
        <v>119</v>
      </c>
      <c r="AR40" s="4"/>
      <c r="AS40" s="4"/>
      <c r="AT40" s="4"/>
      <c r="AU40" s="4">
        <v>20</v>
      </c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>
        <v>90</v>
      </c>
      <c r="BH40" s="4">
        <f t="shared" si="9"/>
        <v>247</v>
      </c>
      <c r="BI40" s="7">
        <f t="shared" si="23"/>
        <v>39</v>
      </c>
      <c r="BJ40" s="7">
        <f t="shared" si="10"/>
        <v>48.43</v>
      </c>
      <c r="BK40" s="7"/>
      <c r="BL40" s="63"/>
      <c r="BM40" s="7">
        <f t="shared" si="1"/>
        <v>48.43</v>
      </c>
      <c r="BN40" s="7">
        <f t="shared" si="2"/>
        <v>9.43</v>
      </c>
      <c r="BO40" s="89">
        <f t="shared" si="3"/>
        <v>0.19471402023539128</v>
      </c>
      <c r="BP40" s="7">
        <f t="shared" si="4"/>
        <v>28158</v>
      </c>
      <c r="BQ40" s="7">
        <f t="shared" si="5"/>
        <v>34966.46</v>
      </c>
      <c r="BR40" s="7"/>
      <c r="BS40" s="7"/>
      <c r="BU40" s="6">
        <f t="shared" si="11"/>
        <v>50.97</v>
      </c>
      <c r="BX40" s="64">
        <f t="shared" si="6"/>
        <v>50.97</v>
      </c>
      <c r="BY40" s="64">
        <f t="shared" si="12"/>
        <v>11.969999999999999</v>
      </c>
      <c r="BZ40" s="82">
        <f t="shared" si="13"/>
        <v>0.23484402589758679</v>
      </c>
      <c r="CA40" s="64">
        <f t="shared" si="7"/>
        <v>28158</v>
      </c>
      <c r="CB40" s="64">
        <f t="shared" si="8"/>
        <v>36800.339999999997</v>
      </c>
      <c r="CC40" s="64"/>
      <c r="CG40" s="64">
        <f t="shared" si="14"/>
        <v>9633</v>
      </c>
      <c r="CH40" s="64">
        <f t="shared" si="15"/>
        <v>11962.21</v>
      </c>
      <c r="CM40" s="64">
        <f t="shared" si="16"/>
        <v>9633</v>
      </c>
      <c r="CN40" s="64">
        <f t="shared" si="17"/>
        <v>12589.59</v>
      </c>
    </row>
    <row r="41" spans="1:92" x14ac:dyDescent="0.25">
      <c r="A41" s="1">
        <v>39</v>
      </c>
      <c r="B41" s="4">
        <v>39</v>
      </c>
      <c r="C41" s="2" t="s">
        <v>14</v>
      </c>
      <c r="D41" s="50" t="s">
        <v>602</v>
      </c>
      <c r="E41" s="4">
        <v>400580</v>
      </c>
      <c r="F41" s="4">
        <v>73720</v>
      </c>
      <c r="G41" s="2" t="s">
        <v>102</v>
      </c>
      <c r="H41" s="51" t="str">
        <f t="shared" si="0"/>
        <v>100069-73720</v>
      </c>
      <c r="I41" s="4">
        <v>100069</v>
      </c>
      <c r="J41" s="2" t="s">
        <v>82</v>
      </c>
      <c r="K41" s="2" t="s">
        <v>19</v>
      </c>
      <c r="L41" s="2" t="s">
        <v>93</v>
      </c>
      <c r="M41" s="2" t="s">
        <v>21</v>
      </c>
      <c r="N41" s="3">
        <v>45108</v>
      </c>
      <c r="O41" s="3">
        <v>45473</v>
      </c>
      <c r="P41" s="12" t="e">
        <f t="shared" si="22"/>
        <v>#REF!</v>
      </c>
      <c r="Q41" s="12"/>
      <c r="R41" s="12"/>
      <c r="S41" s="55" t="s">
        <v>1665</v>
      </c>
      <c r="T41" s="16" t="e">
        <f>VLOOKUP(E41,#REF!,12,FALSE)</f>
        <v>#REF!</v>
      </c>
      <c r="U41" s="16"/>
      <c r="V41" s="16" t="e">
        <f>VLOOKUP(E41,#REF!,14,FALSE)</f>
        <v>#REF!</v>
      </c>
      <c r="W41" s="17"/>
      <c r="X41" s="20">
        <v>45.5</v>
      </c>
      <c r="Y41" s="20">
        <v>1</v>
      </c>
      <c r="Z41" s="20">
        <v>48.5</v>
      </c>
      <c r="AA41" s="56" t="s">
        <v>1643</v>
      </c>
      <c r="AB41" s="2" t="s">
        <v>15</v>
      </c>
      <c r="AC41" s="4">
        <v>658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>
        <f t="shared" si="9"/>
        <v>0</v>
      </c>
      <c r="BI41" s="7">
        <f t="shared" si="23"/>
        <v>46.5</v>
      </c>
      <c r="BJ41" s="7">
        <f t="shared" si="10"/>
        <v>57.75</v>
      </c>
      <c r="BK41" s="7"/>
      <c r="BL41" s="63"/>
      <c r="BM41" s="7">
        <f t="shared" si="1"/>
        <v>57.75</v>
      </c>
      <c r="BN41" s="7">
        <f t="shared" si="2"/>
        <v>11.25</v>
      </c>
      <c r="BO41" s="89">
        <f t="shared" si="3"/>
        <v>0.19480519480519481</v>
      </c>
      <c r="BP41" s="7">
        <f t="shared" si="4"/>
        <v>30597</v>
      </c>
      <c r="BQ41" s="7">
        <f t="shared" si="5"/>
        <v>37999.5</v>
      </c>
      <c r="BR41" s="7"/>
      <c r="BS41" s="7"/>
      <c r="BU41" s="6">
        <f t="shared" si="11"/>
        <v>60.769999999999996</v>
      </c>
      <c r="BX41" s="64">
        <f t="shared" si="6"/>
        <v>60.769999999999996</v>
      </c>
      <c r="BY41" s="64">
        <f t="shared" si="12"/>
        <v>14.269999999999996</v>
      </c>
      <c r="BZ41" s="82">
        <f t="shared" si="13"/>
        <v>0.23481981240743782</v>
      </c>
      <c r="CA41" s="64">
        <f t="shared" si="7"/>
        <v>30597</v>
      </c>
      <c r="CB41" s="64">
        <f t="shared" si="8"/>
        <v>39986.659999999996</v>
      </c>
      <c r="CC41" s="64"/>
      <c r="CG41" s="64">
        <f t="shared" si="14"/>
        <v>0</v>
      </c>
      <c r="CH41" s="64">
        <f t="shared" si="15"/>
        <v>0</v>
      </c>
      <c r="CM41" s="64">
        <f t="shared" si="16"/>
        <v>0</v>
      </c>
      <c r="CN41" s="64">
        <f t="shared" si="17"/>
        <v>0</v>
      </c>
    </row>
    <row r="42" spans="1:92" x14ac:dyDescent="0.25">
      <c r="A42" s="1">
        <v>40</v>
      </c>
      <c r="B42" s="4">
        <v>40</v>
      </c>
      <c r="C42" s="2" t="s">
        <v>14</v>
      </c>
      <c r="D42" s="50" t="s">
        <v>603</v>
      </c>
      <c r="E42" s="4">
        <v>406345</v>
      </c>
      <c r="F42" s="4">
        <v>50721</v>
      </c>
      <c r="G42" s="2" t="s">
        <v>103</v>
      </c>
      <c r="H42" s="51" t="str">
        <f t="shared" si="0"/>
        <v>100069-50721</v>
      </c>
      <c r="I42" s="4">
        <v>100069</v>
      </c>
      <c r="J42" s="2" t="s">
        <v>82</v>
      </c>
      <c r="K42" s="2" t="s">
        <v>19</v>
      </c>
      <c r="L42" s="2" t="s">
        <v>104</v>
      </c>
      <c r="M42" s="2" t="s">
        <v>21</v>
      </c>
      <c r="N42" s="3">
        <v>45108</v>
      </c>
      <c r="O42" s="3">
        <v>45473</v>
      </c>
      <c r="P42" s="12" t="e">
        <f t="shared" si="22"/>
        <v>#REF!</v>
      </c>
      <c r="Q42" s="12"/>
      <c r="R42" s="12"/>
      <c r="S42" s="55" t="s">
        <v>1665</v>
      </c>
      <c r="T42" s="16" t="e">
        <f>VLOOKUP(E42,#REF!,12,FALSE)</f>
        <v>#REF!</v>
      </c>
      <c r="U42" s="16"/>
      <c r="V42" s="16" t="e">
        <f>VLOOKUP(E42,#REF!,14,FALSE)</f>
        <v>#REF!</v>
      </c>
      <c r="W42" s="17"/>
      <c r="X42" s="20">
        <v>82.2</v>
      </c>
      <c r="Y42" s="20">
        <v>1</v>
      </c>
      <c r="Z42" s="20">
        <v>85.2</v>
      </c>
      <c r="AA42" s="56" t="s">
        <v>1643</v>
      </c>
      <c r="AB42" s="2" t="s">
        <v>15</v>
      </c>
      <c r="AC42" s="4">
        <v>3536</v>
      </c>
      <c r="AD42" s="4"/>
      <c r="AE42" s="4"/>
      <c r="AF42" s="4"/>
      <c r="AG42" s="4">
        <v>21</v>
      </c>
      <c r="AH42" s="4"/>
      <c r="AI42" s="4"/>
      <c r="AJ42" s="4"/>
      <c r="AK42" s="4">
        <v>102</v>
      </c>
      <c r="AL42" s="4">
        <v>13</v>
      </c>
      <c r="AM42" s="4"/>
      <c r="AN42" s="4"/>
      <c r="AO42" s="4">
        <v>3</v>
      </c>
      <c r="AP42" s="4">
        <v>111</v>
      </c>
      <c r="AQ42" s="4"/>
      <c r="AR42" s="4"/>
      <c r="AS42" s="4"/>
      <c r="AT42" s="4"/>
      <c r="AU42" s="4">
        <v>196</v>
      </c>
      <c r="AV42" s="4">
        <v>21</v>
      </c>
      <c r="AW42" s="4"/>
      <c r="AX42" s="4"/>
      <c r="AY42" s="4">
        <v>70</v>
      </c>
      <c r="AZ42" s="4"/>
      <c r="BA42" s="4"/>
      <c r="BB42" s="4">
        <v>17</v>
      </c>
      <c r="BC42" s="4"/>
      <c r="BD42" s="4"/>
      <c r="BE42" s="4"/>
      <c r="BF42" s="4">
        <v>10</v>
      </c>
      <c r="BG42" s="4">
        <v>105</v>
      </c>
      <c r="BH42" s="4">
        <f t="shared" si="9"/>
        <v>669</v>
      </c>
      <c r="BI42" s="7">
        <f t="shared" si="23"/>
        <v>83.2</v>
      </c>
      <c r="BJ42" s="7">
        <f t="shared" si="10"/>
        <v>103.34</v>
      </c>
      <c r="BK42" s="7"/>
      <c r="BL42" s="63">
        <v>-16.62</v>
      </c>
      <c r="BM42" s="7">
        <f t="shared" si="1"/>
        <v>86.72</v>
      </c>
      <c r="BN42" s="7">
        <f t="shared" si="2"/>
        <v>20.14</v>
      </c>
      <c r="BO42" s="89">
        <f t="shared" si="3"/>
        <v>0.19489065221598606</v>
      </c>
      <c r="BP42" s="7">
        <f t="shared" si="4"/>
        <v>294195.20000000001</v>
      </c>
      <c r="BQ42" s="7">
        <f t="shared" si="5"/>
        <v>365410.24</v>
      </c>
      <c r="BR42" s="7"/>
      <c r="BS42" s="7"/>
      <c r="BU42" s="6">
        <f t="shared" si="11"/>
        <v>108.74000000000001</v>
      </c>
      <c r="BW42" s="65">
        <f t="shared" ref="BW42:BW47" si="24">BL42</f>
        <v>-16.62</v>
      </c>
      <c r="BX42" s="64">
        <f t="shared" si="6"/>
        <v>92.12</v>
      </c>
      <c r="BY42" s="64">
        <f t="shared" si="12"/>
        <v>25.540000000000006</v>
      </c>
      <c r="BZ42" s="82">
        <f t="shared" si="13"/>
        <v>0.2348721721537613</v>
      </c>
      <c r="CA42" s="64">
        <f t="shared" si="7"/>
        <v>294195.20000000001</v>
      </c>
      <c r="CB42" s="64">
        <f t="shared" si="8"/>
        <v>384504.64</v>
      </c>
      <c r="CC42" s="64"/>
      <c r="CG42" s="64">
        <f t="shared" si="14"/>
        <v>55660.800000000003</v>
      </c>
      <c r="CH42" s="64">
        <f t="shared" si="15"/>
        <v>69134.460000000006</v>
      </c>
      <c r="CM42" s="64">
        <f t="shared" si="16"/>
        <v>55660.800000000003</v>
      </c>
      <c r="CN42" s="64">
        <f t="shared" si="17"/>
        <v>72747.060000000012</v>
      </c>
    </row>
    <row r="43" spans="1:92" x14ac:dyDescent="0.25">
      <c r="A43" s="1">
        <v>41</v>
      </c>
      <c r="B43" s="4">
        <v>41</v>
      </c>
      <c r="C43" s="2" t="s">
        <v>14</v>
      </c>
      <c r="D43" s="50" t="s">
        <v>604</v>
      </c>
      <c r="E43" s="4">
        <v>406381</v>
      </c>
      <c r="F43" s="4">
        <v>50241</v>
      </c>
      <c r="G43" s="2" t="s">
        <v>105</v>
      </c>
      <c r="H43" s="51" t="str">
        <f t="shared" si="0"/>
        <v>100069-50241</v>
      </c>
      <c r="I43" s="4">
        <v>100069</v>
      </c>
      <c r="J43" s="2" t="s">
        <v>82</v>
      </c>
      <c r="K43" s="2" t="s">
        <v>19</v>
      </c>
      <c r="L43" s="2" t="s">
        <v>104</v>
      </c>
      <c r="M43" s="2" t="s">
        <v>21</v>
      </c>
      <c r="N43" s="3">
        <v>45108</v>
      </c>
      <c r="O43" s="3">
        <v>45473</v>
      </c>
      <c r="P43" s="12" t="e">
        <f t="shared" si="22"/>
        <v>#REF!</v>
      </c>
      <c r="Q43" s="12"/>
      <c r="R43" s="12"/>
      <c r="S43" s="55" t="s">
        <v>1665</v>
      </c>
      <c r="T43" s="16" t="e">
        <f>VLOOKUP(E43,#REF!,12,FALSE)</f>
        <v>#REF!</v>
      </c>
      <c r="U43" s="16"/>
      <c r="V43" s="16" t="e">
        <f>VLOOKUP(E43,#REF!,14,FALSE)</f>
        <v>#REF!</v>
      </c>
      <c r="W43" s="17"/>
      <c r="X43" s="20">
        <v>79.2</v>
      </c>
      <c r="Y43" s="20">
        <v>1</v>
      </c>
      <c r="Z43" s="20">
        <v>85.2</v>
      </c>
      <c r="AA43" s="56" t="s">
        <v>1643</v>
      </c>
      <c r="AB43" s="2" t="s">
        <v>15</v>
      </c>
      <c r="AC43" s="4">
        <v>2290</v>
      </c>
      <c r="AD43" s="4"/>
      <c r="AE43" s="4">
        <v>28</v>
      </c>
      <c r="AF43" s="4"/>
      <c r="AG43" s="4">
        <v>1</v>
      </c>
      <c r="AH43" s="4"/>
      <c r="AI43" s="4"/>
      <c r="AJ43" s="4">
        <v>1</v>
      </c>
      <c r="AK43" s="4">
        <v>51</v>
      </c>
      <c r="AL43" s="4">
        <v>15</v>
      </c>
      <c r="AM43" s="4"/>
      <c r="AN43" s="4"/>
      <c r="AO43" s="4"/>
      <c r="AP43" s="4">
        <v>103</v>
      </c>
      <c r="AQ43" s="4"/>
      <c r="AR43" s="4"/>
      <c r="AS43" s="4"/>
      <c r="AT43" s="4"/>
      <c r="AU43" s="4">
        <v>6</v>
      </c>
      <c r="AV43" s="4">
        <v>319</v>
      </c>
      <c r="AW43" s="4"/>
      <c r="AX43" s="4">
        <v>3</v>
      </c>
      <c r="AY43" s="4"/>
      <c r="AZ43" s="4"/>
      <c r="BA43" s="4"/>
      <c r="BB43" s="4"/>
      <c r="BC43" s="4"/>
      <c r="BD43" s="4"/>
      <c r="BE43" s="4"/>
      <c r="BF43" s="4">
        <v>208</v>
      </c>
      <c r="BG43" s="4">
        <v>159</v>
      </c>
      <c r="BH43" s="4">
        <f t="shared" si="9"/>
        <v>894</v>
      </c>
      <c r="BI43" s="7">
        <f t="shared" si="23"/>
        <v>80.2</v>
      </c>
      <c r="BJ43" s="7">
        <f t="shared" si="10"/>
        <v>99.61</v>
      </c>
      <c r="BK43" s="7"/>
      <c r="BL43" s="63">
        <v>-17.5</v>
      </c>
      <c r="BM43" s="7">
        <f t="shared" si="1"/>
        <v>82.11</v>
      </c>
      <c r="BN43" s="7">
        <f t="shared" si="2"/>
        <v>19.409999999999997</v>
      </c>
      <c r="BO43" s="89">
        <f t="shared" si="3"/>
        <v>0.19485995381989757</v>
      </c>
      <c r="BP43" s="7">
        <f t="shared" si="4"/>
        <v>183658</v>
      </c>
      <c r="BQ43" s="7">
        <f t="shared" si="5"/>
        <v>228106.9</v>
      </c>
      <c r="BR43" s="7"/>
      <c r="BS43" s="7"/>
      <c r="BU43" s="6">
        <f t="shared" si="11"/>
        <v>104.82000000000001</v>
      </c>
      <c r="BW43" s="65">
        <f t="shared" si="24"/>
        <v>-17.5</v>
      </c>
      <c r="BX43" s="64">
        <f t="shared" si="6"/>
        <v>87.320000000000007</v>
      </c>
      <c r="BY43" s="64">
        <f t="shared" si="12"/>
        <v>24.620000000000005</v>
      </c>
      <c r="BZ43" s="82">
        <f t="shared" si="13"/>
        <v>0.23487883991604658</v>
      </c>
      <c r="CA43" s="64">
        <f t="shared" si="7"/>
        <v>183658</v>
      </c>
      <c r="CB43" s="64">
        <f t="shared" si="8"/>
        <v>240037.80000000002</v>
      </c>
      <c r="CC43" s="64"/>
      <c r="CG43" s="64">
        <f t="shared" si="14"/>
        <v>71698.8</v>
      </c>
      <c r="CH43" s="64">
        <f t="shared" si="15"/>
        <v>89051.34</v>
      </c>
      <c r="CM43" s="64">
        <f t="shared" si="16"/>
        <v>71698.8</v>
      </c>
      <c r="CN43" s="64">
        <f t="shared" si="17"/>
        <v>93709.08</v>
      </c>
    </row>
    <row r="44" spans="1:92" x14ac:dyDescent="0.25">
      <c r="A44" s="1">
        <v>42</v>
      </c>
      <c r="B44" s="4">
        <v>42</v>
      </c>
      <c r="C44" s="2" t="s">
        <v>14</v>
      </c>
      <c r="D44" s="50" t="s">
        <v>605</v>
      </c>
      <c r="E44" s="4">
        <v>406161</v>
      </c>
      <c r="F44" s="4">
        <v>60826</v>
      </c>
      <c r="G44" s="2" t="s">
        <v>106</v>
      </c>
      <c r="H44" s="51" t="str">
        <f t="shared" si="0"/>
        <v>100069-60826</v>
      </c>
      <c r="I44" s="4">
        <v>100069</v>
      </c>
      <c r="J44" s="2" t="s">
        <v>82</v>
      </c>
      <c r="K44" s="2" t="s">
        <v>19</v>
      </c>
      <c r="L44" s="2" t="s">
        <v>107</v>
      </c>
      <c r="M44" s="2" t="s">
        <v>21</v>
      </c>
      <c r="N44" s="3">
        <v>45108</v>
      </c>
      <c r="O44" s="3">
        <v>45473</v>
      </c>
      <c r="P44" s="12" t="e">
        <f t="shared" si="22"/>
        <v>#REF!</v>
      </c>
      <c r="Q44" s="12"/>
      <c r="R44" s="12"/>
      <c r="S44" s="55" t="s">
        <v>1665</v>
      </c>
      <c r="T44" s="16" t="e">
        <f>VLOOKUP(E44,#REF!,12,FALSE)</f>
        <v>#REF!</v>
      </c>
      <c r="U44" s="16"/>
      <c r="V44" s="16" t="e">
        <f>VLOOKUP(E44,#REF!,14,FALSE)</f>
        <v>#REF!</v>
      </c>
      <c r="W44" s="17"/>
      <c r="X44" s="20">
        <v>54</v>
      </c>
      <c r="Y44" s="20">
        <v>1</v>
      </c>
      <c r="Z44" s="20">
        <v>57</v>
      </c>
      <c r="AA44" s="56" t="s">
        <v>1643</v>
      </c>
      <c r="AB44" s="2" t="s">
        <v>15</v>
      </c>
      <c r="AC44" s="4">
        <v>3451</v>
      </c>
      <c r="AD44" s="4">
        <v>78</v>
      </c>
      <c r="AE44" s="4">
        <v>1</v>
      </c>
      <c r="AF44" s="4"/>
      <c r="AG44" s="4"/>
      <c r="AH44" s="4">
        <v>4</v>
      </c>
      <c r="AI44" s="4"/>
      <c r="AJ44" s="4"/>
      <c r="AK44" s="4"/>
      <c r="AL44" s="4">
        <v>2</v>
      </c>
      <c r="AM44" s="4">
        <v>360</v>
      </c>
      <c r="AN44" s="4"/>
      <c r="AO44" s="4"/>
      <c r="AP44" s="4"/>
      <c r="AQ44" s="4"/>
      <c r="AR44" s="4"/>
      <c r="AS44" s="4"/>
      <c r="AT44" s="4"/>
      <c r="AU44" s="4">
        <v>1</v>
      </c>
      <c r="AV44" s="4">
        <v>10</v>
      </c>
      <c r="AW44" s="4"/>
      <c r="AX44" s="4"/>
      <c r="AY44" s="4"/>
      <c r="AZ44" s="4"/>
      <c r="BA44" s="4"/>
      <c r="BB44" s="4"/>
      <c r="BC44" s="4">
        <v>1</v>
      </c>
      <c r="BD44" s="4"/>
      <c r="BE44" s="4"/>
      <c r="BF44" s="4"/>
      <c r="BG44" s="4">
        <v>396</v>
      </c>
      <c r="BH44" s="4">
        <f t="shared" si="9"/>
        <v>853</v>
      </c>
      <c r="BI44" s="7">
        <f t="shared" si="23"/>
        <v>55</v>
      </c>
      <c r="BJ44" s="7">
        <f t="shared" si="10"/>
        <v>68.31</v>
      </c>
      <c r="BK44" s="7"/>
      <c r="BL44" s="63">
        <v>-4.0599999999999996</v>
      </c>
      <c r="BM44" s="7">
        <f t="shared" si="1"/>
        <v>64.25</v>
      </c>
      <c r="BN44" s="7">
        <f t="shared" si="2"/>
        <v>13.310000000000002</v>
      </c>
      <c r="BO44" s="89">
        <f t="shared" si="3"/>
        <v>0.19484702093397749</v>
      </c>
      <c r="BP44" s="7">
        <f t="shared" si="4"/>
        <v>189805</v>
      </c>
      <c r="BQ44" s="7">
        <f t="shared" si="5"/>
        <v>235737.81</v>
      </c>
      <c r="BR44" s="7"/>
      <c r="BS44" s="7"/>
      <c r="BU44" s="6">
        <f t="shared" si="11"/>
        <v>71.88000000000001</v>
      </c>
      <c r="BW44" s="65">
        <f t="shared" si="24"/>
        <v>-4.0599999999999996</v>
      </c>
      <c r="BX44" s="64">
        <f t="shared" si="6"/>
        <v>67.820000000000007</v>
      </c>
      <c r="BY44" s="64">
        <f t="shared" si="12"/>
        <v>16.88000000000001</v>
      </c>
      <c r="BZ44" s="82">
        <f t="shared" si="13"/>
        <v>0.23483583750695614</v>
      </c>
      <c r="CA44" s="64">
        <f t="shared" si="7"/>
        <v>189805</v>
      </c>
      <c r="CB44" s="64">
        <f t="shared" si="8"/>
        <v>248057.88000000003</v>
      </c>
      <c r="CC44" s="64"/>
      <c r="CG44" s="64">
        <f t="shared" si="14"/>
        <v>46915</v>
      </c>
      <c r="CH44" s="64">
        <f t="shared" si="15"/>
        <v>58268.43</v>
      </c>
      <c r="CM44" s="64">
        <f t="shared" si="16"/>
        <v>46915</v>
      </c>
      <c r="CN44" s="64">
        <f t="shared" si="17"/>
        <v>61313.640000000007</v>
      </c>
    </row>
    <row r="45" spans="1:92" x14ac:dyDescent="0.25">
      <c r="A45" s="1">
        <v>43</v>
      </c>
      <c r="B45" s="4">
        <v>43</v>
      </c>
      <c r="C45" s="2" t="s">
        <v>14</v>
      </c>
      <c r="D45" s="50" t="s">
        <v>606</v>
      </c>
      <c r="E45" s="4">
        <v>406578</v>
      </c>
      <c r="F45" s="4">
        <v>60941</v>
      </c>
      <c r="G45" s="2" t="s">
        <v>108</v>
      </c>
      <c r="H45" s="51" t="str">
        <f t="shared" si="0"/>
        <v>100069-60941</v>
      </c>
      <c r="I45" s="4">
        <v>100069</v>
      </c>
      <c r="J45" s="2" t="s">
        <v>82</v>
      </c>
      <c r="K45" s="2" t="s">
        <v>19</v>
      </c>
      <c r="L45" s="2" t="s">
        <v>109</v>
      </c>
      <c r="M45" s="2" t="s">
        <v>21</v>
      </c>
      <c r="N45" s="3">
        <v>45108</v>
      </c>
      <c r="O45" s="3">
        <v>45473</v>
      </c>
      <c r="P45" s="12" t="e">
        <f t="shared" si="22"/>
        <v>#REF!</v>
      </c>
      <c r="Q45" s="12"/>
      <c r="R45" s="12"/>
      <c r="S45" s="55" t="s">
        <v>1665</v>
      </c>
      <c r="T45" s="16" t="e">
        <f>VLOOKUP(E45,#REF!,12,FALSE)</f>
        <v>#REF!</v>
      </c>
      <c r="U45" s="16"/>
      <c r="V45" s="16" t="e">
        <f>VLOOKUP(E45,#REF!,14,FALSE)</f>
        <v>#REF!</v>
      </c>
      <c r="W45" s="17"/>
      <c r="X45" s="20">
        <v>50.35</v>
      </c>
      <c r="Y45" s="20">
        <v>1</v>
      </c>
      <c r="Z45" s="20">
        <v>53.35</v>
      </c>
      <c r="AA45" s="56" t="s">
        <v>1643</v>
      </c>
      <c r="AB45" s="2" t="s">
        <v>15</v>
      </c>
      <c r="AC45" s="4">
        <v>1910</v>
      </c>
      <c r="AD45" s="4"/>
      <c r="AE45" s="4"/>
      <c r="AF45" s="4"/>
      <c r="AG45" s="4">
        <v>3</v>
      </c>
      <c r="AH45" s="4">
        <v>48</v>
      </c>
      <c r="AI45" s="4">
        <v>151</v>
      </c>
      <c r="AJ45" s="4"/>
      <c r="AK45" s="4"/>
      <c r="AL45" s="4"/>
      <c r="AM45" s="4">
        <v>108</v>
      </c>
      <c r="AN45" s="4"/>
      <c r="AO45" s="4"/>
      <c r="AP45" s="4"/>
      <c r="AQ45" s="4"/>
      <c r="AR45" s="4"/>
      <c r="AS45" s="4"/>
      <c r="AT45" s="4"/>
      <c r="AU45" s="4">
        <v>30</v>
      </c>
      <c r="AV45" s="4"/>
      <c r="AW45" s="4"/>
      <c r="AX45" s="4"/>
      <c r="AY45" s="4"/>
      <c r="AZ45" s="4"/>
      <c r="BA45" s="4"/>
      <c r="BB45" s="4"/>
      <c r="BC45" s="4"/>
      <c r="BD45" s="4">
        <v>15</v>
      </c>
      <c r="BE45" s="4"/>
      <c r="BF45" s="4"/>
      <c r="BG45" s="4"/>
      <c r="BH45" s="4">
        <f t="shared" si="9"/>
        <v>355</v>
      </c>
      <c r="BI45" s="7">
        <f t="shared" si="23"/>
        <v>51.35</v>
      </c>
      <c r="BJ45" s="7">
        <f t="shared" si="10"/>
        <v>63.769999999999996</v>
      </c>
      <c r="BK45" s="7"/>
      <c r="BL45" s="63">
        <v>-1.89</v>
      </c>
      <c r="BM45" s="7">
        <f t="shared" si="1"/>
        <v>61.879999999999995</v>
      </c>
      <c r="BN45" s="7">
        <f t="shared" si="2"/>
        <v>12.419999999999995</v>
      </c>
      <c r="BO45" s="89">
        <f t="shared" si="3"/>
        <v>0.19476242747373365</v>
      </c>
      <c r="BP45" s="7">
        <f t="shared" si="4"/>
        <v>98078.5</v>
      </c>
      <c r="BQ45" s="7">
        <f t="shared" si="5"/>
        <v>121800.7</v>
      </c>
      <c r="BR45" s="7"/>
      <c r="BS45" s="7"/>
      <c r="BU45" s="6">
        <f t="shared" si="11"/>
        <v>67.11</v>
      </c>
      <c r="BW45" s="65">
        <f t="shared" si="24"/>
        <v>-1.89</v>
      </c>
      <c r="BX45" s="64">
        <f t="shared" si="6"/>
        <v>65.22</v>
      </c>
      <c r="BY45" s="64">
        <f t="shared" si="12"/>
        <v>15.759999999999998</v>
      </c>
      <c r="BZ45" s="82">
        <f t="shared" si="13"/>
        <v>0.23483832513783337</v>
      </c>
      <c r="CA45" s="64">
        <f t="shared" si="7"/>
        <v>98078.5</v>
      </c>
      <c r="CB45" s="64">
        <f t="shared" si="8"/>
        <v>128180.1</v>
      </c>
      <c r="CC45" s="64"/>
      <c r="CG45" s="64">
        <f t="shared" si="14"/>
        <v>18229.25</v>
      </c>
      <c r="CH45" s="64">
        <f t="shared" si="15"/>
        <v>22638.35</v>
      </c>
      <c r="CM45" s="64">
        <f t="shared" si="16"/>
        <v>18229.25</v>
      </c>
      <c r="CN45" s="64">
        <f t="shared" si="17"/>
        <v>23824.05</v>
      </c>
    </row>
    <row r="46" spans="1:92" x14ac:dyDescent="0.25">
      <c r="A46" s="1">
        <v>44</v>
      </c>
      <c r="B46" s="4">
        <v>44</v>
      </c>
      <c r="C46" s="2" t="s">
        <v>14</v>
      </c>
      <c r="D46" s="50" t="s">
        <v>607</v>
      </c>
      <c r="E46" s="4">
        <v>406931</v>
      </c>
      <c r="F46" s="2" t="s">
        <v>110</v>
      </c>
      <c r="G46" s="2" t="s">
        <v>111</v>
      </c>
      <c r="H46" s="51" t="str">
        <f t="shared" si="0"/>
        <v>100069-64175LA</v>
      </c>
      <c r="I46" s="4">
        <v>100069</v>
      </c>
      <c r="J46" s="2" t="s">
        <v>82</v>
      </c>
      <c r="K46" s="2" t="s">
        <v>19</v>
      </c>
      <c r="L46" s="2" t="s">
        <v>112</v>
      </c>
      <c r="M46" s="2" t="s">
        <v>21</v>
      </c>
      <c r="N46" s="3">
        <v>45108</v>
      </c>
      <c r="O46" s="3">
        <v>45473</v>
      </c>
      <c r="P46" s="12" t="e">
        <f t="shared" si="22"/>
        <v>#REF!</v>
      </c>
      <c r="Q46" s="12"/>
      <c r="R46" s="12"/>
      <c r="S46" s="55" t="s">
        <v>1665</v>
      </c>
      <c r="T46" s="16" t="e">
        <f>VLOOKUP(E46,#REF!,12,FALSE)</f>
        <v>#REF!</v>
      </c>
      <c r="U46" s="16"/>
      <c r="V46" s="16" t="e">
        <f>VLOOKUP(E46,#REF!,14,FALSE)</f>
        <v>#REF!</v>
      </c>
      <c r="W46" s="17"/>
      <c r="X46" s="20">
        <v>38</v>
      </c>
      <c r="Y46" s="20">
        <v>1</v>
      </c>
      <c r="Z46" s="20">
        <v>41</v>
      </c>
      <c r="AA46" s="56" t="s">
        <v>1643</v>
      </c>
      <c r="AB46" s="2" t="s">
        <v>15</v>
      </c>
      <c r="AC46" s="4">
        <v>1193</v>
      </c>
      <c r="AD46" s="4">
        <v>295</v>
      </c>
      <c r="AE46" s="4">
        <v>5</v>
      </c>
      <c r="AF46" s="4"/>
      <c r="AG46" s="4"/>
      <c r="AH46" s="4"/>
      <c r="AI46" s="4">
        <v>282</v>
      </c>
      <c r="AJ46" s="4"/>
      <c r="AK46" s="4"/>
      <c r="AL46" s="4">
        <v>2</v>
      </c>
      <c r="AM46" s="4"/>
      <c r="AN46" s="4"/>
      <c r="AO46" s="4"/>
      <c r="AP46" s="4">
        <v>11</v>
      </c>
      <c r="AQ46" s="4">
        <v>345</v>
      </c>
      <c r="AR46" s="4"/>
      <c r="AS46" s="4">
        <v>8</v>
      </c>
      <c r="AT46" s="4"/>
      <c r="AU46" s="4"/>
      <c r="AV46" s="4">
        <v>179</v>
      </c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>
        <f t="shared" si="9"/>
        <v>1127</v>
      </c>
      <c r="BI46" s="7">
        <f t="shared" si="23"/>
        <v>39</v>
      </c>
      <c r="BJ46" s="7">
        <f t="shared" si="10"/>
        <v>48.43</v>
      </c>
      <c r="BK46" s="7"/>
      <c r="BL46" s="63">
        <v>-3.39</v>
      </c>
      <c r="BM46" s="7">
        <f t="shared" si="1"/>
        <v>45.04</v>
      </c>
      <c r="BN46" s="7">
        <f t="shared" si="2"/>
        <v>9.43</v>
      </c>
      <c r="BO46" s="89">
        <f t="shared" si="3"/>
        <v>0.19471402023539128</v>
      </c>
      <c r="BP46" s="7">
        <f t="shared" si="4"/>
        <v>46527</v>
      </c>
      <c r="BQ46" s="7">
        <f t="shared" si="5"/>
        <v>57776.99</v>
      </c>
      <c r="BR46" s="7"/>
      <c r="BS46" s="7"/>
      <c r="BU46" s="6">
        <f t="shared" si="11"/>
        <v>50.97</v>
      </c>
      <c r="BW46" s="65">
        <f t="shared" si="24"/>
        <v>-3.39</v>
      </c>
      <c r="BX46" s="64">
        <f t="shared" si="6"/>
        <v>47.58</v>
      </c>
      <c r="BY46" s="64">
        <f t="shared" si="12"/>
        <v>11.969999999999999</v>
      </c>
      <c r="BZ46" s="82">
        <f t="shared" si="13"/>
        <v>0.23484402589758679</v>
      </c>
      <c r="CA46" s="64">
        <f t="shared" si="7"/>
        <v>46527</v>
      </c>
      <c r="CB46" s="64">
        <f t="shared" si="8"/>
        <v>60807.21</v>
      </c>
      <c r="CC46" s="64"/>
      <c r="CG46" s="64">
        <f t="shared" si="14"/>
        <v>43953</v>
      </c>
      <c r="CH46" s="64">
        <f t="shared" si="15"/>
        <v>54580.61</v>
      </c>
      <c r="CM46" s="64">
        <f t="shared" si="16"/>
        <v>43953</v>
      </c>
      <c r="CN46" s="64">
        <f t="shared" si="17"/>
        <v>57443.19</v>
      </c>
    </row>
    <row r="47" spans="1:92" x14ac:dyDescent="0.25">
      <c r="A47" s="1">
        <v>45</v>
      </c>
      <c r="B47" s="4">
        <v>45</v>
      </c>
      <c r="C47" s="2" t="s">
        <v>14</v>
      </c>
      <c r="D47" s="50" t="s">
        <v>608</v>
      </c>
      <c r="E47" s="4">
        <v>406728</v>
      </c>
      <c r="F47" s="4">
        <v>50821</v>
      </c>
      <c r="G47" s="2" t="s">
        <v>113</v>
      </c>
      <c r="H47" s="51" t="str">
        <f t="shared" si="0"/>
        <v>100069-50821</v>
      </c>
      <c r="I47" s="4">
        <v>100069</v>
      </c>
      <c r="J47" s="2" t="s">
        <v>82</v>
      </c>
      <c r="K47" s="2" t="s">
        <v>19</v>
      </c>
      <c r="L47" s="2" t="s">
        <v>104</v>
      </c>
      <c r="M47" s="2" t="s">
        <v>21</v>
      </c>
      <c r="N47" s="3">
        <v>45108</v>
      </c>
      <c r="O47" s="3">
        <v>45473</v>
      </c>
      <c r="P47" s="12" t="e">
        <f t="shared" si="22"/>
        <v>#REF!</v>
      </c>
      <c r="Q47" s="12"/>
      <c r="R47" s="12"/>
      <c r="S47" s="55" t="s">
        <v>1665</v>
      </c>
      <c r="T47" s="16" t="e">
        <f>VLOOKUP(E47,#REF!,12,FALSE)</f>
        <v>#REF!</v>
      </c>
      <c r="U47" s="16"/>
      <c r="V47" s="16" t="e">
        <f>VLOOKUP(E47,#REF!,14,FALSE)</f>
        <v>#REF!</v>
      </c>
      <c r="W47" s="17"/>
      <c r="X47" s="20">
        <v>81</v>
      </c>
      <c r="Y47" s="20">
        <v>1</v>
      </c>
      <c r="Z47" s="20">
        <v>84</v>
      </c>
      <c r="AA47" s="56" t="s">
        <v>1643</v>
      </c>
      <c r="AB47" s="2" t="s">
        <v>15</v>
      </c>
      <c r="AC47" s="4">
        <v>237</v>
      </c>
      <c r="AD47" s="4"/>
      <c r="AE47" s="4">
        <v>2</v>
      </c>
      <c r="AF47" s="4"/>
      <c r="AG47" s="4"/>
      <c r="AH47" s="4"/>
      <c r="AI47" s="4"/>
      <c r="AJ47" s="4"/>
      <c r="AK47" s="4">
        <v>3</v>
      </c>
      <c r="AL47" s="4">
        <v>7</v>
      </c>
      <c r="AM47" s="4"/>
      <c r="AN47" s="4"/>
      <c r="AO47" s="4"/>
      <c r="AP47" s="4"/>
      <c r="AQ47" s="4"/>
      <c r="AR47" s="4"/>
      <c r="AS47" s="4"/>
      <c r="AT47" s="4">
        <v>6</v>
      </c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>
        <v>85</v>
      </c>
      <c r="BH47" s="4">
        <f t="shared" si="9"/>
        <v>103</v>
      </c>
      <c r="BI47" s="7">
        <f t="shared" si="23"/>
        <v>82</v>
      </c>
      <c r="BJ47" s="7">
        <f t="shared" si="10"/>
        <v>101.85000000000001</v>
      </c>
      <c r="BK47" s="7"/>
      <c r="BL47" s="63">
        <v>-19.420000000000002</v>
      </c>
      <c r="BM47" s="7">
        <f t="shared" si="1"/>
        <v>82.43</v>
      </c>
      <c r="BN47" s="7">
        <f t="shared" si="2"/>
        <v>19.850000000000009</v>
      </c>
      <c r="BO47" s="89">
        <f t="shared" si="3"/>
        <v>0.19489445262641145</v>
      </c>
      <c r="BP47" s="7">
        <f t="shared" si="4"/>
        <v>19434</v>
      </c>
      <c r="BQ47" s="7">
        <f t="shared" si="5"/>
        <v>24138.45</v>
      </c>
      <c r="BR47" s="7"/>
      <c r="BS47" s="7"/>
      <c r="BU47" s="6">
        <f t="shared" si="11"/>
        <v>107.17</v>
      </c>
      <c r="BW47" s="65">
        <f t="shared" si="24"/>
        <v>-19.420000000000002</v>
      </c>
      <c r="BX47" s="64">
        <f t="shared" si="6"/>
        <v>87.75</v>
      </c>
      <c r="BY47" s="64">
        <f t="shared" si="12"/>
        <v>25.17</v>
      </c>
      <c r="BZ47" s="82">
        <f t="shared" si="13"/>
        <v>0.23486050200615846</v>
      </c>
      <c r="CA47" s="64">
        <f t="shared" si="7"/>
        <v>19434</v>
      </c>
      <c r="CB47" s="64">
        <f t="shared" si="8"/>
        <v>25399.29</v>
      </c>
      <c r="CC47" s="64"/>
      <c r="CG47" s="64">
        <f t="shared" si="14"/>
        <v>8446</v>
      </c>
      <c r="CH47" s="64">
        <f t="shared" si="15"/>
        <v>10490.550000000001</v>
      </c>
      <c r="CM47" s="64">
        <f t="shared" si="16"/>
        <v>8446</v>
      </c>
      <c r="CN47" s="64">
        <f t="shared" si="17"/>
        <v>11038.51</v>
      </c>
    </row>
    <row r="48" spans="1:92" x14ac:dyDescent="0.25">
      <c r="A48" s="1">
        <v>46</v>
      </c>
      <c r="B48" s="4">
        <v>46</v>
      </c>
      <c r="C48" s="2" t="s">
        <v>14</v>
      </c>
      <c r="D48" s="50" t="s">
        <v>609</v>
      </c>
      <c r="E48" s="4">
        <v>133825</v>
      </c>
      <c r="F48" s="4">
        <v>1422</v>
      </c>
      <c r="G48" s="2" t="s">
        <v>114</v>
      </c>
      <c r="H48" s="51" t="str">
        <f t="shared" si="0"/>
        <v>100740-1422</v>
      </c>
      <c r="I48" s="4">
        <v>100740</v>
      </c>
      <c r="J48" s="2" t="s">
        <v>115</v>
      </c>
      <c r="K48" s="2" t="s">
        <v>19</v>
      </c>
      <c r="L48" s="2" t="s">
        <v>116</v>
      </c>
      <c r="M48" s="2" t="s">
        <v>21</v>
      </c>
      <c r="N48" s="3">
        <v>45108</v>
      </c>
      <c r="O48" s="3">
        <v>45473</v>
      </c>
      <c r="P48" s="12"/>
      <c r="Q48" s="12"/>
      <c r="R48" s="12"/>
      <c r="S48" s="13"/>
      <c r="T48" s="16" t="e">
        <f>VLOOKUP(E48,#REF!,12,FALSE)</f>
        <v>#REF!</v>
      </c>
      <c r="U48" s="16">
        <v>1</v>
      </c>
      <c r="V48" s="16" t="e">
        <f>VLOOKUP(E48,#REF!,14,FALSE)</f>
        <v>#REF!</v>
      </c>
      <c r="W48" s="60" t="s">
        <v>1667</v>
      </c>
      <c r="X48" s="20"/>
      <c r="Y48" s="20"/>
      <c r="Z48" s="20"/>
      <c r="AA48" s="21"/>
      <c r="AB48" s="2" t="s">
        <v>15</v>
      </c>
      <c r="AC48" s="4">
        <v>404</v>
      </c>
      <c r="AD48" s="4"/>
      <c r="AE48" s="4"/>
      <c r="AF48" s="4"/>
      <c r="AG48" s="4"/>
      <c r="AH48" s="4"/>
      <c r="AI48" s="4"/>
      <c r="AJ48" s="4"/>
      <c r="AK48" s="4"/>
      <c r="AL48" s="4">
        <v>7</v>
      </c>
      <c r="AM48" s="4"/>
      <c r="AN48" s="4"/>
      <c r="AO48" s="4"/>
      <c r="AP48" s="4"/>
      <c r="AQ48" s="4"/>
      <c r="AR48" s="4"/>
      <c r="AS48" s="4">
        <v>157</v>
      </c>
      <c r="AT48" s="4"/>
      <c r="AU48" s="4"/>
      <c r="AV48" s="4"/>
      <c r="AW48" s="4"/>
      <c r="AX48" s="4"/>
      <c r="AY48" s="4"/>
      <c r="AZ48" s="4"/>
      <c r="BA48" s="4">
        <v>2</v>
      </c>
      <c r="BB48" s="4"/>
      <c r="BC48" s="4"/>
      <c r="BD48" s="4"/>
      <c r="BE48" s="4"/>
      <c r="BF48" s="4"/>
      <c r="BG48" s="4"/>
      <c r="BH48" s="4">
        <f t="shared" si="9"/>
        <v>166</v>
      </c>
      <c r="BI48" s="7" t="e">
        <f>T48+U48</f>
        <v>#REF!</v>
      </c>
      <c r="BJ48" s="7" t="e">
        <f t="shared" si="10"/>
        <v>#REF!</v>
      </c>
      <c r="BK48" s="7"/>
      <c r="BL48" s="63"/>
      <c r="BM48" s="7" t="e">
        <f t="shared" si="1"/>
        <v>#REF!</v>
      </c>
      <c r="BN48" s="7" t="e">
        <f t="shared" si="2"/>
        <v>#REF!</v>
      </c>
      <c r="BO48" s="89" t="e">
        <f t="shared" si="3"/>
        <v>#REF!</v>
      </c>
      <c r="BP48" s="7" t="e">
        <f t="shared" si="4"/>
        <v>#REF!</v>
      </c>
      <c r="BQ48" s="7" t="e">
        <f t="shared" si="5"/>
        <v>#REF!</v>
      </c>
      <c r="BR48" s="7"/>
      <c r="BS48" s="7"/>
      <c r="BU48" s="6" t="e">
        <f t="shared" si="11"/>
        <v>#REF!</v>
      </c>
      <c r="BX48" s="64" t="e">
        <f t="shared" si="6"/>
        <v>#REF!</v>
      </c>
      <c r="BY48" s="64" t="e">
        <f t="shared" si="12"/>
        <v>#REF!</v>
      </c>
      <c r="BZ48" s="82" t="e">
        <f t="shared" si="13"/>
        <v>#REF!</v>
      </c>
      <c r="CA48" s="64" t="e">
        <f t="shared" si="7"/>
        <v>#REF!</v>
      </c>
      <c r="CB48" s="64" t="e">
        <f t="shared" si="8"/>
        <v>#REF!</v>
      </c>
      <c r="CC48" s="64"/>
      <c r="CG48" s="64" t="e">
        <f t="shared" si="14"/>
        <v>#REF!</v>
      </c>
      <c r="CH48" s="64" t="e">
        <f t="shared" si="15"/>
        <v>#REF!</v>
      </c>
      <c r="CM48" s="64" t="e">
        <f t="shared" si="16"/>
        <v>#REF!</v>
      </c>
      <c r="CN48" s="64" t="e">
        <f t="shared" si="17"/>
        <v>#REF!</v>
      </c>
    </row>
    <row r="49" spans="1:92" x14ac:dyDescent="0.25">
      <c r="A49" s="1">
        <v>47</v>
      </c>
      <c r="B49" s="58">
        <v>47</v>
      </c>
      <c r="C49" s="2" t="s">
        <v>14</v>
      </c>
      <c r="D49" s="50" t="s">
        <v>610</v>
      </c>
      <c r="E49" s="4">
        <v>140036</v>
      </c>
      <c r="F49" s="4">
        <v>3502</v>
      </c>
      <c r="G49" s="2" t="s">
        <v>117</v>
      </c>
      <c r="H49" s="51" t="str">
        <f t="shared" si="0"/>
        <v>100740-3502</v>
      </c>
      <c r="I49" s="4">
        <v>100740</v>
      </c>
      <c r="J49" s="2" t="s">
        <v>115</v>
      </c>
      <c r="K49" s="2" t="s">
        <v>19</v>
      </c>
      <c r="L49" s="2" t="s">
        <v>118</v>
      </c>
      <c r="M49" s="2" t="s">
        <v>21</v>
      </c>
      <c r="N49" s="3">
        <v>45108</v>
      </c>
      <c r="O49" s="3">
        <v>45473</v>
      </c>
      <c r="P49" s="12"/>
      <c r="Q49" s="12"/>
      <c r="R49" s="12"/>
      <c r="S49" s="13"/>
      <c r="T49" s="16"/>
      <c r="U49" s="16"/>
      <c r="V49" s="16"/>
      <c r="W49" s="17"/>
      <c r="X49" s="20"/>
      <c r="Y49" s="20"/>
      <c r="Z49" s="20"/>
      <c r="AA49" s="21"/>
      <c r="AB49" s="2" t="s">
        <v>15</v>
      </c>
      <c r="AC49" s="4">
        <v>190</v>
      </c>
      <c r="AD49" s="4"/>
      <c r="AE49" s="4">
        <v>2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>
        <v>24</v>
      </c>
      <c r="AT49" s="4"/>
      <c r="AU49" s="4"/>
      <c r="AV49" s="4"/>
      <c r="AW49" s="4"/>
      <c r="AX49" s="4"/>
      <c r="AY49" s="4"/>
      <c r="AZ49" s="4"/>
      <c r="BA49" s="4"/>
      <c r="BB49" s="4">
        <v>3</v>
      </c>
      <c r="BC49" s="4"/>
      <c r="BD49" s="4"/>
      <c r="BE49" s="4"/>
      <c r="BF49" s="4"/>
      <c r="BG49" s="4"/>
      <c r="BH49" s="4">
        <f t="shared" si="9"/>
        <v>29</v>
      </c>
      <c r="BI49" s="92" t="s">
        <v>1666</v>
      </c>
      <c r="BJ49" s="92" t="s">
        <v>1666</v>
      </c>
      <c r="BK49" s="7"/>
      <c r="BL49" s="63"/>
      <c r="BM49" s="7"/>
      <c r="BN49" s="7"/>
      <c r="BO49" s="89"/>
      <c r="BP49" s="7"/>
      <c r="BQ49" s="7"/>
      <c r="BR49" s="7"/>
      <c r="BS49" s="7"/>
      <c r="BU49" s="92" t="s">
        <v>1666</v>
      </c>
      <c r="BZ49" s="82"/>
      <c r="CF49" s="92" t="s">
        <v>1666</v>
      </c>
      <c r="CG49" s="64"/>
      <c r="CH49" s="64"/>
      <c r="CL49" s="92" t="s">
        <v>1666</v>
      </c>
      <c r="CN49" s="64"/>
    </row>
    <row r="50" spans="1:92" x14ac:dyDescent="0.25">
      <c r="A50" s="1"/>
      <c r="B50" s="58">
        <v>47</v>
      </c>
      <c r="C50" s="54" t="s">
        <v>836</v>
      </c>
      <c r="D50" s="50" t="s">
        <v>610</v>
      </c>
      <c r="E50" s="4">
        <v>149718</v>
      </c>
      <c r="F50" s="4">
        <v>8806</v>
      </c>
      <c r="G50" s="2" t="s">
        <v>117</v>
      </c>
      <c r="H50" s="51" t="str">
        <f t="shared" si="0"/>
        <v>100740-8806</v>
      </c>
      <c r="I50" s="4">
        <v>100740</v>
      </c>
      <c r="J50" s="2" t="s">
        <v>115</v>
      </c>
      <c r="K50" s="54" t="s">
        <v>19</v>
      </c>
      <c r="L50" s="54" t="s">
        <v>306</v>
      </c>
      <c r="M50" s="2"/>
      <c r="N50" s="3"/>
      <c r="O50" s="3"/>
      <c r="P50" s="12"/>
      <c r="Q50" s="12"/>
      <c r="R50" s="12"/>
      <c r="S50" s="13"/>
      <c r="T50" s="16">
        <v>29.07</v>
      </c>
      <c r="U50" s="16">
        <v>1</v>
      </c>
      <c r="V50" s="16">
        <v>37.880000000000003</v>
      </c>
      <c r="W50" s="60" t="s">
        <v>1667</v>
      </c>
      <c r="X50" s="20"/>
      <c r="Y50" s="20"/>
      <c r="Z50" s="20"/>
      <c r="AA50" s="21"/>
      <c r="AB50" s="2"/>
      <c r="AC50" s="4">
        <v>190</v>
      </c>
      <c r="AD50" s="4"/>
      <c r="AE50" s="4"/>
      <c r="AF50" s="4"/>
      <c r="AG50" s="4"/>
      <c r="AH50" s="4"/>
      <c r="AI50" s="4">
        <v>27</v>
      </c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>
        <f t="shared" si="9"/>
        <v>27</v>
      </c>
      <c r="BI50" s="7">
        <f>T50+U50</f>
        <v>30.07</v>
      </c>
      <c r="BJ50" s="7">
        <f t="shared" ref="BJ50:BJ113" si="25">ROUNDUP(((BI50/0.805)-0.02),2)</f>
        <v>37.339999999999996</v>
      </c>
      <c r="BK50" s="7"/>
      <c r="BL50" s="63"/>
      <c r="BM50" s="7">
        <f t="shared" ref="BM50:BM113" si="26">BJ50+BK50+BL50</f>
        <v>37.339999999999996</v>
      </c>
      <c r="BN50" s="7">
        <f t="shared" ref="BN50:BN113" si="27">(BJ50+BK50)-BI50</f>
        <v>7.269999999999996</v>
      </c>
      <c r="BO50" s="89">
        <f t="shared" ref="BO50:BO113" si="28">((BJ50+BK50)-BI50)/(BJ50+BK50)</f>
        <v>0.19469737546866622</v>
      </c>
      <c r="BP50" s="7">
        <f t="shared" ref="BP50:BP113" si="29">BI50*AC50</f>
        <v>5713.3</v>
      </c>
      <c r="BQ50" s="7">
        <f t="shared" ref="BQ50:BQ113" si="30">(BJ50+BK50)*AC50</f>
        <v>7094.5999999999995</v>
      </c>
      <c r="BR50" s="7"/>
      <c r="BS50" s="7"/>
      <c r="BU50" s="6">
        <f t="shared" ref="BU50:BU113" si="31">ROUNDUP(((BI50/0.765)-0.02),2)</f>
        <v>39.29</v>
      </c>
      <c r="BX50" s="64">
        <f t="shared" ref="BX50:BX113" si="32">BU50+BV50+BW50</f>
        <v>39.29</v>
      </c>
      <c r="BY50" s="64">
        <f t="shared" si="12"/>
        <v>9.2199999999999989</v>
      </c>
      <c r="BZ50" s="82">
        <f t="shared" si="13"/>
        <v>0.23466530923899209</v>
      </c>
      <c r="CA50" s="64">
        <f t="shared" ref="CA50:CA113" si="33">BI50*AC50</f>
        <v>5713.3</v>
      </c>
      <c r="CB50" s="64">
        <f t="shared" ref="CB50:CB113" si="34">(BU50+BV50)*AC50</f>
        <v>7465.0999999999995</v>
      </c>
      <c r="CC50" s="64"/>
      <c r="CG50" s="64">
        <f t="shared" si="14"/>
        <v>811.89</v>
      </c>
      <c r="CH50" s="64">
        <f t="shared" si="15"/>
        <v>1008.18</v>
      </c>
      <c r="CM50" s="64">
        <f t="shared" ref="CM50:CM113" si="35">BI50*BH50</f>
        <v>811.89</v>
      </c>
      <c r="CN50" s="64">
        <f t="shared" si="17"/>
        <v>1060.83</v>
      </c>
    </row>
    <row r="51" spans="1:92" x14ac:dyDescent="0.25">
      <c r="A51" s="1">
        <v>48</v>
      </c>
      <c r="B51" s="4">
        <v>48</v>
      </c>
      <c r="C51" s="2" t="s">
        <v>14</v>
      </c>
      <c r="D51" s="50" t="s">
        <v>611</v>
      </c>
      <c r="E51" s="4">
        <v>134066</v>
      </c>
      <c r="F51" s="4">
        <v>4606</v>
      </c>
      <c r="G51" s="2" t="s">
        <v>120</v>
      </c>
      <c r="H51" s="51" t="str">
        <f t="shared" si="0"/>
        <v>100365-4606</v>
      </c>
      <c r="I51" s="4">
        <v>100365</v>
      </c>
      <c r="J51" s="2" t="s">
        <v>119</v>
      </c>
      <c r="K51" s="2" t="s">
        <v>19</v>
      </c>
      <c r="L51" s="2" t="s">
        <v>121</v>
      </c>
      <c r="M51" s="2" t="s">
        <v>21</v>
      </c>
      <c r="N51" s="3">
        <v>45108</v>
      </c>
      <c r="O51" s="3">
        <v>45473</v>
      </c>
      <c r="P51" s="12"/>
      <c r="Q51" s="12"/>
      <c r="R51" s="12"/>
      <c r="S51" s="13"/>
      <c r="T51" s="16">
        <v>12.6</v>
      </c>
      <c r="U51" s="16">
        <v>1</v>
      </c>
      <c r="V51" s="16"/>
      <c r="W51" s="17"/>
      <c r="X51" s="20"/>
      <c r="Y51" s="20"/>
      <c r="Z51" s="20"/>
      <c r="AA51" s="21"/>
      <c r="AB51" s="2" t="s">
        <v>15</v>
      </c>
      <c r="AC51" s="4">
        <v>256</v>
      </c>
      <c r="AD51" s="4"/>
      <c r="AE51" s="4"/>
      <c r="AF51" s="4">
        <v>66</v>
      </c>
      <c r="AG51" s="4"/>
      <c r="AH51" s="4">
        <v>22</v>
      </c>
      <c r="AI51" s="4"/>
      <c r="AJ51" s="4"/>
      <c r="AK51" s="4"/>
      <c r="AL51" s="4"/>
      <c r="AM51" s="4"/>
      <c r="AN51" s="4"/>
      <c r="AO51" s="4"/>
      <c r="AP51" s="4"/>
      <c r="AQ51" s="4">
        <v>11</v>
      </c>
      <c r="AR51" s="4"/>
      <c r="AS51" s="4">
        <v>3</v>
      </c>
      <c r="AT51" s="4"/>
      <c r="AU51" s="4">
        <v>7</v>
      </c>
      <c r="AV51" s="4"/>
      <c r="AW51" s="4"/>
      <c r="AX51" s="4"/>
      <c r="AY51" s="4"/>
      <c r="AZ51" s="4"/>
      <c r="BA51" s="4"/>
      <c r="BB51" s="4"/>
      <c r="BC51" s="4"/>
      <c r="BD51" s="4"/>
      <c r="BE51" s="4">
        <v>12</v>
      </c>
      <c r="BF51" s="4"/>
      <c r="BG51" s="4"/>
      <c r="BH51" s="4">
        <f t="shared" si="9"/>
        <v>121</v>
      </c>
      <c r="BI51" s="7">
        <f>T51+U51</f>
        <v>13.6</v>
      </c>
      <c r="BJ51" s="7">
        <f t="shared" si="25"/>
        <v>16.880000000000003</v>
      </c>
      <c r="BK51" s="7"/>
      <c r="BL51" s="63"/>
      <c r="BM51" s="7">
        <f t="shared" si="26"/>
        <v>16.880000000000003</v>
      </c>
      <c r="BN51" s="7">
        <f t="shared" si="27"/>
        <v>3.2800000000000029</v>
      </c>
      <c r="BO51" s="89">
        <f t="shared" si="28"/>
        <v>0.19431279620853095</v>
      </c>
      <c r="BP51" s="7">
        <f t="shared" si="29"/>
        <v>3481.6</v>
      </c>
      <c r="BQ51" s="7">
        <f t="shared" si="30"/>
        <v>4321.2800000000007</v>
      </c>
      <c r="BR51" s="7"/>
      <c r="BS51" s="7"/>
      <c r="BU51" s="6">
        <f t="shared" si="31"/>
        <v>17.760000000000002</v>
      </c>
      <c r="BX51" s="64">
        <f t="shared" si="32"/>
        <v>17.760000000000002</v>
      </c>
      <c r="BY51" s="64">
        <f t="shared" si="12"/>
        <v>4.1600000000000019</v>
      </c>
      <c r="BZ51" s="82">
        <f t="shared" si="13"/>
        <v>0.23423423423423431</v>
      </c>
      <c r="CA51" s="64">
        <f t="shared" si="33"/>
        <v>3481.6</v>
      </c>
      <c r="CB51" s="64">
        <f t="shared" si="34"/>
        <v>4546.5600000000004</v>
      </c>
      <c r="CC51" s="64"/>
      <c r="CG51" s="64">
        <f t="shared" si="14"/>
        <v>1645.6</v>
      </c>
      <c r="CH51" s="64">
        <f t="shared" si="15"/>
        <v>2042.4800000000002</v>
      </c>
      <c r="CM51" s="64">
        <f t="shared" si="35"/>
        <v>1645.6</v>
      </c>
      <c r="CN51" s="64">
        <f t="shared" si="17"/>
        <v>2148.96</v>
      </c>
    </row>
    <row r="52" spans="1:92" x14ac:dyDescent="0.25">
      <c r="A52" s="1">
        <v>49</v>
      </c>
      <c r="B52" s="4">
        <v>49</v>
      </c>
      <c r="C52" s="2" t="s">
        <v>14</v>
      </c>
      <c r="D52" s="50" t="s">
        <v>612</v>
      </c>
      <c r="E52" s="4">
        <v>113949</v>
      </c>
      <c r="F52" s="2" t="s">
        <v>122</v>
      </c>
      <c r="G52" s="2" t="s">
        <v>124</v>
      </c>
      <c r="H52" s="51" t="str">
        <f t="shared" si="0"/>
        <v>115134-CCF-0018</v>
      </c>
      <c r="I52" s="4">
        <v>115134</v>
      </c>
      <c r="J52" s="2" t="s">
        <v>123</v>
      </c>
      <c r="K52" s="2" t="s">
        <v>19</v>
      </c>
      <c r="L52" s="2" t="s">
        <v>125</v>
      </c>
      <c r="M52" s="2" t="s">
        <v>21</v>
      </c>
      <c r="N52" s="3">
        <v>45108</v>
      </c>
      <c r="O52" s="3">
        <v>45473</v>
      </c>
      <c r="P52" s="12"/>
      <c r="Q52" s="12"/>
      <c r="R52" s="12"/>
      <c r="S52" s="55"/>
      <c r="T52" s="16"/>
      <c r="U52" s="16"/>
      <c r="V52" s="16" t="e">
        <f>VLOOKUP(E52,#REF!,14,FALSE)</f>
        <v>#REF!</v>
      </c>
      <c r="W52" s="17"/>
      <c r="X52" s="20"/>
      <c r="Y52" s="20"/>
      <c r="Z52" s="20"/>
      <c r="AA52" s="21"/>
      <c r="AB52" s="2" t="s">
        <v>15</v>
      </c>
      <c r="AC52" s="4">
        <v>283</v>
      </c>
      <c r="AD52" s="4">
        <v>106</v>
      </c>
      <c r="AE52" s="4">
        <v>7</v>
      </c>
      <c r="AF52" s="4"/>
      <c r="AG52" s="4"/>
      <c r="AH52" s="4"/>
      <c r="AI52" s="4"/>
      <c r="AJ52" s="4"/>
      <c r="AK52" s="4"/>
      <c r="AL52" s="4"/>
      <c r="AM52" s="4"/>
      <c r="AN52" s="4"/>
      <c r="AO52" s="4">
        <v>27</v>
      </c>
      <c r="AP52" s="4"/>
      <c r="AQ52" s="4">
        <v>14</v>
      </c>
      <c r="AR52" s="4"/>
      <c r="AS52" s="4">
        <v>6</v>
      </c>
      <c r="AT52" s="4"/>
      <c r="AU52" s="4"/>
      <c r="AV52" s="4"/>
      <c r="AW52" s="4"/>
      <c r="AX52" s="4"/>
      <c r="AY52" s="4">
        <v>1</v>
      </c>
      <c r="AZ52" s="4">
        <v>4</v>
      </c>
      <c r="BA52" s="4">
        <v>2</v>
      </c>
      <c r="BB52" s="4"/>
      <c r="BC52" s="4"/>
      <c r="BD52" s="4"/>
      <c r="BE52" s="4"/>
      <c r="BF52" s="4">
        <v>27</v>
      </c>
      <c r="BG52" s="4">
        <v>1</v>
      </c>
      <c r="BH52" s="4">
        <f t="shared" si="9"/>
        <v>195</v>
      </c>
      <c r="BI52" s="7" t="e">
        <f>V52</f>
        <v>#REF!</v>
      </c>
      <c r="BJ52" s="7" t="e">
        <f t="shared" si="25"/>
        <v>#REF!</v>
      </c>
      <c r="BK52" s="7"/>
      <c r="BL52" s="63"/>
      <c r="BM52" s="7" t="e">
        <f t="shared" si="26"/>
        <v>#REF!</v>
      </c>
      <c r="BN52" s="7" t="e">
        <f t="shared" si="27"/>
        <v>#REF!</v>
      </c>
      <c r="BO52" s="89" t="e">
        <f t="shared" si="28"/>
        <v>#REF!</v>
      </c>
      <c r="BP52" s="7" t="e">
        <f t="shared" si="29"/>
        <v>#REF!</v>
      </c>
      <c r="BQ52" s="7" t="e">
        <f t="shared" si="30"/>
        <v>#REF!</v>
      </c>
      <c r="BR52" s="7"/>
      <c r="BS52" s="7"/>
      <c r="BU52" s="6" t="e">
        <f t="shared" si="31"/>
        <v>#REF!</v>
      </c>
      <c r="BX52" s="64" t="e">
        <f t="shared" si="32"/>
        <v>#REF!</v>
      </c>
      <c r="BY52" s="64" t="e">
        <f t="shared" si="12"/>
        <v>#REF!</v>
      </c>
      <c r="BZ52" s="82" t="e">
        <f t="shared" si="13"/>
        <v>#REF!</v>
      </c>
      <c r="CA52" s="64" t="e">
        <f t="shared" si="33"/>
        <v>#REF!</v>
      </c>
      <c r="CB52" s="64" t="e">
        <f t="shared" si="34"/>
        <v>#REF!</v>
      </c>
      <c r="CC52" s="64"/>
      <c r="CG52" s="64" t="e">
        <f t="shared" si="14"/>
        <v>#REF!</v>
      </c>
      <c r="CH52" s="64" t="e">
        <f t="shared" si="15"/>
        <v>#REF!</v>
      </c>
      <c r="CM52" s="64" t="e">
        <f t="shared" si="35"/>
        <v>#REF!</v>
      </c>
      <c r="CN52" s="64" t="e">
        <f t="shared" si="17"/>
        <v>#REF!</v>
      </c>
    </row>
    <row r="53" spans="1:92" x14ac:dyDescent="0.25">
      <c r="A53" s="1">
        <v>50</v>
      </c>
      <c r="B53" s="4">
        <v>50</v>
      </c>
      <c r="C53" s="2" t="s">
        <v>14</v>
      </c>
      <c r="D53" s="50" t="s">
        <v>613</v>
      </c>
      <c r="E53" s="4">
        <v>405715</v>
      </c>
      <c r="F53" s="4">
        <v>500</v>
      </c>
      <c r="G53" s="2" t="s">
        <v>126</v>
      </c>
      <c r="H53" s="51" t="str">
        <f t="shared" si="0"/>
        <v>115134-500</v>
      </c>
      <c r="I53" s="4">
        <v>115134</v>
      </c>
      <c r="J53" s="2" t="s">
        <v>123</v>
      </c>
      <c r="K53" s="2" t="s">
        <v>19</v>
      </c>
      <c r="L53" s="2" t="s">
        <v>127</v>
      </c>
      <c r="M53" s="2" t="s">
        <v>21</v>
      </c>
      <c r="N53" s="3">
        <v>45108</v>
      </c>
      <c r="O53" s="3">
        <v>45473</v>
      </c>
      <c r="P53" s="12"/>
      <c r="Q53" s="12"/>
      <c r="R53" s="12"/>
      <c r="S53" s="55"/>
      <c r="T53" s="16"/>
      <c r="U53" s="16"/>
      <c r="V53" s="16" t="e">
        <f>VLOOKUP(E53,#REF!,14,FALSE)</f>
        <v>#REF!</v>
      </c>
      <c r="W53" s="17"/>
      <c r="X53" s="20"/>
      <c r="Y53" s="20"/>
      <c r="Z53" s="20"/>
      <c r="AA53" s="21"/>
      <c r="AB53" s="2" t="s">
        <v>15</v>
      </c>
      <c r="AC53" s="4">
        <v>2360</v>
      </c>
      <c r="AD53" s="4">
        <v>255</v>
      </c>
      <c r="AE53" s="4">
        <v>14</v>
      </c>
      <c r="AF53" s="4"/>
      <c r="AG53" s="4"/>
      <c r="AH53" s="4"/>
      <c r="AI53" s="4"/>
      <c r="AJ53" s="4"/>
      <c r="AK53" s="4">
        <v>31</v>
      </c>
      <c r="AL53" s="4">
        <v>3</v>
      </c>
      <c r="AM53" s="4"/>
      <c r="AN53" s="4"/>
      <c r="AO53" s="4"/>
      <c r="AP53" s="4">
        <v>21</v>
      </c>
      <c r="AQ53" s="4"/>
      <c r="AR53" s="4">
        <v>2</v>
      </c>
      <c r="AS53" s="4"/>
      <c r="AT53" s="4">
        <v>51</v>
      </c>
      <c r="AU53" s="4">
        <v>1</v>
      </c>
      <c r="AV53" s="4"/>
      <c r="AW53" s="4"/>
      <c r="AX53" s="4"/>
      <c r="AY53" s="4">
        <v>118</v>
      </c>
      <c r="AZ53" s="4">
        <v>106</v>
      </c>
      <c r="BA53" s="4">
        <v>14</v>
      </c>
      <c r="BB53" s="4">
        <v>2</v>
      </c>
      <c r="BC53" s="4"/>
      <c r="BD53" s="4">
        <v>235</v>
      </c>
      <c r="BE53" s="4"/>
      <c r="BF53" s="4">
        <v>89</v>
      </c>
      <c r="BG53" s="4"/>
      <c r="BH53" s="4">
        <f t="shared" si="9"/>
        <v>942</v>
      </c>
      <c r="BI53" s="7" t="e">
        <f>V53</f>
        <v>#REF!</v>
      </c>
      <c r="BJ53" s="7" t="e">
        <f t="shared" si="25"/>
        <v>#REF!</v>
      </c>
      <c r="BK53" s="7"/>
      <c r="BL53" s="63">
        <v>-9</v>
      </c>
      <c r="BM53" s="7" t="e">
        <f t="shared" si="26"/>
        <v>#REF!</v>
      </c>
      <c r="BN53" s="7" t="e">
        <f t="shared" si="27"/>
        <v>#REF!</v>
      </c>
      <c r="BO53" s="89" t="e">
        <f t="shared" si="28"/>
        <v>#REF!</v>
      </c>
      <c r="BP53" s="7" t="e">
        <f t="shared" si="29"/>
        <v>#REF!</v>
      </c>
      <c r="BQ53" s="7" t="e">
        <f t="shared" si="30"/>
        <v>#REF!</v>
      </c>
      <c r="BR53" s="7"/>
      <c r="BS53" s="7"/>
      <c r="BU53" s="6" t="e">
        <f t="shared" si="31"/>
        <v>#REF!</v>
      </c>
      <c r="BW53" s="65">
        <f>BL53</f>
        <v>-9</v>
      </c>
      <c r="BX53" s="64" t="e">
        <f t="shared" si="32"/>
        <v>#REF!</v>
      </c>
      <c r="BY53" s="64" t="e">
        <f t="shared" si="12"/>
        <v>#REF!</v>
      </c>
      <c r="BZ53" s="82" t="e">
        <f t="shared" si="13"/>
        <v>#REF!</v>
      </c>
      <c r="CA53" s="64" t="e">
        <f t="shared" si="33"/>
        <v>#REF!</v>
      </c>
      <c r="CB53" s="64" t="e">
        <f t="shared" si="34"/>
        <v>#REF!</v>
      </c>
      <c r="CC53" s="64"/>
      <c r="CG53" s="64" t="e">
        <f t="shared" si="14"/>
        <v>#REF!</v>
      </c>
      <c r="CH53" s="64" t="e">
        <f t="shared" si="15"/>
        <v>#REF!</v>
      </c>
      <c r="CM53" s="64" t="e">
        <f t="shared" si="35"/>
        <v>#REF!</v>
      </c>
      <c r="CN53" s="64" t="e">
        <f t="shared" si="17"/>
        <v>#REF!</v>
      </c>
    </row>
    <row r="54" spans="1:92" x14ac:dyDescent="0.25">
      <c r="A54" s="1">
        <v>51</v>
      </c>
      <c r="B54" s="4">
        <v>51</v>
      </c>
      <c r="C54" s="2" t="s">
        <v>14</v>
      </c>
      <c r="D54" s="50" t="s">
        <v>614</v>
      </c>
      <c r="E54" s="4">
        <v>101464</v>
      </c>
      <c r="F54" s="4">
        <v>8708</v>
      </c>
      <c r="G54" s="2" t="s">
        <v>128</v>
      </c>
      <c r="H54" s="51" t="str">
        <f t="shared" si="0"/>
        <v>100365-8708</v>
      </c>
      <c r="I54" s="4">
        <v>100365</v>
      </c>
      <c r="J54" s="2" t="s">
        <v>129</v>
      </c>
      <c r="K54" s="2" t="s">
        <v>19</v>
      </c>
      <c r="L54" s="2" t="s">
        <v>130</v>
      </c>
      <c r="M54" s="2" t="s">
        <v>21</v>
      </c>
      <c r="N54" s="3">
        <v>45108</v>
      </c>
      <c r="O54" s="3">
        <v>45473</v>
      </c>
      <c r="P54" s="12"/>
      <c r="Q54" s="12"/>
      <c r="R54" s="12"/>
      <c r="S54" s="13"/>
      <c r="T54" s="16">
        <v>18.399999999999999</v>
      </c>
      <c r="U54" s="16">
        <v>1</v>
      </c>
      <c r="V54" s="16"/>
      <c r="W54" s="17"/>
      <c r="X54" s="20"/>
      <c r="Y54" s="20"/>
      <c r="Z54" s="20"/>
      <c r="AA54" s="21"/>
      <c r="AB54" s="2" t="s">
        <v>15</v>
      </c>
      <c r="AC54" s="4">
        <v>489</v>
      </c>
      <c r="AD54" s="4"/>
      <c r="AE54" s="4"/>
      <c r="AF54" s="4">
        <v>11</v>
      </c>
      <c r="AG54" s="4"/>
      <c r="AH54" s="4"/>
      <c r="AI54" s="4">
        <v>318</v>
      </c>
      <c r="AJ54" s="4"/>
      <c r="AK54" s="4"/>
      <c r="AL54" s="4"/>
      <c r="AM54" s="4"/>
      <c r="AN54" s="4">
        <v>51</v>
      </c>
      <c r="AO54" s="4"/>
      <c r="AP54" s="4"/>
      <c r="AQ54" s="4"/>
      <c r="AR54" s="4">
        <v>2</v>
      </c>
      <c r="AS54" s="4"/>
      <c r="AT54" s="4"/>
      <c r="AU54" s="4">
        <v>5</v>
      </c>
      <c r="AV54" s="4"/>
      <c r="AW54" s="4"/>
      <c r="AX54" s="4"/>
      <c r="AY54" s="4"/>
      <c r="AZ54" s="4"/>
      <c r="BA54" s="4"/>
      <c r="BB54" s="4">
        <v>2</v>
      </c>
      <c r="BC54" s="4"/>
      <c r="BD54" s="4"/>
      <c r="BE54" s="4">
        <v>3</v>
      </c>
      <c r="BF54" s="4"/>
      <c r="BG54" s="4"/>
      <c r="BH54" s="4">
        <f t="shared" si="9"/>
        <v>392</v>
      </c>
      <c r="BI54" s="7">
        <f>T54+U54</f>
        <v>19.399999999999999</v>
      </c>
      <c r="BJ54" s="7">
        <f t="shared" si="25"/>
        <v>24.080000000000002</v>
      </c>
      <c r="BK54" s="7"/>
      <c r="BL54" s="63"/>
      <c r="BM54" s="7">
        <f t="shared" si="26"/>
        <v>24.080000000000002</v>
      </c>
      <c r="BN54" s="7">
        <f t="shared" si="27"/>
        <v>4.6800000000000033</v>
      </c>
      <c r="BO54" s="89">
        <f t="shared" si="28"/>
        <v>0.19435215946843865</v>
      </c>
      <c r="BP54" s="7">
        <f t="shared" si="29"/>
        <v>9486.5999999999985</v>
      </c>
      <c r="BQ54" s="7">
        <f t="shared" si="30"/>
        <v>11775.12</v>
      </c>
      <c r="BR54" s="7"/>
      <c r="BS54" s="7"/>
      <c r="BU54" s="6">
        <f t="shared" si="31"/>
        <v>25.34</v>
      </c>
      <c r="BX54" s="64">
        <f t="shared" si="32"/>
        <v>25.34</v>
      </c>
      <c r="BY54" s="64">
        <f t="shared" si="12"/>
        <v>5.9400000000000013</v>
      </c>
      <c r="BZ54" s="82">
        <f t="shared" si="13"/>
        <v>0.23441199684293612</v>
      </c>
      <c r="CA54" s="64">
        <f t="shared" si="33"/>
        <v>9486.5999999999985</v>
      </c>
      <c r="CB54" s="64">
        <f t="shared" si="34"/>
        <v>12391.26</v>
      </c>
      <c r="CC54" s="64"/>
      <c r="CG54" s="64">
        <f t="shared" si="14"/>
        <v>7604.7999999999993</v>
      </c>
      <c r="CH54" s="64">
        <f t="shared" si="15"/>
        <v>9439.36</v>
      </c>
      <c r="CM54" s="64">
        <f t="shared" si="35"/>
        <v>7604.7999999999993</v>
      </c>
      <c r="CN54" s="64">
        <f t="shared" si="17"/>
        <v>9933.2800000000007</v>
      </c>
    </row>
    <row r="55" spans="1:92" x14ac:dyDescent="0.25">
      <c r="A55" s="1">
        <v>53</v>
      </c>
      <c r="B55" s="4">
        <v>52</v>
      </c>
      <c r="C55" s="2" t="s">
        <v>14</v>
      </c>
      <c r="D55" s="50" t="s">
        <v>615</v>
      </c>
      <c r="E55" s="4">
        <v>141198</v>
      </c>
      <c r="F55" s="4">
        <v>225070</v>
      </c>
      <c r="G55" s="2" t="s">
        <v>131</v>
      </c>
      <c r="H55" s="51" t="str">
        <f t="shared" si="0"/>
        <v>100138-225070</v>
      </c>
      <c r="I55" s="4">
        <v>100138</v>
      </c>
      <c r="J55" s="2" t="s">
        <v>132</v>
      </c>
      <c r="K55" s="2" t="s">
        <v>19</v>
      </c>
      <c r="L55" s="2" t="s">
        <v>133</v>
      </c>
      <c r="M55" s="2" t="s">
        <v>21</v>
      </c>
      <c r="N55" s="3">
        <v>45108</v>
      </c>
      <c r="O55" s="3">
        <v>45473</v>
      </c>
      <c r="P55" s="12"/>
      <c r="Q55" s="12"/>
      <c r="R55" s="12">
        <v>37.590000000000003</v>
      </c>
      <c r="S55" s="61" t="s">
        <v>1668</v>
      </c>
      <c r="T55" s="16"/>
      <c r="U55" s="16"/>
      <c r="V55" s="16">
        <v>34.590000000000003</v>
      </c>
      <c r="W55" s="17"/>
      <c r="X55" s="20"/>
      <c r="Y55" s="20"/>
      <c r="Z55" s="20">
        <v>34.590000000000003</v>
      </c>
      <c r="AA55" s="21" t="s">
        <v>1674</v>
      </c>
      <c r="AB55" s="57">
        <v>3</v>
      </c>
      <c r="AC55" s="4">
        <v>251</v>
      </c>
      <c r="AD55" s="4">
        <v>54</v>
      </c>
      <c r="AE55" s="4"/>
      <c r="AF55" s="4"/>
      <c r="AG55" s="4"/>
      <c r="AH55" s="4">
        <v>30</v>
      </c>
      <c r="AI55" s="4"/>
      <c r="AJ55" s="4"/>
      <c r="AK55" s="4"/>
      <c r="AL55" s="4"/>
      <c r="AM55" s="4"/>
      <c r="AN55" s="4"/>
      <c r="AO55" s="4"/>
      <c r="AP55" s="4">
        <v>2</v>
      </c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>
        <f t="shared" si="9"/>
        <v>86</v>
      </c>
      <c r="BI55" s="7">
        <f>Z55</f>
        <v>34.590000000000003</v>
      </c>
      <c r="BJ55" s="7">
        <f t="shared" si="25"/>
        <v>42.949999999999996</v>
      </c>
      <c r="BK55" s="7"/>
      <c r="BL55" s="63"/>
      <c r="BM55" s="7">
        <f t="shared" si="26"/>
        <v>42.949999999999996</v>
      </c>
      <c r="BN55" s="7">
        <f t="shared" si="27"/>
        <v>8.3599999999999923</v>
      </c>
      <c r="BO55" s="89">
        <f t="shared" si="28"/>
        <v>0.19464493597206037</v>
      </c>
      <c r="BP55" s="7">
        <f t="shared" si="29"/>
        <v>8682.09</v>
      </c>
      <c r="BQ55" s="7">
        <f t="shared" si="30"/>
        <v>10780.449999999999</v>
      </c>
      <c r="BR55" s="7"/>
      <c r="BS55" s="7"/>
      <c r="BU55" s="6">
        <f t="shared" si="31"/>
        <v>45.199999999999996</v>
      </c>
      <c r="BX55" s="64">
        <f t="shared" si="32"/>
        <v>45.199999999999996</v>
      </c>
      <c r="BY55" s="64">
        <f t="shared" si="12"/>
        <v>10.609999999999992</v>
      </c>
      <c r="BZ55" s="82">
        <f t="shared" si="13"/>
        <v>0.23473451327433614</v>
      </c>
      <c r="CA55" s="64">
        <f t="shared" si="33"/>
        <v>8682.09</v>
      </c>
      <c r="CB55" s="64">
        <f t="shared" si="34"/>
        <v>11345.199999999999</v>
      </c>
      <c r="CC55" s="64"/>
      <c r="CG55" s="64">
        <f t="shared" si="14"/>
        <v>2974.7400000000002</v>
      </c>
      <c r="CH55" s="64">
        <f t="shared" si="15"/>
        <v>3693.7</v>
      </c>
      <c r="CM55" s="64">
        <f t="shared" si="35"/>
        <v>2974.7400000000002</v>
      </c>
      <c r="CN55" s="64">
        <f t="shared" si="17"/>
        <v>3887.2</v>
      </c>
    </row>
    <row r="56" spans="1:92" x14ac:dyDescent="0.25">
      <c r="A56" s="1">
        <v>54</v>
      </c>
      <c r="B56" s="4">
        <v>53</v>
      </c>
      <c r="C56" s="2" t="s">
        <v>14</v>
      </c>
      <c r="D56" s="50" t="s">
        <v>616</v>
      </c>
      <c r="E56" s="4">
        <v>100458</v>
      </c>
      <c r="F56" s="4">
        <v>225</v>
      </c>
      <c r="G56" s="2" t="s">
        <v>134</v>
      </c>
      <c r="H56" s="51" t="str">
        <f t="shared" si="0"/>
        <v>100142-225</v>
      </c>
      <c r="I56" s="4">
        <v>100142</v>
      </c>
      <c r="J56" s="2" t="s">
        <v>135</v>
      </c>
      <c r="K56" s="2" t="s">
        <v>19</v>
      </c>
      <c r="L56" s="2" t="s">
        <v>136</v>
      </c>
      <c r="M56" s="2" t="s">
        <v>21</v>
      </c>
      <c r="N56" s="3">
        <v>45108</v>
      </c>
      <c r="O56" s="3">
        <v>45473</v>
      </c>
      <c r="P56" s="12" t="e">
        <f t="shared" ref="P56:P78" si="36">T56</f>
        <v>#REF!</v>
      </c>
      <c r="Q56" s="12"/>
      <c r="R56" s="12"/>
      <c r="S56" s="55" t="s">
        <v>1669</v>
      </c>
      <c r="T56" s="16" t="e">
        <f>VLOOKUP(E56,#REF!,12,FALSE)</f>
        <v>#REF!</v>
      </c>
      <c r="U56" s="16">
        <v>1</v>
      </c>
      <c r="V56" s="16"/>
      <c r="W56" s="17"/>
      <c r="X56" s="20"/>
      <c r="Y56" s="20"/>
      <c r="Z56" s="20"/>
      <c r="AA56" s="21"/>
      <c r="AB56" s="2" t="s">
        <v>15</v>
      </c>
      <c r="AC56" s="4">
        <v>667</v>
      </c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>
        <v>38</v>
      </c>
      <c r="BA56" s="4"/>
      <c r="BB56" s="4">
        <v>2</v>
      </c>
      <c r="BC56" s="4">
        <v>144</v>
      </c>
      <c r="BD56" s="4"/>
      <c r="BE56" s="4"/>
      <c r="BF56" s="4"/>
      <c r="BG56" s="4"/>
      <c r="BH56" s="4">
        <f t="shared" si="9"/>
        <v>184</v>
      </c>
      <c r="BI56" s="7" t="e">
        <f t="shared" ref="BI56:BI79" si="37">T56+U56</f>
        <v>#REF!</v>
      </c>
      <c r="BJ56" s="7" t="e">
        <f t="shared" si="25"/>
        <v>#REF!</v>
      </c>
      <c r="BK56" s="7"/>
      <c r="BL56" s="63"/>
      <c r="BM56" s="7" t="e">
        <f t="shared" si="26"/>
        <v>#REF!</v>
      </c>
      <c r="BN56" s="7" t="e">
        <f t="shared" si="27"/>
        <v>#REF!</v>
      </c>
      <c r="BO56" s="89" t="e">
        <f t="shared" si="28"/>
        <v>#REF!</v>
      </c>
      <c r="BP56" s="7" t="e">
        <f t="shared" si="29"/>
        <v>#REF!</v>
      </c>
      <c r="BQ56" s="7" t="e">
        <f t="shared" si="30"/>
        <v>#REF!</v>
      </c>
      <c r="BR56" s="7"/>
      <c r="BS56" s="7"/>
      <c r="BU56" s="6" t="e">
        <f t="shared" si="31"/>
        <v>#REF!</v>
      </c>
      <c r="BX56" s="64" t="e">
        <f t="shared" si="32"/>
        <v>#REF!</v>
      </c>
      <c r="BY56" s="64" t="e">
        <f t="shared" si="12"/>
        <v>#REF!</v>
      </c>
      <c r="BZ56" s="82" t="e">
        <f t="shared" si="13"/>
        <v>#REF!</v>
      </c>
      <c r="CA56" s="64" t="e">
        <f t="shared" si="33"/>
        <v>#REF!</v>
      </c>
      <c r="CB56" s="64" t="e">
        <f t="shared" si="34"/>
        <v>#REF!</v>
      </c>
      <c r="CC56" s="64"/>
      <c r="CG56" s="64" t="e">
        <f t="shared" si="14"/>
        <v>#REF!</v>
      </c>
      <c r="CH56" s="64" t="e">
        <f t="shared" si="15"/>
        <v>#REF!</v>
      </c>
      <c r="CM56" s="64" t="e">
        <f t="shared" si="35"/>
        <v>#REF!</v>
      </c>
      <c r="CN56" s="64" t="e">
        <f t="shared" si="17"/>
        <v>#REF!</v>
      </c>
    </row>
    <row r="57" spans="1:92" x14ac:dyDescent="0.25">
      <c r="A57" s="1">
        <v>55</v>
      </c>
      <c r="B57" s="4">
        <v>54</v>
      </c>
      <c r="C57" s="2" t="s">
        <v>14</v>
      </c>
      <c r="D57" s="50" t="s">
        <v>617</v>
      </c>
      <c r="E57" s="4">
        <v>100482</v>
      </c>
      <c r="F57" s="2" t="s">
        <v>137</v>
      </c>
      <c r="G57" s="2" t="s">
        <v>138</v>
      </c>
      <c r="H57" s="51" t="str">
        <f t="shared" si="0"/>
        <v>100142-FT600</v>
      </c>
      <c r="I57" s="4">
        <v>100142</v>
      </c>
      <c r="J57" s="2" t="s">
        <v>135</v>
      </c>
      <c r="K57" s="2" t="s">
        <v>19</v>
      </c>
      <c r="L57" s="2" t="s">
        <v>139</v>
      </c>
      <c r="M57" s="2" t="s">
        <v>21</v>
      </c>
      <c r="N57" s="3">
        <v>45108</v>
      </c>
      <c r="O57" s="3">
        <v>45473</v>
      </c>
      <c r="P57" s="12" t="e">
        <f t="shared" si="36"/>
        <v>#REF!</v>
      </c>
      <c r="Q57" s="12"/>
      <c r="R57" s="12"/>
      <c r="S57" s="55" t="s">
        <v>1669</v>
      </c>
      <c r="T57" s="16" t="e">
        <f>VLOOKUP(E57,#REF!,12,FALSE)</f>
        <v>#REF!</v>
      </c>
      <c r="U57" s="16">
        <v>1</v>
      </c>
      <c r="V57" s="16"/>
      <c r="W57" s="17"/>
      <c r="X57" s="20"/>
      <c r="Y57" s="20"/>
      <c r="Z57" s="20"/>
      <c r="AA57" s="21"/>
      <c r="AB57" s="2" t="s">
        <v>15</v>
      </c>
      <c r="AC57" s="4">
        <v>473</v>
      </c>
      <c r="AD57" s="4"/>
      <c r="AE57" s="4"/>
      <c r="AF57" s="4">
        <v>3</v>
      </c>
      <c r="AG57" s="4"/>
      <c r="AH57" s="4"/>
      <c r="AI57" s="4"/>
      <c r="AJ57" s="4">
        <v>19</v>
      </c>
      <c r="AK57" s="4"/>
      <c r="AL57" s="4">
        <v>1</v>
      </c>
      <c r="AM57" s="4"/>
      <c r="AN57" s="4"/>
      <c r="AO57" s="4"/>
      <c r="AP57" s="4">
        <v>3</v>
      </c>
      <c r="AQ57" s="4"/>
      <c r="AR57" s="4">
        <v>5</v>
      </c>
      <c r="AS57" s="4"/>
      <c r="AT57" s="4"/>
      <c r="AU57" s="4"/>
      <c r="AV57" s="4"/>
      <c r="AW57" s="4">
        <v>23</v>
      </c>
      <c r="AX57" s="4">
        <v>2</v>
      </c>
      <c r="AY57" s="4"/>
      <c r="AZ57" s="4"/>
      <c r="BA57" s="4"/>
      <c r="BB57" s="4">
        <v>17</v>
      </c>
      <c r="BC57" s="4"/>
      <c r="BD57" s="4"/>
      <c r="BE57" s="4"/>
      <c r="BF57" s="4"/>
      <c r="BG57" s="4"/>
      <c r="BH57" s="4">
        <f t="shared" si="9"/>
        <v>73</v>
      </c>
      <c r="BI57" s="7" t="e">
        <f t="shared" si="37"/>
        <v>#REF!</v>
      </c>
      <c r="BJ57" s="7" t="e">
        <f t="shared" si="25"/>
        <v>#REF!</v>
      </c>
      <c r="BK57" s="7"/>
      <c r="BL57" s="63"/>
      <c r="BM57" s="7" t="e">
        <f t="shared" si="26"/>
        <v>#REF!</v>
      </c>
      <c r="BN57" s="7" t="e">
        <f t="shared" si="27"/>
        <v>#REF!</v>
      </c>
      <c r="BO57" s="89" t="e">
        <f t="shared" si="28"/>
        <v>#REF!</v>
      </c>
      <c r="BP57" s="7" t="e">
        <f t="shared" si="29"/>
        <v>#REF!</v>
      </c>
      <c r="BQ57" s="7" t="e">
        <f t="shared" si="30"/>
        <v>#REF!</v>
      </c>
      <c r="BR57" s="7"/>
      <c r="BS57" s="7"/>
      <c r="BU57" s="6" t="e">
        <f t="shared" si="31"/>
        <v>#REF!</v>
      </c>
      <c r="BX57" s="64" t="e">
        <f t="shared" si="32"/>
        <v>#REF!</v>
      </c>
      <c r="BY57" s="64" t="e">
        <f t="shared" si="12"/>
        <v>#REF!</v>
      </c>
      <c r="BZ57" s="82" t="e">
        <f t="shared" si="13"/>
        <v>#REF!</v>
      </c>
      <c r="CA57" s="64" t="e">
        <f t="shared" si="33"/>
        <v>#REF!</v>
      </c>
      <c r="CB57" s="64" t="e">
        <f t="shared" si="34"/>
        <v>#REF!</v>
      </c>
      <c r="CC57" s="64"/>
      <c r="CG57" s="64" t="e">
        <f t="shared" si="14"/>
        <v>#REF!</v>
      </c>
      <c r="CH57" s="64" t="e">
        <f t="shared" si="15"/>
        <v>#REF!</v>
      </c>
      <c r="CM57" s="64" t="e">
        <f t="shared" si="35"/>
        <v>#REF!</v>
      </c>
      <c r="CN57" s="64" t="e">
        <f t="shared" si="17"/>
        <v>#REF!</v>
      </c>
    </row>
    <row r="58" spans="1:92" x14ac:dyDescent="0.25">
      <c r="A58" s="1">
        <v>56</v>
      </c>
      <c r="B58" s="4">
        <v>55</v>
      </c>
      <c r="C58" s="2" t="s">
        <v>14</v>
      </c>
      <c r="D58" s="50" t="s">
        <v>618</v>
      </c>
      <c r="E58" s="4">
        <v>113034</v>
      </c>
      <c r="F58" s="4">
        <v>360</v>
      </c>
      <c r="G58" s="2" t="s">
        <v>140</v>
      </c>
      <c r="H58" s="51" t="str">
        <f t="shared" si="0"/>
        <v>100142-360</v>
      </c>
      <c r="I58" s="4">
        <v>100142</v>
      </c>
      <c r="J58" s="2" t="s">
        <v>135</v>
      </c>
      <c r="K58" s="2" t="s">
        <v>19</v>
      </c>
      <c r="L58" s="2" t="s">
        <v>141</v>
      </c>
      <c r="M58" s="2" t="s">
        <v>21</v>
      </c>
      <c r="N58" s="3">
        <v>45108</v>
      </c>
      <c r="O58" s="3">
        <v>45473</v>
      </c>
      <c r="P58" s="12" t="e">
        <f t="shared" si="36"/>
        <v>#REF!</v>
      </c>
      <c r="Q58" s="12"/>
      <c r="R58" s="12"/>
      <c r="S58" s="55" t="s">
        <v>1669</v>
      </c>
      <c r="T58" s="16" t="e">
        <f>VLOOKUP(E58,#REF!,12,FALSE)</f>
        <v>#REF!</v>
      </c>
      <c r="U58" s="16">
        <v>1</v>
      </c>
      <c r="V58" s="16"/>
      <c r="W58" s="17"/>
      <c r="X58" s="20"/>
      <c r="Y58" s="20"/>
      <c r="Z58" s="20"/>
      <c r="AA58" s="21"/>
      <c r="AB58" s="2" t="s">
        <v>15</v>
      </c>
      <c r="AC58" s="4">
        <v>4904</v>
      </c>
      <c r="AD58" s="4"/>
      <c r="AE58" s="4"/>
      <c r="AF58" s="4">
        <v>10</v>
      </c>
      <c r="AG58" s="4">
        <v>432</v>
      </c>
      <c r="AH58" s="4"/>
      <c r="AI58" s="4">
        <v>4</v>
      </c>
      <c r="AJ58" s="4">
        <v>70</v>
      </c>
      <c r="AK58" s="4">
        <v>389</v>
      </c>
      <c r="AL58" s="4">
        <v>32</v>
      </c>
      <c r="AM58" s="4"/>
      <c r="AN58" s="4"/>
      <c r="AO58" s="4"/>
      <c r="AP58" s="4">
        <v>16</v>
      </c>
      <c r="AQ58" s="4"/>
      <c r="AR58" s="4">
        <v>158</v>
      </c>
      <c r="AS58" s="4"/>
      <c r="AT58" s="4"/>
      <c r="AU58" s="4"/>
      <c r="AV58" s="4">
        <v>15</v>
      </c>
      <c r="AW58" s="4">
        <v>203</v>
      </c>
      <c r="AX58" s="4"/>
      <c r="AY58" s="4"/>
      <c r="AZ58" s="4"/>
      <c r="BA58" s="4"/>
      <c r="BB58" s="4">
        <v>37</v>
      </c>
      <c r="BC58" s="4"/>
      <c r="BD58" s="4"/>
      <c r="BE58" s="4"/>
      <c r="BF58" s="4">
        <v>46</v>
      </c>
      <c r="BG58" s="4"/>
      <c r="BH58" s="4">
        <f t="shared" si="9"/>
        <v>1412</v>
      </c>
      <c r="BI58" s="7" t="e">
        <f t="shared" si="37"/>
        <v>#REF!</v>
      </c>
      <c r="BJ58" s="7" t="e">
        <f t="shared" si="25"/>
        <v>#REF!</v>
      </c>
      <c r="BK58" s="7"/>
      <c r="BL58" s="63"/>
      <c r="BM58" s="7" t="e">
        <f t="shared" si="26"/>
        <v>#REF!</v>
      </c>
      <c r="BN58" s="7" t="e">
        <f t="shared" si="27"/>
        <v>#REF!</v>
      </c>
      <c r="BO58" s="89" t="e">
        <f t="shared" si="28"/>
        <v>#REF!</v>
      </c>
      <c r="BP58" s="7" t="e">
        <f t="shared" si="29"/>
        <v>#REF!</v>
      </c>
      <c r="BQ58" s="7" t="e">
        <f t="shared" si="30"/>
        <v>#REF!</v>
      </c>
      <c r="BR58" s="7"/>
      <c r="BS58" s="7"/>
      <c r="BU58" s="6" t="e">
        <f t="shared" si="31"/>
        <v>#REF!</v>
      </c>
      <c r="BX58" s="64" t="e">
        <f t="shared" si="32"/>
        <v>#REF!</v>
      </c>
      <c r="BY58" s="64" t="e">
        <f t="shared" si="12"/>
        <v>#REF!</v>
      </c>
      <c r="BZ58" s="82" t="e">
        <f t="shared" si="13"/>
        <v>#REF!</v>
      </c>
      <c r="CA58" s="64" t="e">
        <f t="shared" si="33"/>
        <v>#REF!</v>
      </c>
      <c r="CB58" s="64" t="e">
        <f t="shared" si="34"/>
        <v>#REF!</v>
      </c>
      <c r="CC58" s="64"/>
      <c r="CG58" s="64" t="e">
        <f t="shared" si="14"/>
        <v>#REF!</v>
      </c>
      <c r="CH58" s="64" t="e">
        <f t="shared" si="15"/>
        <v>#REF!</v>
      </c>
      <c r="CM58" s="64" t="e">
        <f t="shared" si="35"/>
        <v>#REF!</v>
      </c>
      <c r="CN58" s="64" t="e">
        <f t="shared" si="17"/>
        <v>#REF!</v>
      </c>
    </row>
    <row r="59" spans="1:92" x14ac:dyDescent="0.25">
      <c r="A59" s="1">
        <v>57</v>
      </c>
      <c r="B59" s="4">
        <v>56</v>
      </c>
      <c r="C59" s="2" t="s">
        <v>14</v>
      </c>
      <c r="D59" s="50" t="s">
        <v>619</v>
      </c>
      <c r="E59" s="4">
        <v>133875</v>
      </c>
      <c r="F59" s="4">
        <v>126</v>
      </c>
      <c r="G59" s="2" t="s">
        <v>142</v>
      </c>
      <c r="H59" s="51" t="str">
        <f t="shared" si="0"/>
        <v>100142-126</v>
      </c>
      <c r="I59" s="4">
        <v>100142</v>
      </c>
      <c r="J59" s="2" t="s">
        <v>135</v>
      </c>
      <c r="K59" s="2" t="s">
        <v>19</v>
      </c>
      <c r="L59" s="2" t="s">
        <v>143</v>
      </c>
      <c r="M59" s="2" t="s">
        <v>21</v>
      </c>
      <c r="N59" s="3">
        <v>45108</v>
      </c>
      <c r="O59" s="3">
        <v>45473</v>
      </c>
      <c r="P59" s="12" t="e">
        <f t="shared" si="36"/>
        <v>#REF!</v>
      </c>
      <c r="Q59" s="12"/>
      <c r="R59" s="12"/>
      <c r="S59" s="55" t="s">
        <v>1669</v>
      </c>
      <c r="T59" s="16" t="e">
        <f>VLOOKUP(E59,#REF!,12,FALSE)</f>
        <v>#REF!</v>
      </c>
      <c r="U59" s="16">
        <v>1</v>
      </c>
      <c r="V59" s="16"/>
      <c r="W59" s="17"/>
      <c r="X59" s="20"/>
      <c r="Y59" s="20"/>
      <c r="Z59" s="20"/>
      <c r="AA59" s="21"/>
      <c r="AB59" s="2" t="s">
        <v>15</v>
      </c>
      <c r="AC59" s="4">
        <v>100</v>
      </c>
      <c r="AD59" s="4">
        <v>56</v>
      </c>
      <c r="AE59" s="4">
        <v>17</v>
      </c>
      <c r="AF59" s="4"/>
      <c r="AG59" s="4"/>
      <c r="AH59" s="4">
        <v>5</v>
      </c>
      <c r="AI59" s="4">
        <v>832</v>
      </c>
      <c r="AJ59" s="4"/>
      <c r="AK59" s="4"/>
      <c r="AL59" s="4">
        <v>3</v>
      </c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>
        <v>90</v>
      </c>
      <c r="BH59" s="4">
        <f t="shared" si="9"/>
        <v>1003</v>
      </c>
      <c r="BI59" s="7" t="e">
        <f t="shared" si="37"/>
        <v>#REF!</v>
      </c>
      <c r="BJ59" s="7" t="e">
        <f t="shared" si="25"/>
        <v>#REF!</v>
      </c>
      <c r="BK59" s="7"/>
      <c r="BL59" s="63"/>
      <c r="BM59" s="7" t="e">
        <f t="shared" si="26"/>
        <v>#REF!</v>
      </c>
      <c r="BN59" s="7" t="e">
        <f t="shared" si="27"/>
        <v>#REF!</v>
      </c>
      <c r="BO59" s="89" t="e">
        <f t="shared" si="28"/>
        <v>#REF!</v>
      </c>
      <c r="BP59" s="7" t="e">
        <f t="shared" si="29"/>
        <v>#REF!</v>
      </c>
      <c r="BQ59" s="7" t="e">
        <f t="shared" si="30"/>
        <v>#REF!</v>
      </c>
      <c r="BR59" s="7"/>
      <c r="BS59" s="7"/>
      <c r="BU59" s="6" t="e">
        <f t="shared" si="31"/>
        <v>#REF!</v>
      </c>
      <c r="BX59" s="64" t="e">
        <f t="shared" si="32"/>
        <v>#REF!</v>
      </c>
      <c r="BY59" s="64" t="e">
        <f t="shared" si="12"/>
        <v>#REF!</v>
      </c>
      <c r="BZ59" s="82" t="e">
        <f t="shared" si="13"/>
        <v>#REF!</v>
      </c>
      <c r="CA59" s="64" t="e">
        <f t="shared" si="33"/>
        <v>#REF!</v>
      </c>
      <c r="CB59" s="64" t="e">
        <f t="shared" si="34"/>
        <v>#REF!</v>
      </c>
      <c r="CC59" s="64"/>
      <c r="CG59" s="64" t="e">
        <f t="shared" si="14"/>
        <v>#REF!</v>
      </c>
      <c r="CH59" s="64" t="e">
        <f t="shared" si="15"/>
        <v>#REF!</v>
      </c>
      <c r="CM59" s="64" t="e">
        <f t="shared" si="35"/>
        <v>#REF!</v>
      </c>
      <c r="CN59" s="64" t="e">
        <f t="shared" si="17"/>
        <v>#REF!</v>
      </c>
    </row>
    <row r="60" spans="1:92" x14ac:dyDescent="0.25">
      <c r="A60" s="1">
        <v>58</v>
      </c>
      <c r="B60" s="4">
        <v>57</v>
      </c>
      <c r="C60" s="2" t="s">
        <v>14</v>
      </c>
      <c r="D60" s="50" t="s">
        <v>620</v>
      </c>
      <c r="E60" s="4">
        <v>133889</v>
      </c>
      <c r="F60" s="2" t="s">
        <v>144</v>
      </c>
      <c r="G60" s="2" t="s">
        <v>145</v>
      </c>
      <c r="H60" s="51" t="str">
        <f t="shared" si="0"/>
        <v>100142-WG1001</v>
      </c>
      <c r="I60" s="4">
        <v>100142</v>
      </c>
      <c r="J60" s="2" t="s">
        <v>135</v>
      </c>
      <c r="K60" s="2" t="s">
        <v>19</v>
      </c>
      <c r="L60" s="2" t="s">
        <v>146</v>
      </c>
      <c r="M60" s="2" t="s">
        <v>21</v>
      </c>
      <c r="N60" s="3">
        <v>45108</v>
      </c>
      <c r="O60" s="3">
        <v>45473</v>
      </c>
      <c r="P60" s="12" t="e">
        <f t="shared" si="36"/>
        <v>#REF!</v>
      </c>
      <c r="Q60" s="12"/>
      <c r="R60" s="12"/>
      <c r="S60" s="55" t="s">
        <v>1669</v>
      </c>
      <c r="T60" s="16" t="e">
        <f>VLOOKUP(E60,#REF!,12,FALSE)</f>
        <v>#REF!</v>
      </c>
      <c r="U60" s="16">
        <v>1</v>
      </c>
      <c r="V60" s="16"/>
      <c r="W60" s="17"/>
      <c r="X60" s="20"/>
      <c r="Y60" s="20"/>
      <c r="Z60" s="20"/>
      <c r="AA60" s="21"/>
      <c r="AB60" s="2" t="s">
        <v>15</v>
      </c>
      <c r="AC60" s="4">
        <v>2354</v>
      </c>
      <c r="AD60" s="4"/>
      <c r="AE60" s="4"/>
      <c r="AF60" s="4"/>
      <c r="AG60" s="4"/>
      <c r="AH60" s="4"/>
      <c r="AI60" s="4">
        <v>8</v>
      </c>
      <c r="AJ60" s="4">
        <v>103</v>
      </c>
      <c r="AK60" s="4">
        <v>224</v>
      </c>
      <c r="AL60" s="4">
        <v>43</v>
      </c>
      <c r="AM60" s="4"/>
      <c r="AN60" s="4"/>
      <c r="AO60" s="4"/>
      <c r="AP60" s="4">
        <v>4</v>
      </c>
      <c r="AQ60" s="4">
        <v>9</v>
      </c>
      <c r="AR60" s="4">
        <v>3</v>
      </c>
      <c r="AS60" s="4"/>
      <c r="AT60" s="4"/>
      <c r="AU60" s="4"/>
      <c r="AV60" s="4">
        <v>271</v>
      </c>
      <c r="AW60" s="4"/>
      <c r="AX60" s="4">
        <v>2</v>
      </c>
      <c r="AY60" s="4">
        <v>128</v>
      </c>
      <c r="AZ60" s="4"/>
      <c r="BA60" s="4"/>
      <c r="BB60" s="4">
        <v>4</v>
      </c>
      <c r="BC60" s="4"/>
      <c r="BD60" s="4"/>
      <c r="BE60" s="4">
        <v>49</v>
      </c>
      <c r="BF60" s="4"/>
      <c r="BG60" s="4">
        <v>123</v>
      </c>
      <c r="BH60" s="4">
        <f t="shared" si="9"/>
        <v>971</v>
      </c>
      <c r="BI60" s="7" t="e">
        <f t="shared" si="37"/>
        <v>#REF!</v>
      </c>
      <c r="BJ60" s="7" t="e">
        <f t="shared" si="25"/>
        <v>#REF!</v>
      </c>
      <c r="BK60" s="7"/>
      <c r="BL60" s="63"/>
      <c r="BM60" s="7" t="e">
        <f t="shared" si="26"/>
        <v>#REF!</v>
      </c>
      <c r="BN60" s="7" t="e">
        <f t="shared" si="27"/>
        <v>#REF!</v>
      </c>
      <c r="BO60" s="89" t="e">
        <f t="shared" si="28"/>
        <v>#REF!</v>
      </c>
      <c r="BP60" s="7" t="e">
        <f t="shared" si="29"/>
        <v>#REF!</v>
      </c>
      <c r="BQ60" s="7" t="e">
        <f t="shared" si="30"/>
        <v>#REF!</v>
      </c>
      <c r="BR60" s="7"/>
      <c r="BS60" s="7"/>
      <c r="BU60" s="6" t="e">
        <f t="shared" si="31"/>
        <v>#REF!</v>
      </c>
      <c r="BX60" s="64" t="e">
        <f t="shared" si="32"/>
        <v>#REF!</v>
      </c>
      <c r="BY60" s="64" t="e">
        <f t="shared" si="12"/>
        <v>#REF!</v>
      </c>
      <c r="BZ60" s="82" t="e">
        <f t="shared" si="13"/>
        <v>#REF!</v>
      </c>
      <c r="CA60" s="64" t="e">
        <f t="shared" si="33"/>
        <v>#REF!</v>
      </c>
      <c r="CB60" s="64" t="e">
        <f t="shared" si="34"/>
        <v>#REF!</v>
      </c>
      <c r="CC60" s="64"/>
      <c r="CG60" s="64" t="e">
        <f t="shared" si="14"/>
        <v>#REF!</v>
      </c>
      <c r="CH60" s="64" t="e">
        <f t="shared" si="15"/>
        <v>#REF!</v>
      </c>
      <c r="CM60" s="64" t="e">
        <f t="shared" si="35"/>
        <v>#REF!</v>
      </c>
      <c r="CN60" s="64" t="e">
        <f t="shared" si="17"/>
        <v>#REF!</v>
      </c>
    </row>
    <row r="61" spans="1:92" x14ac:dyDescent="0.25">
      <c r="A61" s="1">
        <v>59</v>
      </c>
      <c r="B61" s="4">
        <v>58</v>
      </c>
      <c r="C61" s="2" t="s">
        <v>14</v>
      </c>
      <c r="D61" s="50" t="s">
        <v>621</v>
      </c>
      <c r="E61" s="4">
        <v>139361</v>
      </c>
      <c r="F61" s="4">
        <v>350</v>
      </c>
      <c r="G61" s="2" t="s">
        <v>147</v>
      </c>
      <c r="H61" s="51" t="str">
        <f t="shared" si="0"/>
        <v>100142-350</v>
      </c>
      <c r="I61" s="4">
        <v>100142</v>
      </c>
      <c r="J61" s="2" t="s">
        <v>135</v>
      </c>
      <c r="K61" s="2" t="s">
        <v>19</v>
      </c>
      <c r="L61" s="2" t="s">
        <v>141</v>
      </c>
      <c r="M61" s="2" t="s">
        <v>21</v>
      </c>
      <c r="N61" s="3">
        <v>45108</v>
      </c>
      <c r="O61" s="3">
        <v>45473</v>
      </c>
      <c r="P61" s="12" t="e">
        <f t="shared" si="36"/>
        <v>#REF!</v>
      </c>
      <c r="Q61" s="12"/>
      <c r="R61" s="12"/>
      <c r="S61" s="55" t="s">
        <v>1669</v>
      </c>
      <c r="T61" s="16" t="e">
        <f>VLOOKUP(E61,#REF!,12,FALSE)</f>
        <v>#REF!</v>
      </c>
      <c r="U61" s="16">
        <v>1</v>
      </c>
      <c r="V61" s="16"/>
      <c r="W61" s="17"/>
      <c r="X61" s="20"/>
      <c r="Y61" s="20"/>
      <c r="Z61" s="20"/>
      <c r="AA61" s="21"/>
      <c r="AB61" s="2" t="s">
        <v>15</v>
      </c>
      <c r="AC61" s="4">
        <v>1064</v>
      </c>
      <c r="AD61" s="4">
        <v>30</v>
      </c>
      <c r="AE61" s="4"/>
      <c r="AF61" s="4">
        <v>343</v>
      </c>
      <c r="AG61" s="4">
        <v>96</v>
      </c>
      <c r="AH61" s="4"/>
      <c r="AI61" s="4">
        <v>29</v>
      </c>
      <c r="AJ61" s="4">
        <v>39</v>
      </c>
      <c r="AK61" s="4"/>
      <c r="AL61" s="4">
        <v>3</v>
      </c>
      <c r="AM61" s="4"/>
      <c r="AN61" s="4"/>
      <c r="AO61" s="4"/>
      <c r="AP61" s="4"/>
      <c r="AQ61" s="4">
        <v>25</v>
      </c>
      <c r="AR61" s="4">
        <v>4</v>
      </c>
      <c r="AS61" s="4"/>
      <c r="AT61" s="4"/>
      <c r="AU61" s="4"/>
      <c r="AV61" s="4">
        <v>1</v>
      </c>
      <c r="AW61" s="4"/>
      <c r="AX61" s="4"/>
      <c r="AY61" s="4"/>
      <c r="AZ61" s="4"/>
      <c r="BA61" s="4">
        <v>2</v>
      </c>
      <c r="BB61" s="4"/>
      <c r="BC61" s="4"/>
      <c r="BD61" s="4"/>
      <c r="BE61" s="4"/>
      <c r="BF61" s="4"/>
      <c r="BG61" s="4"/>
      <c r="BH61" s="4">
        <f t="shared" si="9"/>
        <v>572</v>
      </c>
      <c r="BI61" s="7" t="e">
        <f t="shared" si="37"/>
        <v>#REF!</v>
      </c>
      <c r="BJ61" s="7" t="e">
        <f t="shared" si="25"/>
        <v>#REF!</v>
      </c>
      <c r="BK61" s="7"/>
      <c r="BL61" s="63"/>
      <c r="BM61" s="7" t="e">
        <f t="shared" si="26"/>
        <v>#REF!</v>
      </c>
      <c r="BN61" s="7" t="e">
        <f t="shared" si="27"/>
        <v>#REF!</v>
      </c>
      <c r="BO61" s="89" t="e">
        <f t="shared" si="28"/>
        <v>#REF!</v>
      </c>
      <c r="BP61" s="7" t="e">
        <f t="shared" si="29"/>
        <v>#REF!</v>
      </c>
      <c r="BQ61" s="7" t="e">
        <f t="shared" si="30"/>
        <v>#REF!</v>
      </c>
      <c r="BR61" s="7"/>
      <c r="BS61" s="7"/>
      <c r="BU61" s="6" t="e">
        <f t="shared" si="31"/>
        <v>#REF!</v>
      </c>
      <c r="BX61" s="64" t="e">
        <f t="shared" si="32"/>
        <v>#REF!</v>
      </c>
      <c r="BY61" s="64" t="e">
        <f t="shared" si="12"/>
        <v>#REF!</v>
      </c>
      <c r="BZ61" s="82" t="e">
        <f t="shared" si="13"/>
        <v>#REF!</v>
      </c>
      <c r="CA61" s="64" t="e">
        <f t="shared" si="33"/>
        <v>#REF!</v>
      </c>
      <c r="CB61" s="64" t="e">
        <f t="shared" si="34"/>
        <v>#REF!</v>
      </c>
      <c r="CC61" s="64"/>
      <c r="CG61" s="64" t="e">
        <f t="shared" si="14"/>
        <v>#REF!</v>
      </c>
      <c r="CH61" s="64" t="e">
        <f t="shared" si="15"/>
        <v>#REF!</v>
      </c>
      <c r="CM61" s="64" t="e">
        <f t="shared" si="35"/>
        <v>#REF!</v>
      </c>
      <c r="CN61" s="64" t="e">
        <f t="shared" si="17"/>
        <v>#REF!</v>
      </c>
    </row>
    <row r="62" spans="1:92" x14ac:dyDescent="0.25">
      <c r="A62" s="1">
        <v>60</v>
      </c>
      <c r="B62" s="4">
        <v>59</v>
      </c>
      <c r="C62" s="2" t="s">
        <v>14</v>
      </c>
      <c r="D62" s="50" t="s">
        <v>622</v>
      </c>
      <c r="E62" s="4">
        <v>100484</v>
      </c>
      <c r="F62" s="2" t="s">
        <v>148</v>
      </c>
      <c r="G62" s="2" t="s">
        <v>149</v>
      </c>
      <c r="H62" s="51" t="str">
        <f t="shared" si="0"/>
        <v>100142-WG1111</v>
      </c>
      <c r="I62" s="4">
        <v>100142</v>
      </c>
      <c r="J62" s="2" t="s">
        <v>135</v>
      </c>
      <c r="K62" s="2" t="s">
        <v>19</v>
      </c>
      <c r="L62" s="2" t="s">
        <v>139</v>
      </c>
      <c r="M62" s="2" t="s">
        <v>21</v>
      </c>
      <c r="N62" s="3">
        <v>45108</v>
      </c>
      <c r="O62" s="3">
        <v>45473</v>
      </c>
      <c r="P62" s="12" t="e">
        <f t="shared" si="36"/>
        <v>#REF!</v>
      </c>
      <c r="Q62" s="12"/>
      <c r="R62" s="12"/>
      <c r="S62" s="55" t="s">
        <v>1669</v>
      </c>
      <c r="T62" s="16" t="e">
        <f>VLOOKUP(E62,#REF!,12,FALSE)</f>
        <v>#REF!</v>
      </c>
      <c r="U62" s="16">
        <v>1</v>
      </c>
      <c r="V62" s="16"/>
      <c r="W62" s="17"/>
      <c r="X62" s="20"/>
      <c r="Y62" s="20"/>
      <c r="Z62" s="20"/>
      <c r="AA62" s="21"/>
      <c r="AB62" s="2" t="s">
        <v>15</v>
      </c>
      <c r="AC62" s="4">
        <v>535</v>
      </c>
      <c r="AD62" s="4"/>
      <c r="AE62" s="4"/>
      <c r="AF62" s="4">
        <v>42</v>
      </c>
      <c r="AG62" s="4">
        <v>3</v>
      </c>
      <c r="AH62" s="4"/>
      <c r="AI62" s="4">
        <v>248</v>
      </c>
      <c r="AJ62" s="4">
        <v>24</v>
      </c>
      <c r="AK62" s="4"/>
      <c r="AL62" s="4">
        <v>2</v>
      </c>
      <c r="AM62" s="4"/>
      <c r="AN62" s="4"/>
      <c r="AO62" s="4"/>
      <c r="AP62" s="4">
        <v>15</v>
      </c>
      <c r="AQ62" s="4">
        <v>77</v>
      </c>
      <c r="AR62" s="4">
        <v>82</v>
      </c>
      <c r="AS62" s="4"/>
      <c r="AT62" s="4"/>
      <c r="AU62" s="4">
        <v>1</v>
      </c>
      <c r="AV62" s="4">
        <v>6</v>
      </c>
      <c r="AW62" s="4"/>
      <c r="AX62" s="4">
        <v>3</v>
      </c>
      <c r="AY62" s="4"/>
      <c r="AZ62" s="4">
        <v>8</v>
      </c>
      <c r="BA62" s="4"/>
      <c r="BB62" s="4">
        <v>2</v>
      </c>
      <c r="BC62" s="4"/>
      <c r="BD62" s="4">
        <v>4</v>
      </c>
      <c r="BE62" s="4"/>
      <c r="BF62" s="4"/>
      <c r="BG62" s="4"/>
      <c r="BH62" s="4">
        <f t="shared" si="9"/>
        <v>517</v>
      </c>
      <c r="BI62" s="7" t="e">
        <f t="shared" si="37"/>
        <v>#REF!</v>
      </c>
      <c r="BJ62" s="7" t="e">
        <f t="shared" si="25"/>
        <v>#REF!</v>
      </c>
      <c r="BK62" s="7"/>
      <c r="BL62" s="63"/>
      <c r="BM62" s="7" t="e">
        <f t="shared" si="26"/>
        <v>#REF!</v>
      </c>
      <c r="BN62" s="7" t="e">
        <f t="shared" si="27"/>
        <v>#REF!</v>
      </c>
      <c r="BO62" s="89" t="e">
        <f t="shared" si="28"/>
        <v>#REF!</v>
      </c>
      <c r="BP62" s="7" t="e">
        <f t="shared" si="29"/>
        <v>#REF!</v>
      </c>
      <c r="BQ62" s="7" t="e">
        <f t="shared" si="30"/>
        <v>#REF!</v>
      </c>
      <c r="BR62" s="7"/>
      <c r="BS62" s="7"/>
      <c r="BU62" s="6" t="e">
        <f t="shared" si="31"/>
        <v>#REF!</v>
      </c>
      <c r="BX62" s="64" t="e">
        <f t="shared" si="32"/>
        <v>#REF!</v>
      </c>
      <c r="BY62" s="64" t="e">
        <f t="shared" si="12"/>
        <v>#REF!</v>
      </c>
      <c r="BZ62" s="82" t="e">
        <f t="shared" si="13"/>
        <v>#REF!</v>
      </c>
      <c r="CA62" s="64" t="e">
        <f t="shared" si="33"/>
        <v>#REF!</v>
      </c>
      <c r="CB62" s="64" t="e">
        <f t="shared" si="34"/>
        <v>#REF!</v>
      </c>
      <c r="CC62" s="64"/>
      <c r="CG62" s="64" t="e">
        <f t="shared" si="14"/>
        <v>#REF!</v>
      </c>
      <c r="CH62" s="64" t="e">
        <f t="shared" si="15"/>
        <v>#REF!</v>
      </c>
      <c r="CM62" s="64" t="e">
        <f t="shared" si="35"/>
        <v>#REF!</v>
      </c>
      <c r="CN62" s="64" t="e">
        <f t="shared" si="17"/>
        <v>#REF!</v>
      </c>
    </row>
    <row r="63" spans="1:92" x14ac:dyDescent="0.25">
      <c r="A63" s="1">
        <v>61</v>
      </c>
      <c r="B63" s="4">
        <v>60</v>
      </c>
      <c r="C63" s="2" t="s">
        <v>14</v>
      </c>
      <c r="D63" s="50" t="s">
        <v>623</v>
      </c>
      <c r="E63" s="4">
        <v>113406</v>
      </c>
      <c r="F63" s="2" t="s">
        <v>150</v>
      </c>
      <c r="G63" s="2" t="s">
        <v>151</v>
      </c>
      <c r="H63" s="51" t="str">
        <f t="shared" si="0"/>
        <v>100142-WG370</v>
      </c>
      <c r="I63" s="4">
        <v>100142</v>
      </c>
      <c r="J63" s="2" t="s">
        <v>135</v>
      </c>
      <c r="K63" s="2" t="s">
        <v>19</v>
      </c>
      <c r="L63" s="2" t="s">
        <v>152</v>
      </c>
      <c r="M63" s="2" t="s">
        <v>21</v>
      </c>
      <c r="N63" s="3">
        <v>45108</v>
      </c>
      <c r="O63" s="3">
        <v>45473</v>
      </c>
      <c r="P63" s="12" t="e">
        <f t="shared" si="36"/>
        <v>#REF!</v>
      </c>
      <c r="Q63" s="12"/>
      <c r="R63" s="12"/>
      <c r="S63" s="55" t="s">
        <v>1669</v>
      </c>
      <c r="T63" s="16" t="e">
        <f>VLOOKUP(E63,#REF!,12,FALSE)</f>
        <v>#REF!</v>
      </c>
      <c r="U63" s="16">
        <v>1</v>
      </c>
      <c r="V63" s="16"/>
      <c r="W63" s="17"/>
      <c r="X63" s="20"/>
      <c r="Y63" s="20"/>
      <c r="Z63" s="20"/>
      <c r="AA63" s="21"/>
      <c r="AB63" s="2" t="s">
        <v>15</v>
      </c>
      <c r="AC63" s="4">
        <v>554</v>
      </c>
      <c r="AD63" s="4">
        <v>5</v>
      </c>
      <c r="AE63" s="4"/>
      <c r="AF63" s="4">
        <v>30</v>
      </c>
      <c r="AG63" s="4"/>
      <c r="AH63" s="4"/>
      <c r="AI63" s="4">
        <v>4</v>
      </c>
      <c r="AJ63" s="4">
        <v>98</v>
      </c>
      <c r="AK63" s="4"/>
      <c r="AL63" s="4">
        <v>2</v>
      </c>
      <c r="AM63" s="4"/>
      <c r="AN63" s="4"/>
      <c r="AO63" s="4"/>
      <c r="AP63" s="4"/>
      <c r="AQ63" s="4"/>
      <c r="AR63" s="4"/>
      <c r="AS63" s="4">
        <v>129</v>
      </c>
      <c r="AT63" s="4"/>
      <c r="AU63" s="4"/>
      <c r="AV63" s="4"/>
      <c r="AW63" s="4"/>
      <c r="AX63" s="4"/>
      <c r="AY63" s="4"/>
      <c r="AZ63" s="4"/>
      <c r="BA63" s="4">
        <v>34</v>
      </c>
      <c r="BB63" s="4"/>
      <c r="BC63" s="4"/>
      <c r="BD63" s="4">
        <v>12</v>
      </c>
      <c r="BE63" s="4"/>
      <c r="BF63" s="4"/>
      <c r="BG63" s="4"/>
      <c r="BH63" s="4">
        <f t="shared" si="9"/>
        <v>314</v>
      </c>
      <c r="BI63" s="7" t="e">
        <f t="shared" si="37"/>
        <v>#REF!</v>
      </c>
      <c r="BJ63" s="7" t="e">
        <f t="shared" si="25"/>
        <v>#REF!</v>
      </c>
      <c r="BK63" s="7"/>
      <c r="BL63" s="63"/>
      <c r="BM63" s="7" t="e">
        <f t="shared" si="26"/>
        <v>#REF!</v>
      </c>
      <c r="BN63" s="7" t="e">
        <f t="shared" si="27"/>
        <v>#REF!</v>
      </c>
      <c r="BO63" s="89" t="e">
        <f t="shared" si="28"/>
        <v>#REF!</v>
      </c>
      <c r="BP63" s="7" t="e">
        <f t="shared" si="29"/>
        <v>#REF!</v>
      </c>
      <c r="BQ63" s="7" t="e">
        <f t="shared" si="30"/>
        <v>#REF!</v>
      </c>
      <c r="BR63" s="7"/>
      <c r="BS63" s="7"/>
      <c r="BU63" s="6" t="e">
        <f t="shared" si="31"/>
        <v>#REF!</v>
      </c>
      <c r="BX63" s="64" t="e">
        <f t="shared" si="32"/>
        <v>#REF!</v>
      </c>
      <c r="BY63" s="64" t="e">
        <f t="shared" si="12"/>
        <v>#REF!</v>
      </c>
      <c r="BZ63" s="82" t="e">
        <f t="shared" si="13"/>
        <v>#REF!</v>
      </c>
      <c r="CA63" s="64" t="e">
        <f t="shared" si="33"/>
        <v>#REF!</v>
      </c>
      <c r="CB63" s="64" t="e">
        <f t="shared" si="34"/>
        <v>#REF!</v>
      </c>
      <c r="CC63" s="64"/>
      <c r="CG63" s="64" t="e">
        <f t="shared" si="14"/>
        <v>#REF!</v>
      </c>
      <c r="CH63" s="64" t="e">
        <f t="shared" si="15"/>
        <v>#REF!</v>
      </c>
      <c r="CM63" s="64" t="e">
        <f t="shared" si="35"/>
        <v>#REF!</v>
      </c>
      <c r="CN63" s="64" t="e">
        <f t="shared" si="17"/>
        <v>#REF!</v>
      </c>
    </row>
    <row r="64" spans="1:92" x14ac:dyDescent="0.25">
      <c r="A64" s="1">
        <v>62</v>
      </c>
      <c r="B64" s="4">
        <v>61</v>
      </c>
      <c r="C64" s="2" t="s">
        <v>14</v>
      </c>
      <c r="D64" s="50" t="s">
        <v>624</v>
      </c>
      <c r="E64" s="4">
        <v>113412</v>
      </c>
      <c r="F64" s="4">
        <v>8229</v>
      </c>
      <c r="G64" s="2" t="s">
        <v>153</v>
      </c>
      <c r="H64" s="51" t="str">
        <f t="shared" si="0"/>
        <v>100142-8229</v>
      </c>
      <c r="I64" s="4">
        <v>100142</v>
      </c>
      <c r="J64" s="2" t="s">
        <v>135</v>
      </c>
      <c r="K64" s="2" t="s">
        <v>19</v>
      </c>
      <c r="L64" s="2" t="s">
        <v>154</v>
      </c>
      <c r="M64" s="2" t="s">
        <v>21</v>
      </c>
      <c r="N64" s="3">
        <v>45108</v>
      </c>
      <c r="O64" s="3">
        <v>45473</v>
      </c>
      <c r="P64" s="12" t="e">
        <f t="shared" si="36"/>
        <v>#REF!</v>
      </c>
      <c r="Q64" s="12"/>
      <c r="R64" s="12"/>
      <c r="S64" s="55" t="s">
        <v>1669</v>
      </c>
      <c r="T64" s="16" t="e">
        <f>VLOOKUP(E64,#REF!,12,FALSE)</f>
        <v>#REF!</v>
      </c>
      <c r="U64" s="16">
        <v>1</v>
      </c>
      <c r="V64" s="16"/>
      <c r="W64" s="17"/>
      <c r="X64" s="20"/>
      <c r="Y64" s="20"/>
      <c r="Z64" s="20"/>
      <c r="AA64" s="21"/>
      <c r="AB64" s="2" t="s">
        <v>15</v>
      </c>
      <c r="AC64" s="4">
        <v>469</v>
      </c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>
        <v>1</v>
      </c>
      <c r="AS64" s="4">
        <v>236</v>
      </c>
      <c r="AT64" s="4"/>
      <c r="AU64" s="4"/>
      <c r="AV64" s="4"/>
      <c r="AW64" s="4"/>
      <c r="AX64" s="4"/>
      <c r="AY64" s="4"/>
      <c r="AZ64" s="4"/>
      <c r="BA64" s="4">
        <v>2</v>
      </c>
      <c r="BB64" s="4"/>
      <c r="BC64" s="4"/>
      <c r="BD64" s="4"/>
      <c r="BE64" s="4"/>
      <c r="BF64" s="4"/>
      <c r="BG64" s="4"/>
      <c r="BH64" s="4">
        <f t="shared" si="9"/>
        <v>239</v>
      </c>
      <c r="BI64" s="7" t="e">
        <f t="shared" si="37"/>
        <v>#REF!</v>
      </c>
      <c r="BJ64" s="7" t="e">
        <f t="shared" si="25"/>
        <v>#REF!</v>
      </c>
      <c r="BK64" s="7"/>
      <c r="BL64" s="63"/>
      <c r="BM64" s="7" t="e">
        <f t="shared" si="26"/>
        <v>#REF!</v>
      </c>
      <c r="BN64" s="7" t="e">
        <f t="shared" si="27"/>
        <v>#REF!</v>
      </c>
      <c r="BO64" s="89" t="e">
        <f t="shared" si="28"/>
        <v>#REF!</v>
      </c>
      <c r="BP64" s="7" t="e">
        <f t="shared" si="29"/>
        <v>#REF!</v>
      </c>
      <c r="BQ64" s="7" t="e">
        <f t="shared" si="30"/>
        <v>#REF!</v>
      </c>
      <c r="BR64" s="7"/>
      <c r="BS64" s="7"/>
      <c r="BU64" s="6" t="e">
        <f t="shared" si="31"/>
        <v>#REF!</v>
      </c>
      <c r="BX64" s="64" t="e">
        <f t="shared" si="32"/>
        <v>#REF!</v>
      </c>
      <c r="BY64" s="64" t="e">
        <f t="shared" si="12"/>
        <v>#REF!</v>
      </c>
      <c r="BZ64" s="82" t="e">
        <f t="shared" si="13"/>
        <v>#REF!</v>
      </c>
      <c r="CA64" s="64" t="e">
        <f t="shared" si="33"/>
        <v>#REF!</v>
      </c>
      <c r="CB64" s="64" t="e">
        <f t="shared" si="34"/>
        <v>#REF!</v>
      </c>
      <c r="CC64" s="64"/>
      <c r="CG64" s="64" t="e">
        <f t="shared" si="14"/>
        <v>#REF!</v>
      </c>
      <c r="CH64" s="64" t="e">
        <f t="shared" si="15"/>
        <v>#REF!</v>
      </c>
      <c r="CM64" s="64" t="e">
        <f t="shared" si="35"/>
        <v>#REF!</v>
      </c>
      <c r="CN64" s="64" t="e">
        <f t="shared" si="17"/>
        <v>#REF!</v>
      </c>
    </row>
    <row r="65" spans="1:92" x14ac:dyDescent="0.25">
      <c r="A65" s="1">
        <v>63</v>
      </c>
      <c r="B65" s="4">
        <v>62</v>
      </c>
      <c r="C65" s="2" t="s">
        <v>14</v>
      </c>
      <c r="D65" s="50" t="s">
        <v>625</v>
      </c>
      <c r="E65" s="4">
        <v>113419</v>
      </c>
      <c r="F65" s="2" t="s">
        <v>155</v>
      </c>
      <c r="G65" s="2" t="s">
        <v>156</v>
      </c>
      <c r="H65" s="51" t="str">
        <f t="shared" si="0"/>
        <v>100142-WG825</v>
      </c>
      <c r="I65" s="4">
        <v>100142</v>
      </c>
      <c r="J65" s="2" t="s">
        <v>135</v>
      </c>
      <c r="K65" s="2" t="s">
        <v>19</v>
      </c>
      <c r="L65" s="2" t="s">
        <v>154</v>
      </c>
      <c r="M65" s="2" t="s">
        <v>21</v>
      </c>
      <c r="N65" s="3">
        <v>45108</v>
      </c>
      <c r="O65" s="3">
        <v>45473</v>
      </c>
      <c r="P65" s="12" t="e">
        <f t="shared" si="36"/>
        <v>#REF!</v>
      </c>
      <c r="Q65" s="12"/>
      <c r="R65" s="12"/>
      <c r="S65" s="55" t="s">
        <v>1669</v>
      </c>
      <c r="T65" s="16" t="e">
        <f>VLOOKUP(E65,#REF!,12,FALSE)</f>
        <v>#REF!</v>
      </c>
      <c r="U65" s="16">
        <v>1</v>
      </c>
      <c r="V65" s="16"/>
      <c r="W65" s="17"/>
      <c r="X65" s="20"/>
      <c r="Y65" s="20"/>
      <c r="Z65" s="20"/>
      <c r="AA65" s="21"/>
      <c r="AB65" s="2" t="s">
        <v>15</v>
      </c>
      <c r="AC65" s="4">
        <v>6897</v>
      </c>
      <c r="AD65" s="4">
        <v>499</v>
      </c>
      <c r="AE65" s="4"/>
      <c r="AF65" s="4">
        <v>19</v>
      </c>
      <c r="AG65" s="4">
        <v>60</v>
      </c>
      <c r="AH65" s="4">
        <v>10</v>
      </c>
      <c r="AI65" s="4"/>
      <c r="AJ65" s="4">
        <v>25</v>
      </c>
      <c r="AK65" s="4">
        <v>238</v>
      </c>
      <c r="AL65" s="4">
        <v>2</v>
      </c>
      <c r="AM65" s="4"/>
      <c r="AN65" s="4">
        <v>525</v>
      </c>
      <c r="AO65" s="4">
        <v>123</v>
      </c>
      <c r="AP65" s="4">
        <v>13</v>
      </c>
      <c r="AQ65" s="4">
        <v>453</v>
      </c>
      <c r="AR65" s="4">
        <v>3</v>
      </c>
      <c r="AS65" s="4"/>
      <c r="AT65" s="4">
        <v>5</v>
      </c>
      <c r="AU65" s="4">
        <v>30</v>
      </c>
      <c r="AV65" s="4">
        <v>12</v>
      </c>
      <c r="AW65" s="4">
        <v>383</v>
      </c>
      <c r="AX65" s="4">
        <v>127</v>
      </c>
      <c r="AY65" s="4"/>
      <c r="AZ65" s="4">
        <v>92</v>
      </c>
      <c r="BA65" s="4"/>
      <c r="BB65" s="4">
        <v>50</v>
      </c>
      <c r="BC65" s="4"/>
      <c r="BD65" s="4">
        <v>25</v>
      </c>
      <c r="BE65" s="4">
        <v>5</v>
      </c>
      <c r="BF65" s="4"/>
      <c r="BG65" s="4"/>
      <c r="BH65" s="4">
        <f t="shared" si="9"/>
        <v>2699</v>
      </c>
      <c r="BI65" s="7" t="e">
        <f t="shared" si="37"/>
        <v>#REF!</v>
      </c>
      <c r="BJ65" s="7" t="e">
        <f t="shared" si="25"/>
        <v>#REF!</v>
      </c>
      <c r="BK65" s="7"/>
      <c r="BL65" s="63"/>
      <c r="BM65" s="7" t="e">
        <f t="shared" si="26"/>
        <v>#REF!</v>
      </c>
      <c r="BN65" s="7" t="e">
        <f t="shared" si="27"/>
        <v>#REF!</v>
      </c>
      <c r="BO65" s="89" t="e">
        <f t="shared" si="28"/>
        <v>#REF!</v>
      </c>
      <c r="BP65" s="7" t="e">
        <f t="shared" si="29"/>
        <v>#REF!</v>
      </c>
      <c r="BQ65" s="7" t="e">
        <f t="shared" si="30"/>
        <v>#REF!</v>
      </c>
      <c r="BR65" s="7"/>
      <c r="BS65" s="7"/>
      <c r="BU65" s="6" t="e">
        <f t="shared" si="31"/>
        <v>#REF!</v>
      </c>
      <c r="BX65" s="64" t="e">
        <f t="shared" si="32"/>
        <v>#REF!</v>
      </c>
      <c r="BY65" s="64" t="e">
        <f t="shared" si="12"/>
        <v>#REF!</v>
      </c>
      <c r="BZ65" s="82" t="e">
        <f t="shared" si="13"/>
        <v>#REF!</v>
      </c>
      <c r="CA65" s="64" t="e">
        <f t="shared" si="33"/>
        <v>#REF!</v>
      </c>
      <c r="CB65" s="64" t="e">
        <f t="shared" si="34"/>
        <v>#REF!</v>
      </c>
      <c r="CC65" s="64"/>
      <c r="CG65" s="64" t="e">
        <f t="shared" si="14"/>
        <v>#REF!</v>
      </c>
      <c r="CH65" s="64" t="e">
        <f t="shared" si="15"/>
        <v>#REF!</v>
      </c>
      <c r="CM65" s="64" t="e">
        <f t="shared" si="35"/>
        <v>#REF!</v>
      </c>
      <c r="CN65" s="64" t="e">
        <f t="shared" si="17"/>
        <v>#REF!</v>
      </c>
    </row>
    <row r="66" spans="1:92" x14ac:dyDescent="0.25">
      <c r="A66" s="1">
        <v>64</v>
      </c>
      <c r="B66" s="4">
        <v>63</v>
      </c>
      <c r="C66" s="2" t="s">
        <v>14</v>
      </c>
      <c r="D66" s="50" t="s">
        <v>626</v>
      </c>
      <c r="E66" s="4">
        <v>113420</v>
      </c>
      <c r="F66" s="2" t="s">
        <v>157</v>
      </c>
      <c r="G66" s="2" t="s">
        <v>158</v>
      </c>
      <c r="H66" s="51" t="str">
        <f t="shared" si="0"/>
        <v>100142-WG828</v>
      </c>
      <c r="I66" s="4">
        <v>100142</v>
      </c>
      <c r="J66" s="2" t="s">
        <v>135</v>
      </c>
      <c r="K66" s="2" t="s">
        <v>19</v>
      </c>
      <c r="L66" s="2" t="s">
        <v>154</v>
      </c>
      <c r="M66" s="2" t="s">
        <v>21</v>
      </c>
      <c r="N66" s="3">
        <v>45108</v>
      </c>
      <c r="O66" s="3">
        <v>45473</v>
      </c>
      <c r="P66" s="12" t="e">
        <f t="shared" si="36"/>
        <v>#REF!</v>
      </c>
      <c r="Q66" s="12"/>
      <c r="R66" s="12"/>
      <c r="S66" s="55" t="s">
        <v>1669</v>
      </c>
      <c r="T66" s="16" t="e">
        <f>VLOOKUP(E66,#REF!,12,FALSE)</f>
        <v>#REF!</v>
      </c>
      <c r="U66" s="16">
        <v>1</v>
      </c>
      <c r="V66" s="16"/>
      <c r="W66" s="17"/>
      <c r="X66" s="20"/>
      <c r="Y66" s="20"/>
      <c r="Z66" s="20"/>
      <c r="AA66" s="21"/>
      <c r="AB66" s="2" t="s">
        <v>15</v>
      </c>
      <c r="AC66" s="4">
        <v>1700</v>
      </c>
      <c r="AD66" s="4">
        <v>7</v>
      </c>
      <c r="AE66" s="4">
        <v>1</v>
      </c>
      <c r="AF66" s="4"/>
      <c r="AG66" s="4">
        <v>191</v>
      </c>
      <c r="AH66" s="4"/>
      <c r="AI66" s="4">
        <v>87</v>
      </c>
      <c r="AJ66" s="4">
        <v>6</v>
      </c>
      <c r="AK66" s="4"/>
      <c r="AL66" s="4">
        <v>2</v>
      </c>
      <c r="AM66" s="4"/>
      <c r="AN66" s="4"/>
      <c r="AO66" s="4"/>
      <c r="AP66" s="4"/>
      <c r="AQ66" s="4"/>
      <c r="AR66" s="4">
        <v>15</v>
      </c>
      <c r="AS66" s="4">
        <v>63</v>
      </c>
      <c r="AT66" s="4">
        <v>48</v>
      </c>
      <c r="AU66" s="4">
        <v>48</v>
      </c>
      <c r="AV66" s="4">
        <v>16</v>
      </c>
      <c r="AW66" s="4"/>
      <c r="AX66" s="4">
        <v>1</v>
      </c>
      <c r="AY66" s="4"/>
      <c r="AZ66" s="4">
        <v>28</v>
      </c>
      <c r="BA66" s="4"/>
      <c r="BB66" s="4">
        <v>6</v>
      </c>
      <c r="BC66" s="4"/>
      <c r="BD66" s="4"/>
      <c r="BE66" s="4"/>
      <c r="BF66" s="4"/>
      <c r="BG66" s="4"/>
      <c r="BH66" s="4">
        <f t="shared" si="9"/>
        <v>519</v>
      </c>
      <c r="BI66" s="7" t="e">
        <f t="shared" si="37"/>
        <v>#REF!</v>
      </c>
      <c r="BJ66" s="7" t="e">
        <f t="shared" si="25"/>
        <v>#REF!</v>
      </c>
      <c r="BK66" s="7"/>
      <c r="BL66" s="63"/>
      <c r="BM66" s="7" t="e">
        <f t="shared" si="26"/>
        <v>#REF!</v>
      </c>
      <c r="BN66" s="7" t="e">
        <f t="shared" si="27"/>
        <v>#REF!</v>
      </c>
      <c r="BO66" s="89" t="e">
        <f t="shared" si="28"/>
        <v>#REF!</v>
      </c>
      <c r="BP66" s="7" t="e">
        <f t="shared" si="29"/>
        <v>#REF!</v>
      </c>
      <c r="BQ66" s="7" t="e">
        <f t="shared" si="30"/>
        <v>#REF!</v>
      </c>
      <c r="BR66" s="7"/>
      <c r="BS66" s="7"/>
      <c r="BU66" s="6" t="e">
        <f t="shared" si="31"/>
        <v>#REF!</v>
      </c>
      <c r="BX66" s="64" t="e">
        <f t="shared" si="32"/>
        <v>#REF!</v>
      </c>
      <c r="BY66" s="64" t="e">
        <f t="shared" si="12"/>
        <v>#REF!</v>
      </c>
      <c r="BZ66" s="82" t="e">
        <f t="shared" si="13"/>
        <v>#REF!</v>
      </c>
      <c r="CA66" s="64" t="e">
        <f t="shared" si="33"/>
        <v>#REF!</v>
      </c>
      <c r="CB66" s="64" t="e">
        <f t="shared" si="34"/>
        <v>#REF!</v>
      </c>
      <c r="CC66" s="64"/>
      <c r="CG66" s="64" t="e">
        <f t="shared" si="14"/>
        <v>#REF!</v>
      </c>
      <c r="CH66" s="64" t="e">
        <f t="shared" si="15"/>
        <v>#REF!</v>
      </c>
      <c r="CM66" s="64" t="e">
        <f t="shared" si="35"/>
        <v>#REF!</v>
      </c>
      <c r="CN66" s="64" t="e">
        <f t="shared" si="17"/>
        <v>#REF!</v>
      </c>
    </row>
    <row r="67" spans="1:92" x14ac:dyDescent="0.25">
      <c r="A67" s="1">
        <v>65</v>
      </c>
      <c r="B67" s="4">
        <v>64</v>
      </c>
      <c r="C67" s="2" t="s">
        <v>14</v>
      </c>
      <c r="D67" s="50" t="s">
        <v>627</v>
      </c>
      <c r="E67" s="4">
        <v>113421</v>
      </c>
      <c r="F67" s="2" t="s">
        <v>159</v>
      </c>
      <c r="G67" s="2" t="s">
        <v>160</v>
      </c>
      <c r="H67" s="51" t="str">
        <f t="shared" ref="H67:H130" si="38">_xlfn.CONCAT(I67,"-",F67)</f>
        <v>100142-WG829</v>
      </c>
      <c r="I67" s="4">
        <v>100142</v>
      </c>
      <c r="J67" s="2" t="s">
        <v>135</v>
      </c>
      <c r="K67" s="2" t="s">
        <v>19</v>
      </c>
      <c r="L67" s="2" t="s">
        <v>154</v>
      </c>
      <c r="M67" s="2" t="s">
        <v>21</v>
      </c>
      <c r="N67" s="3">
        <v>45108</v>
      </c>
      <c r="O67" s="3">
        <v>45473</v>
      </c>
      <c r="P67" s="12" t="e">
        <f t="shared" si="36"/>
        <v>#REF!</v>
      </c>
      <c r="Q67" s="12"/>
      <c r="R67" s="12"/>
      <c r="S67" s="55" t="s">
        <v>1669</v>
      </c>
      <c r="T67" s="16" t="e">
        <f>VLOOKUP(E67,#REF!,12,FALSE)</f>
        <v>#REF!</v>
      </c>
      <c r="U67" s="16">
        <v>1</v>
      </c>
      <c r="V67" s="16"/>
      <c r="W67" s="17"/>
      <c r="X67" s="20"/>
      <c r="Y67" s="20"/>
      <c r="Z67" s="20"/>
      <c r="AA67" s="21"/>
      <c r="AB67" s="2" t="s">
        <v>15</v>
      </c>
      <c r="AC67" s="4">
        <v>6225</v>
      </c>
      <c r="AD67" s="4">
        <v>456</v>
      </c>
      <c r="AE67" s="4">
        <v>13</v>
      </c>
      <c r="AF67" s="4">
        <v>132</v>
      </c>
      <c r="AG67" s="4">
        <v>94</v>
      </c>
      <c r="AH67" s="4">
        <v>8</v>
      </c>
      <c r="AI67" s="4">
        <v>55</v>
      </c>
      <c r="AJ67" s="4"/>
      <c r="AK67" s="4"/>
      <c r="AL67" s="4">
        <v>3</v>
      </c>
      <c r="AM67" s="4"/>
      <c r="AN67" s="4"/>
      <c r="AO67" s="4"/>
      <c r="AP67" s="4">
        <v>19</v>
      </c>
      <c r="AQ67" s="4">
        <v>275</v>
      </c>
      <c r="AR67" s="4">
        <v>240</v>
      </c>
      <c r="AS67" s="4">
        <v>52</v>
      </c>
      <c r="AT67" s="4">
        <v>37</v>
      </c>
      <c r="AU67" s="4">
        <v>9</v>
      </c>
      <c r="AV67" s="4"/>
      <c r="AW67" s="4"/>
      <c r="AX67" s="4">
        <v>3</v>
      </c>
      <c r="AY67" s="4">
        <v>257</v>
      </c>
      <c r="AZ67" s="4">
        <v>36</v>
      </c>
      <c r="BA67" s="4"/>
      <c r="BB67" s="4">
        <v>17</v>
      </c>
      <c r="BC67" s="4"/>
      <c r="BD67" s="4">
        <v>2</v>
      </c>
      <c r="BE67" s="4"/>
      <c r="BF67" s="4"/>
      <c r="BG67" s="4"/>
      <c r="BH67" s="4">
        <f t="shared" si="9"/>
        <v>1708</v>
      </c>
      <c r="BI67" s="7" t="e">
        <f t="shared" si="37"/>
        <v>#REF!</v>
      </c>
      <c r="BJ67" s="7" t="e">
        <f t="shared" si="25"/>
        <v>#REF!</v>
      </c>
      <c r="BK67" s="7"/>
      <c r="BL67" s="63"/>
      <c r="BM67" s="7" t="e">
        <f t="shared" si="26"/>
        <v>#REF!</v>
      </c>
      <c r="BN67" s="7" t="e">
        <f t="shared" si="27"/>
        <v>#REF!</v>
      </c>
      <c r="BO67" s="89" t="e">
        <f t="shared" si="28"/>
        <v>#REF!</v>
      </c>
      <c r="BP67" s="7" t="e">
        <f t="shared" si="29"/>
        <v>#REF!</v>
      </c>
      <c r="BQ67" s="7" t="e">
        <f t="shared" si="30"/>
        <v>#REF!</v>
      </c>
      <c r="BR67" s="7"/>
      <c r="BS67" s="7"/>
      <c r="BU67" s="6" t="e">
        <f t="shared" si="31"/>
        <v>#REF!</v>
      </c>
      <c r="BX67" s="64" t="e">
        <f t="shared" si="32"/>
        <v>#REF!</v>
      </c>
      <c r="BY67" s="64" t="e">
        <f t="shared" si="12"/>
        <v>#REF!</v>
      </c>
      <c r="BZ67" s="82" t="e">
        <f t="shared" si="13"/>
        <v>#REF!</v>
      </c>
      <c r="CA67" s="64" t="e">
        <f t="shared" si="33"/>
        <v>#REF!</v>
      </c>
      <c r="CB67" s="64" t="e">
        <f t="shared" si="34"/>
        <v>#REF!</v>
      </c>
      <c r="CC67" s="64"/>
      <c r="CG67" s="64" t="e">
        <f t="shared" si="14"/>
        <v>#REF!</v>
      </c>
      <c r="CH67" s="64" t="e">
        <f t="shared" si="15"/>
        <v>#REF!</v>
      </c>
      <c r="CM67" s="64" t="e">
        <f t="shared" si="35"/>
        <v>#REF!</v>
      </c>
      <c r="CN67" s="64" t="e">
        <f t="shared" si="17"/>
        <v>#REF!</v>
      </c>
    </row>
    <row r="68" spans="1:92" x14ac:dyDescent="0.25">
      <c r="A68" s="1">
        <v>66</v>
      </c>
      <c r="B68" s="4">
        <v>65</v>
      </c>
      <c r="C68" s="2" t="s">
        <v>14</v>
      </c>
      <c r="D68" s="50" t="s">
        <v>628</v>
      </c>
      <c r="E68" s="4">
        <v>134042</v>
      </c>
      <c r="F68" s="2" t="s">
        <v>161</v>
      </c>
      <c r="G68" s="2" t="s">
        <v>162</v>
      </c>
      <c r="H68" s="51" t="str">
        <f t="shared" si="38"/>
        <v>100142-WG380</v>
      </c>
      <c r="I68" s="4">
        <v>100142</v>
      </c>
      <c r="J68" s="2" t="s">
        <v>135</v>
      </c>
      <c r="K68" s="2" t="s">
        <v>19</v>
      </c>
      <c r="L68" s="2" t="s">
        <v>152</v>
      </c>
      <c r="M68" s="2" t="s">
        <v>21</v>
      </c>
      <c r="N68" s="3">
        <v>45108</v>
      </c>
      <c r="O68" s="3">
        <v>45473</v>
      </c>
      <c r="P68" s="12" t="e">
        <f t="shared" si="36"/>
        <v>#REF!</v>
      </c>
      <c r="Q68" s="12"/>
      <c r="R68" s="12"/>
      <c r="S68" s="55" t="s">
        <v>1669</v>
      </c>
      <c r="T68" s="16" t="e">
        <f>VLOOKUP(E68,#REF!,12,FALSE)</f>
        <v>#REF!</v>
      </c>
      <c r="U68" s="16">
        <v>1</v>
      </c>
      <c r="V68" s="16"/>
      <c r="W68" s="17"/>
      <c r="X68" s="20"/>
      <c r="Y68" s="20"/>
      <c r="Z68" s="20"/>
      <c r="AA68" s="21"/>
      <c r="AB68" s="2" t="s">
        <v>15</v>
      </c>
      <c r="AC68" s="4">
        <v>1048</v>
      </c>
      <c r="AD68" s="4"/>
      <c r="AE68" s="4"/>
      <c r="AF68" s="4">
        <v>1</v>
      </c>
      <c r="AG68" s="4">
        <v>20</v>
      </c>
      <c r="AH68" s="4"/>
      <c r="AI68" s="4">
        <v>44</v>
      </c>
      <c r="AJ68" s="4"/>
      <c r="AK68" s="4"/>
      <c r="AL68" s="4">
        <v>2</v>
      </c>
      <c r="AM68" s="4"/>
      <c r="AN68" s="4">
        <v>35</v>
      </c>
      <c r="AO68" s="4"/>
      <c r="AP68" s="4">
        <v>33</v>
      </c>
      <c r="AQ68" s="4"/>
      <c r="AR68" s="4"/>
      <c r="AS68" s="4">
        <v>11</v>
      </c>
      <c r="AT68" s="4">
        <v>33</v>
      </c>
      <c r="AU68" s="4">
        <v>3</v>
      </c>
      <c r="AV68" s="4">
        <v>2</v>
      </c>
      <c r="AW68" s="4"/>
      <c r="AX68" s="4"/>
      <c r="AY68" s="4">
        <v>9</v>
      </c>
      <c r="AZ68" s="4"/>
      <c r="BA68" s="4"/>
      <c r="BB68" s="4">
        <v>40</v>
      </c>
      <c r="BC68" s="4">
        <v>1</v>
      </c>
      <c r="BD68" s="4">
        <v>14</v>
      </c>
      <c r="BE68" s="4"/>
      <c r="BF68" s="4"/>
      <c r="BG68" s="4"/>
      <c r="BH68" s="4">
        <f t="shared" ref="BH68:BH131" si="39">SUM(AD68:BG68)</f>
        <v>248</v>
      </c>
      <c r="BI68" s="7" t="e">
        <f t="shared" si="37"/>
        <v>#REF!</v>
      </c>
      <c r="BJ68" s="7" t="e">
        <f t="shared" si="25"/>
        <v>#REF!</v>
      </c>
      <c r="BK68" s="7"/>
      <c r="BL68" s="63"/>
      <c r="BM68" s="7" t="e">
        <f t="shared" si="26"/>
        <v>#REF!</v>
      </c>
      <c r="BN68" s="7" t="e">
        <f t="shared" si="27"/>
        <v>#REF!</v>
      </c>
      <c r="BO68" s="89" t="e">
        <f t="shared" si="28"/>
        <v>#REF!</v>
      </c>
      <c r="BP68" s="7" t="e">
        <f t="shared" si="29"/>
        <v>#REF!</v>
      </c>
      <c r="BQ68" s="7" t="e">
        <f t="shared" si="30"/>
        <v>#REF!</v>
      </c>
      <c r="BR68" s="7"/>
      <c r="BS68" s="7"/>
      <c r="BU68" s="6" t="e">
        <f t="shared" si="31"/>
        <v>#REF!</v>
      </c>
      <c r="BX68" s="64" t="e">
        <f t="shared" si="32"/>
        <v>#REF!</v>
      </c>
      <c r="BY68" s="64" t="e">
        <f t="shared" ref="BY68:BY131" si="40">(BU68+BV68)-BI68</f>
        <v>#REF!</v>
      </c>
      <c r="BZ68" s="82" t="e">
        <f t="shared" ref="BZ68:BZ131" si="41">((BU68+BV68)-BI68)/(BU68+BV68)</f>
        <v>#REF!</v>
      </c>
      <c r="CA68" s="64" t="e">
        <f t="shared" si="33"/>
        <v>#REF!</v>
      </c>
      <c r="CB68" s="64" t="e">
        <f t="shared" si="34"/>
        <v>#REF!</v>
      </c>
      <c r="CC68" s="64"/>
      <c r="CG68" s="64" t="e">
        <f t="shared" ref="CG68:CG131" si="42">BI68*BH68</f>
        <v>#REF!</v>
      </c>
      <c r="CH68" s="64" t="e">
        <f t="shared" ref="CH68:CH131" si="43">(BJ68+BK68)*BH68</f>
        <v>#REF!</v>
      </c>
      <c r="CM68" s="64" t="e">
        <f t="shared" si="35"/>
        <v>#REF!</v>
      </c>
      <c r="CN68" s="64" t="e">
        <f t="shared" ref="CN68:CN131" si="44">(BU68+BV68)*BH68</f>
        <v>#REF!</v>
      </c>
    </row>
    <row r="69" spans="1:92" x14ac:dyDescent="0.25">
      <c r="A69" s="1">
        <v>67</v>
      </c>
      <c r="B69" s="4">
        <v>66</v>
      </c>
      <c r="C69" s="2" t="s">
        <v>14</v>
      </c>
      <c r="D69" s="50" t="s">
        <v>629</v>
      </c>
      <c r="E69" s="4">
        <v>134181</v>
      </c>
      <c r="F69" s="2" t="s">
        <v>163</v>
      </c>
      <c r="G69" s="2" t="s">
        <v>164</v>
      </c>
      <c r="H69" s="51" t="str">
        <f t="shared" si="38"/>
        <v>100142-WG381</v>
      </c>
      <c r="I69" s="4">
        <v>100142</v>
      </c>
      <c r="J69" s="2" t="s">
        <v>135</v>
      </c>
      <c r="K69" s="2" t="s">
        <v>19</v>
      </c>
      <c r="L69" s="2" t="s">
        <v>152</v>
      </c>
      <c r="M69" s="2" t="s">
        <v>21</v>
      </c>
      <c r="N69" s="3">
        <v>45108</v>
      </c>
      <c r="O69" s="3">
        <v>45473</v>
      </c>
      <c r="P69" s="12" t="e">
        <f t="shared" si="36"/>
        <v>#REF!</v>
      </c>
      <c r="Q69" s="12"/>
      <c r="R69" s="12"/>
      <c r="S69" s="55" t="s">
        <v>1669</v>
      </c>
      <c r="T69" s="16" t="e">
        <f>VLOOKUP(E69,#REF!,12,FALSE)</f>
        <v>#REF!</v>
      </c>
      <c r="U69" s="16">
        <v>1</v>
      </c>
      <c r="V69" s="16"/>
      <c r="W69" s="17"/>
      <c r="X69" s="20"/>
      <c r="Y69" s="20"/>
      <c r="Z69" s="20"/>
      <c r="AA69" s="21"/>
      <c r="AB69" s="2" t="s">
        <v>15</v>
      </c>
      <c r="AC69" s="4">
        <v>1311</v>
      </c>
      <c r="AD69" s="4">
        <v>7</v>
      </c>
      <c r="AE69" s="4"/>
      <c r="AF69" s="4"/>
      <c r="AG69" s="4">
        <v>41</v>
      </c>
      <c r="AH69" s="4">
        <v>4</v>
      </c>
      <c r="AI69" s="4"/>
      <c r="AJ69" s="4"/>
      <c r="AK69" s="4"/>
      <c r="AL69" s="4">
        <v>2</v>
      </c>
      <c r="AM69" s="4"/>
      <c r="AN69" s="4">
        <v>73</v>
      </c>
      <c r="AO69" s="4"/>
      <c r="AP69" s="4">
        <v>2</v>
      </c>
      <c r="AQ69" s="4"/>
      <c r="AR69" s="4"/>
      <c r="AS69" s="4"/>
      <c r="AT69" s="4"/>
      <c r="AU69" s="4">
        <v>4</v>
      </c>
      <c r="AV69" s="4">
        <v>1</v>
      </c>
      <c r="AW69" s="4">
        <v>45</v>
      </c>
      <c r="AX69" s="4"/>
      <c r="AY69" s="4"/>
      <c r="AZ69" s="4">
        <v>67</v>
      </c>
      <c r="BA69" s="4"/>
      <c r="BB69" s="4">
        <v>36</v>
      </c>
      <c r="BC69" s="4"/>
      <c r="BD69" s="4">
        <v>60</v>
      </c>
      <c r="BE69" s="4"/>
      <c r="BF69" s="4"/>
      <c r="BG69" s="4"/>
      <c r="BH69" s="4">
        <f t="shared" si="39"/>
        <v>342</v>
      </c>
      <c r="BI69" s="7" t="e">
        <f t="shared" si="37"/>
        <v>#REF!</v>
      </c>
      <c r="BJ69" s="7" t="e">
        <f t="shared" si="25"/>
        <v>#REF!</v>
      </c>
      <c r="BK69" s="7"/>
      <c r="BL69" s="63"/>
      <c r="BM69" s="7" t="e">
        <f t="shared" si="26"/>
        <v>#REF!</v>
      </c>
      <c r="BN69" s="7" t="e">
        <f t="shared" si="27"/>
        <v>#REF!</v>
      </c>
      <c r="BO69" s="89" t="e">
        <f t="shared" si="28"/>
        <v>#REF!</v>
      </c>
      <c r="BP69" s="7" t="e">
        <f t="shared" si="29"/>
        <v>#REF!</v>
      </c>
      <c r="BQ69" s="7" t="e">
        <f t="shared" si="30"/>
        <v>#REF!</v>
      </c>
      <c r="BR69" s="7"/>
      <c r="BS69" s="7"/>
      <c r="BU69" s="6" t="e">
        <f t="shared" si="31"/>
        <v>#REF!</v>
      </c>
      <c r="BX69" s="64" t="e">
        <f t="shared" si="32"/>
        <v>#REF!</v>
      </c>
      <c r="BY69" s="64" t="e">
        <f t="shared" si="40"/>
        <v>#REF!</v>
      </c>
      <c r="BZ69" s="82" t="e">
        <f t="shared" si="41"/>
        <v>#REF!</v>
      </c>
      <c r="CA69" s="64" t="e">
        <f t="shared" si="33"/>
        <v>#REF!</v>
      </c>
      <c r="CB69" s="64" t="e">
        <f t="shared" si="34"/>
        <v>#REF!</v>
      </c>
      <c r="CC69" s="64"/>
      <c r="CG69" s="64" t="e">
        <f t="shared" si="42"/>
        <v>#REF!</v>
      </c>
      <c r="CH69" s="64" t="e">
        <f t="shared" si="43"/>
        <v>#REF!</v>
      </c>
      <c r="CM69" s="64" t="e">
        <f t="shared" si="35"/>
        <v>#REF!</v>
      </c>
      <c r="CN69" s="64" t="e">
        <f t="shared" si="44"/>
        <v>#REF!</v>
      </c>
    </row>
    <row r="70" spans="1:92" x14ac:dyDescent="0.25">
      <c r="A70" s="1">
        <v>68</v>
      </c>
      <c r="B70" s="4">
        <v>67</v>
      </c>
      <c r="C70" s="2" t="s">
        <v>14</v>
      </c>
      <c r="D70" s="50" t="s">
        <v>630</v>
      </c>
      <c r="E70" s="4">
        <v>134237</v>
      </c>
      <c r="F70" s="2" t="s">
        <v>165</v>
      </c>
      <c r="G70" s="2" t="s">
        <v>166</v>
      </c>
      <c r="H70" s="51" t="str">
        <f t="shared" si="38"/>
        <v>100142-WG845</v>
      </c>
      <c r="I70" s="4">
        <v>100142</v>
      </c>
      <c r="J70" s="2" t="s">
        <v>135</v>
      </c>
      <c r="K70" s="2" t="s">
        <v>19</v>
      </c>
      <c r="L70" s="2" t="s">
        <v>154</v>
      </c>
      <c r="M70" s="2" t="s">
        <v>21</v>
      </c>
      <c r="N70" s="3">
        <v>45108</v>
      </c>
      <c r="O70" s="3">
        <v>45473</v>
      </c>
      <c r="P70" s="12" t="e">
        <f t="shared" si="36"/>
        <v>#REF!</v>
      </c>
      <c r="Q70" s="12"/>
      <c r="R70" s="12"/>
      <c r="S70" s="55" t="s">
        <v>1669</v>
      </c>
      <c r="T70" s="16" t="e">
        <f>VLOOKUP(E70,#REF!,12,FALSE)</f>
        <v>#REF!</v>
      </c>
      <c r="U70" s="16">
        <v>1</v>
      </c>
      <c r="V70" s="16"/>
      <c r="W70" s="17"/>
      <c r="X70" s="20"/>
      <c r="Y70" s="20"/>
      <c r="Z70" s="20"/>
      <c r="AA70" s="21"/>
      <c r="AB70" s="2" t="s">
        <v>15</v>
      </c>
      <c r="AC70" s="4">
        <v>7456</v>
      </c>
      <c r="AD70" s="4"/>
      <c r="AE70" s="4">
        <v>386</v>
      </c>
      <c r="AF70" s="4">
        <v>332</v>
      </c>
      <c r="AG70" s="4">
        <v>95</v>
      </c>
      <c r="AH70" s="4">
        <v>35</v>
      </c>
      <c r="AI70" s="4"/>
      <c r="AJ70" s="4">
        <v>94</v>
      </c>
      <c r="AK70" s="4">
        <v>52</v>
      </c>
      <c r="AL70" s="4">
        <v>4</v>
      </c>
      <c r="AM70" s="4"/>
      <c r="AN70" s="4"/>
      <c r="AO70" s="4">
        <v>212</v>
      </c>
      <c r="AP70" s="4"/>
      <c r="AQ70" s="4">
        <v>11</v>
      </c>
      <c r="AR70" s="4">
        <v>16</v>
      </c>
      <c r="AS70" s="4">
        <v>535</v>
      </c>
      <c r="AT70" s="4">
        <v>130</v>
      </c>
      <c r="AU70" s="4">
        <v>32</v>
      </c>
      <c r="AV70" s="4"/>
      <c r="AW70" s="4">
        <v>446</v>
      </c>
      <c r="AX70" s="4">
        <v>33</v>
      </c>
      <c r="AY70" s="4"/>
      <c r="AZ70" s="4"/>
      <c r="BA70" s="4">
        <v>18</v>
      </c>
      <c r="BB70" s="4">
        <v>32</v>
      </c>
      <c r="BC70" s="4"/>
      <c r="BD70" s="4"/>
      <c r="BE70" s="4">
        <v>174</v>
      </c>
      <c r="BF70" s="4"/>
      <c r="BG70" s="4">
        <v>80</v>
      </c>
      <c r="BH70" s="4">
        <f t="shared" si="39"/>
        <v>2717</v>
      </c>
      <c r="BI70" s="7" t="e">
        <f t="shared" si="37"/>
        <v>#REF!</v>
      </c>
      <c r="BJ70" s="7" t="e">
        <f t="shared" si="25"/>
        <v>#REF!</v>
      </c>
      <c r="BK70" s="7"/>
      <c r="BL70" s="63"/>
      <c r="BM70" s="7" t="e">
        <f t="shared" si="26"/>
        <v>#REF!</v>
      </c>
      <c r="BN70" s="7" t="e">
        <f t="shared" si="27"/>
        <v>#REF!</v>
      </c>
      <c r="BO70" s="89" t="e">
        <f t="shared" si="28"/>
        <v>#REF!</v>
      </c>
      <c r="BP70" s="7" t="e">
        <f t="shared" si="29"/>
        <v>#REF!</v>
      </c>
      <c r="BQ70" s="7" t="e">
        <f t="shared" si="30"/>
        <v>#REF!</v>
      </c>
      <c r="BR70" s="7"/>
      <c r="BS70" s="7"/>
      <c r="BU70" s="6" t="e">
        <f t="shared" si="31"/>
        <v>#REF!</v>
      </c>
      <c r="BX70" s="64" t="e">
        <f t="shared" si="32"/>
        <v>#REF!</v>
      </c>
      <c r="BY70" s="64" t="e">
        <f t="shared" si="40"/>
        <v>#REF!</v>
      </c>
      <c r="BZ70" s="82" t="e">
        <f t="shared" si="41"/>
        <v>#REF!</v>
      </c>
      <c r="CA70" s="64" t="e">
        <f t="shared" si="33"/>
        <v>#REF!</v>
      </c>
      <c r="CB70" s="64" t="e">
        <f t="shared" si="34"/>
        <v>#REF!</v>
      </c>
      <c r="CC70" s="64"/>
      <c r="CG70" s="64" t="e">
        <f t="shared" si="42"/>
        <v>#REF!</v>
      </c>
      <c r="CH70" s="64" t="e">
        <f t="shared" si="43"/>
        <v>#REF!</v>
      </c>
      <c r="CM70" s="64" t="e">
        <f t="shared" si="35"/>
        <v>#REF!</v>
      </c>
      <c r="CN70" s="64" t="e">
        <f t="shared" si="44"/>
        <v>#REF!</v>
      </c>
    </row>
    <row r="71" spans="1:92" x14ac:dyDescent="0.25">
      <c r="A71" s="1">
        <v>69</v>
      </c>
      <c r="B71" s="4">
        <v>68</v>
      </c>
      <c r="C71" s="2" t="s">
        <v>14</v>
      </c>
      <c r="D71" s="50" t="s">
        <v>631</v>
      </c>
      <c r="E71" s="4">
        <v>134399</v>
      </c>
      <c r="F71" s="2" t="s">
        <v>167</v>
      </c>
      <c r="G71" s="2" t="s">
        <v>168</v>
      </c>
      <c r="H71" s="51" t="str">
        <f t="shared" si="38"/>
        <v>100142-WG382</v>
      </c>
      <c r="I71" s="4">
        <v>100142</v>
      </c>
      <c r="J71" s="2" t="s">
        <v>135</v>
      </c>
      <c r="K71" s="2" t="s">
        <v>19</v>
      </c>
      <c r="L71" s="2" t="s">
        <v>152</v>
      </c>
      <c r="M71" s="2" t="s">
        <v>21</v>
      </c>
      <c r="N71" s="3">
        <v>45108</v>
      </c>
      <c r="O71" s="3">
        <v>45473</v>
      </c>
      <c r="P71" s="12" t="e">
        <f t="shared" si="36"/>
        <v>#REF!</v>
      </c>
      <c r="Q71" s="12"/>
      <c r="R71" s="12"/>
      <c r="S71" s="55" t="s">
        <v>1669</v>
      </c>
      <c r="T71" s="16" t="e">
        <f>VLOOKUP(E71,#REF!,12,FALSE)</f>
        <v>#REF!</v>
      </c>
      <c r="U71" s="16">
        <v>1</v>
      </c>
      <c r="V71" s="16"/>
      <c r="W71" s="17"/>
      <c r="X71" s="20"/>
      <c r="Y71" s="20"/>
      <c r="Z71" s="20"/>
      <c r="AA71" s="21"/>
      <c r="AB71" s="2" t="s">
        <v>15</v>
      </c>
      <c r="AC71" s="4">
        <v>1074</v>
      </c>
      <c r="AD71" s="4">
        <v>9</v>
      </c>
      <c r="AE71" s="4"/>
      <c r="AF71" s="4"/>
      <c r="AG71" s="4">
        <v>65</v>
      </c>
      <c r="AH71" s="4">
        <v>46</v>
      </c>
      <c r="AI71" s="4">
        <v>164</v>
      </c>
      <c r="AJ71" s="4"/>
      <c r="AK71" s="4"/>
      <c r="AL71" s="4"/>
      <c r="AM71" s="4"/>
      <c r="AN71" s="4"/>
      <c r="AO71" s="4"/>
      <c r="AP71" s="4">
        <v>4</v>
      </c>
      <c r="AQ71" s="4"/>
      <c r="AR71" s="4"/>
      <c r="AS71" s="4">
        <v>61</v>
      </c>
      <c r="AT71" s="4">
        <v>2</v>
      </c>
      <c r="AU71" s="4"/>
      <c r="AV71" s="4">
        <v>2</v>
      </c>
      <c r="AW71" s="4"/>
      <c r="AX71" s="4"/>
      <c r="AY71" s="4">
        <v>9</v>
      </c>
      <c r="AZ71" s="4">
        <v>87</v>
      </c>
      <c r="BA71" s="4"/>
      <c r="BB71" s="4"/>
      <c r="BC71" s="4"/>
      <c r="BD71" s="4">
        <v>43</v>
      </c>
      <c r="BE71" s="4"/>
      <c r="BF71" s="4"/>
      <c r="BG71" s="4"/>
      <c r="BH71" s="4">
        <f t="shared" si="39"/>
        <v>492</v>
      </c>
      <c r="BI71" s="7" t="e">
        <f t="shared" si="37"/>
        <v>#REF!</v>
      </c>
      <c r="BJ71" s="7" t="e">
        <f t="shared" si="25"/>
        <v>#REF!</v>
      </c>
      <c r="BK71" s="7"/>
      <c r="BL71" s="63"/>
      <c r="BM71" s="7" t="e">
        <f t="shared" si="26"/>
        <v>#REF!</v>
      </c>
      <c r="BN71" s="7" t="e">
        <f t="shared" si="27"/>
        <v>#REF!</v>
      </c>
      <c r="BO71" s="89" t="e">
        <f t="shared" si="28"/>
        <v>#REF!</v>
      </c>
      <c r="BP71" s="7" t="e">
        <f t="shared" si="29"/>
        <v>#REF!</v>
      </c>
      <c r="BQ71" s="7" t="e">
        <f t="shared" si="30"/>
        <v>#REF!</v>
      </c>
      <c r="BR71" s="7"/>
      <c r="BS71" s="7"/>
      <c r="BU71" s="6" t="e">
        <f t="shared" si="31"/>
        <v>#REF!</v>
      </c>
      <c r="BX71" s="64" t="e">
        <f t="shared" si="32"/>
        <v>#REF!</v>
      </c>
      <c r="BY71" s="64" t="e">
        <f t="shared" si="40"/>
        <v>#REF!</v>
      </c>
      <c r="BZ71" s="82" t="e">
        <f t="shared" si="41"/>
        <v>#REF!</v>
      </c>
      <c r="CA71" s="64" t="e">
        <f t="shared" si="33"/>
        <v>#REF!</v>
      </c>
      <c r="CB71" s="64" t="e">
        <f t="shared" si="34"/>
        <v>#REF!</v>
      </c>
      <c r="CC71" s="64"/>
      <c r="CG71" s="64" t="e">
        <f t="shared" si="42"/>
        <v>#REF!</v>
      </c>
      <c r="CH71" s="64" t="e">
        <f t="shared" si="43"/>
        <v>#REF!</v>
      </c>
      <c r="CM71" s="64" t="e">
        <f t="shared" si="35"/>
        <v>#REF!</v>
      </c>
      <c r="CN71" s="64" t="e">
        <f t="shared" si="44"/>
        <v>#REF!</v>
      </c>
    </row>
    <row r="72" spans="1:92" x14ac:dyDescent="0.25">
      <c r="A72" s="1">
        <v>70</v>
      </c>
      <c r="B72" s="4">
        <v>69</v>
      </c>
      <c r="C72" s="2" t="s">
        <v>14</v>
      </c>
      <c r="D72" s="50" t="s">
        <v>632</v>
      </c>
      <c r="E72" s="4">
        <v>134765</v>
      </c>
      <c r="F72" s="4">
        <v>994</v>
      </c>
      <c r="G72" s="2" t="s">
        <v>169</v>
      </c>
      <c r="H72" s="51" t="str">
        <f t="shared" si="38"/>
        <v>100142-994</v>
      </c>
      <c r="I72" s="4">
        <v>100142</v>
      </c>
      <c r="J72" s="2" t="s">
        <v>135</v>
      </c>
      <c r="K72" s="2" t="s">
        <v>19</v>
      </c>
      <c r="L72" s="2" t="s">
        <v>20</v>
      </c>
      <c r="M72" s="2" t="s">
        <v>21</v>
      </c>
      <c r="N72" s="3">
        <v>45108</v>
      </c>
      <c r="O72" s="3">
        <v>45473</v>
      </c>
      <c r="P72" s="12" t="e">
        <f t="shared" si="36"/>
        <v>#REF!</v>
      </c>
      <c r="Q72" s="12"/>
      <c r="R72" s="12"/>
      <c r="S72" s="55" t="s">
        <v>1669</v>
      </c>
      <c r="T72" s="16" t="e">
        <f>VLOOKUP(E72,#REF!,12,FALSE)</f>
        <v>#REF!</v>
      </c>
      <c r="U72" s="16">
        <v>1</v>
      </c>
      <c r="V72" s="16"/>
      <c r="W72" s="17"/>
      <c r="X72" s="20"/>
      <c r="Y72" s="20"/>
      <c r="Z72" s="20"/>
      <c r="AA72" s="21"/>
      <c r="AB72" s="2" t="s">
        <v>15</v>
      </c>
      <c r="AC72" s="4">
        <v>868</v>
      </c>
      <c r="AD72" s="4"/>
      <c r="AE72" s="4"/>
      <c r="AF72" s="4"/>
      <c r="AG72" s="4">
        <v>2</v>
      </c>
      <c r="AH72" s="4"/>
      <c r="AI72" s="4"/>
      <c r="AJ72" s="4"/>
      <c r="AK72" s="4"/>
      <c r="AL72" s="4"/>
      <c r="AM72" s="4"/>
      <c r="AN72" s="4">
        <v>500</v>
      </c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>
        <f t="shared" si="39"/>
        <v>502</v>
      </c>
      <c r="BI72" s="7" t="e">
        <f t="shared" si="37"/>
        <v>#REF!</v>
      </c>
      <c r="BJ72" s="7" t="e">
        <f t="shared" si="25"/>
        <v>#REF!</v>
      </c>
      <c r="BK72" s="7"/>
      <c r="BL72" s="63"/>
      <c r="BM72" s="7" t="e">
        <f t="shared" si="26"/>
        <v>#REF!</v>
      </c>
      <c r="BN72" s="7" t="e">
        <f t="shared" si="27"/>
        <v>#REF!</v>
      </c>
      <c r="BO72" s="89" t="e">
        <f t="shared" si="28"/>
        <v>#REF!</v>
      </c>
      <c r="BP72" s="7" t="e">
        <f t="shared" si="29"/>
        <v>#REF!</v>
      </c>
      <c r="BQ72" s="7" t="e">
        <f t="shared" si="30"/>
        <v>#REF!</v>
      </c>
      <c r="BR72" s="7"/>
      <c r="BS72" s="7"/>
      <c r="BU72" s="6" t="e">
        <f t="shared" si="31"/>
        <v>#REF!</v>
      </c>
      <c r="BX72" s="64" t="e">
        <f t="shared" si="32"/>
        <v>#REF!</v>
      </c>
      <c r="BY72" s="64" t="e">
        <f t="shared" si="40"/>
        <v>#REF!</v>
      </c>
      <c r="BZ72" s="82" t="e">
        <f t="shared" si="41"/>
        <v>#REF!</v>
      </c>
      <c r="CA72" s="64" t="e">
        <f t="shared" si="33"/>
        <v>#REF!</v>
      </c>
      <c r="CB72" s="64" t="e">
        <f t="shared" si="34"/>
        <v>#REF!</v>
      </c>
      <c r="CC72" s="64"/>
      <c r="CG72" s="64" t="e">
        <f t="shared" si="42"/>
        <v>#REF!</v>
      </c>
      <c r="CH72" s="64" t="e">
        <f t="shared" si="43"/>
        <v>#REF!</v>
      </c>
      <c r="CM72" s="64" t="e">
        <f t="shared" si="35"/>
        <v>#REF!</v>
      </c>
      <c r="CN72" s="64" t="e">
        <f t="shared" si="44"/>
        <v>#REF!</v>
      </c>
    </row>
    <row r="73" spans="1:92" x14ac:dyDescent="0.25">
      <c r="A73" s="1">
        <v>71</v>
      </c>
      <c r="B73" s="4">
        <v>70</v>
      </c>
      <c r="C73" s="2" t="s">
        <v>14</v>
      </c>
      <c r="D73" s="50" t="s">
        <v>633</v>
      </c>
      <c r="E73" s="4">
        <v>139815</v>
      </c>
      <c r="F73" s="4">
        <v>260</v>
      </c>
      <c r="G73" s="2" t="s">
        <v>170</v>
      </c>
      <c r="H73" s="51" t="str">
        <f t="shared" si="38"/>
        <v>100142-260</v>
      </c>
      <c r="I73" s="4">
        <v>100142</v>
      </c>
      <c r="J73" s="2" t="s">
        <v>135</v>
      </c>
      <c r="K73" s="2" t="s">
        <v>19</v>
      </c>
      <c r="L73" s="2" t="s">
        <v>171</v>
      </c>
      <c r="M73" s="2" t="s">
        <v>21</v>
      </c>
      <c r="N73" s="3">
        <v>45108</v>
      </c>
      <c r="O73" s="3">
        <v>45473</v>
      </c>
      <c r="P73" s="12" t="e">
        <f t="shared" si="36"/>
        <v>#REF!</v>
      </c>
      <c r="Q73" s="12"/>
      <c r="R73" s="12"/>
      <c r="S73" s="55" t="s">
        <v>1669</v>
      </c>
      <c r="T73" s="16" t="e">
        <f>VLOOKUP(E73,#REF!,12,FALSE)</f>
        <v>#REF!</v>
      </c>
      <c r="U73" s="16">
        <v>1</v>
      </c>
      <c r="V73" s="16"/>
      <c r="W73" s="17"/>
      <c r="X73" s="20"/>
      <c r="Y73" s="20"/>
      <c r="Z73" s="20"/>
      <c r="AA73" s="21"/>
      <c r="AB73" s="2" t="s">
        <v>15</v>
      </c>
      <c r="AC73" s="4">
        <v>540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>
        <v>453</v>
      </c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>
        <v>7</v>
      </c>
      <c r="BA73" s="4"/>
      <c r="BB73" s="4">
        <v>1</v>
      </c>
      <c r="BC73" s="4"/>
      <c r="BD73" s="4"/>
      <c r="BE73" s="4"/>
      <c r="BF73" s="4"/>
      <c r="BG73" s="4"/>
      <c r="BH73" s="4">
        <f t="shared" si="39"/>
        <v>461</v>
      </c>
      <c r="BI73" s="7" t="e">
        <f t="shared" si="37"/>
        <v>#REF!</v>
      </c>
      <c r="BJ73" s="7" t="e">
        <f t="shared" si="25"/>
        <v>#REF!</v>
      </c>
      <c r="BK73" s="7"/>
      <c r="BL73" s="63"/>
      <c r="BM73" s="7" t="e">
        <f t="shared" si="26"/>
        <v>#REF!</v>
      </c>
      <c r="BN73" s="7" t="e">
        <f t="shared" si="27"/>
        <v>#REF!</v>
      </c>
      <c r="BO73" s="89" t="e">
        <f t="shared" si="28"/>
        <v>#REF!</v>
      </c>
      <c r="BP73" s="7" t="e">
        <f t="shared" si="29"/>
        <v>#REF!</v>
      </c>
      <c r="BQ73" s="7" t="e">
        <f t="shared" si="30"/>
        <v>#REF!</v>
      </c>
      <c r="BR73" s="7"/>
      <c r="BS73" s="7"/>
      <c r="BU73" s="6" t="e">
        <f t="shared" si="31"/>
        <v>#REF!</v>
      </c>
      <c r="BX73" s="64" t="e">
        <f t="shared" si="32"/>
        <v>#REF!</v>
      </c>
      <c r="BY73" s="64" t="e">
        <f t="shared" si="40"/>
        <v>#REF!</v>
      </c>
      <c r="BZ73" s="82" t="e">
        <f t="shared" si="41"/>
        <v>#REF!</v>
      </c>
      <c r="CA73" s="64" t="e">
        <f t="shared" si="33"/>
        <v>#REF!</v>
      </c>
      <c r="CB73" s="64" t="e">
        <f t="shared" si="34"/>
        <v>#REF!</v>
      </c>
      <c r="CC73" s="64"/>
      <c r="CG73" s="64" t="e">
        <f t="shared" si="42"/>
        <v>#REF!</v>
      </c>
      <c r="CH73" s="64" t="e">
        <f t="shared" si="43"/>
        <v>#REF!</v>
      </c>
      <c r="CM73" s="64" t="e">
        <f t="shared" si="35"/>
        <v>#REF!</v>
      </c>
      <c r="CN73" s="64" t="e">
        <f t="shared" si="44"/>
        <v>#REF!</v>
      </c>
    </row>
    <row r="74" spans="1:92" x14ac:dyDescent="0.25">
      <c r="A74" s="1">
        <v>72</v>
      </c>
      <c r="B74" s="4">
        <v>71</v>
      </c>
      <c r="C74" s="2" t="s">
        <v>14</v>
      </c>
      <c r="D74" s="50" t="s">
        <v>634</v>
      </c>
      <c r="E74" s="4">
        <v>138025</v>
      </c>
      <c r="F74" s="4">
        <v>767</v>
      </c>
      <c r="G74" s="2" t="s">
        <v>172</v>
      </c>
      <c r="H74" s="51" t="str">
        <f t="shared" si="38"/>
        <v>100939-767</v>
      </c>
      <c r="I74" s="4">
        <v>100939</v>
      </c>
      <c r="J74" s="2" t="s">
        <v>173</v>
      </c>
      <c r="K74" s="2" t="s">
        <v>19</v>
      </c>
      <c r="L74" s="2" t="s">
        <v>174</v>
      </c>
      <c r="M74" s="2" t="s">
        <v>21</v>
      </c>
      <c r="N74" s="3">
        <v>45108</v>
      </c>
      <c r="O74" s="3">
        <v>45473</v>
      </c>
      <c r="P74" s="12" t="e">
        <f t="shared" si="36"/>
        <v>#REF!</v>
      </c>
      <c r="Q74" s="12"/>
      <c r="R74" s="12"/>
      <c r="S74" s="55" t="s">
        <v>1670</v>
      </c>
      <c r="T74" s="16" t="e">
        <f>VLOOKUP(E74,#REF!,12,FALSE)</f>
        <v>#REF!</v>
      </c>
      <c r="U74" s="16">
        <v>1</v>
      </c>
      <c r="V74" s="16"/>
      <c r="W74" s="17"/>
      <c r="X74" s="20"/>
      <c r="Y74" s="20"/>
      <c r="Z74" s="20"/>
      <c r="AA74" s="21"/>
      <c r="AB74" s="2" t="s">
        <v>15</v>
      </c>
      <c r="AC74" s="4">
        <v>2225</v>
      </c>
      <c r="AD74" s="4"/>
      <c r="AE74" s="4"/>
      <c r="AF74" s="4"/>
      <c r="AG74" s="4"/>
      <c r="AH74" s="4">
        <v>348</v>
      </c>
      <c r="AI74" s="4"/>
      <c r="AJ74" s="4"/>
      <c r="AK74" s="4"/>
      <c r="AL74" s="4">
        <v>1</v>
      </c>
      <c r="AM74" s="4"/>
      <c r="AN74" s="4"/>
      <c r="AO74" s="4"/>
      <c r="AP74" s="4">
        <v>24</v>
      </c>
      <c r="AQ74" s="4"/>
      <c r="AR74" s="4">
        <v>26</v>
      </c>
      <c r="AS74" s="4"/>
      <c r="AT74" s="4"/>
      <c r="AU74" s="4">
        <v>90</v>
      </c>
      <c r="AV74" s="4">
        <v>116</v>
      </c>
      <c r="AW74" s="4">
        <v>23</v>
      </c>
      <c r="AX74" s="4">
        <v>11</v>
      </c>
      <c r="AY74" s="4">
        <v>249</v>
      </c>
      <c r="AZ74" s="4">
        <v>100</v>
      </c>
      <c r="BA74" s="4"/>
      <c r="BB74" s="4">
        <v>31</v>
      </c>
      <c r="BC74" s="4"/>
      <c r="BD74" s="4"/>
      <c r="BE74" s="4"/>
      <c r="BF74" s="4">
        <v>37</v>
      </c>
      <c r="BG74" s="4"/>
      <c r="BH74" s="4">
        <f t="shared" si="39"/>
        <v>1056</v>
      </c>
      <c r="BI74" s="7" t="e">
        <f t="shared" si="37"/>
        <v>#REF!</v>
      </c>
      <c r="BJ74" s="7" t="e">
        <f t="shared" si="25"/>
        <v>#REF!</v>
      </c>
      <c r="BK74" s="7"/>
      <c r="BL74" s="63"/>
      <c r="BM74" s="7" t="e">
        <f t="shared" si="26"/>
        <v>#REF!</v>
      </c>
      <c r="BN74" s="7" t="e">
        <f t="shared" si="27"/>
        <v>#REF!</v>
      </c>
      <c r="BO74" s="89" t="e">
        <f t="shared" si="28"/>
        <v>#REF!</v>
      </c>
      <c r="BP74" s="7" t="e">
        <f t="shared" si="29"/>
        <v>#REF!</v>
      </c>
      <c r="BQ74" s="7" t="e">
        <f t="shared" si="30"/>
        <v>#REF!</v>
      </c>
      <c r="BR74" s="7"/>
      <c r="BS74" s="7"/>
      <c r="BU74" s="6" t="e">
        <f t="shared" si="31"/>
        <v>#REF!</v>
      </c>
      <c r="BX74" s="64" t="e">
        <f t="shared" si="32"/>
        <v>#REF!</v>
      </c>
      <c r="BY74" s="64" t="e">
        <f t="shared" si="40"/>
        <v>#REF!</v>
      </c>
      <c r="BZ74" s="82" t="e">
        <f t="shared" si="41"/>
        <v>#REF!</v>
      </c>
      <c r="CA74" s="64" t="e">
        <f t="shared" si="33"/>
        <v>#REF!</v>
      </c>
      <c r="CB74" s="64" t="e">
        <f t="shared" si="34"/>
        <v>#REF!</v>
      </c>
      <c r="CC74" s="64"/>
      <c r="CG74" s="64" t="e">
        <f t="shared" si="42"/>
        <v>#REF!</v>
      </c>
      <c r="CH74" s="64" t="e">
        <f t="shared" si="43"/>
        <v>#REF!</v>
      </c>
      <c r="CM74" s="64" t="e">
        <f t="shared" si="35"/>
        <v>#REF!</v>
      </c>
      <c r="CN74" s="64" t="e">
        <f t="shared" si="44"/>
        <v>#REF!</v>
      </c>
    </row>
    <row r="75" spans="1:92" x14ac:dyDescent="0.25">
      <c r="A75" s="1">
        <v>73</v>
      </c>
      <c r="B75" s="4">
        <v>72</v>
      </c>
      <c r="C75" s="2" t="s">
        <v>14</v>
      </c>
      <c r="D75" s="50" t="s">
        <v>635</v>
      </c>
      <c r="E75" s="4">
        <v>138967</v>
      </c>
      <c r="F75" s="4">
        <v>783</v>
      </c>
      <c r="G75" s="2" t="s">
        <v>175</v>
      </c>
      <c r="H75" s="51" t="str">
        <f t="shared" si="38"/>
        <v>100939-783</v>
      </c>
      <c r="I75" s="4">
        <v>100939</v>
      </c>
      <c r="J75" s="2" t="s">
        <v>173</v>
      </c>
      <c r="K75" s="2" t="s">
        <v>19</v>
      </c>
      <c r="L75" s="2" t="s">
        <v>176</v>
      </c>
      <c r="M75" s="2" t="s">
        <v>21</v>
      </c>
      <c r="N75" s="3">
        <v>45108</v>
      </c>
      <c r="O75" s="3">
        <v>45473</v>
      </c>
      <c r="P75" s="12" t="e">
        <f t="shared" si="36"/>
        <v>#REF!</v>
      </c>
      <c r="Q75" s="12"/>
      <c r="R75" s="12"/>
      <c r="S75" s="55" t="s">
        <v>1670</v>
      </c>
      <c r="T75" s="16" t="e">
        <f>VLOOKUP(E75,#REF!,12,FALSE)</f>
        <v>#REF!</v>
      </c>
      <c r="U75" s="16">
        <v>1</v>
      </c>
      <c r="V75" s="16"/>
      <c r="W75" s="17"/>
      <c r="X75" s="20"/>
      <c r="Y75" s="20"/>
      <c r="Z75" s="20"/>
      <c r="AA75" s="21"/>
      <c r="AB75" s="2" t="s">
        <v>15</v>
      </c>
      <c r="AC75" s="4">
        <v>9849</v>
      </c>
      <c r="AD75" s="4"/>
      <c r="AE75" s="4">
        <v>8</v>
      </c>
      <c r="AF75" s="4">
        <v>118</v>
      </c>
      <c r="AG75" s="4"/>
      <c r="AH75" s="4"/>
      <c r="AI75" s="4"/>
      <c r="AJ75" s="4"/>
      <c r="AK75" s="4"/>
      <c r="AL75" s="4">
        <v>26</v>
      </c>
      <c r="AM75" s="4">
        <v>1021</v>
      </c>
      <c r="AN75" s="4">
        <v>210</v>
      </c>
      <c r="AO75" s="4">
        <v>30</v>
      </c>
      <c r="AP75" s="4"/>
      <c r="AQ75" s="4"/>
      <c r="AR75" s="4">
        <v>17</v>
      </c>
      <c r="AS75" s="4">
        <v>155</v>
      </c>
      <c r="AT75" s="4"/>
      <c r="AU75" s="4">
        <v>53</v>
      </c>
      <c r="AV75" s="4">
        <v>1</v>
      </c>
      <c r="AW75" s="4">
        <v>130</v>
      </c>
      <c r="AX75" s="4"/>
      <c r="AY75" s="4">
        <v>70</v>
      </c>
      <c r="AZ75" s="4">
        <v>67</v>
      </c>
      <c r="BA75" s="4"/>
      <c r="BB75" s="4"/>
      <c r="BC75" s="4"/>
      <c r="BD75" s="4"/>
      <c r="BE75" s="4"/>
      <c r="BF75" s="4">
        <v>3</v>
      </c>
      <c r="BG75" s="4"/>
      <c r="BH75" s="4">
        <f t="shared" si="39"/>
        <v>1909</v>
      </c>
      <c r="BI75" s="7" t="e">
        <f t="shared" si="37"/>
        <v>#REF!</v>
      </c>
      <c r="BJ75" s="7" t="e">
        <f t="shared" si="25"/>
        <v>#REF!</v>
      </c>
      <c r="BK75" s="7"/>
      <c r="BL75" s="63"/>
      <c r="BM75" s="7" t="e">
        <f t="shared" si="26"/>
        <v>#REF!</v>
      </c>
      <c r="BN75" s="7" t="e">
        <f t="shared" si="27"/>
        <v>#REF!</v>
      </c>
      <c r="BO75" s="89" t="e">
        <f t="shared" si="28"/>
        <v>#REF!</v>
      </c>
      <c r="BP75" s="7" t="e">
        <f t="shared" si="29"/>
        <v>#REF!</v>
      </c>
      <c r="BQ75" s="7" t="e">
        <f t="shared" si="30"/>
        <v>#REF!</v>
      </c>
      <c r="BR75" s="7"/>
      <c r="BS75" s="7"/>
      <c r="BU75" s="6" t="e">
        <f t="shared" si="31"/>
        <v>#REF!</v>
      </c>
      <c r="BX75" s="64" t="e">
        <f t="shared" si="32"/>
        <v>#REF!</v>
      </c>
      <c r="BY75" s="64" t="e">
        <f t="shared" si="40"/>
        <v>#REF!</v>
      </c>
      <c r="BZ75" s="82" t="e">
        <f t="shared" si="41"/>
        <v>#REF!</v>
      </c>
      <c r="CA75" s="64" t="e">
        <f t="shared" si="33"/>
        <v>#REF!</v>
      </c>
      <c r="CB75" s="64" t="e">
        <f t="shared" si="34"/>
        <v>#REF!</v>
      </c>
      <c r="CC75" s="64"/>
      <c r="CG75" s="64" t="e">
        <f t="shared" si="42"/>
        <v>#REF!</v>
      </c>
      <c r="CH75" s="64" t="e">
        <f t="shared" si="43"/>
        <v>#REF!</v>
      </c>
      <c r="CM75" s="64" t="e">
        <f t="shared" si="35"/>
        <v>#REF!</v>
      </c>
      <c r="CN75" s="64" t="e">
        <f t="shared" si="44"/>
        <v>#REF!</v>
      </c>
    </row>
    <row r="76" spans="1:92" x14ac:dyDescent="0.25">
      <c r="A76" s="1">
        <v>74</v>
      </c>
      <c r="B76" s="4">
        <v>73</v>
      </c>
      <c r="C76" s="2" t="s">
        <v>14</v>
      </c>
      <c r="D76" s="50" t="s">
        <v>636</v>
      </c>
      <c r="E76" s="4">
        <v>303556</v>
      </c>
      <c r="F76" s="4">
        <v>705</v>
      </c>
      <c r="G76" s="2" t="s">
        <v>177</v>
      </c>
      <c r="H76" s="51" t="str">
        <f t="shared" si="38"/>
        <v>100939-705</v>
      </c>
      <c r="I76" s="4">
        <v>100939</v>
      </c>
      <c r="J76" s="2" t="s">
        <v>173</v>
      </c>
      <c r="K76" s="2" t="s">
        <v>19</v>
      </c>
      <c r="L76" s="2" t="s">
        <v>178</v>
      </c>
      <c r="M76" s="2" t="s">
        <v>21</v>
      </c>
      <c r="N76" s="3">
        <v>45108</v>
      </c>
      <c r="O76" s="3">
        <v>45473</v>
      </c>
      <c r="P76" s="12" t="e">
        <f t="shared" si="36"/>
        <v>#REF!</v>
      </c>
      <c r="Q76" s="12"/>
      <c r="R76" s="12"/>
      <c r="S76" s="55" t="s">
        <v>1670</v>
      </c>
      <c r="T76" s="16" t="e">
        <f>VLOOKUP(E76,#REF!,12,FALSE)</f>
        <v>#REF!</v>
      </c>
      <c r="U76" s="16">
        <v>1</v>
      </c>
      <c r="V76" s="16"/>
      <c r="W76" s="17"/>
      <c r="X76" s="20"/>
      <c r="Y76" s="20"/>
      <c r="Z76" s="20"/>
      <c r="AA76" s="21"/>
      <c r="AB76" s="2" t="s">
        <v>15</v>
      </c>
      <c r="AC76" s="4">
        <v>6375</v>
      </c>
      <c r="AD76" s="4"/>
      <c r="AE76" s="4">
        <v>29</v>
      </c>
      <c r="AF76" s="4"/>
      <c r="AG76" s="4">
        <v>46</v>
      </c>
      <c r="AH76" s="4"/>
      <c r="AI76" s="4"/>
      <c r="AJ76" s="4">
        <v>7</v>
      </c>
      <c r="AK76" s="4"/>
      <c r="AL76" s="4">
        <v>10</v>
      </c>
      <c r="AM76" s="4"/>
      <c r="AN76" s="4"/>
      <c r="AO76" s="4"/>
      <c r="AP76" s="4">
        <v>10</v>
      </c>
      <c r="AQ76" s="4">
        <v>251</v>
      </c>
      <c r="AR76" s="4"/>
      <c r="AS76" s="4">
        <v>2262</v>
      </c>
      <c r="AT76" s="4"/>
      <c r="AU76" s="4">
        <v>175</v>
      </c>
      <c r="AV76" s="4">
        <v>2</v>
      </c>
      <c r="AW76" s="4"/>
      <c r="AX76" s="4">
        <v>1</v>
      </c>
      <c r="AY76" s="4"/>
      <c r="AZ76" s="4"/>
      <c r="BA76" s="4"/>
      <c r="BB76" s="4">
        <v>3</v>
      </c>
      <c r="BC76" s="4">
        <v>290</v>
      </c>
      <c r="BD76" s="4"/>
      <c r="BE76" s="4">
        <v>54</v>
      </c>
      <c r="BF76" s="4"/>
      <c r="BG76" s="4"/>
      <c r="BH76" s="4">
        <f t="shared" si="39"/>
        <v>3140</v>
      </c>
      <c r="BI76" s="7" t="e">
        <f t="shared" si="37"/>
        <v>#REF!</v>
      </c>
      <c r="BJ76" s="7" t="e">
        <f t="shared" si="25"/>
        <v>#REF!</v>
      </c>
      <c r="BK76" s="7"/>
      <c r="BL76" s="63"/>
      <c r="BM76" s="7" t="e">
        <f t="shared" si="26"/>
        <v>#REF!</v>
      </c>
      <c r="BN76" s="7" t="e">
        <f t="shared" si="27"/>
        <v>#REF!</v>
      </c>
      <c r="BO76" s="89" t="e">
        <f t="shared" si="28"/>
        <v>#REF!</v>
      </c>
      <c r="BP76" s="7" t="e">
        <f t="shared" si="29"/>
        <v>#REF!</v>
      </c>
      <c r="BQ76" s="7" t="e">
        <f t="shared" si="30"/>
        <v>#REF!</v>
      </c>
      <c r="BR76" s="7"/>
      <c r="BS76" s="7"/>
      <c r="BU76" s="6" t="e">
        <f t="shared" si="31"/>
        <v>#REF!</v>
      </c>
      <c r="BX76" s="64" t="e">
        <f t="shared" si="32"/>
        <v>#REF!</v>
      </c>
      <c r="BY76" s="64" t="e">
        <f t="shared" si="40"/>
        <v>#REF!</v>
      </c>
      <c r="BZ76" s="82" t="e">
        <f t="shared" si="41"/>
        <v>#REF!</v>
      </c>
      <c r="CA76" s="64" t="e">
        <f t="shared" si="33"/>
        <v>#REF!</v>
      </c>
      <c r="CB76" s="64" t="e">
        <f t="shared" si="34"/>
        <v>#REF!</v>
      </c>
      <c r="CC76" s="64"/>
      <c r="CG76" s="64" t="e">
        <f t="shared" si="42"/>
        <v>#REF!</v>
      </c>
      <c r="CH76" s="64" t="e">
        <f t="shared" si="43"/>
        <v>#REF!</v>
      </c>
      <c r="CM76" s="64" t="e">
        <f t="shared" si="35"/>
        <v>#REF!</v>
      </c>
      <c r="CN76" s="64" t="e">
        <f t="shared" si="44"/>
        <v>#REF!</v>
      </c>
    </row>
    <row r="77" spans="1:92" x14ac:dyDescent="0.25">
      <c r="A77" s="1">
        <v>75</v>
      </c>
      <c r="B77" s="4">
        <v>74</v>
      </c>
      <c r="C77" s="2" t="s">
        <v>14</v>
      </c>
      <c r="D77" s="50" t="s">
        <v>637</v>
      </c>
      <c r="E77" s="4">
        <v>305360</v>
      </c>
      <c r="F77" s="4">
        <v>702</v>
      </c>
      <c r="G77" s="2" t="s">
        <v>179</v>
      </c>
      <c r="H77" s="51" t="str">
        <f t="shared" si="38"/>
        <v>100939-702</v>
      </c>
      <c r="I77" s="4">
        <v>100939</v>
      </c>
      <c r="J77" s="2" t="s">
        <v>173</v>
      </c>
      <c r="K77" s="2" t="s">
        <v>19</v>
      </c>
      <c r="L77" s="2" t="s">
        <v>180</v>
      </c>
      <c r="M77" s="2" t="s">
        <v>21</v>
      </c>
      <c r="N77" s="3">
        <v>45108</v>
      </c>
      <c r="O77" s="3">
        <v>45473</v>
      </c>
      <c r="P77" s="12" t="e">
        <f t="shared" si="36"/>
        <v>#REF!</v>
      </c>
      <c r="Q77" s="12"/>
      <c r="R77" s="12"/>
      <c r="S77" s="55" t="s">
        <v>1670</v>
      </c>
      <c r="T77" s="16" t="e">
        <f>VLOOKUP(E77,#REF!,12,FALSE)</f>
        <v>#REF!</v>
      </c>
      <c r="U77" s="16">
        <v>1</v>
      </c>
      <c r="V77" s="16"/>
      <c r="W77" s="17"/>
      <c r="X77" s="20"/>
      <c r="Y77" s="20"/>
      <c r="Z77" s="20"/>
      <c r="AA77" s="21"/>
      <c r="AB77" s="2" t="s">
        <v>15</v>
      </c>
      <c r="AC77" s="4">
        <v>633</v>
      </c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>
        <v>1</v>
      </c>
      <c r="AT77" s="4"/>
      <c r="AU77" s="4">
        <v>3</v>
      </c>
      <c r="AV77" s="4"/>
      <c r="AW77" s="4">
        <v>402</v>
      </c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>
        <f t="shared" si="39"/>
        <v>406</v>
      </c>
      <c r="BI77" s="7" t="e">
        <f t="shared" si="37"/>
        <v>#REF!</v>
      </c>
      <c r="BJ77" s="7" t="e">
        <f t="shared" si="25"/>
        <v>#REF!</v>
      </c>
      <c r="BK77" s="7"/>
      <c r="BL77" s="63"/>
      <c r="BM77" s="7" t="e">
        <f t="shared" si="26"/>
        <v>#REF!</v>
      </c>
      <c r="BN77" s="7" t="e">
        <f t="shared" si="27"/>
        <v>#REF!</v>
      </c>
      <c r="BO77" s="89" t="e">
        <f t="shared" si="28"/>
        <v>#REF!</v>
      </c>
      <c r="BP77" s="7" t="e">
        <f t="shared" si="29"/>
        <v>#REF!</v>
      </c>
      <c r="BQ77" s="7" t="e">
        <f t="shared" si="30"/>
        <v>#REF!</v>
      </c>
      <c r="BR77" s="7"/>
      <c r="BS77" s="7"/>
      <c r="BU77" s="6" t="e">
        <f t="shared" si="31"/>
        <v>#REF!</v>
      </c>
      <c r="BX77" s="64" t="e">
        <f t="shared" si="32"/>
        <v>#REF!</v>
      </c>
      <c r="BY77" s="64" t="e">
        <f t="shared" si="40"/>
        <v>#REF!</v>
      </c>
      <c r="BZ77" s="82" t="e">
        <f t="shared" si="41"/>
        <v>#REF!</v>
      </c>
      <c r="CA77" s="64" t="e">
        <f t="shared" si="33"/>
        <v>#REF!</v>
      </c>
      <c r="CB77" s="64" t="e">
        <f t="shared" si="34"/>
        <v>#REF!</v>
      </c>
      <c r="CC77" s="64"/>
      <c r="CG77" s="64" t="e">
        <f t="shared" si="42"/>
        <v>#REF!</v>
      </c>
      <c r="CH77" s="64" t="e">
        <f t="shared" si="43"/>
        <v>#REF!</v>
      </c>
      <c r="CM77" s="64" t="e">
        <f t="shared" si="35"/>
        <v>#REF!</v>
      </c>
      <c r="CN77" s="64" t="e">
        <f t="shared" si="44"/>
        <v>#REF!</v>
      </c>
    </row>
    <row r="78" spans="1:92" x14ac:dyDescent="0.25">
      <c r="A78" s="1">
        <v>77</v>
      </c>
      <c r="B78" s="4">
        <v>75</v>
      </c>
      <c r="C78" s="2" t="s">
        <v>14</v>
      </c>
      <c r="D78" s="50" t="s">
        <v>638</v>
      </c>
      <c r="E78" s="4">
        <v>141057</v>
      </c>
      <c r="F78" s="2" t="s">
        <v>181</v>
      </c>
      <c r="G78" s="2" t="s">
        <v>182</v>
      </c>
      <c r="H78" s="51" t="str">
        <f t="shared" si="38"/>
        <v>100939-207-20</v>
      </c>
      <c r="I78" s="4">
        <v>100939</v>
      </c>
      <c r="J78" s="2" t="s">
        <v>173</v>
      </c>
      <c r="K78" s="2" t="s">
        <v>19</v>
      </c>
      <c r="L78" s="2" t="s">
        <v>183</v>
      </c>
      <c r="M78" s="2" t="s">
        <v>21</v>
      </c>
      <c r="N78" s="3">
        <v>45108</v>
      </c>
      <c r="O78" s="3">
        <v>45473</v>
      </c>
      <c r="P78" s="12" t="e">
        <f t="shared" si="36"/>
        <v>#REF!</v>
      </c>
      <c r="Q78" s="12"/>
      <c r="R78" s="12"/>
      <c r="S78" s="55" t="s">
        <v>1670</v>
      </c>
      <c r="T78" s="16" t="e">
        <f>VLOOKUP(E78,#REF!,12,FALSE)</f>
        <v>#REF!</v>
      </c>
      <c r="U78" s="16">
        <v>1</v>
      </c>
      <c r="V78" s="16"/>
      <c r="W78" s="17"/>
      <c r="X78" s="20"/>
      <c r="Y78" s="20"/>
      <c r="Z78" s="20"/>
      <c r="AA78" s="21"/>
      <c r="AB78" s="2" t="s">
        <v>15</v>
      </c>
      <c r="AC78" s="4">
        <v>490</v>
      </c>
      <c r="AD78" s="4"/>
      <c r="AE78" s="4"/>
      <c r="AF78" s="4">
        <v>62</v>
      </c>
      <c r="AG78" s="4"/>
      <c r="AH78" s="4"/>
      <c r="AI78" s="4"/>
      <c r="AJ78" s="4">
        <v>7</v>
      </c>
      <c r="AK78" s="4"/>
      <c r="AL78" s="4"/>
      <c r="AM78" s="4"/>
      <c r="AN78" s="4">
        <v>128</v>
      </c>
      <c r="AO78" s="4"/>
      <c r="AP78" s="4"/>
      <c r="AQ78" s="4">
        <v>83</v>
      </c>
      <c r="AR78" s="4"/>
      <c r="AS78" s="4"/>
      <c r="AT78" s="4"/>
      <c r="AU78" s="4">
        <v>1</v>
      </c>
      <c r="AV78" s="4"/>
      <c r="AW78" s="4"/>
      <c r="AX78" s="4">
        <v>84</v>
      </c>
      <c r="AY78" s="4"/>
      <c r="AZ78" s="4"/>
      <c r="BA78" s="4"/>
      <c r="BB78" s="4">
        <v>1</v>
      </c>
      <c r="BC78" s="4"/>
      <c r="BD78" s="4"/>
      <c r="BE78" s="4"/>
      <c r="BF78" s="4">
        <v>44</v>
      </c>
      <c r="BG78" s="4"/>
      <c r="BH78" s="4">
        <f t="shared" si="39"/>
        <v>410</v>
      </c>
      <c r="BI78" s="7" t="e">
        <f t="shared" si="37"/>
        <v>#REF!</v>
      </c>
      <c r="BJ78" s="7" t="e">
        <f t="shared" si="25"/>
        <v>#REF!</v>
      </c>
      <c r="BK78" s="7"/>
      <c r="BL78" s="63"/>
      <c r="BM78" s="7" t="e">
        <f t="shared" si="26"/>
        <v>#REF!</v>
      </c>
      <c r="BN78" s="7" t="e">
        <f t="shared" si="27"/>
        <v>#REF!</v>
      </c>
      <c r="BO78" s="89" t="e">
        <f t="shared" si="28"/>
        <v>#REF!</v>
      </c>
      <c r="BP78" s="7" t="e">
        <f t="shared" si="29"/>
        <v>#REF!</v>
      </c>
      <c r="BQ78" s="7" t="e">
        <f t="shared" si="30"/>
        <v>#REF!</v>
      </c>
      <c r="BR78" s="7"/>
      <c r="BS78" s="7"/>
      <c r="BU78" s="6" t="e">
        <f t="shared" si="31"/>
        <v>#REF!</v>
      </c>
      <c r="BX78" s="64" t="e">
        <f t="shared" si="32"/>
        <v>#REF!</v>
      </c>
      <c r="BY78" s="64" t="e">
        <f t="shared" si="40"/>
        <v>#REF!</v>
      </c>
      <c r="BZ78" s="82" t="e">
        <f t="shared" si="41"/>
        <v>#REF!</v>
      </c>
      <c r="CA78" s="64" t="e">
        <f t="shared" si="33"/>
        <v>#REF!</v>
      </c>
      <c r="CB78" s="64" t="e">
        <f t="shared" si="34"/>
        <v>#REF!</v>
      </c>
      <c r="CC78" s="64"/>
      <c r="CG78" s="64" t="e">
        <f t="shared" si="42"/>
        <v>#REF!</v>
      </c>
      <c r="CH78" s="64" t="e">
        <f t="shared" si="43"/>
        <v>#REF!</v>
      </c>
      <c r="CM78" s="64" t="e">
        <f t="shared" si="35"/>
        <v>#REF!</v>
      </c>
      <c r="CN78" s="64" t="e">
        <f t="shared" si="44"/>
        <v>#REF!</v>
      </c>
    </row>
    <row r="79" spans="1:92" x14ac:dyDescent="0.25">
      <c r="A79" s="1">
        <v>78</v>
      </c>
      <c r="B79" s="4">
        <v>76</v>
      </c>
      <c r="C79" s="2" t="s">
        <v>14</v>
      </c>
      <c r="D79" s="50" t="s">
        <v>639</v>
      </c>
      <c r="E79" s="4">
        <v>141158</v>
      </c>
      <c r="F79" s="2" t="s">
        <v>184</v>
      </c>
      <c r="G79" s="2" t="s">
        <v>186</v>
      </c>
      <c r="H79" s="51" t="str">
        <f t="shared" si="38"/>
        <v>100166-CNT2833W</v>
      </c>
      <c r="I79" s="4">
        <v>100166</v>
      </c>
      <c r="J79" s="2" t="s">
        <v>185</v>
      </c>
      <c r="K79" s="2" t="s">
        <v>19</v>
      </c>
      <c r="L79" s="2" t="s">
        <v>187</v>
      </c>
      <c r="M79" s="2" t="s">
        <v>21</v>
      </c>
      <c r="N79" s="3">
        <v>45108</v>
      </c>
      <c r="O79" s="3">
        <v>45473</v>
      </c>
      <c r="P79" s="12"/>
      <c r="Q79" s="12"/>
      <c r="R79" s="12"/>
      <c r="S79" s="13"/>
      <c r="T79" s="16" t="e">
        <f>VLOOKUP(E79,#REF!,12,FALSE)</f>
        <v>#REF!</v>
      </c>
      <c r="U79" s="16">
        <v>1</v>
      </c>
      <c r="V79" s="16" t="e">
        <f>VLOOKUP(E79,#REF!,14,FALSE)</f>
        <v>#REF!</v>
      </c>
      <c r="W79" s="17"/>
      <c r="X79" s="20"/>
      <c r="Y79" s="20"/>
      <c r="Z79" s="20"/>
      <c r="AA79" s="21"/>
      <c r="AB79" s="2" t="s">
        <v>15</v>
      </c>
      <c r="AC79" s="4">
        <v>1531</v>
      </c>
      <c r="AD79" s="4">
        <v>96</v>
      </c>
      <c r="AE79" s="4"/>
      <c r="AF79" s="4"/>
      <c r="AG79" s="4"/>
      <c r="AH79" s="4"/>
      <c r="AI79" s="4"/>
      <c r="AJ79" s="4">
        <v>5</v>
      </c>
      <c r="AK79" s="4"/>
      <c r="AL79" s="4"/>
      <c r="AM79" s="4"/>
      <c r="AN79" s="4"/>
      <c r="AO79" s="4"/>
      <c r="AP79" s="4"/>
      <c r="AQ79" s="4"/>
      <c r="AR79" s="4">
        <v>17</v>
      </c>
      <c r="AS79" s="4">
        <v>65</v>
      </c>
      <c r="AT79" s="4">
        <v>6</v>
      </c>
      <c r="AU79" s="4">
        <v>19</v>
      </c>
      <c r="AV79" s="4">
        <v>21</v>
      </c>
      <c r="AW79" s="4">
        <v>28</v>
      </c>
      <c r="AX79" s="4"/>
      <c r="AY79" s="4"/>
      <c r="AZ79" s="4">
        <v>29</v>
      </c>
      <c r="BA79" s="4">
        <v>6</v>
      </c>
      <c r="BB79" s="4">
        <v>6</v>
      </c>
      <c r="BC79" s="4"/>
      <c r="BD79" s="4"/>
      <c r="BE79" s="4"/>
      <c r="BF79" s="4"/>
      <c r="BG79" s="4"/>
      <c r="BH79" s="4">
        <f t="shared" si="39"/>
        <v>298</v>
      </c>
      <c r="BI79" s="7" t="e">
        <f t="shared" si="37"/>
        <v>#REF!</v>
      </c>
      <c r="BJ79" s="7" t="e">
        <f t="shared" si="25"/>
        <v>#REF!</v>
      </c>
      <c r="BK79" s="7"/>
      <c r="BL79" s="63"/>
      <c r="BM79" s="7" t="e">
        <f t="shared" si="26"/>
        <v>#REF!</v>
      </c>
      <c r="BN79" s="7" t="e">
        <f t="shared" si="27"/>
        <v>#REF!</v>
      </c>
      <c r="BO79" s="89" t="e">
        <f t="shared" si="28"/>
        <v>#REF!</v>
      </c>
      <c r="BP79" s="7" t="e">
        <f t="shared" si="29"/>
        <v>#REF!</v>
      </c>
      <c r="BQ79" s="7" t="e">
        <f t="shared" si="30"/>
        <v>#REF!</v>
      </c>
      <c r="BR79" s="7"/>
      <c r="BS79" s="7"/>
      <c r="BU79" s="6" t="e">
        <f t="shared" si="31"/>
        <v>#REF!</v>
      </c>
      <c r="BX79" s="64" t="e">
        <f t="shared" si="32"/>
        <v>#REF!</v>
      </c>
      <c r="BY79" s="64" t="e">
        <f t="shared" si="40"/>
        <v>#REF!</v>
      </c>
      <c r="BZ79" s="82" t="e">
        <f t="shared" si="41"/>
        <v>#REF!</v>
      </c>
      <c r="CA79" s="64" t="e">
        <f t="shared" si="33"/>
        <v>#REF!</v>
      </c>
      <c r="CB79" s="64" t="e">
        <f t="shared" si="34"/>
        <v>#REF!</v>
      </c>
      <c r="CC79" s="64"/>
      <c r="CG79" s="64" t="e">
        <f t="shared" si="42"/>
        <v>#REF!</v>
      </c>
      <c r="CH79" s="64" t="e">
        <f t="shared" si="43"/>
        <v>#REF!</v>
      </c>
      <c r="CM79" s="64" t="e">
        <f t="shared" si="35"/>
        <v>#REF!</v>
      </c>
      <c r="CN79" s="64" t="e">
        <f t="shared" si="44"/>
        <v>#REF!</v>
      </c>
    </row>
    <row r="80" spans="1:92" x14ac:dyDescent="0.25">
      <c r="A80" s="1">
        <v>79</v>
      </c>
      <c r="B80" s="4">
        <v>77</v>
      </c>
      <c r="C80" s="2" t="s">
        <v>14</v>
      </c>
      <c r="D80" s="50" t="s">
        <v>640</v>
      </c>
      <c r="E80" s="4">
        <v>400732</v>
      </c>
      <c r="F80" s="2" t="s">
        <v>188</v>
      </c>
      <c r="G80" s="2" t="s">
        <v>189</v>
      </c>
      <c r="H80" s="51" t="str">
        <f t="shared" si="38"/>
        <v>100166-QSC328P</v>
      </c>
      <c r="I80" s="4">
        <v>100166</v>
      </c>
      <c r="J80" s="2" t="s">
        <v>185</v>
      </c>
      <c r="K80" s="2" t="s">
        <v>19</v>
      </c>
      <c r="L80" s="2" t="s">
        <v>190</v>
      </c>
      <c r="M80" s="2" t="s">
        <v>21</v>
      </c>
      <c r="N80" s="3">
        <v>45108</v>
      </c>
      <c r="O80" s="3">
        <v>45473</v>
      </c>
      <c r="P80" s="12"/>
      <c r="Q80" s="12"/>
      <c r="R80" s="12"/>
      <c r="S80" s="13"/>
      <c r="T80" s="16" t="e">
        <f>VLOOKUP(E80,#REF!,12,FALSE)</f>
        <v>#REF!</v>
      </c>
      <c r="U80" s="16">
        <v>1</v>
      </c>
      <c r="V80" s="16" t="e">
        <f>VLOOKUP(E80,#REF!,14,FALSE)</f>
        <v>#REF!</v>
      </c>
      <c r="W80" s="17"/>
      <c r="X80" s="20">
        <v>102.02</v>
      </c>
      <c r="Y80" s="20">
        <v>1</v>
      </c>
      <c r="Z80" s="20">
        <v>103.3</v>
      </c>
      <c r="AA80" s="56" t="s">
        <v>1671</v>
      </c>
      <c r="AB80" s="2" t="s">
        <v>15</v>
      </c>
      <c r="AC80" s="4">
        <v>1173</v>
      </c>
      <c r="AD80" s="4">
        <v>110</v>
      </c>
      <c r="AE80" s="4">
        <v>58</v>
      </c>
      <c r="AF80" s="4"/>
      <c r="AG80" s="4"/>
      <c r="AH80" s="4"/>
      <c r="AI80" s="4"/>
      <c r="AJ80" s="4">
        <v>2</v>
      </c>
      <c r="AK80" s="4"/>
      <c r="AL80" s="4">
        <v>29</v>
      </c>
      <c r="AM80" s="4"/>
      <c r="AN80" s="4"/>
      <c r="AO80" s="4"/>
      <c r="AP80" s="4">
        <v>2</v>
      </c>
      <c r="AQ80" s="4"/>
      <c r="AR80" s="4">
        <v>13</v>
      </c>
      <c r="AS80" s="4">
        <v>2</v>
      </c>
      <c r="AT80" s="4">
        <v>1</v>
      </c>
      <c r="AU80" s="4"/>
      <c r="AV80" s="4">
        <v>54</v>
      </c>
      <c r="AW80" s="4"/>
      <c r="AX80" s="4"/>
      <c r="AY80" s="4"/>
      <c r="AZ80" s="4">
        <v>24</v>
      </c>
      <c r="BA80" s="4"/>
      <c r="BB80" s="4"/>
      <c r="BC80" s="4"/>
      <c r="BD80" s="4"/>
      <c r="BE80" s="4"/>
      <c r="BF80" s="4"/>
      <c r="BG80" s="4">
        <v>78</v>
      </c>
      <c r="BH80" s="4">
        <f t="shared" si="39"/>
        <v>373</v>
      </c>
      <c r="BI80" s="7">
        <f>X80+Y80</f>
        <v>103.02</v>
      </c>
      <c r="BJ80" s="7">
        <f t="shared" si="25"/>
        <v>127.96000000000001</v>
      </c>
      <c r="BK80" s="7"/>
      <c r="BL80" s="63">
        <v>-29.92</v>
      </c>
      <c r="BM80" s="7">
        <f t="shared" si="26"/>
        <v>98.04</v>
      </c>
      <c r="BN80" s="7">
        <f t="shared" si="27"/>
        <v>24.940000000000012</v>
      </c>
      <c r="BO80" s="89">
        <f t="shared" si="28"/>
        <v>0.19490465770553306</v>
      </c>
      <c r="BP80" s="7">
        <f t="shared" si="29"/>
        <v>120842.45999999999</v>
      </c>
      <c r="BQ80" s="7">
        <f t="shared" si="30"/>
        <v>150097.08000000002</v>
      </c>
      <c r="BR80" s="7"/>
      <c r="BS80" s="7"/>
      <c r="BU80" s="6">
        <f t="shared" si="31"/>
        <v>134.64999999999998</v>
      </c>
      <c r="BW80" s="65">
        <f>BL80</f>
        <v>-29.92</v>
      </c>
      <c r="BX80" s="64">
        <f t="shared" si="32"/>
        <v>104.72999999999998</v>
      </c>
      <c r="BY80" s="64">
        <f t="shared" si="40"/>
        <v>31.629999999999981</v>
      </c>
      <c r="BZ80" s="82">
        <f t="shared" si="41"/>
        <v>0.23490531006312654</v>
      </c>
      <c r="CA80" s="64">
        <f t="shared" si="33"/>
        <v>120842.45999999999</v>
      </c>
      <c r="CB80" s="64">
        <f t="shared" si="34"/>
        <v>157944.44999999998</v>
      </c>
      <c r="CC80" s="64"/>
      <c r="CG80" s="64">
        <f t="shared" si="42"/>
        <v>38426.46</v>
      </c>
      <c r="CH80" s="64">
        <f t="shared" si="43"/>
        <v>47729.08</v>
      </c>
      <c r="CM80" s="64">
        <f t="shared" si="35"/>
        <v>38426.46</v>
      </c>
      <c r="CN80" s="64">
        <f t="shared" si="44"/>
        <v>50224.44999999999</v>
      </c>
    </row>
    <row r="81" spans="1:92" x14ac:dyDescent="0.25">
      <c r="A81" s="1">
        <v>80</v>
      </c>
      <c r="B81" s="4">
        <v>78</v>
      </c>
      <c r="C81" s="2" t="s">
        <v>14</v>
      </c>
      <c r="D81" s="50" t="s">
        <v>641</v>
      </c>
      <c r="E81" s="4">
        <v>133935</v>
      </c>
      <c r="F81" s="2" t="s">
        <v>191</v>
      </c>
      <c r="G81" s="2" t="s">
        <v>192</v>
      </c>
      <c r="H81" s="51" t="str">
        <f t="shared" si="38"/>
        <v>100166-CN34072WG</v>
      </c>
      <c r="I81" s="4">
        <v>100166</v>
      </c>
      <c r="J81" s="2" t="s">
        <v>185</v>
      </c>
      <c r="K81" s="2" t="s">
        <v>19</v>
      </c>
      <c r="L81" s="2" t="s">
        <v>85</v>
      </c>
      <c r="M81" s="2" t="s">
        <v>21</v>
      </c>
      <c r="N81" s="3">
        <v>45108</v>
      </c>
      <c r="O81" s="3">
        <v>45473</v>
      </c>
      <c r="P81" s="12"/>
      <c r="Q81" s="12"/>
      <c r="R81" s="12"/>
      <c r="S81" s="13"/>
      <c r="T81" s="16" t="e">
        <f>VLOOKUP(E81,#REF!,12,FALSE)</f>
        <v>#REF!</v>
      </c>
      <c r="U81" s="16">
        <v>1</v>
      </c>
      <c r="V81" s="16" t="e">
        <f>VLOOKUP(E81,#REF!,14,FALSE)</f>
        <v>#REF!</v>
      </c>
      <c r="W81" s="17"/>
      <c r="X81" s="20"/>
      <c r="Y81" s="20"/>
      <c r="Z81" s="20"/>
      <c r="AA81" s="21"/>
      <c r="AB81" s="2" t="s">
        <v>15</v>
      </c>
      <c r="AC81" s="4">
        <v>4393</v>
      </c>
      <c r="AD81" s="4">
        <v>85</v>
      </c>
      <c r="AE81" s="4">
        <v>87</v>
      </c>
      <c r="AF81" s="4">
        <v>40</v>
      </c>
      <c r="AG81" s="4">
        <v>316</v>
      </c>
      <c r="AH81" s="4">
        <v>2</v>
      </c>
      <c r="AI81" s="4"/>
      <c r="AJ81" s="4">
        <v>16</v>
      </c>
      <c r="AK81" s="4">
        <v>8</v>
      </c>
      <c r="AL81" s="4">
        <v>15</v>
      </c>
      <c r="AM81" s="4">
        <v>50</v>
      </c>
      <c r="AN81" s="4"/>
      <c r="AO81" s="4"/>
      <c r="AP81" s="4">
        <v>46</v>
      </c>
      <c r="AQ81" s="4"/>
      <c r="AR81" s="4">
        <v>77</v>
      </c>
      <c r="AS81" s="4">
        <v>27</v>
      </c>
      <c r="AT81" s="4">
        <v>89</v>
      </c>
      <c r="AU81" s="4">
        <v>155</v>
      </c>
      <c r="AV81" s="4"/>
      <c r="AW81" s="4"/>
      <c r="AX81" s="4"/>
      <c r="AY81" s="4">
        <v>267</v>
      </c>
      <c r="AZ81" s="4"/>
      <c r="BA81" s="4">
        <v>10</v>
      </c>
      <c r="BB81" s="4">
        <v>107</v>
      </c>
      <c r="BC81" s="4">
        <v>32</v>
      </c>
      <c r="BD81" s="4"/>
      <c r="BE81" s="4"/>
      <c r="BF81" s="4">
        <v>40</v>
      </c>
      <c r="BG81" s="4"/>
      <c r="BH81" s="4">
        <f t="shared" si="39"/>
        <v>1469</v>
      </c>
      <c r="BI81" s="7" t="e">
        <f>T81+U81</f>
        <v>#REF!</v>
      </c>
      <c r="BJ81" s="7" t="e">
        <f t="shared" si="25"/>
        <v>#REF!</v>
      </c>
      <c r="BK81" s="7"/>
      <c r="BL81" s="63"/>
      <c r="BM81" s="7" t="e">
        <f t="shared" si="26"/>
        <v>#REF!</v>
      </c>
      <c r="BN81" s="7" t="e">
        <f t="shared" si="27"/>
        <v>#REF!</v>
      </c>
      <c r="BO81" s="89" t="e">
        <f t="shared" si="28"/>
        <v>#REF!</v>
      </c>
      <c r="BP81" s="7" t="e">
        <f t="shared" si="29"/>
        <v>#REF!</v>
      </c>
      <c r="BQ81" s="7" t="e">
        <f t="shared" si="30"/>
        <v>#REF!</v>
      </c>
      <c r="BR81" s="7"/>
      <c r="BS81" s="7"/>
      <c r="BU81" s="6" t="e">
        <f t="shared" si="31"/>
        <v>#REF!</v>
      </c>
      <c r="BX81" s="64" t="e">
        <f t="shared" si="32"/>
        <v>#REF!</v>
      </c>
      <c r="BY81" s="64" t="e">
        <f t="shared" si="40"/>
        <v>#REF!</v>
      </c>
      <c r="BZ81" s="82" t="e">
        <f t="shared" si="41"/>
        <v>#REF!</v>
      </c>
      <c r="CA81" s="64" t="e">
        <f t="shared" si="33"/>
        <v>#REF!</v>
      </c>
      <c r="CB81" s="64" t="e">
        <f t="shared" si="34"/>
        <v>#REF!</v>
      </c>
      <c r="CC81" s="64"/>
      <c r="CG81" s="64" t="e">
        <f t="shared" si="42"/>
        <v>#REF!</v>
      </c>
      <c r="CH81" s="64" t="e">
        <f t="shared" si="43"/>
        <v>#REF!</v>
      </c>
      <c r="CM81" s="64" t="e">
        <f t="shared" si="35"/>
        <v>#REF!</v>
      </c>
      <c r="CN81" s="64" t="e">
        <f t="shared" si="44"/>
        <v>#REF!</v>
      </c>
    </row>
    <row r="82" spans="1:92" x14ac:dyDescent="0.25">
      <c r="A82" s="1">
        <v>81</v>
      </c>
      <c r="B82" s="4">
        <v>79</v>
      </c>
      <c r="C82" s="2" t="s">
        <v>14</v>
      </c>
      <c r="D82" s="50" t="s">
        <v>642</v>
      </c>
      <c r="E82" s="4">
        <v>134372</v>
      </c>
      <c r="F82" s="2" t="s">
        <v>193</v>
      </c>
      <c r="G82" s="2" t="s">
        <v>194</v>
      </c>
      <c r="H82" s="51" t="str">
        <f t="shared" si="38"/>
        <v>100166-CN34072WWG</v>
      </c>
      <c r="I82" s="4">
        <v>100166</v>
      </c>
      <c r="J82" s="2" t="s">
        <v>185</v>
      </c>
      <c r="K82" s="2" t="s">
        <v>19</v>
      </c>
      <c r="L82" s="2" t="s">
        <v>85</v>
      </c>
      <c r="M82" s="2" t="s">
        <v>21</v>
      </c>
      <c r="N82" s="3">
        <v>45108</v>
      </c>
      <c r="O82" s="3">
        <v>45473</v>
      </c>
      <c r="P82" s="12"/>
      <c r="Q82" s="12"/>
      <c r="R82" s="12"/>
      <c r="S82" s="13"/>
      <c r="T82" s="16" t="e">
        <f>VLOOKUP(E82,#REF!,12,FALSE)</f>
        <v>#REF!</v>
      </c>
      <c r="U82" s="16">
        <v>1</v>
      </c>
      <c r="V82" s="16" t="e">
        <f>VLOOKUP(E82,#REF!,14,FALSE)</f>
        <v>#REF!</v>
      </c>
      <c r="W82" s="17"/>
      <c r="X82" s="20"/>
      <c r="Y82" s="20"/>
      <c r="Z82" s="20"/>
      <c r="AA82" s="21"/>
      <c r="AB82" s="2" t="s">
        <v>15</v>
      </c>
      <c r="AC82" s="4">
        <v>11285</v>
      </c>
      <c r="AD82" s="4">
        <v>104</v>
      </c>
      <c r="AE82" s="4">
        <v>94</v>
      </c>
      <c r="AF82" s="4"/>
      <c r="AG82" s="4">
        <v>650</v>
      </c>
      <c r="AH82" s="4">
        <v>78</v>
      </c>
      <c r="AI82" s="4"/>
      <c r="AJ82" s="4">
        <v>64</v>
      </c>
      <c r="AK82" s="4">
        <v>365</v>
      </c>
      <c r="AL82" s="4">
        <v>20</v>
      </c>
      <c r="AM82" s="4">
        <v>337</v>
      </c>
      <c r="AN82" s="4">
        <v>396</v>
      </c>
      <c r="AO82" s="4"/>
      <c r="AP82" s="4">
        <v>307</v>
      </c>
      <c r="AQ82" s="4">
        <v>408</v>
      </c>
      <c r="AR82" s="4">
        <v>24</v>
      </c>
      <c r="AS82" s="4">
        <v>19</v>
      </c>
      <c r="AT82" s="4">
        <v>23</v>
      </c>
      <c r="AU82" s="4">
        <v>233</v>
      </c>
      <c r="AV82" s="4"/>
      <c r="AW82" s="4">
        <v>228</v>
      </c>
      <c r="AX82" s="4">
        <v>57</v>
      </c>
      <c r="AY82" s="4"/>
      <c r="AZ82" s="4"/>
      <c r="BA82" s="4">
        <v>6</v>
      </c>
      <c r="BB82" s="4">
        <v>23</v>
      </c>
      <c r="BC82" s="4"/>
      <c r="BD82" s="4">
        <v>258</v>
      </c>
      <c r="BE82" s="4"/>
      <c r="BF82" s="4">
        <v>260</v>
      </c>
      <c r="BG82" s="4">
        <v>169</v>
      </c>
      <c r="BH82" s="4">
        <f t="shared" si="39"/>
        <v>4123</v>
      </c>
      <c r="BI82" s="7" t="e">
        <f>T82+U82</f>
        <v>#REF!</v>
      </c>
      <c r="BJ82" s="7" t="e">
        <f t="shared" si="25"/>
        <v>#REF!</v>
      </c>
      <c r="BK82" s="7"/>
      <c r="BL82" s="63"/>
      <c r="BM82" s="7" t="e">
        <f t="shared" si="26"/>
        <v>#REF!</v>
      </c>
      <c r="BN82" s="7" t="e">
        <f t="shared" si="27"/>
        <v>#REF!</v>
      </c>
      <c r="BO82" s="89" t="e">
        <f t="shared" si="28"/>
        <v>#REF!</v>
      </c>
      <c r="BP82" s="7" t="e">
        <f t="shared" si="29"/>
        <v>#REF!</v>
      </c>
      <c r="BQ82" s="7" t="e">
        <f t="shared" si="30"/>
        <v>#REF!</v>
      </c>
      <c r="BR82" s="7"/>
      <c r="BS82" s="7"/>
      <c r="BU82" s="6" t="e">
        <f t="shared" si="31"/>
        <v>#REF!</v>
      </c>
      <c r="BX82" s="64" t="e">
        <f t="shared" si="32"/>
        <v>#REF!</v>
      </c>
      <c r="BY82" s="64" t="e">
        <f t="shared" si="40"/>
        <v>#REF!</v>
      </c>
      <c r="BZ82" s="82" t="e">
        <f t="shared" si="41"/>
        <v>#REF!</v>
      </c>
      <c r="CA82" s="64" t="e">
        <f t="shared" si="33"/>
        <v>#REF!</v>
      </c>
      <c r="CB82" s="64" t="e">
        <f t="shared" si="34"/>
        <v>#REF!</v>
      </c>
      <c r="CC82" s="64"/>
      <c r="CG82" s="64" t="e">
        <f t="shared" si="42"/>
        <v>#REF!</v>
      </c>
      <c r="CH82" s="64" t="e">
        <f t="shared" si="43"/>
        <v>#REF!</v>
      </c>
      <c r="CM82" s="64" t="e">
        <f t="shared" si="35"/>
        <v>#REF!</v>
      </c>
      <c r="CN82" s="64" t="e">
        <f t="shared" si="44"/>
        <v>#REF!</v>
      </c>
    </row>
    <row r="83" spans="1:92" x14ac:dyDescent="0.25">
      <c r="A83" s="1">
        <v>82</v>
      </c>
      <c r="B83" s="4">
        <v>80</v>
      </c>
      <c r="C83" s="2" t="s">
        <v>14</v>
      </c>
      <c r="D83" s="50" t="s">
        <v>643</v>
      </c>
      <c r="E83" s="4">
        <v>400722</v>
      </c>
      <c r="F83" s="2" t="s">
        <v>195</v>
      </c>
      <c r="G83" s="2" t="s">
        <v>196</v>
      </c>
      <c r="H83" s="51" t="str">
        <f t="shared" si="38"/>
        <v>100166-QCB475</v>
      </c>
      <c r="I83" s="4">
        <v>100166</v>
      </c>
      <c r="J83" s="2" t="s">
        <v>185</v>
      </c>
      <c r="K83" s="2" t="s">
        <v>19</v>
      </c>
      <c r="L83" s="2" t="s">
        <v>197</v>
      </c>
      <c r="M83" s="2" t="s">
        <v>21</v>
      </c>
      <c r="N83" s="3">
        <v>45108</v>
      </c>
      <c r="O83" s="3">
        <v>45473</v>
      </c>
      <c r="P83" s="12"/>
      <c r="Q83" s="12"/>
      <c r="R83" s="12"/>
      <c r="S83" s="13"/>
      <c r="T83" s="16" t="e">
        <f>VLOOKUP(E83,#REF!,12,FALSE)</f>
        <v>#REF!</v>
      </c>
      <c r="U83" s="16">
        <v>1</v>
      </c>
      <c r="V83" s="16" t="e">
        <f>VLOOKUP(E83,#REF!,14,FALSE)</f>
        <v>#REF!</v>
      </c>
      <c r="W83" s="17"/>
      <c r="X83" s="20">
        <v>88.54</v>
      </c>
      <c r="Y83" s="20">
        <v>1</v>
      </c>
      <c r="Z83" s="20">
        <v>89.72</v>
      </c>
      <c r="AA83" s="56" t="s">
        <v>1671</v>
      </c>
      <c r="AB83" s="2" t="s">
        <v>15</v>
      </c>
      <c r="AC83" s="4">
        <v>3533</v>
      </c>
      <c r="AD83" s="4">
        <v>8</v>
      </c>
      <c r="AE83" s="4">
        <v>6</v>
      </c>
      <c r="AF83" s="4"/>
      <c r="AG83" s="4">
        <v>9</v>
      </c>
      <c r="AH83" s="4"/>
      <c r="AI83" s="4">
        <v>21</v>
      </c>
      <c r="AJ83" s="4"/>
      <c r="AK83" s="4">
        <v>1</v>
      </c>
      <c r="AL83" s="4">
        <v>13</v>
      </c>
      <c r="AM83" s="4"/>
      <c r="AN83" s="4"/>
      <c r="AO83" s="4"/>
      <c r="AP83" s="4">
        <v>18</v>
      </c>
      <c r="AQ83" s="4"/>
      <c r="AR83" s="4">
        <v>48</v>
      </c>
      <c r="AS83" s="4">
        <v>292</v>
      </c>
      <c r="AT83" s="4"/>
      <c r="AU83" s="4">
        <v>36</v>
      </c>
      <c r="AV83" s="4">
        <v>212</v>
      </c>
      <c r="AW83" s="4"/>
      <c r="AX83" s="4">
        <v>9</v>
      </c>
      <c r="AY83" s="4"/>
      <c r="AZ83" s="4">
        <v>175</v>
      </c>
      <c r="BA83" s="4"/>
      <c r="BB83" s="4">
        <v>13</v>
      </c>
      <c r="BC83" s="4"/>
      <c r="BD83" s="4">
        <v>64</v>
      </c>
      <c r="BE83" s="4"/>
      <c r="BF83" s="4">
        <v>72</v>
      </c>
      <c r="BG83" s="4"/>
      <c r="BH83" s="4">
        <f t="shared" si="39"/>
        <v>997</v>
      </c>
      <c r="BI83" s="7">
        <f t="shared" ref="BI83:BI89" si="45">X83+Y83</f>
        <v>89.54</v>
      </c>
      <c r="BJ83" s="7">
        <f t="shared" si="25"/>
        <v>111.21000000000001</v>
      </c>
      <c r="BK83" s="7"/>
      <c r="BL83" s="63">
        <v>-33.01</v>
      </c>
      <c r="BM83" s="7">
        <f t="shared" si="26"/>
        <v>78.200000000000017</v>
      </c>
      <c r="BN83" s="7">
        <f t="shared" si="27"/>
        <v>21.67</v>
      </c>
      <c r="BO83" s="89">
        <f t="shared" si="28"/>
        <v>0.19485657764589515</v>
      </c>
      <c r="BP83" s="7">
        <f t="shared" si="29"/>
        <v>316344.82</v>
      </c>
      <c r="BQ83" s="7">
        <f t="shared" si="30"/>
        <v>392904.93000000005</v>
      </c>
      <c r="BR83" s="7"/>
      <c r="BS83" s="7"/>
      <c r="BU83" s="6">
        <f t="shared" si="31"/>
        <v>117.03</v>
      </c>
      <c r="BW83" s="65">
        <f t="shared" ref="BW83:BW89" si="46">BL83</f>
        <v>-33.01</v>
      </c>
      <c r="BX83" s="64">
        <f t="shared" si="32"/>
        <v>84.02000000000001</v>
      </c>
      <c r="BY83" s="64">
        <f t="shared" si="40"/>
        <v>27.489999999999995</v>
      </c>
      <c r="BZ83" s="82">
        <f t="shared" si="41"/>
        <v>0.2348970349483038</v>
      </c>
      <c r="CA83" s="64">
        <f t="shared" si="33"/>
        <v>316344.82</v>
      </c>
      <c r="CB83" s="64">
        <f t="shared" si="34"/>
        <v>413466.99</v>
      </c>
      <c r="CC83" s="64"/>
      <c r="CG83" s="64">
        <f t="shared" si="42"/>
        <v>89271.38</v>
      </c>
      <c r="CH83" s="64">
        <f t="shared" si="43"/>
        <v>110876.37000000001</v>
      </c>
      <c r="CM83" s="64">
        <f t="shared" si="35"/>
        <v>89271.38</v>
      </c>
      <c r="CN83" s="64">
        <f t="shared" si="44"/>
        <v>116678.91</v>
      </c>
    </row>
    <row r="84" spans="1:92" x14ac:dyDescent="0.25">
      <c r="A84" s="1">
        <v>83</v>
      </c>
      <c r="B84" s="4">
        <v>81</v>
      </c>
      <c r="C84" s="2" t="s">
        <v>14</v>
      </c>
      <c r="D84" s="50" t="s">
        <v>644</v>
      </c>
      <c r="E84" s="4">
        <v>402088</v>
      </c>
      <c r="F84" s="2" t="s">
        <v>198</v>
      </c>
      <c r="G84" s="2" t="s">
        <v>199</v>
      </c>
      <c r="H84" s="51" t="str">
        <f t="shared" si="38"/>
        <v>100166-CNQ11400W</v>
      </c>
      <c r="I84" s="4">
        <v>100166</v>
      </c>
      <c r="J84" s="2" t="s">
        <v>185</v>
      </c>
      <c r="K84" s="2" t="s">
        <v>19</v>
      </c>
      <c r="L84" s="2" t="s">
        <v>200</v>
      </c>
      <c r="M84" s="2" t="s">
        <v>21</v>
      </c>
      <c r="N84" s="3">
        <v>45108</v>
      </c>
      <c r="O84" s="3">
        <v>45473</v>
      </c>
      <c r="P84" s="12"/>
      <c r="Q84" s="12"/>
      <c r="R84" s="12"/>
      <c r="S84" s="13"/>
      <c r="T84" s="16" t="e">
        <f>VLOOKUP(E84,#REF!,12,FALSE)</f>
        <v>#REF!</v>
      </c>
      <c r="U84" s="16">
        <v>1</v>
      </c>
      <c r="V84" s="16" t="e">
        <f>VLOOKUP(E84,#REF!,14,FALSE)</f>
        <v>#REF!</v>
      </c>
      <c r="W84" s="17"/>
      <c r="X84" s="20">
        <v>98.03</v>
      </c>
      <c r="Y84" s="20">
        <v>1</v>
      </c>
      <c r="Z84" s="20">
        <v>98.93</v>
      </c>
      <c r="AA84" s="56" t="s">
        <v>1671</v>
      </c>
      <c r="AB84" s="2" t="s">
        <v>15</v>
      </c>
      <c r="AC84" s="4">
        <v>4138</v>
      </c>
      <c r="AD84" s="4"/>
      <c r="AE84" s="4"/>
      <c r="AF84" s="4">
        <v>9</v>
      </c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>
        <v>862</v>
      </c>
      <c r="AR84" s="4"/>
      <c r="AS84" s="4">
        <v>538</v>
      </c>
      <c r="AT84" s="4"/>
      <c r="AU84" s="4"/>
      <c r="AV84" s="4">
        <v>206</v>
      </c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>
        <v>820</v>
      </c>
      <c r="BH84" s="4">
        <f t="shared" si="39"/>
        <v>2435</v>
      </c>
      <c r="BI84" s="7">
        <f t="shared" si="45"/>
        <v>99.03</v>
      </c>
      <c r="BJ84" s="7">
        <f t="shared" si="25"/>
        <v>123</v>
      </c>
      <c r="BK84" s="7"/>
      <c r="BL84" s="63">
        <v>-72.38</v>
      </c>
      <c r="BM84" s="7">
        <f t="shared" si="26"/>
        <v>50.620000000000005</v>
      </c>
      <c r="BN84" s="7">
        <f t="shared" si="27"/>
        <v>23.97</v>
      </c>
      <c r="BO84" s="89">
        <f t="shared" si="28"/>
        <v>0.19487804878048778</v>
      </c>
      <c r="BP84" s="7">
        <f t="shared" si="29"/>
        <v>409786.14</v>
      </c>
      <c r="BQ84" s="7">
        <f t="shared" si="30"/>
        <v>508974</v>
      </c>
      <c r="BR84" s="7"/>
      <c r="BS84" s="7"/>
      <c r="BU84" s="6">
        <f t="shared" si="31"/>
        <v>129.44</v>
      </c>
      <c r="BW84" s="65">
        <f t="shared" si="46"/>
        <v>-72.38</v>
      </c>
      <c r="BX84" s="64">
        <f t="shared" si="32"/>
        <v>57.06</v>
      </c>
      <c r="BY84" s="64">
        <f t="shared" si="40"/>
        <v>30.409999999999997</v>
      </c>
      <c r="BZ84" s="82">
        <f t="shared" si="41"/>
        <v>0.23493510506798515</v>
      </c>
      <c r="CA84" s="64">
        <f t="shared" si="33"/>
        <v>409786.14</v>
      </c>
      <c r="CB84" s="64">
        <f t="shared" si="34"/>
        <v>535622.72</v>
      </c>
      <c r="CC84" s="64"/>
      <c r="CG84" s="64">
        <f t="shared" si="42"/>
        <v>241138.05</v>
      </c>
      <c r="CH84" s="64">
        <f t="shared" si="43"/>
        <v>299505</v>
      </c>
      <c r="CM84" s="64">
        <f t="shared" si="35"/>
        <v>241138.05</v>
      </c>
      <c r="CN84" s="64">
        <f t="shared" si="44"/>
        <v>315186.40000000002</v>
      </c>
    </row>
    <row r="85" spans="1:92" x14ac:dyDescent="0.25">
      <c r="A85" s="1">
        <v>84</v>
      </c>
      <c r="B85" s="4">
        <v>82</v>
      </c>
      <c r="C85" s="2" t="s">
        <v>14</v>
      </c>
      <c r="D85" s="50" t="s">
        <v>645</v>
      </c>
      <c r="E85" s="4">
        <v>403350</v>
      </c>
      <c r="F85" s="2" t="s">
        <v>201</v>
      </c>
      <c r="G85" s="2" t="s">
        <v>202</v>
      </c>
      <c r="H85" s="51" t="str">
        <f t="shared" si="38"/>
        <v>100166-CNQ163003</v>
      </c>
      <c r="I85" s="4">
        <v>100166</v>
      </c>
      <c r="J85" s="2" t="s">
        <v>185</v>
      </c>
      <c r="K85" s="2" t="s">
        <v>19</v>
      </c>
      <c r="L85" s="2" t="s">
        <v>203</v>
      </c>
      <c r="M85" s="2" t="s">
        <v>21</v>
      </c>
      <c r="N85" s="3">
        <v>45108</v>
      </c>
      <c r="O85" s="3">
        <v>45473</v>
      </c>
      <c r="P85" s="12"/>
      <c r="Q85" s="12"/>
      <c r="R85" s="12"/>
      <c r="S85" s="13"/>
      <c r="T85" s="16" t="e">
        <f>VLOOKUP(E85,#REF!,12,FALSE)</f>
        <v>#REF!</v>
      </c>
      <c r="U85" s="16">
        <v>1</v>
      </c>
      <c r="V85" s="16" t="e">
        <f>VLOOKUP(E85,#REF!,14,FALSE)</f>
        <v>#REF!</v>
      </c>
      <c r="W85" s="17"/>
      <c r="X85" s="20">
        <v>198.12</v>
      </c>
      <c r="Y85" s="20">
        <v>1</v>
      </c>
      <c r="Z85" s="20">
        <v>200.15</v>
      </c>
      <c r="AA85" s="56" t="s">
        <v>1671</v>
      </c>
      <c r="AB85" s="2" t="s">
        <v>15</v>
      </c>
      <c r="AC85" s="4">
        <v>6267</v>
      </c>
      <c r="AD85" s="4">
        <v>170</v>
      </c>
      <c r="AE85" s="4"/>
      <c r="AF85" s="4">
        <v>42</v>
      </c>
      <c r="AG85" s="4">
        <v>135</v>
      </c>
      <c r="AH85" s="4"/>
      <c r="AI85" s="4"/>
      <c r="AJ85" s="4"/>
      <c r="AK85" s="4"/>
      <c r="AL85" s="4"/>
      <c r="AM85" s="4">
        <v>9</v>
      </c>
      <c r="AN85" s="4"/>
      <c r="AO85" s="4">
        <v>288</v>
      </c>
      <c r="AP85" s="4"/>
      <c r="AQ85" s="4">
        <v>278</v>
      </c>
      <c r="AR85" s="4">
        <v>3</v>
      </c>
      <c r="AS85" s="4">
        <v>197</v>
      </c>
      <c r="AT85" s="4"/>
      <c r="AU85" s="4">
        <v>25</v>
      </c>
      <c r="AV85" s="4">
        <v>24</v>
      </c>
      <c r="AW85" s="4">
        <v>635</v>
      </c>
      <c r="AX85" s="4">
        <v>34</v>
      </c>
      <c r="AY85" s="4">
        <v>126</v>
      </c>
      <c r="AZ85" s="4"/>
      <c r="BA85" s="4"/>
      <c r="BB85" s="4">
        <v>6</v>
      </c>
      <c r="BC85" s="4"/>
      <c r="BD85" s="4"/>
      <c r="BE85" s="4"/>
      <c r="BF85" s="4"/>
      <c r="BG85" s="4"/>
      <c r="BH85" s="4">
        <f t="shared" si="39"/>
        <v>1972</v>
      </c>
      <c r="BI85" s="7">
        <f t="shared" si="45"/>
        <v>199.12</v>
      </c>
      <c r="BJ85" s="7">
        <f t="shared" si="25"/>
        <v>247.34</v>
      </c>
      <c r="BK85" s="7"/>
      <c r="BL85" s="63">
        <v>-145.47</v>
      </c>
      <c r="BM85" s="7">
        <f t="shared" si="26"/>
        <v>101.87</v>
      </c>
      <c r="BN85" s="7">
        <f t="shared" si="27"/>
        <v>48.22</v>
      </c>
      <c r="BO85" s="89">
        <f t="shared" si="28"/>
        <v>0.19495431389989487</v>
      </c>
      <c r="BP85" s="7">
        <f t="shared" si="29"/>
        <v>1247885.04</v>
      </c>
      <c r="BQ85" s="7">
        <f t="shared" si="30"/>
        <v>1550079.78</v>
      </c>
      <c r="BR85" s="7"/>
      <c r="BS85" s="7"/>
      <c r="BU85" s="6">
        <f t="shared" si="31"/>
        <v>260.27</v>
      </c>
      <c r="BW85" s="65">
        <f t="shared" si="46"/>
        <v>-145.47</v>
      </c>
      <c r="BX85" s="64">
        <f t="shared" si="32"/>
        <v>114.79999999999998</v>
      </c>
      <c r="BY85" s="64">
        <f t="shared" si="40"/>
        <v>61.149999999999977</v>
      </c>
      <c r="BZ85" s="82">
        <f t="shared" si="41"/>
        <v>0.23494832289545464</v>
      </c>
      <c r="CA85" s="64">
        <f t="shared" si="33"/>
        <v>1247885.04</v>
      </c>
      <c r="CB85" s="64">
        <f t="shared" si="34"/>
        <v>1631112.0899999999</v>
      </c>
      <c r="CC85" s="64"/>
      <c r="CG85" s="64">
        <f t="shared" si="42"/>
        <v>392664.64</v>
      </c>
      <c r="CH85" s="64">
        <f t="shared" si="43"/>
        <v>487754.48</v>
      </c>
      <c r="CM85" s="64">
        <f t="shared" si="35"/>
        <v>392664.64</v>
      </c>
      <c r="CN85" s="64">
        <f t="shared" si="44"/>
        <v>513252.43999999994</v>
      </c>
    </row>
    <row r="86" spans="1:92" x14ac:dyDescent="0.25">
      <c r="A86" s="1">
        <v>85</v>
      </c>
      <c r="B86" s="4">
        <v>83</v>
      </c>
      <c r="C86" s="2" t="s">
        <v>14</v>
      </c>
      <c r="D86" s="50" t="s">
        <v>646</v>
      </c>
      <c r="E86" s="4">
        <v>403431</v>
      </c>
      <c r="F86" s="2" t="s">
        <v>204</v>
      </c>
      <c r="G86" s="2" t="s">
        <v>205</v>
      </c>
      <c r="H86" s="51" t="str">
        <f t="shared" si="38"/>
        <v>100166-CNQ262253</v>
      </c>
      <c r="I86" s="4">
        <v>100166</v>
      </c>
      <c r="J86" s="2" t="s">
        <v>185</v>
      </c>
      <c r="K86" s="2" t="s">
        <v>19</v>
      </c>
      <c r="L86" s="2" t="s">
        <v>206</v>
      </c>
      <c r="M86" s="2" t="s">
        <v>21</v>
      </c>
      <c r="N86" s="3">
        <v>45108</v>
      </c>
      <c r="O86" s="3">
        <v>45473</v>
      </c>
      <c r="P86" s="12"/>
      <c r="Q86" s="12"/>
      <c r="R86" s="12"/>
      <c r="S86" s="13"/>
      <c r="T86" s="16" t="e">
        <f>VLOOKUP(E86,#REF!,12,FALSE)</f>
        <v>#REF!</v>
      </c>
      <c r="U86" s="16">
        <v>1</v>
      </c>
      <c r="V86" s="16" t="e">
        <f>VLOOKUP(E86,#REF!,14,FALSE)</f>
        <v>#REF!</v>
      </c>
      <c r="W86" s="17"/>
      <c r="X86" s="20">
        <v>169.66</v>
      </c>
      <c r="Y86" s="20">
        <v>1</v>
      </c>
      <c r="Z86" s="20">
        <v>171.69</v>
      </c>
      <c r="AA86" s="56" t="s">
        <v>1671</v>
      </c>
      <c r="AB86" s="2" t="s">
        <v>15</v>
      </c>
      <c r="AC86" s="4">
        <v>2467</v>
      </c>
      <c r="AD86" s="4">
        <v>20</v>
      </c>
      <c r="AE86" s="4">
        <v>5</v>
      </c>
      <c r="AF86" s="4"/>
      <c r="AG86" s="4">
        <v>148</v>
      </c>
      <c r="AH86" s="4"/>
      <c r="AI86" s="4">
        <v>149</v>
      </c>
      <c r="AJ86" s="4"/>
      <c r="AK86" s="4">
        <v>3</v>
      </c>
      <c r="AL86" s="4"/>
      <c r="AM86" s="4"/>
      <c r="AN86" s="4"/>
      <c r="AO86" s="4"/>
      <c r="AP86" s="4"/>
      <c r="AQ86" s="4"/>
      <c r="AR86" s="4">
        <v>22</v>
      </c>
      <c r="AS86" s="4">
        <v>3</v>
      </c>
      <c r="AT86" s="4"/>
      <c r="AU86" s="4">
        <v>166</v>
      </c>
      <c r="AV86" s="4"/>
      <c r="AW86" s="4"/>
      <c r="AX86" s="4">
        <v>55</v>
      </c>
      <c r="AY86" s="4"/>
      <c r="AZ86" s="4"/>
      <c r="BA86" s="4"/>
      <c r="BB86" s="4">
        <v>8</v>
      </c>
      <c r="BC86" s="4">
        <v>8</v>
      </c>
      <c r="BD86" s="4"/>
      <c r="BE86" s="4"/>
      <c r="BF86" s="4"/>
      <c r="BG86" s="4"/>
      <c r="BH86" s="4">
        <f t="shared" si="39"/>
        <v>587</v>
      </c>
      <c r="BI86" s="7">
        <f t="shared" si="45"/>
        <v>170.66</v>
      </c>
      <c r="BJ86" s="7">
        <f t="shared" si="25"/>
        <v>211.98</v>
      </c>
      <c r="BK86" s="7"/>
      <c r="BL86" s="63">
        <v>-121.4</v>
      </c>
      <c r="BM86" s="7">
        <f t="shared" si="26"/>
        <v>90.579999999999984</v>
      </c>
      <c r="BN86" s="7">
        <f t="shared" si="27"/>
        <v>41.319999999999993</v>
      </c>
      <c r="BO86" s="89">
        <f t="shared" si="28"/>
        <v>0.19492404943862626</v>
      </c>
      <c r="BP86" s="7">
        <f t="shared" si="29"/>
        <v>421018.22</v>
      </c>
      <c r="BQ86" s="7">
        <f t="shared" si="30"/>
        <v>522954.66</v>
      </c>
      <c r="BR86" s="7"/>
      <c r="BS86" s="7"/>
      <c r="BU86" s="6">
        <f t="shared" si="31"/>
        <v>223.07</v>
      </c>
      <c r="BW86" s="65">
        <f t="shared" si="46"/>
        <v>-121.4</v>
      </c>
      <c r="BX86" s="64">
        <f t="shared" si="32"/>
        <v>101.66999999999999</v>
      </c>
      <c r="BY86" s="64">
        <f t="shared" si="40"/>
        <v>52.41</v>
      </c>
      <c r="BZ86" s="82">
        <f t="shared" si="41"/>
        <v>0.23494867082081858</v>
      </c>
      <c r="CA86" s="64">
        <f t="shared" si="33"/>
        <v>421018.22</v>
      </c>
      <c r="CB86" s="64">
        <f t="shared" si="34"/>
        <v>550313.68999999994</v>
      </c>
      <c r="CC86" s="64"/>
      <c r="CG86" s="64">
        <f t="shared" si="42"/>
        <v>100177.42</v>
      </c>
      <c r="CH86" s="64">
        <f t="shared" si="43"/>
        <v>124432.26</v>
      </c>
      <c r="CM86" s="64">
        <f t="shared" si="35"/>
        <v>100177.42</v>
      </c>
      <c r="CN86" s="64">
        <f t="shared" si="44"/>
        <v>130942.09</v>
      </c>
    </row>
    <row r="87" spans="1:92" x14ac:dyDescent="0.25">
      <c r="A87" s="1">
        <v>86</v>
      </c>
      <c r="B87" s="4">
        <v>84</v>
      </c>
      <c r="C87" s="2" t="s">
        <v>14</v>
      </c>
      <c r="D87" s="50" t="s">
        <v>647</v>
      </c>
      <c r="E87" s="4">
        <v>403436</v>
      </c>
      <c r="F87" s="2" t="s">
        <v>207</v>
      </c>
      <c r="G87" s="2" t="s">
        <v>208</v>
      </c>
      <c r="H87" s="51" t="str">
        <f t="shared" si="38"/>
        <v>100166-QCB655</v>
      </c>
      <c r="I87" s="4">
        <v>100166</v>
      </c>
      <c r="J87" s="2" t="s">
        <v>185</v>
      </c>
      <c r="K87" s="2" t="s">
        <v>19</v>
      </c>
      <c r="L87" s="2" t="s">
        <v>209</v>
      </c>
      <c r="M87" s="2" t="s">
        <v>21</v>
      </c>
      <c r="N87" s="3">
        <v>45108</v>
      </c>
      <c r="O87" s="3">
        <v>45473</v>
      </c>
      <c r="P87" s="12"/>
      <c r="Q87" s="12"/>
      <c r="R87" s="12"/>
      <c r="S87" s="13"/>
      <c r="T87" s="16" t="e">
        <f>VLOOKUP(E87,#REF!,12,FALSE)</f>
        <v>#REF!</v>
      </c>
      <c r="U87" s="16">
        <v>1</v>
      </c>
      <c r="V87" s="16" t="e">
        <f>VLOOKUP(E87,#REF!,14,FALSE)</f>
        <v>#REF!</v>
      </c>
      <c r="W87" s="17"/>
      <c r="X87" s="20">
        <v>101.36</v>
      </c>
      <c r="Y87" s="20">
        <v>1</v>
      </c>
      <c r="Z87" s="20">
        <v>102.79</v>
      </c>
      <c r="AA87" s="56" t="s">
        <v>1671</v>
      </c>
      <c r="AB87" s="2" t="s">
        <v>15</v>
      </c>
      <c r="AC87" s="4">
        <v>12467</v>
      </c>
      <c r="AD87" s="4">
        <v>84</v>
      </c>
      <c r="AE87" s="4">
        <v>18</v>
      </c>
      <c r="AF87" s="4"/>
      <c r="AG87" s="4">
        <v>68</v>
      </c>
      <c r="AH87" s="4"/>
      <c r="AI87" s="4"/>
      <c r="AJ87" s="4"/>
      <c r="AK87" s="4">
        <v>74</v>
      </c>
      <c r="AL87" s="4"/>
      <c r="AM87" s="4">
        <v>270</v>
      </c>
      <c r="AN87" s="4">
        <v>745</v>
      </c>
      <c r="AO87" s="4">
        <v>10</v>
      </c>
      <c r="AP87" s="4">
        <v>491</v>
      </c>
      <c r="AQ87" s="4"/>
      <c r="AR87" s="4">
        <v>100</v>
      </c>
      <c r="AS87" s="4">
        <v>34</v>
      </c>
      <c r="AT87" s="4"/>
      <c r="AU87" s="4">
        <v>65</v>
      </c>
      <c r="AV87" s="4">
        <v>45</v>
      </c>
      <c r="AW87" s="4">
        <v>24</v>
      </c>
      <c r="AX87" s="4">
        <v>5</v>
      </c>
      <c r="AY87" s="4"/>
      <c r="AZ87" s="4">
        <v>16</v>
      </c>
      <c r="BA87" s="4"/>
      <c r="BB87" s="4">
        <v>4</v>
      </c>
      <c r="BC87" s="4"/>
      <c r="BD87" s="4">
        <v>104</v>
      </c>
      <c r="BE87" s="4"/>
      <c r="BF87" s="4">
        <v>4</v>
      </c>
      <c r="BG87" s="4">
        <v>133</v>
      </c>
      <c r="BH87" s="4">
        <f t="shared" si="39"/>
        <v>2294</v>
      </c>
      <c r="BI87" s="7">
        <f t="shared" si="45"/>
        <v>102.36</v>
      </c>
      <c r="BJ87" s="7">
        <f t="shared" si="25"/>
        <v>127.14</v>
      </c>
      <c r="BK87" s="7"/>
      <c r="BL87" s="63">
        <v>-46.47</v>
      </c>
      <c r="BM87" s="7">
        <f t="shared" si="26"/>
        <v>80.67</v>
      </c>
      <c r="BN87" s="7">
        <f t="shared" si="27"/>
        <v>24.78</v>
      </c>
      <c r="BO87" s="89">
        <f t="shared" si="28"/>
        <v>0.19490325625294952</v>
      </c>
      <c r="BP87" s="7">
        <f t="shared" si="29"/>
        <v>1276122.1199999999</v>
      </c>
      <c r="BQ87" s="7">
        <f t="shared" si="30"/>
        <v>1585054.3800000001</v>
      </c>
      <c r="BR87" s="7"/>
      <c r="BS87" s="7"/>
      <c r="BU87" s="6">
        <f t="shared" si="31"/>
        <v>133.79</v>
      </c>
      <c r="BW87" s="65">
        <f t="shared" si="46"/>
        <v>-46.47</v>
      </c>
      <c r="BX87" s="64">
        <f t="shared" si="32"/>
        <v>87.32</v>
      </c>
      <c r="BY87" s="64">
        <f t="shared" si="40"/>
        <v>31.429999999999993</v>
      </c>
      <c r="BZ87" s="82">
        <f t="shared" si="41"/>
        <v>0.2349203976380895</v>
      </c>
      <c r="CA87" s="64">
        <f t="shared" si="33"/>
        <v>1276122.1199999999</v>
      </c>
      <c r="CB87" s="64">
        <f t="shared" si="34"/>
        <v>1667959.93</v>
      </c>
      <c r="CC87" s="64"/>
      <c r="CG87" s="64">
        <f t="shared" si="42"/>
        <v>234813.84</v>
      </c>
      <c r="CH87" s="64">
        <f t="shared" si="43"/>
        <v>291659.15999999997</v>
      </c>
      <c r="CM87" s="64">
        <f t="shared" si="35"/>
        <v>234813.84</v>
      </c>
      <c r="CN87" s="64">
        <f t="shared" si="44"/>
        <v>306914.26</v>
      </c>
    </row>
    <row r="88" spans="1:92" x14ac:dyDescent="0.25">
      <c r="A88" s="1">
        <v>87</v>
      </c>
      <c r="B88" s="4">
        <v>85</v>
      </c>
      <c r="C88" s="2" t="s">
        <v>14</v>
      </c>
      <c r="D88" s="50" t="s">
        <v>648</v>
      </c>
      <c r="E88" s="4">
        <v>403569</v>
      </c>
      <c r="F88" s="2" t="s">
        <v>210</v>
      </c>
      <c r="G88" s="2" t="s">
        <v>211</v>
      </c>
      <c r="H88" s="51" t="str">
        <f t="shared" si="38"/>
        <v>100166-CNQ85104</v>
      </c>
      <c r="I88" s="4">
        <v>100166</v>
      </c>
      <c r="J88" s="2" t="s">
        <v>185</v>
      </c>
      <c r="K88" s="2" t="s">
        <v>19</v>
      </c>
      <c r="L88" s="2" t="s">
        <v>212</v>
      </c>
      <c r="M88" s="2" t="s">
        <v>21</v>
      </c>
      <c r="N88" s="3">
        <v>45108</v>
      </c>
      <c r="O88" s="3">
        <v>45473</v>
      </c>
      <c r="P88" s="12"/>
      <c r="Q88" s="12"/>
      <c r="R88" s="12"/>
      <c r="S88" s="13"/>
      <c r="T88" s="16" t="e">
        <f>VLOOKUP(E88,#REF!,12,FALSE)</f>
        <v>#REF!</v>
      </c>
      <c r="U88" s="16">
        <v>1</v>
      </c>
      <c r="V88" s="16" t="e">
        <f>VLOOKUP(E88,#REF!,14,FALSE)</f>
        <v>#REF!</v>
      </c>
      <c r="W88" s="17"/>
      <c r="X88" s="20">
        <v>222.87</v>
      </c>
      <c r="Y88" s="20">
        <v>1</v>
      </c>
      <c r="Z88" s="20">
        <v>225.27</v>
      </c>
      <c r="AA88" s="56" t="s">
        <v>1671</v>
      </c>
      <c r="AB88" s="2" t="s">
        <v>15</v>
      </c>
      <c r="AC88" s="4">
        <v>1928</v>
      </c>
      <c r="AD88" s="4"/>
      <c r="AE88" s="4"/>
      <c r="AF88" s="4"/>
      <c r="AG88" s="4"/>
      <c r="AH88" s="4"/>
      <c r="AI88" s="4">
        <v>24</v>
      </c>
      <c r="AJ88" s="4"/>
      <c r="AK88" s="4"/>
      <c r="AL88" s="4"/>
      <c r="AM88" s="4">
        <v>39</v>
      </c>
      <c r="AN88" s="4"/>
      <c r="AO88" s="4">
        <v>119</v>
      </c>
      <c r="AP88" s="4"/>
      <c r="AQ88" s="4"/>
      <c r="AR88" s="4"/>
      <c r="AS88" s="4">
        <v>179</v>
      </c>
      <c r="AT88" s="4"/>
      <c r="AU88" s="4">
        <v>5</v>
      </c>
      <c r="AV88" s="4"/>
      <c r="AW88" s="4">
        <v>175</v>
      </c>
      <c r="AX88" s="4">
        <v>14</v>
      </c>
      <c r="AY88" s="4"/>
      <c r="AZ88" s="4"/>
      <c r="BA88" s="4"/>
      <c r="BB88" s="4">
        <v>7</v>
      </c>
      <c r="BC88" s="4"/>
      <c r="BD88" s="4"/>
      <c r="BE88" s="4"/>
      <c r="BF88" s="4">
        <v>2</v>
      </c>
      <c r="BG88" s="4">
        <v>15</v>
      </c>
      <c r="BH88" s="4">
        <f t="shared" si="39"/>
        <v>579</v>
      </c>
      <c r="BI88" s="7">
        <f t="shared" si="45"/>
        <v>223.87</v>
      </c>
      <c r="BJ88" s="7">
        <f t="shared" si="25"/>
        <v>278.08</v>
      </c>
      <c r="BK88" s="7"/>
      <c r="BL88" s="63">
        <v>-161.66999999999999</v>
      </c>
      <c r="BM88" s="7">
        <f t="shared" si="26"/>
        <v>116.41</v>
      </c>
      <c r="BN88" s="7">
        <f t="shared" si="27"/>
        <v>54.20999999999998</v>
      </c>
      <c r="BO88" s="89">
        <f t="shared" si="28"/>
        <v>0.19494390103567313</v>
      </c>
      <c r="BP88" s="7">
        <f t="shared" si="29"/>
        <v>431621.36</v>
      </c>
      <c r="BQ88" s="7">
        <f t="shared" si="30"/>
        <v>536138.23999999999</v>
      </c>
      <c r="BR88" s="7"/>
      <c r="BS88" s="7"/>
      <c r="BU88" s="6">
        <f t="shared" si="31"/>
        <v>292.63</v>
      </c>
      <c r="BW88" s="65">
        <f t="shared" si="46"/>
        <v>-161.66999999999999</v>
      </c>
      <c r="BX88" s="64">
        <f t="shared" si="32"/>
        <v>130.96</v>
      </c>
      <c r="BY88" s="64">
        <f t="shared" si="40"/>
        <v>68.759999999999991</v>
      </c>
      <c r="BZ88" s="82">
        <f t="shared" si="41"/>
        <v>0.23497249085876359</v>
      </c>
      <c r="CA88" s="64">
        <f t="shared" si="33"/>
        <v>431621.36</v>
      </c>
      <c r="CB88" s="64">
        <f t="shared" si="34"/>
        <v>564190.64</v>
      </c>
      <c r="CC88" s="64"/>
      <c r="CG88" s="64">
        <f t="shared" si="42"/>
        <v>129620.73</v>
      </c>
      <c r="CH88" s="64">
        <f t="shared" si="43"/>
        <v>161008.31999999998</v>
      </c>
      <c r="CM88" s="64">
        <f t="shared" si="35"/>
        <v>129620.73</v>
      </c>
      <c r="CN88" s="64">
        <f t="shared" si="44"/>
        <v>169432.77</v>
      </c>
    </row>
    <row r="89" spans="1:92" x14ac:dyDescent="0.25">
      <c r="A89" s="1">
        <v>88</v>
      </c>
      <c r="B89" s="4">
        <v>86</v>
      </c>
      <c r="C89" s="2" t="s">
        <v>14</v>
      </c>
      <c r="D89" s="50" t="s">
        <v>649</v>
      </c>
      <c r="E89" s="4">
        <v>403572</v>
      </c>
      <c r="F89" s="2" t="s">
        <v>213</v>
      </c>
      <c r="G89" s="2" t="s">
        <v>214</v>
      </c>
      <c r="H89" s="51" t="str">
        <f t="shared" si="38"/>
        <v>100166-CNQ162253</v>
      </c>
      <c r="I89" s="4">
        <v>100166</v>
      </c>
      <c r="J89" s="2" t="s">
        <v>185</v>
      </c>
      <c r="K89" s="2" t="s">
        <v>19</v>
      </c>
      <c r="L89" s="2" t="s">
        <v>206</v>
      </c>
      <c r="M89" s="2" t="s">
        <v>21</v>
      </c>
      <c r="N89" s="3">
        <v>45108</v>
      </c>
      <c r="O89" s="3">
        <v>45473</v>
      </c>
      <c r="P89" s="12"/>
      <c r="Q89" s="12"/>
      <c r="R89" s="12"/>
      <c r="S89" s="13"/>
      <c r="T89" s="16" t="e">
        <f>VLOOKUP(E89,#REF!,12,FALSE)</f>
        <v>#REF!</v>
      </c>
      <c r="U89" s="16">
        <v>1</v>
      </c>
      <c r="V89" s="16" t="e">
        <f>VLOOKUP(E89,#REF!,14,FALSE)</f>
        <v>#REF!</v>
      </c>
      <c r="W89" s="17"/>
      <c r="X89" s="20">
        <v>200.23</v>
      </c>
      <c r="Y89" s="20">
        <v>1</v>
      </c>
      <c r="Z89" s="20">
        <v>202.26</v>
      </c>
      <c r="AA89" s="56" t="s">
        <v>1671</v>
      </c>
      <c r="AB89" s="2" t="s">
        <v>15</v>
      </c>
      <c r="AC89" s="4">
        <v>2333</v>
      </c>
      <c r="AD89" s="4"/>
      <c r="AE89" s="4">
        <v>3</v>
      </c>
      <c r="AF89" s="4">
        <v>5</v>
      </c>
      <c r="AG89" s="4"/>
      <c r="AH89" s="4">
        <v>27</v>
      </c>
      <c r="AI89" s="4"/>
      <c r="AJ89" s="4"/>
      <c r="AK89" s="4"/>
      <c r="AL89" s="4"/>
      <c r="AM89" s="4"/>
      <c r="AN89" s="4"/>
      <c r="AO89" s="4"/>
      <c r="AP89" s="4"/>
      <c r="AQ89" s="4"/>
      <c r="AR89" s="4">
        <v>1</v>
      </c>
      <c r="AS89" s="4"/>
      <c r="AT89" s="4"/>
      <c r="AU89" s="4"/>
      <c r="AV89" s="4"/>
      <c r="AW89" s="4"/>
      <c r="AX89" s="4"/>
      <c r="AY89" s="4"/>
      <c r="AZ89" s="4"/>
      <c r="BA89" s="4"/>
      <c r="BB89" s="4">
        <v>33</v>
      </c>
      <c r="BC89" s="4"/>
      <c r="BD89" s="4"/>
      <c r="BE89" s="4"/>
      <c r="BF89" s="4"/>
      <c r="BG89" s="4">
        <v>85</v>
      </c>
      <c r="BH89" s="4">
        <f t="shared" si="39"/>
        <v>154</v>
      </c>
      <c r="BI89" s="7">
        <f t="shared" si="45"/>
        <v>201.23</v>
      </c>
      <c r="BJ89" s="7">
        <f t="shared" si="25"/>
        <v>249.95999999999998</v>
      </c>
      <c r="BK89" s="7"/>
      <c r="BL89" s="63">
        <v>-147.58000000000001</v>
      </c>
      <c r="BM89" s="7">
        <f t="shared" si="26"/>
        <v>102.37999999999997</v>
      </c>
      <c r="BN89" s="7">
        <f t="shared" si="27"/>
        <v>48.72999999999999</v>
      </c>
      <c r="BO89" s="89">
        <f t="shared" si="28"/>
        <v>0.19495119219075049</v>
      </c>
      <c r="BP89" s="7">
        <f t="shared" si="29"/>
        <v>469469.58999999997</v>
      </c>
      <c r="BQ89" s="7">
        <f t="shared" si="30"/>
        <v>583156.67999999993</v>
      </c>
      <c r="BR89" s="7"/>
      <c r="BS89" s="7"/>
      <c r="BU89" s="6">
        <f t="shared" si="31"/>
        <v>263.02999999999997</v>
      </c>
      <c r="BW89" s="65">
        <f t="shared" si="46"/>
        <v>-147.58000000000001</v>
      </c>
      <c r="BX89" s="64">
        <f t="shared" si="32"/>
        <v>115.44999999999996</v>
      </c>
      <c r="BY89" s="64">
        <f t="shared" si="40"/>
        <v>61.799999999999983</v>
      </c>
      <c r="BZ89" s="82">
        <f t="shared" si="41"/>
        <v>0.23495418773523929</v>
      </c>
      <c r="CA89" s="64">
        <f t="shared" si="33"/>
        <v>469469.58999999997</v>
      </c>
      <c r="CB89" s="64">
        <f t="shared" si="34"/>
        <v>613648.99</v>
      </c>
      <c r="CC89" s="64"/>
      <c r="CG89" s="64">
        <f t="shared" si="42"/>
        <v>30989.42</v>
      </c>
      <c r="CH89" s="64">
        <f t="shared" si="43"/>
        <v>38493.839999999997</v>
      </c>
      <c r="CM89" s="64">
        <f t="shared" si="35"/>
        <v>30989.42</v>
      </c>
      <c r="CN89" s="64">
        <f t="shared" si="44"/>
        <v>40506.619999999995</v>
      </c>
    </row>
    <row r="90" spans="1:92" x14ac:dyDescent="0.25">
      <c r="A90" s="1">
        <v>89</v>
      </c>
      <c r="B90" s="4">
        <v>87</v>
      </c>
      <c r="C90" s="2" t="s">
        <v>14</v>
      </c>
      <c r="D90" s="50" t="s">
        <v>650</v>
      </c>
      <c r="E90" s="4">
        <v>134284</v>
      </c>
      <c r="F90" s="2" t="s">
        <v>215</v>
      </c>
      <c r="G90" s="2" t="s">
        <v>216</v>
      </c>
      <c r="H90" s="51" t="str">
        <f t="shared" si="38"/>
        <v>116346-38000-92313</v>
      </c>
      <c r="I90" s="4">
        <v>116346</v>
      </c>
      <c r="J90" s="2" t="s">
        <v>217</v>
      </c>
      <c r="K90" s="2" t="s">
        <v>19</v>
      </c>
      <c r="L90" s="2" t="s">
        <v>218</v>
      </c>
      <c r="M90" s="2" t="s">
        <v>21</v>
      </c>
      <c r="N90" s="3">
        <v>45108</v>
      </c>
      <c r="O90" s="3">
        <v>45473</v>
      </c>
      <c r="P90" s="12"/>
      <c r="Q90" s="12"/>
      <c r="R90" s="12"/>
      <c r="S90" s="13"/>
      <c r="T90" s="16" t="e">
        <f>VLOOKUP(E90,#REF!,12,FALSE)</f>
        <v>#REF!</v>
      </c>
      <c r="U90" s="16"/>
      <c r="V90" s="16" t="e">
        <f>VLOOKUP(E90,#REF!,14,FALSE)</f>
        <v>#REF!</v>
      </c>
      <c r="W90" s="17"/>
      <c r="X90" s="20"/>
      <c r="Y90" s="20"/>
      <c r="Z90" s="20">
        <v>28.23</v>
      </c>
      <c r="AA90" s="21" t="s">
        <v>1675</v>
      </c>
      <c r="AB90" s="2" t="s">
        <v>15</v>
      </c>
      <c r="AC90" s="4">
        <v>602</v>
      </c>
      <c r="AD90" s="4"/>
      <c r="AE90" s="4"/>
      <c r="AF90" s="4"/>
      <c r="AG90" s="4"/>
      <c r="AH90" s="4">
        <v>1</v>
      </c>
      <c r="AI90" s="4"/>
      <c r="AJ90" s="4">
        <v>2</v>
      </c>
      <c r="AK90" s="4"/>
      <c r="AL90" s="4">
        <v>1</v>
      </c>
      <c r="AM90" s="4"/>
      <c r="AN90" s="4"/>
      <c r="AO90" s="4"/>
      <c r="AP90" s="4"/>
      <c r="AQ90" s="4"/>
      <c r="AR90" s="4"/>
      <c r="AS90" s="4">
        <v>250</v>
      </c>
      <c r="AT90" s="4"/>
      <c r="AU90" s="4"/>
      <c r="AV90" s="4"/>
      <c r="AW90" s="4"/>
      <c r="AX90" s="4"/>
      <c r="AY90" s="4">
        <v>119</v>
      </c>
      <c r="AZ90" s="4"/>
      <c r="BA90" s="4"/>
      <c r="BB90" s="4">
        <v>27</v>
      </c>
      <c r="BC90" s="4"/>
      <c r="BD90" s="4"/>
      <c r="BE90" s="4"/>
      <c r="BF90" s="4"/>
      <c r="BG90" s="4"/>
      <c r="BH90" s="4">
        <f t="shared" si="39"/>
        <v>400</v>
      </c>
      <c r="BI90" s="7">
        <f t="shared" ref="BI90:BI95" si="47">Z90</f>
        <v>28.23</v>
      </c>
      <c r="BJ90" s="7">
        <f t="shared" si="25"/>
        <v>35.049999999999997</v>
      </c>
      <c r="BK90" s="7"/>
      <c r="BL90" s="63"/>
      <c r="BM90" s="7">
        <f t="shared" si="26"/>
        <v>35.049999999999997</v>
      </c>
      <c r="BN90" s="7">
        <f t="shared" si="27"/>
        <v>6.8199999999999967</v>
      </c>
      <c r="BO90" s="89">
        <f t="shared" si="28"/>
        <v>0.19457917261055627</v>
      </c>
      <c r="BP90" s="7">
        <f t="shared" si="29"/>
        <v>16994.46</v>
      </c>
      <c r="BQ90" s="7">
        <f t="shared" si="30"/>
        <v>21100.1</v>
      </c>
      <c r="BR90" s="7"/>
      <c r="BS90" s="7"/>
      <c r="BU90" s="6">
        <f t="shared" si="31"/>
        <v>36.89</v>
      </c>
      <c r="BX90" s="64">
        <f t="shared" si="32"/>
        <v>36.89</v>
      </c>
      <c r="BY90" s="64">
        <f t="shared" si="40"/>
        <v>8.66</v>
      </c>
      <c r="BZ90" s="82">
        <f t="shared" si="41"/>
        <v>0.23475196530224993</v>
      </c>
      <c r="CA90" s="64">
        <f t="shared" si="33"/>
        <v>16994.46</v>
      </c>
      <c r="CB90" s="64">
        <f t="shared" si="34"/>
        <v>22207.78</v>
      </c>
      <c r="CC90" s="64"/>
      <c r="CG90" s="64">
        <f t="shared" si="42"/>
        <v>11292</v>
      </c>
      <c r="CH90" s="64">
        <f t="shared" si="43"/>
        <v>14019.999999999998</v>
      </c>
      <c r="CM90" s="64">
        <f t="shared" si="35"/>
        <v>11292</v>
      </c>
      <c r="CN90" s="64">
        <f t="shared" si="44"/>
        <v>14756</v>
      </c>
    </row>
    <row r="91" spans="1:92" x14ac:dyDescent="0.25">
      <c r="A91" s="1">
        <v>90</v>
      </c>
      <c r="B91" s="4">
        <v>88</v>
      </c>
      <c r="C91" s="2" t="s">
        <v>14</v>
      </c>
      <c r="D91" s="50" t="s">
        <v>651</v>
      </c>
      <c r="E91" s="4">
        <v>134285</v>
      </c>
      <c r="F91" s="2" t="s">
        <v>219</v>
      </c>
      <c r="G91" s="2" t="s">
        <v>220</v>
      </c>
      <c r="H91" s="51" t="str">
        <f t="shared" si="38"/>
        <v>116346-38000-92315</v>
      </c>
      <c r="I91" s="4">
        <v>116346</v>
      </c>
      <c r="J91" s="2" t="s">
        <v>217</v>
      </c>
      <c r="K91" s="2" t="s">
        <v>19</v>
      </c>
      <c r="L91" s="2" t="s">
        <v>146</v>
      </c>
      <c r="M91" s="2" t="s">
        <v>21</v>
      </c>
      <c r="N91" s="3">
        <v>45108</v>
      </c>
      <c r="O91" s="3">
        <v>45473</v>
      </c>
      <c r="P91" s="12"/>
      <c r="Q91" s="12"/>
      <c r="R91" s="12"/>
      <c r="S91" s="13"/>
      <c r="T91" s="16" t="e">
        <f>VLOOKUP(E91,#REF!,12,FALSE)</f>
        <v>#REF!</v>
      </c>
      <c r="U91" s="16"/>
      <c r="V91" s="16" t="e">
        <f>VLOOKUP(E91,#REF!,14,FALSE)</f>
        <v>#REF!</v>
      </c>
      <c r="W91" s="17"/>
      <c r="X91" s="20"/>
      <c r="Y91" s="20"/>
      <c r="Z91" s="20">
        <v>28.23</v>
      </c>
      <c r="AA91" s="21" t="s">
        <v>1675</v>
      </c>
      <c r="AB91" s="2" t="s">
        <v>15</v>
      </c>
      <c r="AC91" s="4">
        <v>4611</v>
      </c>
      <c r="AD91" s="4">
        <v>132</v>
      </c>
      <c r="AE91" s="4">
        <v>1</v>
      </c>
      <c r="AF91" s="4">
        <v>9</v>
      </c>
      <c r="AG91" s="4">
        <v>13</v>
      </c>
      <c r="AH91" s="4"/>
      <c r="AI91" s="4">
        <v>2</v>
      </c>
      <c r="AJ91" s="4">
        <v>111</v>
      </c>
      <c r="AK91" s="4">
        <v>28</v>
      </c>
      <c r="AL91" s="4">
        <v>8</v>
      </c>
      <c r="AM91" s="4">
        <v>40</v>
      </c>
      <c r="AN91" s="4">
        <v>70</v>
      </c>
      <c r="AO91" s="4">
        <v>109</v>
      </c>
      <c r="AP91" s="4">
        <v>17</v>
      </c>
      <c r="AQ91" s="4">
        <v>146</v>
      </c>
      <c r="AR91" s="4">
        <v>69</v>
      </c>
      <c r="AS91" s="4">
        <v>182</v>
      </c>
      <c r="AT91" s="4">
        <v>52</v>
      </c>
      <c r="AU91" s="4">
        <v>10</v>
      </c>
      <c r="AV91" s="4">
        <v>11</v>
      </c>
      <c r="AW91" s="4">
        <v>24</v>
      </c>
      <c r="AX91" s="4">
        <v>9</v>
      </c>
      <c r="AY91" s="4">
        <v>35</v>
      </c>
      <c r="AZ91" s="4">
        <v>183</v>
      </c>
      <c r="BA91" s="4">
        <v>6</v>
      </c>
      <c r="BB91" s="4">
        <v>36</v>
      </c>
      <c r="BC91" s="4"/>
      <c r="BD91" s="4">
        <v>121</v>
      </c>
      <c r="BE91" s="4"/>
      <c r="BF91" s="4">
        <v>3</v>
      </c>
      <c r="BG91" s="4">
        <v>54</v>
      </c>
      <c r="BH91" s="4">
        <f t="shared" si="39"/>
        <v>1481</v>
      </c>
      <c r="BI91" s="7">
        <f t="shared" si="47"/>
        <v>28.23</v>
      </c>
      <c r="BJ91" s="7">
        <f t="shared" si="25"/>
        <v>35.049999999999997</v>
      </c>
      <c r="BK91" s="7"/>
      <c r="BL91" s="63"/>
      <c r="BM91" s="7">
        <f t="shared" si="26"/>
        <v>35.049999999999997</v>
      </c>
      <c r="BN91" s="7">
        <f t="shared" si="27"/>
        <v>6.8199999999999967</v>
      </c>
      <c r="BO91" s="89">
        <f t="shared" si="28"/>
        <v>0.19457917261055627</v>
      </c>
      <c r="BP91" s="7">
        <f t="shared" si="29"/>
        <v>130168.53</v>
      </c>
      <c r="BQ91" s="7">
        <f t="shared" si="30"/>
        <v>161615.54999999999</v>
      </c>
      <c r="BR91" s="7"/>
      <c r="BS91" s="7"/>
      <c r="BU91" s="6">
        <f t="shared" si="31"/>
        <v>36.89</v>
      </c>
      <c r="BX91" s="64">
        <f t="shared" si="32"/>
        <v>36.89</v>
      </c>
      <c r="BY91" s="64">
        <f t="shared" si="40"/>
        <v>8.66</v>
      </c>
      <c r="BZ91" s="82">
        <f t="shared" si="41"/>
        <v>0.23475196530224993</v>
      </c>
      <c r="CA91" s="64">
        <f t="shared" si="33"/>
        <v>130168.53</v>
      </c>
      <c r="CB91" s="64">
        <f t="shared" si="34"/>
        <v>170099.79</v>
      </c>
      <c r="CC91" s="64"/>
      <c r="CG91" s="64">
        <f t="shared" si="42"/>
        <v>41808.629999999997</v>
      </c>
      <c r="CH91" s="64">
        <f t="shared" si="43"/>
        <v>51909.049999999996</v>
      </c>
      <c r="CM91" s="64">
        <f t="shared" si="35"/>
        <v>41808.629999999997</v>
      </c>
      <c r="CN91" s="64">
        <f t="shared" si="44"/>
        <v>54634.090000000004</v>
      </c>
    </row>
    <row r="92" spans="1:92" x14ac:dyDescent="0.25">
      <c r="A92" s="1">
        <v>91</v>
      </c>
      <c r="B92" s="4">
        <v>89</v>
      </c>
      <c r="C92" s="2" t="s">
        <v>14</v>
      </c>
      <c r="D92" s="50" t="s">
        <v>652</v>
      </c>
      <c r="E92" s="4">
        <v>134287</v>
      </c>
      <c r="F92" s="2" t="s">
        <v>221</v>
      </c>
      <c r="G92" s="2" t="s">
        <v>222</v>
      </c>
      <c r="H92" s="51" t="str">
        <f t="shared" si="38"/>
        <v>116346-38000-92562</v>
      </c>
      <c r="I92" s="4">
        <v>116346</v>
      </c>
      <c r="J92" s="2" t="s">
        <v>217</v>
      </c>
      <c r="K92" s="2" t="s">
        <v>19</v>
      </c>
      <c r="L92" s="2" t="s">
        <v>223</v>
      </c>
      <c r="M92" s="2" t="s">
        <v>21</v>
      </c>
      <c r="N92" s="3">
        <v>45108</v>
      </c>
      <c r="O92" s="3">
        <v>45473</v>
      </c>
      <c r="P92" s="12"/>
      <c r="Q92" s="12"/>
      <c r="R92" s="12"/>
      <c r="S92" s="13"/>
      <c r="T92" s="16" t="e">
        <f>VLOOKUP(E92,#REF!,12,FALSE)</f>
        <v>#REF!</v>
      </c>
      <c r="U92" s="16"/>
      <c r="V92" s="16" t="e">
        <f>VLOOKUP(E92,#REF!,14,FALSE)</f>
        <v>#REF!</v>
      </c>
      <c r="W92" s="17"/>
      <c r="X92" s="20"/>
      <c r="Y92" s="20"/>
      <c r="Z92" s="20">
        <v>29</v>
      </c>
      <c r="AA92" s="21" t="s">
        <v>1675</v>
      </c>
      <c r="AB92" s="2" t="s">
        <v>15</v>
      </c>
      <c r="AC92" s="4">
        <v>4519</v>
      </c>
      <c r="AD92" s="4">
        <v>134</v>
      </c>
      <c r="AE92" s="4">
        <v>21</v>
      </c>
      <c r="AF92" s="4">
        <v>21</v>
      </c>
      <c r="AG92" s="4">
        <v>6</v>
      </c>
      <c r="AH92" s="4"/>
      <c r="AI92" s="4">
        <v>22</v>
      </c>
      <c r="AJ92" s="4">
        <v>61</v>
      </c>
      <c r="AK92" s="4">
        <v>178</v>
      </c>
      <c r="AL92" s="4">
        <v>70</v>
      </c>
      <c r="AM92" s="4"/>
      <c r="AN92" s="4">
        <v>791</v>
      </c>
      <c r="AO92" s="4"/>
      <c r="AP92" s="4">
        <v>60</v>
      </c>
      <c r="AQ92" s="4">
        <v>169</v>
      </c>
      <c r="AR92" s="4">
        <v>36</v>
      </c>
      <c r="AS92" s="4">
        <v>5</v>
      </c>
      <c r="AT92" s="4"/>
      <c r="AU92" s="4"/>
      <c r="AV92" s="4">
        <v>34</v>
      </c>
      <c r="AW92" s="4">
        <v>201</v>
      </c>
      <c r="AX92" s="4">
        <v>15</v>
      </c>
      <c r="AY92" s="4">
        <v>327</v>
      </c>
      <c r="AZ92" s="4">
        <v>56</v>
      </c>
      <c r="BA92" s="4"/>
      <c r="BB92" s="4">
        <v>5</v>
      </c>
      <c r="BC92" s="4"/>
      <c r="BD92" s="4"/>
      <c r="BE92" s="4"/>
      <c r="BF92" s="4">
        <v>101</v>
      </c>
      <c r="BG92" s="4"/>
      <c r="BH92" s="4">
        <f t="shared" si="39"/>
        <v>2313</v>
      </c>
      <c r="BI92" s="7">
        <f t="shared" si="47"/>
        <v>29</v>
      </c>
      <c r="BJ92" s="7">
        <f t="shared" si="25"/>
        <v>36.01</v>
      </c>
      <c r="BK92" s="7"/>
      <c r="BL92" s="63"/>
      <c r="BM92" s="7">
        <f t="shared" si="26"/>
        <v>36.01</v>
      </c>
      <c r="BN92" s="7">
        <f t="shared" si="27"/>
        <v>7.009999999999998</v>
      </c>
      <c r="BO92" s="89">
        <f t="shared" si="28"/>
        <v>0.19466814773673974</v>
      </c>
      <c r="BP92" s="7">
        <f t="shared" si="29"/>
        <v>131051</v>
      </c>
      <c r="BQ92" s="7">
        <f t="shared" si="30"/>
        <v>162729.19</v>
      </c>
      <c r="BR92" s="7"/>
      <c r="BS92" s="7"/>
      <c r="BU92" s="6">
        <f t="shared" si="31"/>
        <v>37.89</v>
      </c>
      <c r="BX92" s="64">
        <f t="shared" si="32"/>
        <v>37.89</v>
      </c>
      <c r="BY92" s="64">
        <f t="shared" si="40"/>
        <v>8.89</v>
      </c>
      <c r="BZ92" s="82">
        <f t="shared" si="41"/>
        <v>0.23462655054103987</v>
      </c>
      <c r="CA92" s="64">
        <f t="shared" si="33"/>
        <v>131051</v>
      </c>
      <c r="CB92" s="64">
        <f t="shared" si="34"/>
        <v>171224.91</v>
      </c>
      <c r="CC92" s="64"/>
      <c r="CG92" s="64">
        <f t="shared" si="42"/>
        <v>67077</v>
      </c>
      <c r="CH92" s="64">
        <f t="shared" si="43"/>
        <v>83291.12999999999</v>
      </c>
      <c r="CM92" s="64">
        <f t="shared" si="35"/>
        <v>67077</v>
      </c>
      <c r="CN92" s="64">
        <f t="shared" si="44"/>
        <v>87639.57</v>
      </c>
    </row>
    <row r="93" spans="1:92" x14ac:dyDescent="0.25">
      <c r="A93" s="1">
        <v>92</v>
      </c>
      <c r="B93" s="4">
        <v>90</v>
      </c>
      <c r="C93" s="2" t="s">
        <v>14</v>
      </c>
      <c r="D93" s="50" t="s">
        <v>653</v>
      </c>
      <c r="E93" s="4">
        <v>134627</v>
      </c>
      <c r="F93" s="2" t="s">
        <v>224</v>
      </c>
      <c r="G93" s="2" t="s">
        <v>225</v>
      </c>
      <c r="H93" s="51" t="str">
        <f t="shared" si="38"/>
        <v>116346-38000-80801/581258</v>
      </c>
      <c r="I93" s="4">
        <v>116346</v>
      </c>
      <c r="J93" s="2" t="s">
        <v>217</v>
      </c>
      <c r="K93" s="2" t="s">
        <v>19</v>
      </c>
      <c r="L93" s="2" t="s">
        <v>223</v>
      </c>
      <c r="M93" s="2" t="s">
        <v>21</v>
      </c>
      <c r="N93" s="3">
        <v>45108</v>
      </c>
      <c r="O93" s="3">
        <v>45473</v>
      </c>
      <c r="P93" s="12"/>
      <c r="Q93" s="12"/>
      <c r="R93" s="12"/>
      <c r="S93" s="13"/>
      <c r="T93" s="16" t="e">
        <f>VLOOKUP(E93,#REF!,12,FALSE)</f>
        <v>#REF!</v>
      </c>
      <c r="U93" s="16"/>
      <c r="V93" s="16" t="e">
        <f>VLOOKUP(E93,#REF!,14,FALSE)</f>
        <v>#REF!</v>
      </c>
      <c r="W93" s="17"/>
      <c r="X93" s="20"/>
      <c r="Y93" s="20"/>
      <c r="Z93" s="20">
        <v>29</v>
      </c>
      <c r="AA93" s="21" t="s">
        <v>1675</v>
      </c>
      <c r="AB93" s="2" t="s">
        <v>15</v>
      </c>
      <c r="AC93" s="4">
        <v>474</v>
      </c>
      <c r="AD93" s="4"/>
      <c r="AE93" s="4">
        <v>14</v>
      </c>
      <c r="AF93" s="4"/>
      <c r="AG93" s="4"/>
      <c r="AH93" s="4"/>
      <c r="AI93" s="4">
        <v>7</v>
      </c>
      <c r="AJ93" s="4">
        <v>2</v>
      </c>
      <c r="AK93" s="4"/>
      <c r="AL93" s="4">
        <v>8</v>
      </c>
      <c r="AM93" s="4"/>
      <c r="AN93" s="4"/>
      <c r="AO93" s="4">
        <v>8</v>
      </c>
      <c r="AP93" s="4"/>
      <c r="AQ93" s="4">
        <v>43</v>
      </c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>
        <v>4</v>
      </c>
      <c r="BC93" s="4"/>
      <c r="BD93" s="4"/>
      <c r="BE93" s="4"/>
      <c r="BF93" s="4"/>
      <c r="BG93" s="4"/>
      <c r="BH93" s="4">
        <f t="shared" si="39"/>
        <v>86</v>
      </c>
      <c r="BI93" s="7">
        <f t="shared" si="47"/>
        <v>29</v>
      </c>
      <c r="BJ93" s="7">
        <f t="shared" si="25"/>
        <v>36.01</v>
      </c>
      <c r="BK93" s="7"/>
      <c r="BL93" s="63"/>
      <c r="BM93" s="7">
        <f t="shared" si="26"/>
        <v>36.01</v>
      </c>
      <c r="BN93" s="7">
        <f t="shared" si="27"/>
        <v>7.009999999999998</v>
      </c>
      <c r="BO93" s="89">
        <f t="shared" si="28"/>
        <v>0.19466814773673974</v>
      </c>
      <c r="BP93" s="7">
        <f t="shared" si="29"/>
        <v>13746</v>
      </c>
      <c r="BQ93" s="7">
        <f t="shared" si="30"/>
        <v>17068.739999999998</v>
      </c>
      <c r="BR93" s="7"/>
      <c r="BS93" s="7"/>
      <c r="BU93" s="6">
        <f t="shared" si="31"/>
        <v>37.89</v>
      </c>
      <c r="BX93" s="64">
        <f t="shared" si="32"/>
        <v>37.89</v>
      </c>
      <c r="BY93" s="64">
        <f t="shared" si="40"/>
        <v>8.89</v>
      </c>
      <c r="BZ93" s="82">
        <f t="shared" si="41"/>
        <v>0.23462655054103987</v>
      </c>
      <c r="CA93" s="64">
        <f t="shared" si="33"/>
        <v>13746</v>
      </c>
      <c r="CB93" s="64">
        <f t="shared" si="34"/>
        <v>17959.86</v>
      </c>
      <c r="CC93" s="64"/>
      <c r="CG93" s="64">
        <f t="shared" si="42"/>
        <v>2494</v>
      </c>
      <c r="CH93" s="64">
        <f t="shared" si="43"/>
        <v>3096.8599999999997</v>
      </c>
      <c r="CM93" s="64">
        <f t="shared" si="35"/>
        <v>2494</v>
      </c>
      <c r="CN93" s="64">
        <f t="shared" si="44"/>
        <v>3258.54</v>
      </c>
    </row>
    <row r="94" spans="1:92" x14ac:dyDescent="0.25">
      <c r="A94" s="1">
        <v>93</v>
      </c>
      <c r="B94" s="4">
        <v>91</v>
      </c>
      <c r="C94" s="2" t="s">
        <v>14</v>
      </c>
      <c r="D94" s="50" t="s">
        <v>654</v>
      </c>
      <c r="E94" s="4">
        <v>134628</v>
      </c>
      <c r="F94" s="2" t="s">
        <v>226</v>
      </c>
      <c r="G94" s="2" t="s">
        <v>227</v>
      </c>
      <c r="H94" s="51" t="str">
        <f t="shared" si="38"/>
        <v>116346-38000-80693/582407</v>
      </c>
      <c r="I94" s="4">
        <v>116346</v>
      </c>
      <c r="J94" s="2" t="s">
        <v>217</v>
      </c>
      <c r="K94" s="2" t="s">
        <v>19</v>
      </c>
      <c r="L94" s="2" t="s">
        <v>223</v>
      </c>
      <c r="M94" s="2" t="s">
        <v>21</v>
      </c>
      <c r="N94" s="3">
        <v>45108</v>
      </c>
      <c r="O94" s="3">
        <v>45473</v>
      </c>
      <c r="P94" s="12"/>
      <c r="Q94" s="12"/>
      <c r="R94" s="12"/>
      <c r="S94" s="13"/>
      <c r="T94" s="16" t="e">
        <f>VLOOKUP(E94,#REF!,12,FALSE)</f>
        <v>#REF!</v>
      </c>
      <c r="U94" s="16"/>
      <c r="V94" s="16" t="e">
        <f>VLOOKUP(E94,#REF!,14,FALSE)</f>
        <v>#REF!</v>
      </c>
      <c r="W94" s="17"/>
      <c r="X94" s="20"/>
      <c r="Y94" s="20"/>
      <c r="Z94" s="20">
        <v>29</v>
      </c>
      <c r="AA94" s="21" t="s">
        <v>1675</v>
      </c>
      <c r="AB94" s="2" t="s">
        <v>15</v>
      </c>
      <c r="AC94" s="4">
        <v>729</v>
      </c>
      <c r="AD94" s="4"/>
      <c r="AE94" s="4">
        <v>3</v>
      </c>
      <c r="AF94" s="4"/>
      <c r="AG94" s="4"/>
      <c r="AH94" s="4"/>
      <c r="AI94" s="4"/>
      <c r="AJ94" s="4">
        <v>2</v>
      </c>
      <c r="AK94" s="4"/>
      <c r="AL94" s="4"/>
      <c r="AM94" s="4">
        <v>208</v>
      </c>
      <c r="AN94" s="4"/>
      <c r="AO94" s="4"/>
      <c r="AP94" s="4"/>
      <c r="AQ94" s="4"/>
      <c r="AR94" s="4"/>
      <c r="AS94" s="4"/>
      <c r="AT94" s="4"/>
      <c r="AU94" s="4">
        <v>13</v>
      </c>
      <c r="AV94" s="4"/>
      <c r="AW94" s="4"/>
      <c r="AX94" s="4"/>
      <c r="AY94" s="4"/>
      <c r="AZ94" s="4">
        <v>38</v>
      </c>
      <c r="BA94" s="4"/>
      <c r="BB94" s="4">
        <v>2</v>
      </c>
      <c r="BC94" s="4"/>
      <c r="BD94" s="4"/>
      <c r="BE94" s="4"/>
      <c r="BF94" s="4"/>
      <c r="BG94" s="4"/>
      <c r="BH94" s="4">
        <f t="shared" si="39"/>
        <v>266</v>
      </c>
      <c r="BI94" s="7">
        <f t="shared" si="47"/>
        <v>29</v>
      </c>
      <c r="BJ94" s="7">
        <f t="shared" si="25"/>
        <v>36.01</v>
      </c>
      <c r="BK94" s="7"/>
      <c r="BL94" s="63"/>
      <c r="BM94" s="7">
        <f t="shared" si="26"/>
        <v>36.01</v>
      </c>
      <c r="BN94" s="7">
        <f t="shared" si="27"/>
        <v>7.009999999999998</v>
      </c>
      <c r="BO94" s="89">
        <f t="shared" si="28"/>
        <v>0.19466814773673974</v>
      </c>
      <c r="BP94" s="7">
        <f t="shared" si="29"/>
        <v>21141</v>
      </c>
      <c r="BQ94" s="7">
        <f t="shared" si="30"/>
        <v>26251.289999999997</v>
      </c>
      <c r="BR94" s="7"/>
      <c r="BS94" s="7"/>
      <c r="BU94" s="6">
        <f t="shared" si="31"/>
        <v>37.89</v>
      </c>
      <c r="BX94" s="64">
        <f t="shared" si="32"/>
        <v>37.89</v>
      </c>
      <c r="BY94" s="64">
        <f t="shared" si="40"/>
        <v>8.89</v>
      </c>
      <c r="BZ94" s="82">
        <f t="shared" si="41"/>
        <v>0.23462655054103987</v>
      </c>
      <c r="CA94" s="64">
        <f t="shared" si="33"/>
        <v>21141</v>
      </c>
      <c r="CB94" s="64">
        <f t="shared" si="34"/>
        <v>27621.81</v>
      </c>
      <c r="CC94" s="64"/>
      <c r="CG94" s="64">
        <f t="shared" si="42"/>
        <v>7714</v>
      </c>
      <c r="CH94" s="64">
        <f t="shared" si="43"/>
        <v>9578.66</v>
      </c>
      <c r="CM94" s="64">
        <f t="shared" si="35"/>
        <v>7714</v>
      </c>
      <c r="CN94" s="64">
        <f t="shared" si="44"/>
        <v>10078.74</v>
      </c>
    </row>
    <row r="95" spans="1:92" x14ac:dyDescent="0.25">
      <c r="A95" s="1">
        <v>94</v>
      </c>
      <c r="B95" s="4">
        <v>92</v>
      </c>
      <c r="C95" s="2" t="s">
        <v>14</v>
      </c>
      <c r="D95" s="50" t="s">
        <v>655</v>
      </c>
      <c r="E95" s="4">
        <v>140972</v>
      </c>
      <c r="F95" s="2" t="s">
        <v>228</v>
      </c>
      <c r="G95" s="2" t="s">
        <v>229</v>
      </c>
      <c r="H95" s="51" t="str">
        <f t="shared" si="38"/>
        <v>116346-38000-18574</v>
      </c>
      <c r="I95" s="4">
        <v>116346</v>
      </c>
      <c r="J95" s="2" t="s">
        <v>217</v>
      </c>
      <c r="K95" s="2" t="s">
        <v>19</v>
      </c>
      <c r="L95" s="2" t="s">
        <v>223</v>
      </c>
      <c r="M95" s="2" t="s">
        <v>21</v>
      </c>
      <c r="N95" s="3">
        <v>45108</v>
      </c>
      <c r="O95" s="3">
        <v>45473</v>
      </c>
      <c r="P95" s="12"/>
      <c r="Q95" s="12"/>
      <c r="R95" s="12"/>
      <c r="S95" s="13"/>
      <c r="T95" s="16" t="e">
        <f>VLOOKUP(E95,#REF!,12,FALSE)</f>
        <v>#REF!</v>
      </c>
      <c r="U95" s="16"/>
      <c r="V95" s="16" t="e">
        <f>VLOOKUP(E95,#REF!,14,FALSE)</f>
        <v>#REF!</v>
      </c>
      <c r="W95" s="17"/>
      <c r="X95" s="20"/>
      <c r="Y95" s="20"/>
      <c r="Z95" s="20">
        <v>29</v>
      </c>
      <c r="AA95" s="21" t="s">
        <v>1675</v>
      </c>
      <c r="AB95" s="2" t="s">
        <v>15</v>
      </c>
      <c r="AC95" s="4">
        <v>3117</v>
      </c>
      <c r="AD95" s="4">
        <v>79</v>
      </c>
      <c r="AE95" s="4"/>
      <c r="AF95" s="4">
        <v>43</v>
      </c>
      <c r="AG95" s="4">
        <v>50</v>
      </c>
      <c r="AH95" s="4"/>
      <c r="AI95" s="4"/>
      <c r="AJ95" s="4">
        <v>25</v>
      </c>
      <c r="AK95" s="4">
        <v>157</v>
      </c>
      <c r="AL95" s="4">
        <v>2</v>
      </c>
      <c r="AM95" s="4">
        <v>308</v>
      </c>
      <c r="AN95" s="4">
        <v>212</v>
      </c>
      <c r="AO95" s="4">
        <v>194</v>
      </c>
      <c r="AP95" s="4">
        <v>5</v>
      </c>
      <c r="AQ95" s="4"/>
      <c r="AR95" s="4">
        <v>15</v>
      </c>
      <c r="AS95" s="4">
        <v>61</v>
      </c>
      <c r="AT95" s="4">
        <v>2</v>
      </c>
      <c r="AU95" s="4"/>
      <c r="AV95" s="4"/>
      <c r="AW95" s="4">
        <v>43</v>
      </c>
      <c r="AX95" s="4"/>
      <c r="AY95" s="4">
        <v>31</v>
      </c>
      <c r="AZ95" s="4"/>
      <c r="BA95" s="4"/>
      <c r="BB95" s="4"/>
      <c r="BC95" s="4"/>
      <c r="BD95" s="4"/>
      <c r="BE95" s="4"/>
      <c r="BF95" s="4">
        <v>94</v>
      </c>
      <c r="BG95" s="4">
        <v>49</v>
      </c>
      <c r="BH95" s="4">
        <f t="shared" si="39"/>
        <v>1370</v>
      </c>
      <c r="BI95" s="7">
        <f t="shared" si="47"/>
        <v>29</v>
      </c>
      <c r="BJ95" s="7">
        <f t="shared" si="25"/>
        <v>36.01</v>
      </c>
      <c r="BK95" s="7"/>
      <c r="BL95" s="63"/>
      <c r="BM95" s="7">
        <f t="shared" si="26"/>
        <v>36.01</v>
      </c>
      <c r="BN95" s="7">
        <f t="shared" si="27"/>
        <v>7.009999999999998</v>
      </c>
      <c r="BO95" s="89">
        <f t="shared" si="28"/>
        <v>0.19466814773673974</v>
      </c>
      <c r="BP95" s="7">
        <f t="shared" si="29"/>
        <v>90393</v>
      </c>
      <c r="BQ95" s="7">
        <f t="shared" si="30"/>
        <v>112243.17</v>
      </c>
      <c r="BR95" s="7"/>
      <c r="BS95" s="7"/>
      <c r="BU95" s="6">
        <f t="shared" si="31"/>
        <v>37.89</v>
      </c>
      <c r="BX95" s="64">
        <f t="shared" si="32"/>
        <v>37.89</v>
      </c>
      <c r="BY95" s="64">
        <f t="shared" si="40"/>
        <v>8.89</v>
      </c>
      <c r="BZ95" s="82">
        <f t="shared" si="41"/>
        <v>0.23462655054103987</v>
      </c>
      <c r="CA95" s="64">
        <f t="shared" si="33"/>
        <v>90393</v>
      </c>
      <c r="CB95" s="64">
        <f t="shared" si="34"/>
        <v>118103.13</v>
      </c>
      <c r="CC95" s="64"/>
      <c r="CG95" s="64">
        <f t="shared" si="42"/>
        <v>39730</v>
      </c>
      <c r="CH95" s="64">
        <f t="shared" si="43"/>
        <v>49333.7</v>
      </c>
      <c r="CM95" s="64">
        <f t="shared" si="35"/>
        <v>39730</v>
      </c>
      <c r="CN95" s="64">
        <f t="shared" si="44"/>
        <v>51909.3</v>
      </c>
    </row>
    <row r="96" spans="1:92" x14ac:dyDescent="0.25">
      <c r="A96" s="1">
        <v>95</v>
      </c>
      <c r="B96" s="4">
        <v>93</v>
      </c>
      <c r="C96" s="2" t="s">
        <v>14</v>
      </c>
      <c r="D96" s="50" t="s">
        <v>656</v>
      </c>
      <c r="E96" s="4">
        <v>113292</v>
      </c>
      <c r="F96" s="2" t="s">
        <v>230</v>
      </c>
      <c r="G96" s="2" t="s">
        <v>231</v>
      </c>
      <c r="H96" s="51" t="str">
        <f t="shared" si="38"/>
        <v>100565-61843/837696</v>
      </c>
      <c r="I96" s="4">
        <v>100565</v>
      </c>
      <c r="J96" s="2" t="s">
        <v>232</v>
      </c>
      <c r="K96" s="2" t="s">
        <v>233</v>
      </c>
      <c r="L96" s="2" t="s">
        <v>234</v>
      </c>
      <c r="M96" s="2" t="s">
        <v>21</v>
      </c>
      <c r="N96" s="3">
        <v>45108</v>
      </c>
      <c r="O96" s="3">
        <v>45473</v>
      </c>
      <c r="P96" s="12">
        <f>4.01*3</f>
        <v>12.03</v>
      </c>
      <c r="Q96" s="12"/>
      <c r="R96" s="12"/>
      <c r="S96" s="13"/>
      <c r="T96" s="16">
        <v>12.03</v>
      </c>
      <c r="U96" s="16">
        <v>1</v>
      </c>
      <c r="V96" s="16"/>
      <c r="W96" s="17"/>
      <c r="X96" s="20"/>
      <c r="Y96" s="20"/>
      <c r="Z96" s="20"/>
      <c r="AA96" s="21"/>
      <c r="AB96" s="2" t="s">
        <v>15</v>
      </c>
      <c r="AC96" s="4">
        <v>1230</v>
      </c>
      <c r="AD96" s="4"/>
      <c r="AE96" s="4"/>
      <c r="AF96" s="4"/>
      <c r="AG96" s="4"/>
      <c r="AH96" s="4"/>
      <c r="AI96" s="4">
        <v>86</v>
      </c>
      <c r="AJ96" s="4"/>
      <c r="AK96" s="4"/>
      <c r="AL96" s="4">
        <v>79</v>
      </c>
      <c r="AM96" s="4"/>
      <c r="AN96" s="4"/>
      <c r="AO96" s="4"/>
      <c r="AP96" s="4"/>
      <c r="AQ96" s="4">
        <v>222</v>
      </c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>
        <f t="shared" si="39"/>
        <v>387</v>
      </c>
      <c r="BI96" s="7">
        <f t="shared" ref="BI96:BI105" si="48">T96+U96</f>
        <v>13.03</v>
      </c>
      <c r="BJ96" s="7">
        <f t="shared" si="25"/>
        <v>16.170000000000002</v>
      </c>
      <c r="BK96" s="7"/>
      <c r="BL96" s="63"/>
      <c r="BM96" s="7">
        <f t="shared" si="26"/>
        <v>16.170000000000002</v>
      </c>
      <c r="BN96" s="7">
        <f t="shared" si="27"/>
        <v>3.1400000000000023</v>
      </c>
      <c r="BO96" s="89">
        <f t="shared" si="28"/>
        <v>0.19418676561533718</v>
      </c>
      <c r="BP96" s="7">
        <f t="shared" si="29"/>
        <v>16026.9</v>
      </c>
      <c r="BQ96" s="7">
        <f t="shared" si="30"/>
        <v>19889.100000000002</v>
      </c>
      <c r="BR96" s="7"/>
      <c r="BS96" s="7"/>
      <c r="BU96" s="6">
        <f t="shared" si="31"/>
        <v>17.020000000000003</v>
      </c>
      <c r="BX96" s="64">
        <f t="shared" si="32"/>
        <v>17.020000000000003</v>
      </c>
      <c r="BY96" s="64">
        <f t="shared" si="40"/>
        <v>3.9900000000000038</v>
      </c>
      <c r="BZ96" s="82">
        <f t="shared" si="41"/>
        <v>0.2344300822561694</v>
      </c>
      <c r="CA96" s="64">
        <f t="shared" si="33"/>
        <v>16026.9</v>
      </c>
      <c r="CB96" s="64">
        <f t="shared" si="34"/>
        <v>20934.600000000002</v>
      </c>
      <c r="CC96" s="64"/>
      <c r="CG96" s="64">
        <f t="shared" si="42"/>
        <v>5042.6099999999997</v>
      </c>
      <c r="CH96" s="64">
        <f t="shared" si="43"/>
        <v>6257.7900000000009</v>
      </c>
      <c r="CM96" s="64">
        <f t="shared" si="35"/>
        <v>5042.6099999999997</v>
      </c>
      <c r="CN96" s="64">
        <f t="shared" si="44"/>
        <v>6586.7400000000016</v>
      </c>
    </row>
    <row r="97" spans="1:92" x14ac:dyDescent="0.25">
      <c r="A97" s="1">
        <v>96</v>
      </c>
      <c r="B97" s="4">
        <v>94</v>
      </c>
      <c r="C97" s="2" t="s">
        <v>14</v>
      </c>
      <c r="D97" s="50" t="s">
        <v>657</v>
      </c>
      <c r="E97" s="4">
        <v>140683</v>
      </c>
      <c r="F97" s="2" t="s">
        <v>235</v>
      </c>
      <c r="G97" s="2" t="s">
        <v>236</v>
      </c>
      <c r="H97" s="51" t="str">
        <f t="shared" si="38"/>
        <v>100198-WGCC96-2GB</v>
      </c>
      <c r="I97" s="4">
        <v>100198</v>
      </c>
      <c r="J97" s="2" t="s">
        <v>237</v>
      </c>
      <c r="K97" s="2" t="s">
        <v>19</v>
      </c>
      <c r="L97" s="2" t="s">
        <v>238</v>
      </c>
      <c r="M97" s="2" t="s">
        <v>21</v>
      </c>
      <c r="N97" s="3">
        <v>45108</v>
      </c>
      <c r="O97" s="3">
        <v>45473</v>
      </c>
      <c r="P97" s="12"/>
      <c r="Q97" s="12"/>
      <c r="R97" s="12"/>
      <c r="S97" s="13"/>
      <c r="T97" s="16" t="e">
        <f>VLOOKUP(E97,#REF!,12,FALSE)</f>
        <v>#REF!</v>
      </c>
      <c r="U97" s="16">
        <v>1</v>
      </c>
      <c r="V97" s="16" t="e">
        <f>VLOOKUP(E97,#REF!,14,FALSE)</f>
        <v>#REF!</v>
      </c>
      <c r="W97" s="17"/>
      <c r="X97" s="20"/>
      <c r="Y97" s="20"/>
      <c r="Z97" s="20"/>
      <c r="AA97" s="21"/>
      <c r="AB97" s="2" t="s">
        <v>15</v>
      </c>
      <c r="AC97" s="4">
        <v>345</v>
      </c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>
        <v>1</v>
      </c>
      <c r="AV97" s="4"/>
      <c r="AW97" s="4">
        <v>14</v>
      </c>
      <c r="AX97" s="4">
        <v>5</v>
      </c>
      <c r="AY97" s="4"/>
      <c r="AZ97" s="4"/>
      <c r="BA97" s="4"/>
      <c r="BB97" s="4"/>
      <c r="BC97" s="4"/>
      <c r="BD97" s="4"/>
      <c r="BE97" s="4"/>
      <c r="BF97" s="4"/>
      <c r="BG97" s="4"/>
      <c r="BH97" s="4">
        <f t="shared" si="39"/>
        <v>20</v>
      </c>
      <c r="BI97" s="7" t="e">
        <f t="shared" si="48"/>
        <v>#REF!</v>
      </c>
      <c r="BJ97" s="7" t="e">
        <f t="shared" si="25"/>
        <v>#REF!</v>
      </c>
      <c r="BK97" s="7"/>
      <c r="BL97" s="63"/>
      <c r="BM97" s="7" t="e">
        <f t="shared" si="26"/>
        <v>#REF!</v>
      </c>
      <c r="BN97" s="7" t="e">
        <f t="shared" si="27"/>
        <v>#REF!</v>
      </c>
      <c r="BO97" s="89" t="e">
        <f t="shared" si="28"/>
        <v>#REF!</v>
      </c>
      <c r="BP97" s="7" t="e">
        <f t="shared" si="29"/>
        <v>#REF!</v>
      </c>
      <c r="BQ97" s="7" t="e">
        <f t="shared" si="30"/>
        <v>#REF!</v>
      </c>
      <c r="BR97" s="7"/>
      <c r="BS97" s="7"/>
      <c r="BU97" s="6" t="e">
        <f t="shared" si="31"/>
        <v>#REF!</v>
      </c>
      <c r="BX97" s="64" t="e">
        <f t="shared" si="32"/>
        <v>#REF!</v>
      </c>
      <c r="BY97" s="64" t="e">
        <f t="shared" si="40"/>
        <v>#REF!</v>
      </c>
      <c r="BZ97" s="82" t="e">
        <f t="shared" si="41"/>
        <v>#REF!</v>
      </c>
      <c r="CA97" s="64" t="e">
        <f t="shared" si="33"/>
        <v>#REF!</v>
      </c>
      <c r="CB97" s="64" t="e">
        <f t="shared" si="34"/>
        <v>#REF!</v>
      </c>
      <c r="CC97" s="64"/>
      <c r="CG97" s="64" t="e">
        <f t="shared" si="42"/>
        <v>#REF!</v>
      </c>
      <c r="CH97" s="64" t="e">
        <f t="shared" si="43"/>
        <v>#REF!</v>
      </c>
      <c r="CM97" s="64" t="e">
        <f t="shared" si="35"/>
        <v>#REF!</v>
      </c>
      <c r="CN97" s="64" t="e">
        <f t="shared" si="44"/>
        <v>#REF!</v>
      </c>
    </row>
    <row r="98" spans="1:92" x14ac:dyDescent="0.25">
      <c r="A98" s="1">
        <v>97</v>
      </c>
      <c r="B98" s="4">
        <v>95</v>
      </c>
      <c r="C98" s="2" t="s">
        <v>14</v>
      </c>
      <c r="D98" s="50" t="s">
        <v>658</v>
      </c>
      <c r="E98" s="4">
        <v>138751</v>
      </c>
      <c r="F98" s="2" t="s">
        <v>239</v>
      </c>
      <c r="G98" s="2" t="s">
        <v>240</v>
      </c>
      <c r="H98" s="51" t="str">
        <f t="shared" si="38"/>
        <v>100198-WGCCC168-AS</v>
      </c>
      <c r="I98" s="4">
        <v>100198</v>
      </c>
      <c r="J98" s="2" t="s">
        <v>237</v>
      </c>
      <c r="K98" s="2" t="s">
        <v>19</v>
      </c>
      <c r="L98" s="2" t="s">
        <v>241</v>
      </c>
      <c r="M98" s="2" t="s">
        <v>21</v>
      </c>
      <c r="N98" s="3">
        <v>45108</v>
      </c>
      <c r="O98" s="3">
        <v>45473</v>
      </c>
      <c r="P98" s="12"/>
      <c r="Q98" s="12"/>
      <c r="R98" s="12"/>
      <c r="S98" s="13"/>
      <c r="T98" s="16" t="e">
        <f>VLOOKUP(E98,#REF!,12,FALSE)</f>
        <v>#REF!</v>
      </c>
      <c r="U98" s="16">
        <v>1</v>
      </c>
      <c r="V98" s="16" t="e">
        <f>VLOOKUP(E98,#REF!,14,FALSE)</f>
        <v>#REF!</v>
      </c>
      <c r="W98" s="17"/>
      <c r="X98" s="20"/>
      <c r="Y98" s="20"/>
      <c r="Z98" s="20"/>
      <c r="AA98" s="21"/>
      <c r="AB98" s="2" t="s">
        <v>15</v>
      </c>
      <c r="AC98" s="4">
        <v>1519</v>
      </c>
      <c r="AD98" s="4"/>
      <c r="AE98" s="4">
        <v>10</v>
      </c>
      <c r="AF98" s="4"/>
      <c r="AG98" s="4">
        <v>25</v>
      </c>
      <c r="AH98" s="4">
        <v>10</v>
      </c>
      <c r="AI98" s="4">
        <v>189</v>
      </c>
      <c r="AJ98" s="4"/>
      <c r="AK98" s="4"/>
      <c r="AL98" s="4">
        <v>10</v>
      </c>
      <c r="AM98" s="4"/>
      <c r="AN98" s="4"/>
      <c r="AO98" s="4"/>
      <c r="AP98" s="4"/>
      <c r="AQ98" s="4">
        <v>606</v>
      </c>
      <c r="AR98" s="4">
        <v>4</v>
      </c>
      <c r="AS98" s="4"/>
      <c r="AT98" s="4">
        <v>48</v>
      </c>
      <c r="AU98" s="4"/>
      <c r="AV98" s="4"/>
      <c r="AW98" s="4">
        <v>47</v>
      </c>
      <c r="AX98" s="4"/>
      <c r="AY98" s="4"/>
      <c r="AZ98" s="4"/>
      <c r="BA98" s="4"/>
      <c r="BB98" s="4">
        <v>28</v>
      </c>
      <c r="BC98" s="4"/>
      <c r="BD98" s="4"/>
      <c r="BE98" s="4"/>
      <c r="BF98" s="4"/>
      <c r="BG98" s="4"/>
      <c r="BH98" s="4">
        <f t="shared" si="39"/>
        <v>977</v>
      </c>
      <c r="BI98" s="7" t="e">
        <f t="shared" si="48"/>
        <v>#REF!</v>
      </c>
      <c r="BJ98" s="7" t="e">
        <f t="shared" si="25"/>
        <v>#REF!</v>
      </c>
      <c r="BK98" s="7"/>
      <c r="BL98" s="63"/>
      <c r="BM98" s="7" t="e">
        <f t="shared" si="26"/>
        <v>#REF!</v>
      </c>
      <c r="BN98" s="7" t="e">
        <f t="shared" si="27"/>
        <v>#REF!</v>
      </c>
      <c r="BO98" s="89" t="e">
        <f t="shared" si="28"/>
        <v>#REF!</v>
      </c>
      <c r="BP98" s="7" t="e">
        <f t="shared" si="29"/>
        <v>#REF!</v>
      </c>
      <c r="BQ98" s="7" t="e">
        <f t="shared" si="30"/>
        <v>#REF!</v>
      </c>
      <c r="BR98" s="7"/>
      <c r="BS98" s="7"/>
      <c r="BU98" s="6" t="e">
        <f t="shared" si="31"/>
        <v>#REF!</v>
      </c>
      <c r="BX98" s="64" t="e">
        <f t="shared" si="32"/>
        <v>#REF!</v>
      </c>
      <c r="BY98" s="64" t="e">
        <f t="shared" si="40"/>
        <v>#REF!</v>
      </c>
      <c r="BZ98" s="82" t="e">
        <f t="shared" si="41"/>
        <v>#REF!</v>
      </c>
      <c r="CA98" s="64" t="e">
        <f t="shared" si="33"/>
        <v>#REF!</v>
      </c>
      <c r="CB98" s="64" t="e">
        <f t="shared" si="34"/>
        <v>#REF!</v>
      </c>
      <c r="CC98" s="64"/>
      <c r="CG98" s="64" t="e">
        <f t="shared" si="42"/>
        <v>#REF!</v>
      </c>
      <c r="CH98" s="64" t="e">
        <f t="shared" si="43"/>
        <v>#REF!</v>
      </c>
      <c r="CM98" s="64" t="e">
        <f t="shared" si="35"/>
        <v>#REF!</v>
      </c>
      <c r="CN98" s="64" t="e">
        <f t="shared" si="44"/>
        <v>#REF!</v>
      </c>
    </row>
    <row r="99" spans="1:92" x14ac:dyDescent="0.25">
      <c r="A99" s="1">
        <v>98</v>
      </c>
      <c r="B99" s="4">
        <v>96</v>
      </c>
      <c r="C99" s="2" t="s">
        <v>14</v>
      </c>
      <c r="D99" s="50" t="s">
        <v>659</v>
      </c>
      <c r="E99" s="4">
        <v>139816</v>
      </c>
      <c r="F99" s="2" t="s">
        <v>242</v>
      </c>
      <c r="G99" s="2" t="s">
        <v>243</v>
      </c>
      <c r="H99" s="51" t="str">
        <f t="shared" si="38"/>
        <v>100198-WGCCC192-1S</v>
      </c>
      <c r="I99" s="4">
        <v>100198</v>
      </c>
      <c r="J99" s="2" t="s">
        <v>237</v>
      </c>
      <c r="K99" s="2" t="s">
        <v>19</v>
      </c>
      <c r="L99" s="2" t="s">
        <v>244</v>
      </c>
      <c r="M99" s="2" t="s">
        <v>21</v>
      </c>
      <c r="N99" s="3">
        <v>45108</v>
      </c>
      <c r="O99" s="3">
        <v>45473</v>
      </c>
      <c r="P99" s="12"/>
      <c r="Q99" s="12"/>
      <c r="R99" s="12"/>
      <c r="S99" s="13"/>
      <c r="T99" s="16" t="e">
        <f>VLOOKUP(E99,#REF!,12,FALSE)</f>
        <v>#REF!</v>
      </c>
      <c r="U99" s="16">
        <v>1</v>
      </c>
      <c r="V99" s="16" t="e">
        <f>VLOOKUP(E99,#REF!,14,FALSE)</f>
        <v>#REF!</v>
      </c>
      <c r="W99" s="17"/>
      <c r="X99" s="20"/>
      <c r="Y99" s="20"/>
      <c r="Z99" s="20"/>
      <c r="AA99" s="21"/>
      <c r="AB99" s="2" t="s">
        <v>15</v>
      </c>
      <c r="AC99" s="4">
        <v>980</v>
      </c>
      <c r="AD99" s="4"/>
      <c r="AE99" s="4">
        <v>54</v>
      </c>
      <c r="AF99" s="4"/>
      <c r="AG99" s="4"/>
      <c r="AH99" s="4">
        <v>89</v>
      </c>
      <c r="AI99" s="4"/>
      <c r="AJ99" s="4"/>
      <c r="AK99" s="4"/>
      <c r="AL99" s="4">
        <v>19</v>
      </c>
      <c r="AM99" s="4"/>
      <c r="AN99" s="4"/>
      <c r="AO99" s="4"/>
      <c r="AP99" s="4"/>
      <c r="AQ99" s="4"/>
      <c r="AR99" s="4">
        <v>4</v>
      </c>
      <c r="AS99" s="4">
        <v>37</v>
      </c>
      <c r="AT99" s="4">
        <v>75</v>
      </c>
      <c r="AU99" s="4">
        <v>3</v>
      </c>
      <c r="AV99" s="4"/>
      <c r="AW99" s="4"/>
      <c r="AX99" s="4"/>
      <c r="AY99" s="4"/>
      <c r="AZ99" s="4"/>
      <c r="BA99" s="4"/>
      <c r="BB99" s="4">
        <v>4</v>
      </c>
      <c r="BC99" s="4"/>
      <c r="BD99" s="4"/>
      <c r="BE99" s="4"/>
      <c r="BF99" s="4"/>
      <c r="BG99" s="4"/>
      <c r="BH99" s="4">
        <f t="shared" si="39"/>
        <v>285</v>
      </c>
      <c r="BI99" s="7" t="e">
        <f t="shared" si="48"/>
        <v>#REF!</v>
      </c>
      <c r="BJ99" s="7" t="e">
        <f t="shared" si="25"/>
        <v>#REF!</v>
      </c>
      <c r="BK99" s="7"/>
      <c r="BL99" s="63"/>
      <c r="BM99" s="7" t="e">
        <f t="shared" si="26"/>
        <v>#REF!</v>
      </c>
      <c r="BN99" s="7" t="e">
        <f t="shared" si="27"/>
        <v>#REF!</v>
      </c>
      <c r="BO99" s="89" t="e">
        <f t="shared" si="28"/>
        <v>#REF!</v>
      </c>
      <c r="BP99" s="7" t="e">
        <f t="shared" si="29"/>
        <v>#REF!</v>
      </c>
      <c r="BQ99" s="7" t="e">
        <f t="shared" si="30"/>
        <v>#REF!</v>
      </c>
      <c r="BR99" s="7"/>
      <c r="BS99" s="7"/>
      <c r="BU99" s="6" t="e">
        <f t="shared" si="31"/>
        <v>#REF!</v>
      </c>
      <c r="BX99" s="64" t="e">
        <f t="shared" si="32"/>
        <v>#REF!</v>
      </c>
      <c r="BY99" s="64" t="e">
        <f t="shared" si="40"/>
        <v>#REF!</v>
      </c>
      <c r="BZ99" s="82" t="e">
        <f t="shared" si="41"/>
        <v>#REF!</v>
      </c>
      <c r="CA99" s="64" t="e">
        <f t="shared" si="33"/>
        <v>#REF!</v>
      </c>
      <c r="CB99" s="64" t="e">
        <f t="shared" si="34"/>
        <v>#REF!</v>
      </c>
      <c r="CC99" s="64"/>
      <c r="CG99" s="64" t="e">
        <f t="shared" si="42"/>
        <v>#REF!</v>
      </c>
      <c r="CH99" s="64" t="e">
        <f t="shared" si="43"/>
        <v>#REF!</v>
      </c>
      <c r="CM99" s="64" t="e">
        <f t="shared" si="35"/>
        <v>#REF!</v>
      </c>
      <c r="CN99" s="64" t="e">
        <f t="shared" si="44"/>
        <v>#REF!</v>
      </c>
    </row>
    <row r="100" spans="1:92" x14ac:dyDescent="0.25">
      <c r="A100" s="1">
        <v>99</v>
      </c>
      <c r="B100" s="4">
        <v>97</v>
      </c>
      <c r="C100" s="2" t="s">
        <v>14</v>
      </c>
      <c r="D100" s="50" t="s">
        <v>660</v>
      </c>
      <c r="E100" s="4">
        <v>134514</v>
      </c>
      <c r="F100" s="2" t="s">
        <v>245</v>
      </c>
      <c r="G100" s="2" t="s">
        <v>246</v>
      </c>
      <c r="H100" s="51" t="str">
        <f t="shared" si="38"/>
        <v>100198-WGCELC140-1SW</v>
      </c>
      <c r="I100" s="4">
        <v>100198</v>
      </c>
      <c r="J100" s="2" t="s">
        <v>237</v>
      </c>
      <c r="K100" s="2" t="s">
        <v>19</v>
      </c>
      <c r="L100" s="2" t="s">
        <v>247</v>
      </c>
      <c r="M100" s="2" t="s">
        <v>21</v>
      </c>
      <c r="N100" s="3">
        <v>45108</v>
      </c>
      <c r="O100" s="3">
        <v>45473</v>
      </c>
      <c r="P100" s="12"/>
      <c r="Q100" s="12"/>
      <c r="R100" s="12"/>
      <c r="S100" s="13"/>
      <c r="T100" s="16" t="e">
        <f>VLOOKUP(E100,#REF!,12,FALSE)</f>
        <v>#REF!</v>
      </c>
      <c r="U100" s="16">
        <v>1</v>
      </c>
      <c r="V100" s="16" t="e">
        <f>VLOOKUP(E100,#REF!,14,FALSE)</f>
        <v>#REF!</v>
      </c>
      <c r="W100" s="17"/>
      <c r="X100" s="20"/>
      <c r="Y100" s="20"/>
      <c r="Z100" s="20"/>
      <c r="AA100" s="21"/>
      <c r="AB100" s="2" t="s">
        <v>15</v>
      </c>
      <c r="AC100" s="4">
        <v>1353</v>
      </c>
      <c r="AD100" s="4">
        <v>35</v>
      </c>
      <c r="AE100" s="4">
        <v>6</v>
      </c>
      <c r="AF100" s="4">
        <v>11</v>
      </c>
      <c r="AG100" s="4">
        <v>5</v>
      </c>
      <c r="AH100" s="4">
        <v>10</v>
      </c>
      <c r="AI100" s="4">
        <v>140</v>
      </c>
      <c r="AJ100" s="4"/>
      <c r="AK100" s="4"/>
      <c r="AL100" s="4">
        <v>18</v>
      </c>
      <c r="AM100" s="4">
        <v>60</v>
      </c>
      <c r="AN100" s="4">
        <v>99</v>
      </c>
      <c r="AO100" s="4"/>
      <c r="AP100" s="4"/>
      <c r="AQ100" s="4">
        <v>89</v>
      </c>
      <c r="AR100" s="4">
        <v>11</v>
      </c>
      <c r="AS100" s="4">
        <v>76</v>
      </c>
      <c r="AT100" s="4"/>
      <c r="AU100" s="4">
        <v>47</v>
      </c>
      <c r="AV100" s="4">
        <v>1</v>
      </c>
      <c r="AW100" s="4"/>
      <c r="AX100" s="4"/>
      <c r="AY100" s="4"/>
      <c r="AZ100" s="4">
        <v>59</v>
      </c>
      <c r="BA100" s="4"/>
      <c r="BB100" s="4"/>
      <c r="BC100" s="4">
        <v>14</v>
      </c>
      <c r="BD100" s="4"/>
      <c r="BE100" s="4"/>
      <c r="BF100" s="4"/>
      <c r="BG100" s="4">
        <v>35</v>
      </c>
      <c r="BH100" s="4">
        <f t="shared" si="39"/>
        <v>716</v>
      </c>
      <c r="BI100" s="7" t="e">
        <f t="shared" si="48"/>
        <v>#REF!</v>
      </c>
      <c r="BJ100" s="7" t="e">
        <f t="shared" si="25"/>
        <v>#REF!</v>
      </c>
      <c r="BK100" s="7"/>
      <c r="BL100" s="63"/>
      <c r="BM100" s="7" t="e">
        <f t="shared" si="26"/>
        <v>#REF!</v>
      </c>
      <c r="BN100" s="7" t="e">
        <f t="shared" si="27"/>
        <v>#REF!</v>
      </c>
      <c r="BO100" s="89" t="e">
        <f t="shared" si="28"/>
        <v>#REF!</v>
      </c>
      <c r="BP100" s="7" t="e">
        <f t="shared" si="29"/>
        <v>#REF!</v>
      </c>
      <c r="BQ100" s="7" t="e">
        <f t="shared" si="30"/>
        <v>#REF!</v>
      </c>
      <c r="BR100" s="7"/>
      <c r="BS100" s="7"/>
      <c r="BU100" s="6" t="e">
        <f t="shared" si="31"/>
        <v>#REF!</v>
      </c>
      <c r="BX100" s="64" t="e">
        <f t="shared" si="32"/>
        <v>#REF!</v>
      </c>
      <c r="BY100" s="64" t="e">
        <f t="shared" si="40"/>
        <v>#REF!</v>
      </c>
      <c r="BZ100" s="82" t="e">
        <f t="shared" si="41"/>
        <v>#REF!</v>
      </c>
      <c r="CA100" s="64" t="e">
        <f t="shared" si="33"/>
        <v>#REF!</v>
      </c>
      <c r="CB100" s="64" t="e">
        <f t="shared" si="34"/>
        <v>#REF!</v>
      </c>
      <c r="CC100" s="64"/>
      <c r="CG100" s="64" t="e">
        <f t="shared" si="42"/>
        <v>#REF!</v>
      </c>
      <c r="CH100" s="64" t="e">
        <f t="shared" si="43"/>
        <v>#REF!</v>
      </c>
      <c r="CM100" s="64" t="e">
        <f t="shared" si="35"/>
        <v>#REF!</v>
      </c>
      <c r="CN100" s="64" t="e">
        <f t="shared" si="44"/>
        <v>#REF!</v>
      </c>
    </row>
    <row r="101" spans="1:92" x14ac:dyDescent="0.25">
      <c r="A101" s="1">
        <v>100</v>
      </c>
      <c r="B101" s="4">
        <v>98</v>
      </c>
      <c r="C101" s="2" t="s">
        <v>14</v>
      </c>
      <c r="D101" s="50" t="s">
        <v>661</v>
      </c>
      <c r="E101" s="4">
        <v>134706</v>
      </c>
      <c r="F101" s="2" t="s">
        <v>248</v>
      </c>
      <c r="G101" s="2" t="s">
        <v>249</v>
      </c>
      <c r="H101" s="51" t="str">
        <f t="shared" si="38"/>
        <v>100198-WGSC140-1SW</v>
      </c>
      <c r="I101" s="4">
        <v>100198</v>
      </c>
      <c r="J101" s="2" t="s">
        <v>237</v>
      </c>
      <c r="K101" s="2" t="s">
        <v>19</v>
      </c>
      <c r="L101" s="2" t="s">
        <v>247</v>
      </c>
      <c r="M101" s="2" t="s">
        <v>21</v>
      </c>
      <c r="N101" s="3">
        <v>45108</v>
      </c>
      <c r="O101" s="3">
        <v>45473</v>
      </c>
      <c r="P101" s="12"/>
      <c r="Q101" s="12"/>
      <c r="R101" s="12"/>
      <c r="S101" s="13"/>
      <c r="T101" s="16" t="e">
        <f>VLOOKUP(E101,#REF!,12,FALSE)</f>
        <v>#REF!</v>
      </c>
      <c r="U101" s="16">
        <v>1</v>
      </c>
      <c r="V101" s="16" t="e">
        <f>VLOOKUP(E101,#REF!,14,FALSE)</f>
        <v>#REF!</v>
      </c>
      <c r="W101" s="17"/>
      <c r="X101" s="20"/>
      <c r="Y101" s="20"/>
      <c r="Z101" s="20"/>
      <c r="AA101" s="21"/>
      <c r="AB101" s="2" t="s">
        <v>15</v>
      </c>
      <c r="AC101" s="4">
        <v>203</v>
      </c>
      <c r="AD101" s="4"/>
      <c r="AE101" s="4">
        <v>4</v>
      </c>
      <c r="AF101" s="4">
        <v>28</v>
      </c>
      <c r="AG101" s="4"/>
      <c r="AH101" s="4">
        <v>23</v>
      </c>
      <c r="AI101" s="4"/>
      <c r="AJ101" s="4"/>
      <c r="AK101" s="4"/>
      <c r="AL101" s="4">
        <v>19</v>
      </c>
      <c r="AM101" s="4"/>
      <c r="AN101" s="4"/>
      <c r="AO101" s="4"/>
      <c r="AP101" s="4"/>
      <c r="AQ101" s="4"/>
      <c r="AR101" s="4"/>
      <c r="AS101" s="4"/>
      <c r="AT101" s="4"/>
      <c r="AU101" s="4">
        <v>4</v>
      </c>
      <c r="AV101" s="4">
        <v>31</v>
      </c>
      <c r="AW101" s="4"/>
      <c r="AX101" s="4"/>
      <c r="AY101" s="4"/>
      <c r="AZ101" s="4"/>
      <c r="BA101" s="4"/>
      <c r="BB101" s="4">
        <v>13</v>
      </c>
      <c r="BC101" s="4"/>
      <c r="BD101" s="4"/>
      <c r="BE101" s="4"/>
      <c r="BF101" s="4"/>
      <c r="BG101" s="4"/>
      <c r="BH101" s="4">
        <f t="shared" si="39"/>
        <v>122</v>
      </c>
      <c r="BI101" s="7" t="e">
        <f t="shared" si="48"/>
        <v>#REF!</v>
      </c>
      <c r="BJ101" s="7" t="e">
        <f t="shared" si="25"/>
        <v>#REF!</v>
      </c>
      <c r="BK101" s="7"/>
      <c r="BL101" s="63"/>
      <c r="BM101" s="7" t="e">
        <f t="shared" si="26"/>
        <v>#REF!</v>
      </c>
      <c r="BN101" s="7" t="e">
        <f t="shared" si="27"/>
        <v>#REF!</v>
      </c>
      <c r="BO101" s="89" t="e">
        <f t="shared" si="28"/>
        <v>#REF!</v>
      </c>
      <c r="BP101" s="7" t="e">
        <f t="shared" si="29"/>
        <v>#REF!</v>
      </c>
      <c r="BQ101" s="7" t="e">
        <f t="shared" si="30"/>
        <v>#REF!</v>
      </c>
      <c r="BR101" s="7"/>
      <c r="BS101" s="7"/>
      <c r="BU101" s="6" t="e">
        <f t="shared" si="31"/>
        <v>#REF!</v>
      </c>
      <c r="BX101" s="64" t="e">
        <f t="shared" si="32"/>
        <v>#REF!</v>
      </c>
      <c r="BY101" s="64" t="e">
        <f t="shared" si="40"/>
        <v>#REF!</v>
      </c>
      <c r="BZ101" s="82" t="e">
        <f t="shared" si="41"/>
        <v>#REF!</v>
      </c>
      <c r="CA101" s="64" t="e">
        <f t="shared" si="33"/>
        <v>#REF!</v>
      </c>
      <c r="CB101" s="64" t="e">
        <f t="shared" si="34"/>
        <v>#REF!</v>
      </c>
      <c r="CC101" s="64"/>
      <c r="CG101" s="64" t="e">
        <f t="shared" si="42"/>
        <v>#REF!</v>
      </c>
      <c r="CH101" s="64" t="e">
        <f t="shared" si="43"/>
        <v>#REF!</v>
      </c>
      <c r="CM101" s="64" t="e">
        <f t="shared" si="35"/>
        <v>#REF!</v>
      </c>
      <c r="CN101" s="64" t="e">
        <f t="shared" si="44"/>
        <v>#REF!</v>
      </c>
    </row>
    <row r="102" spans="1:92" x14ac:dyDescent="0.25">
      <c r="A102" s="1">
        <v>101</v>
      </c>
      <c r="B102" s="4">
        <v>99</v>
      </c>
      <c r="C102" s="2" t="s">
        <v>14</v>
      </c>
      <c r="D102" s="50" t="s">
        <v>662</v>
      </c>
      <c r="E102" s="4">
        <v>134782</v>
      </c>
      <c r="F102" s="2" t="s">
        <v>250</v>
      </c>
      <c r="G102" s="2" t="s">
        <v>251</v>
      </c>
      <c r="H102" s="51" t="str">
        <f t="shared" si="38"/>
        <v>100198-WGPMPC140-1SW</v>
      </c>
      <c r="I102" s="4">
        <v>100198</v>
      </c>
      <c r="J102" s="2" t="s">
        <v>237</v>
      </c>
      <c r="K102" s="2" t="s">
        <v>19</v>
      </c>
      <c r="L102" s="2" t="s">
        <v>247</v>
      </c>
      <c r="M102" s="2" t="s">
        <v>21</v>
      </c>
      <c r="N102" s="3">
        <v>45108</v>
      </c>
      <c r="O102" s="3">
        <v>45473</v>
      </c>
      <c r="P102" s="12"/>
      <c r="Q102" s="12"/>
      <c r="R102" s="12"/>
      <c r="S102" s="13"/>
      <c r="T102" s="16" t="e">
        <f>VLOOKUP(E102,#REF!,12,FALSE)</f>
        <v>#REF!</v>
      </c>
      <c r="U102" s="16">
        <v>1</v>
      </c>
      <c r="V102" s="16" t="e">
        <f>VLOOKUP(E102,#REF!,14,FALSE)</f>
        <v>#REF!</v>
      </c>
      <c r="W102" s="17"/>
      <c r="X102" s="20"/>
      <c r="Y102" s="20"/>
      <c r="Z102" s="20"/>
      <c r="AA102" s="21"/>
      <c r="AB102" s="2" t="s">
        <v>15</v>
      </c>
      <c r="AC102" s="4">
        <v>244</v>
      </c>
      <c r="AD102" s="4"/>
      <c r="AE102" s="4">
        <v>8</v>
      </c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>
        <v>16</v>
      </c>
      <c r="BC102" s="4">
        <v>15</v>
      </c>
      <c r="BD102" s="4"/>
      <c r="BE102" s="4"/>
      <c r="BF102" s="4"/>
      <c r="BG102" s="4"/>
      <c r="BH102" s="4">
        <f t="shared" si="39"/>
        <v>39</v>
      </c>
      <c r="BI102" s="7" t="e">
        <f t="shared" si="48"/>
        <v>#REF!</v>
      </c>
      <c r="BJ102" s="7" t="e">
        <f t="shared" si="25"/>
        <v>#REF!</v>
      </c>
      <c r="BK102" s="7"/>
      <c r="BL102" s="63"/>
      <c r="BM102" s="7" t="e">
        <f t="shared" si="26"/>
        <v>#REF!</v>
      </c>
      <c r="BN102" s="7" t="e">
        <f t="shared" si="27"/>
        <v>#REF!</v>
      </c>
      <c r="BO102" s="89" t="e">
        <f t="shared" si="28"/>
        <v>#REF!</v>
      </c>
      <c r="BP102" s="7" t="e">
        <f t="shared" si="29"/>
        <v>#REF!</v>
      </c>
      <c r="BQ102" s="7" t="e">
        <f t="shared" si="30"/>
        <v>#REF!</v>
      </c>
      <c r="BR102" s="7"/>
      <c r="BS102" s="7"/>
      <c r="BU102" s="6" t="e">
        <f t="shared" si="31"/>
        <v>#REF!</v>
      </c>
      <c r="BX102" s="64" t="e">
        <f t="shared" si="32"/>
        <v>#REF!</v>
      </c>
      <c r="BY102" s="64" t="e">
        <f t="shared" si="40"/>
        <v>#REF!</v>
      </c>
      <c r="BZ102" s="82" t="e">
        <f t="shared" si="41"/>
        <v>#REF!</v>
      </c>
      <c r="CA102" s="64" t="e">
        <f t="shared" si="33"/>
        <v>#REF!</v>
      </c>
      <c r="CB102" s="64" t="e">
        <f t="shared" si="34"/>
        <v>#REF!</v>
      </c>
      <c r="CC102" s="64"/>
      <c r="CG102" s="64" t="e">
        <f t="shared" si="42"/>
        <v>#REF!</v>
      </c>
      <c r="CH102" s="64" t="e">
        <f t="shared" si="43"/>
        <v>#REF!</v>
      </c>
      <c r="CM102" s="64" t="e">
        <f t="shared" si="35"/>
        <v>#REF!</v>
      </c>
      <c r="CN102" s="64" t="e">
        <f t="shared" si="44"/>
        <v>#REF!</v>
      </c>
    </row>
    <row r="103" spans="1:92" x14ac:dyDescent="0.25">
      <c r="A103" s="1">
        <v>102</v>
      </c>
      <c r="B103" s="4">
        <v>100</v>
      </c>
      <c r="C103" s="2" t="s">
        <v>14</v>
      </c>
      <c r="D103" s="50" t="s">
        <v>663</v>
      </c>
      <c r="E103" s="4">
        <v>134790</v>
      </c>
      <c r="F103" s="2" t="s">
        <v>252</v>
      </c>
      <c r="G103" s="2" t="s">
        <v>98</v>
      </c>
      <c r="H103" s="51" t="str">
        <f t="shared" si="38"/>
        <v>100198-WGCCC130-AW</v>
      </c>
      <c r="I103" s="4">
        <v>100198</v>
      </c>
      <c r="J103" s="2" t="s">
        <v>237</v>
      </c>
      <c r="K103" s="2" t="s">
        <v>19</v>
      </c>
      <c r="L103" s="2" t="s">
        <v>253</v>
      </c>
      <c r="M103" s="2" t="s">
        <v>21</v>
      </c>
      <c r="N103" s="3">
        <v>45108</v>
      </c>
      <c r="O103" s="3">
        <v>45473</v>
      </c>
      <c r="P103" s="12"/>
      <c r="Q103" s="12"/>
      <c r="R103" s="12"/>
      <c r="S103" s="13"/>
      <c r="T103" s="16" t="e">
        <f>VLOOKUP(E103,#REF!,12,FALSE)</f>
        <v>#REF!</v>
      </c>
      <c r="U103" s="16">
        <v>1</v>
      </c>
      <c r="V103" s="16" t="e">
        <f>VLOOKUP(E103,#REF!,14,FALSE)</f>
        <v>#REF!</v>
      </c>
      <c r="W103" s="17"/>
      <c r="X103" s="20"/>
      <c r="Y103" s="20"/>
      <c r="Z103" s="20"/>
      <c r="AA103" s="21"/>
      <c r="AB103" s="2" t="s">
        <v>15</v>
      </c>
      <c r="AC103" s="4">
        <v>192</v>
      </c>
      <c r="AD103" s="4"/>
      <c r="AE103" s="4"/>
      <c r="AF103" s="4"/>
      <c r="AG103" s="4"/>
      <c r="AH103" s="4"/>
      <c r="AI103" s="4"/>
      <c r="AJ103" s="4"/>
      <c r="AK103" s="4"/>
      <c r="AL103" s="4"/>
      <c r="AM103" s="4">
        <v>10</v>
      </c>
      <c r="AN103" s="4"/>
      <c r="AO103" s="4"/>
      <c r="AP103" s="4"/>
      <c r="AQ103" s="4"/>
      <c r="AR103" s="4">
        <v>16</v>
      </c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>
        <f t="shared" si="39"/>
        <v>26</v>
      </c>
      <c r="BI103" s="7" t="e">
        <f t="shared" si="48"/>
        <v>#REF!</v>
      </c>
      <c r="BJ103" s="7" t="e">
        <f t="shared" si="25"/>
        <v>#REF!</v>
      </c>
      <c r="BK103" s="7"/>
      <c r="BL103" s="63"/>
      <c r="BM103" s="7" t="e">
        <f t="shared" si="26"/>
        <v>#REF!</v>
      </c>
      <c r="BN103" s="7" t="e">
        <f t="shared" si="27"/>
        <v>#REF!</v>
      </c>
      <c r="BO103" s="89" t="e">
        <f t="shared" si="28"/>
        <v>#REF!</v>
      </c>
      <c r="BP103" s="7" t="e">
        <f t="shared" si="29"/>
        <v>#REF!</v>
      </c>
      <c r="BQ103" s="7" t="e">
        <f t="shared" si="30"/>
        <v>#REF!</v>
      </c>
      <c r="BR103" s="7"/>
      <c r="BS103" s="7"/>
      <c r="BU103" s="6" t="e">
        <f t="shared" si="31"/>
        <v>#REF!</v>
      </c>
      <c r="BX103" s="64" t="e">
        <f t="shared" si="32"/>
        <v>#REF!</v>
      </c>
      <c r="BY103" s="64" t="e">
        <f t="shared" si="40"/>
        <v>#REF!</v>
      </c>
      <c r="BZ103" s="82" t="e">
        <f t="shared" si="41"/>
        <v>#REF!</v>
      </c>
      <c r="CA103" s="64" t="e">
        <f t="shared" si="33"/>
        <v>#REF!</v>
      </c>
      <c r="CB103" s="64" t="e">
        <f t="shared" si="34"/>
        <v>#REF!</v>
      </c>
      <c r="CC103" s="64"/>
      <c r="CG103" s="64" t="e">
        <f t="shared" si="42"/>
        <v>#REF!</v>
      </c>
      <c r="CH103" s="64" t="e">
        <f t="shared" si="43"/>
        <v>#REF!</v>
      </c>
      <c r="CM103" s="64" t="e">
        <f t="shared" si="35"/>
        <v>#REF!</v>
      </c>
      <c r="CN103" s="64" t="e">
        <f t="shared" si="44"/>
        <v>#REF!</v>
      </c>
    </row>
    <row r="104" spans="1:92" x14ac:dyDescent="0.25">
      <c r="A104" s="1">
        <v>103</v>
      </c>
      <c r="B104" s="4">
        <v>101</v>
      </c>
      <c r="C104" s="2" t="s">
        <v>14</v>
      </c>
      <c r="D104" s="50" t="s">
        <v>664</v>
      </c>
      <c r="E104" s="4">
        <v>138516</v>
      </c>
      <c r="F104" s="2" t="s">
        <v>254</v>
      </c>
      <c r="G104" s="2" t="s">
        <v>131</v>
      </c>
      <c r="H104" s="51" t="str">
        <f t="shared" si="38"/>
        <v>100198-WGCCC140-1SW</v>
      </c>
      <c r="I104" s="4">
        <v>100198</v>
      </c>
      <c r="J104" s="2" t="s">
        <v>237</v>
      </c>
      <c r="K104" s="2" t="s">
        <v>19</v>
      </c>
      <c r="L104" s="2" t="s">
        <v>247</v>
      </c>
      <c r="M104" s="2" t="s">
        <v>21</v>
      </c>
      <c r="N104" s="3">
        <v>45108</v>
      </c>
      <c r="O104" s="3">
        <v>45473</v>
      </c>
      <c r="P104" s="12"/>
      <c r="Q104" s="12"/>
      <c r="R104" s="12"/>
      <c r="S104" s="13"/>
      <c r="T104" s="16" t="e">
        <f>VLOOKUP(E104,#REF!,12,FALSE)</f>
        <v>#REF!</v>
      </c>
      <c r="U104" s="16">
        <v>1</v>
      </c>
      <c r="V104" s="16" t="e">
        <f>VLOOKUP(E104,#REF!,14,FALSE)</f>
        <v>#REF!</v>
      </c>
      <c r="W104" s="17"/>
      <c r="X104" s="20"/>
      <c r="Y104" s="20"/>
      <c r="Z104" s="20"/>
      <c r="AA104" s="21"/>
      <c r="AB104" s="2" t="s">
        <v>15</v>
      </c>
      <c r="AC104" s="4">
        <v>1805</v>
      </c>
      <c r="AD104" s="4"/>
      <c r="AE104" s="4">
        <v>29</v>
      </c>
      <c r="AF104" s="4">
        <v>43</v>
      </c>
      <c r="AG104" s="4">
        <v>95</v>
      </c>
      <c r="AH104" s="4">
        <v>1</v>
      </c>
      <c r="AI104" s="4"/>
      <c r="AJ104" s="4"/>
      <c r="AK104" s="4"/>
      <c r="AL104" s="4">
        <v>1</v>
      </c>
      <c r="AM104" s="4"/>
      <c r="AN104" s="4">
        <v>89</v>
      </c>
      <c r="AO104" s="4"/>
      <c r="AP104" s="4">
        <v>73</v>
      </c>
      <c r="AQ104" s="4">
        <v>118</v>
      </c>
      <c r="AR104" s="4"/>
      <c r="AS104" s="4">
        <v>1</v>
      </c>
      <c r="AT104" s="4">
        <v>27</v>
      </c>
      <c r="AU104" s="4">
        <v>5</v>
      </c>
      <c r="AV104" s="4"/>
      <c r="AW104" s="4"/>
      <c r="AX104" s="4">
        <v>36</v>
      </c>
      <c r="AY104" s="4"/>
      <c r="AZ104" s="4"/>
      <c r="BA104" s="4"/>
      <c r="BB104" s="4">
        <v>40</v>
      </c>
      <c r="BC104" s="4"/>
      <c r="BD104" s="4">
        <v>2</v>
      </c>
      <c r="BE104" s="4"/>
      <c r="BF104" s="4"/>
      <c r="BG104" s="4">
        <v>120</v>
      </c>
      <c r="BH104" s="4">
        <f t="shared" si="39"/>
        <v>680</v>
      </c>
      <c r="BI104" s="7" t="e">
        <f t="shared" si="48"/>
        <v>#REF!</v>
      </c>
      <c r="BJ104" s="7" t="e">
        <f t="shared" si="25"/>
        <v>#REF!</v>
      </c>
      <c r="BK104" s="7"/>
      <c r="BL104" s="63"/>
      <c r="BM104" s="7" t="e">
        <f t="shared" si="26"/>
        <v>#REF!</v>
      </c>
      <c r="BN104" s="7" t="e">
        <f t="shared" si="27"/>
        <v>#REF!</v>
      </c>
      <c r="BO104" s="89" t="e">
        <f t="shared" si="28"/>
        <v>#REF!</v>
      </c>
      <c r="BP104" s="7" t="e">
        <f t="shared" si="29"/>
        <v>#REF!</v>
      </c>
      <c r="BQ104" s="7" t="e">
        <f t="shared" si="30"/>
        <v>#REF!</v>
      </c>
      <c r="BR104" s="7"/>
      <c r="BS104" s="7"/>
      <c r="BU104" s="6" t="e">
        <f t="shared" si="31"/>
        <v>#REF!</v>
      </c>
      <c r="BX104" s="64" t="e">
        <f t="shared" si="32"/>
        <v>#REF!</v>
      </c>
      <c r="BY104" s="64" t="e">
        <f t="shared" si="40"/>
        <v>#REF!</v>
      </c>
      <c r="BZ104" s="82" t="e">
        <f t="shared" si="41"/>
        <v>#REF!</v>
      </c>
      <c r="CA104" s="64" t="e">
        <f t="shared" si="33"/>
        <v>#REF!</v>
      </c>
      <c r="CB104" s="64" t="e">
        <f t="shared" si="34"/>
        <v>#REF!</v>
      </c>
      <c r="CC104" s="64"/>
      <c r="CG104" s="64" t="e">
        <f t="shared" si="42"/>
        <v>#REF!</v>
      </c>
      <c r="CH104" s="64" t="e">
        <f t="shared" si="43"/>
        <v>#REF!</v>
      </c>
      <c r="CM104" s="64" t="e">
        <f t="shared" si="35"/>
        <v>#REF!</v>
      </c>
      <c r="CN104" s="64" t="e">
        <f t="shared" si="44"/>
        <v>#REF!</v>
      </c>
    </row>
    <row r="105" spans="1:92" x14ac:dyDescent="0.25">
      <c r="A105" s="1">
        <v>104</v>
      </c>
      <c r="B105" s="4">
        <v>102</v>
      </c>
      <c r="C105" s="2" t="s">
        <v>14</v>
      </c>
      <c r="D105" s="50" t="s">
        <v>665</v>
      </c>
      <c r="E105" s="4">
        <v>140057</v>
      </c>
      <c r="F105" s="2" t="s">
        <v>255</v>
      </c>
      <c r="G105" s="2" t="s">
        <v>256</v>
      </c>
      <c r="H105" s="51" t="str">
        <f t="shared" si="38"/>
        <v>100198-WGLEMMFN-9#</v>
      </c>
      <c r="I105" s="4">
        <v>100198</v>
      </c>
      <c r="J105" s="2" t="s">
        <v>237</v>
      </c>
      <c r="K105" s="2" t="s">
        <v>19</v>
      </c>
      <c r="L105" s="2" t="s">
        <v>257</v>
      </c>
      <c r="M105" s="2" t="s">
        <v>21</v>
      </c>
      <c r="N105" s="3">
        <v>45108</v>
      </c>
      <c r="O105" s="3">
        <v>45473</v>
      </c>
      <c r="P105" s="12"/>
      <c r="Q105" s="12"/>
      <c r="R105" s="12"/>
      <c r="S105" s="13"/>
      <c r="T105" s="16" t="e">
        <f>VLOOKUP(E105,#REF!,12,FALSE)</f>
        <v>#REF!</v>
      </c>
      <c r="U105" s="16">
        <v>1</v>
      </c>
      <c r="V105" s="16" t="e">
        <f>VLOOKUP(E105,#REF!,14,FALSE)</f>
        <v>#REF!</v>
      </c>
      <c r="W105" s="17"/>
      <c r="X105" s="20"/>
      <c r="Y105" s="20"/>
      <c r="Z105" s="20"/>
      <c r="AA105" s="21"/>
      <c r="AB105" s="2" t="s">
        <v>15</v>
      </c>
      <c r="AC105" s="4">
        <v>120</v>
      </c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>
        <f t="shared" si="39"/>
        <v>0</v>
      </c>
      <c r="BI105" s="7" t="e">
        <f t="shared" si="48"/>
        <v>#REF!</v>
      </c>
      <c r="BJ105" s="7" t="e">
        <f t="shared" si="25"/>
        <v>#REF!</v>
      </c>
      <c r="BK105" s="7"/>
      <c r="BL105" s="63"/>
      <c r="BM105" s="7" t="e">
        <f t="shared" si="26"/>
        <v>#REF!</v>
      </c>
      <c r="BN105" s="7" t="e">
        <f t="shared" si="27"/>
        <v>#REF!</v>
      </c>
      <c r="BO105" s="89" t="e">
        <f t="shared" si="28"/>
        <v>#REF!</v>
      </c>
      <c r="BP105" s="7" t="e">
        <f t="shared" si="29"/>
        <v>#REF!</v>
      </c>
      <c r="BQ105" s="7" t="e">
        <f t="shared" si="30"/>
        <v>#REF!</v>
      </c>
      <c r="BR105" s="7"/>
      <c r="BS105" s="7"/>
      <c r="BU105" s="6" t="e">
        <f t="shared" si="31"/>
        <v>#REF!</v>
      </c>
      <c r="BX105" s="64" t="e">
        <f t="shared" si="32"/>
        <v>#REF!</v>
      </c>
      <c r="BY105" s="64" t="e">
        <f t="shared" si="40"/>
        <v>#REF!</v>
      </c>
      <c r="BZ105" s="82" t="e">
        <f t="shared" si="41"/>
        <v>#REF!</v>
      </c>
      <c r="CA105" s="64" t="e">
        <f t="shared" si="33"/>
        <v>#REF!</v>
      </c>
      <c r="CB105" s="64" t="e">
        <f t="shared" si="34"/>
        <v>#REF!</v>
      </c>
      <c r="CC105" s="64"/>
      <c r="CG105" s="64" t="e">
        <f t="shared" si="42"/>
        <v>#REF!</v>
      </c>
      <c r="CH105" s="64" t="e">
        <f t="shared" si="43"/>
        <v>#REF!</v>
      </c>
      <c r="CM105" s="64" t="e">
        <f t="shared" si="35"/>
        <v>#REF!</v>
      </c>
      <c r="CN105" s="64" t="e">
        <f t="shared" si="44"/>
        <v>#REF!</v>
      </c>
    </row>
    <row r="106" spans="1:92" x14ac:dyDescent="0.25">
      <c r="A106" s="1">
        <v>105</v>
      </c>
      <c r="B106" s="4">
        <v>103</v>
      </c>
      <c r="C106" s="2" t="s">
        <v>14</v>
      </c>
      <c r="D106" s="50" t="s">
        <v>666</v>
      </c>
      <c r="E106" s="4">
        <v>138797</v>
      </c>
      <c r="F106" s="4">
        <v>1186</v>
      </c>
      <c r="G106" s="2" t="s">
        <v>258</v>
      </c>
      <c r="H106" s="51" t="str">
        <f t="shared" si="38"/>
        <v>100225-1186</v>
      </c>
      <c r="I106" s="4">
        <v>100225</v>
      </c>
      <c r="J106" s="2" t="s">
        <v>259</v>
      </c>
      <c r="K106" s="2" t="s">
        <v>19</v>
      </c>
      <c r="L106" s="2" t="s">
        <v>260</v>
      </c>
      <c r="M106" s="2" t="s">
        <v>21</v>
      </c>
      <c r="N106" s="3">
        <v>45108</v>
      </c>
      <c r="O106" s="3">
        <v>45473</v>
      </c>
      <c r="P106" s="12"/>
      <c r="Q106" s="12"/>
      <c r="R106" s="12">
        <v>43.78</v>
      </c>
      <c r="S106" s="55" t="s">
        <v>1672</v>
      </c>
      <c r="T106" s="16"/>
      <c r="U106" s="16"/>
      <c r="V106" s="16">
        <v>43.78</v>
      </c>
      <c r="W106" s="17"/>
      <c r="X106" s="20"/>
      <c r="Y106" s="20"/>
      <c r="Z106" s="20"/>
      <c r="AA106" s="21"/>
      <c r="AB106" s="2" t="s">
        <v>15</v>
      </c>
      <c r="AC106" s="4">
        <v>253</v>
      </c>
      <c r="AD106" s="4"/>
      <c r="AE106" s="4"/>
      <c r="AF106" s="4"/>
      <c r="AG106" s="4"/>
      <c r="AH106" s="4">
        <v>7</v>
      </c>
      <c r="AI106" s="4"/>
      <c r="AJ106" s="4"/>
      <c r="AK106" s="4"/>
      <c r="AL106" s="4"/>
      <c r="AM106" s="4"/>
      <c r="AN106" s="4"/>
      <c r="AO106" s="4"/>
      <c r="AP106" s="4">
        <v>8</v>
      </c>
      <c r="AQ106" s="4">
        <v>1</v>
      </c>
      <c r="AR106" s="4"/>
      <c r="AS106" s="4"/>
      <c r="AT106" s="4">
        <v>6</v>
      </c>
      <c r="AU106" s="4"/>
      <c r="AV106" s="4"/>
      <c r="AW106" s="4"/>
      <c r="AX106" s="4"/>
      <c r="AY106" s="4"/>
      <c r="AZ106" s="4"/>
      <c r="BA106" s="4"/>
      <c r="BB106" s="4"/>
      <c r="BC106" s="4">
        <v>10</v>
      </c>
      <c r="BD106" s="4"/>
      <c r="BE106" s="4"/>
      <c r="BF106" s="4"/>
      <c r="BG106" s="4"/>
      <c r="BH106" s="4">
        <f t="shared" si="39"/>
        <v>32</v>
      </c>
      <c r="BI106" s="7">
        <f>V106</f>
        <v>43.78</v>
      </c>
      <c r="BJ106" s="7">
        <f t="shared" si="25"/>
        <v>54.37</v>
      </c>
      <c r="BK106" s="7"/>
      <c r="BL106" s="63"/>
      <c r="BM106" s="7">
        <f t="shared" si="26"/>
        <v>54.37</v>
      </c>
      <c r="BN106" s="7">
        <f t="shared" si="27"/>
        <v>10.589999999999996</v>
      </c>
      <c r="BO106" s="89">
        <f t="shared" si="28"/>
        <v>0.19477653117528043</v>
      </c>
      <c r="BP106" s="7">
        <f t="shared" si="29"/>
        <v>11076.34</v>
      </c>
      <c r="BQ106" s="7">
        <f t="shared" si="30"/>
        <v>13755.609999999999</v>
      </c>
      <c r="BR106" s="7"/>
      <c r="BS106" s="7"/>
      <c r="BU106" s="6">
        <f t="shared" si="31"/>
        <v>57.21</v>
      </c>
      <c r="BX106" s="64">
        <f t="shared" si="32"/>
        <v>57.21</v>
      </c>
      <c r="BY106" s="64">
        <f t="shared" si="40"/>
        <v>13.43</v>
      </c>
      <c r="BZ106" s="82">
        <f t="shared" si="41"/>
        <v>0.23474916972557244</v>
      </c>
      <c r="CA106" s="64">
        <f t="shared" si="33"/>
        <v>11076.34</v>
      </c>
      <c r="CB106" s="64">
        <f t="shared" si="34"/>
        <v>14474.130000000001</v>
      </c>
      <c r="CC106" s="64"/>
      <c r="CG106" s="64">
        <f t="shared" si="42"/>
        <v>1400.96</v>
      </c>
      <c r="CH106" s="64">
        <f t="shared" si="43"/>
        <v>1739.84</v>
      </c>
      <c r="CM106" s="64">
        <f t="shared" si="35"/>
        <v>1400.96</v>
      </c>
      <c r="CN106" s="64">
        <f t="shared" si="44"/>
        <v>1830.72</v>
      </c>
    </row>
    <row r="107" spans="1:92" x14ac:dyDescent="0.25">
      <c r="A107" s="1">
        <v>106</v>
      </c>
      <c r="B107" s="4">
        <v>104</v>
      </c>
      <c r="C107" s="2" t="s">
        <v>14</v>
      </c>
      <c r="D107" s="50" t="s">
        <v>667</v>
      </c>
      <c r="E107" s="4">
        <v>400840</v>
      </c>
      <c r="F107" s="4">
        <v>33212</v>
      </c>
      <c r="G107" s="2" t="s">
        <v>262</v>
      </c>
      <c r="H107" s="51" t="str">
        <f t="shared" si="38"/>
        <v>100206-33212</v>
      </c>
      <c r="I107" s="4">
        <v>100206</v>
      </c>
      <c r="J107" s="2" t="s">
        <v>263</v>
      </c>
      <c r="K107" s="2" t="s">
        <v>19</v>
      </c>
      <c r="L107" s="2" t="s">
        <v>264</v>
      </c>
      <c r="M107" s="2" t="s">
        <v>21</v>
      </c>
      <c r="N107" s="3">
        <v>45108</v>
      </c>
      <c r="O107" s="3">
        <v>45473</v>
      </c>
      <c r="P107" s="12"/>
      <c r="Q107" s="12"/>
      <c r="R107" s="12"/>
      <c r="S107" s="13"/>
      <c r="T107" s="16"/>
      <c r="U107" s="16"/>
      <c r="V107" s="16"/>
      <c r="W107" s="17"/>
      <c r="X107" s="20"/>
      <c r="Y107" s="20"/>
      <c r="Z107" s="20">
        <v>85.75</v>
      </c>
      <c r="AA107" s="56" t="s">
        <v>1671</v>
      </c>
      <c r="AB107" s="2" t="s">
        <v>15</v>
      </c>
      <c r="AC107" s="4">
        <v>2231</v>
      </c>
      <c r="AD107" s="4"/>
      <c r="AE107" s="4"/>
      <c r="AF107" s="4">
        <v>2</v>
      </c>
      <c r="AG107" s="4">
        <v>127</v>
      </c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>
        <v>15</v>
      </c>
      <c r="AS107" s="4"/>
      <c r="AT107" s="4"/>
      <c r="AU107" s="4">
        <v>10</v>
      </c>
      <c r="AV107" s="4"/>
      <c r="AW107" s="4"/>
      <c r="AX107" s="4"/>
      <c r="AY107" s="4"/>
      <c r="AZ107" s="4">
        <v>124</v>
      </c>
      <c r="BA107" s="4">
        <v>6</v>
      </c>
      <c r="BB107" s="4">
        <v>8</v>
      </c>
      <c r="BC107" s="4"/>
      <c r="BD107" s="4">
        <v>108</v>
      </c>
      <c r="BE107" s="4"/>
      <c r="BF107" s="4"/>
      <c r="BG107" s="4"/>
      <c r="BH107" s="4">
        <f t="shared" si="39"/>
        <v>400</v>
      </c>
      <c r="BI107" s="12">
        <f>Z107</f>
        <v>85.75</v>
      </c>
      <c r="BJ107" s="7">
        <f t="shared" si="25"/>
        <v>106.51</v>
      </c>
      <c r="BK107" s="7"/>
      <c r="BL107" s="63">
        <v>-5.96</v>
      </c>
      <c r="BM107" s="7">
        <f t="shared" si="26"/>
        <v>100.55000000000001</v>
      </c>
      <c r="BN107" s="7">
        <f t="shared" si="27"/>
        <v>20.760000000000005</v>
      </c>
      <c r="BO107" s="89">
        <f t="shared" si="28"/>
        <v>0.19491127593653182</v>
      </c>
      <c r="BP107" s="7">
        <f t="shared" si="29"/>
        <v>191308.25</v>
      </c>
      <c r="BQ107" s="7">
        <f t="shared" si="30"/>
        <v>237623.81</v>
      </c>
      <c r="BR107" s="7"/>
      <c r="BS107" s="7"/>
      <c r="BU107" s="6">
        <f t="shared" si="31"/>
        <v>112.08</v>
      </c>
      <c r="BW107" s="65">
        <f>BL107</f>
        <v>-5.96</v>
      </c>
      <c r="BX107" s="64">
        <f t="shared" si="32"/>
        <v>106.12</v>
      </c>
      <c r="BY107" s="64">
        <f t="shared" si="40"/>
        <v>26.33</v>
      </c>
      <c r="BZ107" s="82">
        <f t="shared" si="41"/>
        <v>0.23492148465381868</v>
      </c>
      <c r="CA107" s="64">
        <f t="shared" si="33"/>
        <v>191308.25</v>
      </c>
      <c r="CB107" s="64">
        <f t="shared" si="34"/>
        <v>250050.48</v>
      </c>
      <c r="CC107" s="64"/>
      <c r="CG107" s="64">
        <f t="shared" si="42"/>
        <v>34300</v>
      </c>
      <c r="CH107" s="64">
        <f t="shared" si="43"/>
        <v>42604</v>
      </c>
      <c r="CM107" s="64">
        <f t="shared" si="35"/>
        <v>34300</v>
      </c>
      <c r="CN107" s="64">
        <f t="shared" si="44"/>
        <v>44832</v>
      </c>
    </row>
    <row r="108" spans="1:92" x14ac:dyDescent="0.25">
      <c r="A108" s="1">
        <v>107</v>
      </c>
      <c r="B108" s="4">
        <v>105</v>
      </c>
      <c r="C108" s="2" t="s">
        <v>14</v>
      </c>
      <c r="D108" s="50" t="s">
        <v>668</v>
      </c>
      <c r="E108" s="4">
        <v>404675</v>
      </c>
      <c r="F108" s="4">
        <v>5213</v>
      </c>
      <c r="G108" s="2" t="s">
        <v>265</v>
      </c>
      <c r="H108" s="51" t="str">
        <f t="shared" si="38"/>
        <v>100206-5213</v>
      </c>
      <c r="I108" s="4">
        <v>100206</v>
      </c>
      <c r="J108" s="2" t="s">
        <v>263</v>
      </c>
      <c r="K108" s="2" t="s">
        <v>19</v>
      </c>
      <c r="L108" s="2" t="s">
        <v>69</v>
      </c>
      <c r="M108" s="2" t="s">
        <v>21</v>
      </c>
      <c r="N108" s="3">
        <v>45108</v>
      </c>
      <c r="O108" s="3">
        <v>45473</v>
      </c>
      <c r="P108" s="12"/>
      <c r="Q108" s="12"/>
      <c r="R108" s="12"/>
      <c r="S108" s="13"/>
      <c r="T108" s="16"/>
      <c r="U108" s="16"/>
      <c r="V108" s="16"/>
      <c r="W108" s="17"/>
      <c r="X108" s="20"/>
      <c r="Y108" s="20"/>
      <c r="Z108" s="20">
        <v>56.02</v>
      </c>
      <c r="AA108" s="56" t="s">
        <v>1671</v>
      </c>
      <c r="AB108" s="2" t="s">
        <v>15</v>
      </c>
      <c r="AC108" s="4">
        <v>1044</v>
      </c>
      <c r="AD108" s="4"/>
      <c r="AE108" s="4"/>
      <c r="AF108" s="4"/>
      <c r="AG108" s="4"/>
      <c r="AH108" s="4"/>
      <c r="AI108" s="4">
        <v>9</v>
      </c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>
        <v>5</v>
      </c>
      <c r="BC108" s="4">
        <v>220</v>
      </c>
      <c r="BD108" s="4"/>
      <c r="BE108" s="4"/>
      <c r="BF108" s="4">
        <v>318</v>
      </c>
      <c r="BG108" s="4"/>
      <c r="BH108" s="4">
        <f t="shared" si="39"/>
        <v>552</v>
      </c>
      <c r="BI108" s="12">
        <f>Z108</f>
        <v>56.02</v>
      </c>
      <c r="BJ108" s="7">
        <f t="shared" si="25"/>
        <v>69.58</v>
      </c>
      <c r="BK108" s="7"/>
      <c r="BL108" s="63">
        <v>-3.72</v>
      </c>
      <c r="BM108" s="7">
        <f t="shared" si="26"/>
        <v>65.86</v>
      </c>
      <c r="BN108" s="7">
        <f t="shared" si="27"/>
        <v>13.559999999999995</v>
      </c>
      <c r="BO108" s="89">
        <f t="shared" si="28"/>
        <v>0.19488358723771193</v>
      </c>
      <c r="BP108" s="7">
        <f t="shared" si="29"/>
        <v>58484.880000000005</v>
      </c>
      <c r="BQ108" s="7">
        <f t="shared" si="30"/>
        <v>72641.52</v>
      </c>
      <c r="BR108" s="7"/>
      <c r="BS108" s="7"/>
      <c r="BU108" s="6">
        <f t="shared" si="31"/>
        <v>73.210000000000008</v>
      </c>
      <c r="BW108" s="65">
        <f>BL108</f>
        <v>-3.72</v>
      </c>
      <c r="BX108" s="64">
        <f t="shared" si="32"/>
        <v>69.490000000000009</v>
      </c>
      <c r="BY108" s="64">
        <f t="shared" si="40"/>
        <v>17.190000000000005</v>
      </c>
      <c r="BZ108" s="82">
        <f t="shared" si="41"/>
        <v>0.23480398852615766</v>
      </c>
      <c r="CA108" s="64">
        <f t="shared" si="33"/>
        <v>58484.880000000005</v>
      </c>
      <c r="CB108" s="64">
        <f t="shared" si="34"/>
        <v>76431.240000000005</v>
      </c>
      <c r="CC108" s="64"/>
      <c r="CG108" s="64">
        <f t="shared" si="42"/>
        <v>30923.040000000001</v>
      </c>
      <c r="CH108" s="64">
        <f t="shared" si="43"/>
        <v>38408.159999999996</v>
      </c>
      <c r="CM108" s="64">
        <f t="shared" si="35"/>
        <v>30923.040000000001</v>
      </c>
      <c r="CN108" s="64">
        <f t="shared" si="44"/>
        <v>40411.920000000006</v>
      </c>
    </row>
    <row r="109" spans="1:92" x14ac:dyDescent="0.25">
      <c r="A109" s="1">
        <v>108</v>
      </c>
      <c r="B109" s="4">
        <v>106</v>
      </c>
      <c r="C109" s="2" t="s">
        <v>14</v>
      </c>
      <c r="D109" s="50" t="s">
        <v>669</v>
      </c>
      <c r="E109" s="4">
        <v>404678</v>
      </c>
      <c r="F109" s="4">
        <v>5811</v>
      </c>
      <c r="G109" s="2" t="s">
        <v>266</v>
      </c>
      <c r="H109" s="51" t="str">
        <f t="shared" si="38"/>
        <v>100206-5811</v>
      </c>
      <c r="I109" s="4">
        <v>100206</v>
      </c>
      <c r="J109" s="2" t="s">
        <v>263</v>
      </c>
      <c r="K109" s="2" t="s">
        <v>19</v>
      </c>
      <c r="L109" s="2" t="s">
        <v>267</v>
      </c>
      <c r="M109" s="2" t="s">
        <v>21</v>
      </c>
      <c r="N109" s="3">
        <v>45108</v>
      </c>
      <c r="O109" s="3">
        <v>45473</v>
      </c>
      <c r="P109" s="12"/>
      <c r="Q109" s="12"/>
      <c r="R109" s="12"/>
      <c r="S109" s="13"/>
      <c r="T109" s="16"/>
      <c r="U109" s="16"/>
      <c r="V109" s="16"/>
      <c r="W109" s="17"/>
      <c r="X109" s="20"/>
      <c r="Y109" s="20"/>
      <c r="Z109" s="20">
        <v>93.72</v>
      </c>
      <c r="AA109" s="56" t="s">
        <v>1671</v>
      </c>
      <c r="AB109" s="2" t="s">
        <v>15</v>
      </c>
      <c r="AC109" s="4">
        <v>2500</v>
      </c>
      <c r="AD109" s="4"/>
      <c r="AE109" s="4"/>
      <c r="AF109" s="4"/>
      <c r="AG109" s="4">
        <v>455</v>
      </c>
      <c r="AH109" s="4"/>
      <c r="AI109" s="4"/>
      <c r="AJ109" s="4">
        <v>6</v>
      </c>
      <c r="AK109" s="4">
        <v>36</v>
      </c>
      <c r="AL109" s="4">
        <v>8</v>
      </c>
      <c r="AM109" s="4"/>
      <c r="AN109" s="4"/>
      <c r="AO109" s="4"/>
      <c r="AP109" s="4">
        <v>7</v>
      </c>
      <c r="AQ109" s="4"/>
      <c r="AR109" s="4"/>
      <c r="AS109" s="4">
        <v>146</v>
      </c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>
        <v>4</v>
      </c>
      <c r="BG109" s="4">
        <v>60</v>
      </c>
      <c r="BH109" s="4">
        <f t="shared" si="39"/>
        <v>722</v>
      </c>
      <c r="BI109" s="12">
        <f>Z109</f>
        <v>93.72</v>
      </c>
      <c r="BJ109" s="7">
        <f t="shared" si="25"/>
        <v>116.41000000000001</v>
      </c>
      <c r="BK109" s="7"/>
      <c r="BL109" s="63">
        <v>-5.38</v>
      </c>
      <c r="BM109" s="7">
        <f t="shared" si="26"/>
        <v>111.03000000000002</v>
      </c>
      <c r="BN109" s="7">
        <f t="shared" si="27"/>
        <v>22.690000000000012</v>
      </c>
      <c r="BO109" s="89">
        <f t="shared" si="28"/>
        <v>0.19491452624344996</v>
      </c>
      <c r="BP109" s="7">
        <f t="shared" si="29"/>
        <v>234300</v>
      </c>
      <c r="BQ109" s="7">
        <f t="shared" si="30"/>
        <v>291025</v>
      </c>
      <c r="BR109" s="7"/>
      <c r="BS109" s="7"/>
      <c r="BU109" s="6">
        <f t="shared" si="31"/>
        <v>122.49000000000001</v>
      </c>
      <c r="BW109" s="65">
        <f>BL109</f>
        <v>-5.38</v>
      </c>
      <c r="BX109" s="64">
        <f t="shared" si="32"/>
        <v>117.11000000000001</v>
      </c>
      <c r="BY109" s="64">
        <f t="shared" si="40"/>
        <v>28.77000000000001</v>
      </c>
      <c r="BZ109" s="82">
        <f t="shared" si="41"/>
        <v>0.23487631643399468</v>
      </c>
      <c r="CA109" s="64">
        <f t="shared" si="33"/>
        <v>234300</v>
      </c>
      <c r="CB109" s="64">
        <f t="shared" si="34"/>
        <v>306225</v>
      </c>
      <c r="CC109" s="64"/>
      <c r="CG109" s="64">
        <f t="shared" si="42"/>
        <v>67665.84</v>
      </c>
      <c r="CH109" s="64">
        <f t="shared" si="43"/>
        <v>84048.02</v>
      </c>
      <c r="CM109" s="64">
        <f t="shared" si="35"/>
        <v>67665.84</v>
      </c>
      <c r="CN109" s="64">
        <f t="shared" si="44"/>
        <v>88437.780000000013</v>
      </c>
    </row>
    <row r="110" spans="1:92" x14ac:dyDescent="0.25">
      <c r="A110" s="1">
        <v>109</v>
      </c>
      <c r="B110" s="4">
        <v>107</v>
      </c>
      <c r="C110" s="2" t="s">
        <v>14</v>
      </c>
      <c r="D110" s="50" t="s">
        <v>670</v>
      </c>
      <c r="E110" s="4">
        <v>133800</v>
      </c>
      <c r="F110" s="2" t="s">
        <v>268</v>
      </c>
      <c r="G110" s="2" t="s">
        <v>270</v>
      </c>
      <c r="H110" s="51" t="str">
        <f t="shared" si="38"/>
        <v>100222-FFC22260WG</v>
      </c>
      <c r="I110" s="4">
        <v>100222</v>
      </c>
      <c r="J110" s="2" t="s">
        <v>269</v>
      </c>
      <c r="K110" s="2" t="s">
        <v>19</v>
      </c>
      <c r="L110" s="2" t="s">
        <v>271</v>
      </c>
      <c r="M110" s="2" t="s">
        <v>21</v>
      </c>
      <c r="N110" s="3">
        <v>45108</v>
      </c>
      <c r="O110" s="3">
        <v>45473</v>
      </c>
      <c r="P110" s="12">
        <v>40.25</v>
      </c>
      <c r="Q110" s="12"/>
      <c r="R110" s="12"/>
      <c r="S110" s="55" t="s">
        <v>1673</v>
      </c>
      <c r="T110" s="16">
        <v>40.25</v>
      </c>
      <c r="U110" s="16">
        <v>1</v>
      </c>
      <c r="V110" s="16"/>
      <c r="W110" s="17"/>
      <c r="X110" s="20"/>
      <c r="Y110" s="20"/>
      <c r="Z110" s="20"/>
      <c r="AA110" s="21"/>
      <c r="AB110" s="2" t="s">
        <v>15</v>
      </c>
      <c r="AC110" s="4">
        <v>773</v>
      </c>
      <c r="AD110" s="4"/>
      <c r="AE110" s="4">
        <v>2</v>
      </c>
      <c r="AF110" s="4"/>
      <c r="AG110" s="4">
        <v>242</v>
      </c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>
        <v>9</v>
      </c>
      <c r="AY110" s="4"/>
      <c r="AZ110" s="4"/>
      <c r="BA110" s="4"/>
      <c r="BB110" s="4"/>
      <c r="BC110" s="4"/>
      <c r="BD110" s="4"/>
      <c r="BE110" s="4"/>
      <c r="BF110" s="4"/>
      <c r="BG110" s="4"/>
      <c r="BH110" s="4">
        <f t="shared" si="39"/>
        <v>253</v>
      </c>
      <c r="BI110" s="7">
        <f>T110+U110</f>
        <v>41.25</v>
      </c>
      <c r="BJ110" s="7">
        <f t="shared" si="25"/>
        <v>51.23</v>
      </c>
      <c r="BK110" s="7"/>
      <c r="BL110" s="63"/>
      <c r="BM110" s="7">
        <f t="shared" si="26"/>
        <v>51.23</v>
      </c>
      <c r="BN110" s="7">
        <f t="shared" si="27"/>
        <v>9.9799999999999969</v>
      </c>
      <c r="BO110" s="89">
        <f t="shared" si="28"/>
        <v>0.19480772984579342</v>
      </c>
      <c r="BP110" s="7">
        <f t="shared" si="29"/>
        <v>31886.25</v>
      </c>
      <c r="BQ110" s="7">
        <f t="shared" si="30"/>
        <v>39600.79</v>
      </c>
      <c r="BR110" s="7"/>
      <c r="BS110" s="7"/>
      <c r="BU110" s="6">
        <f t="shared" si="31"/>
        <v>53.91</v>
      </c>
      <c r="BX110" s="64">
        <f t="shared" si="32"/>
        <v>53.91</v>
      </c>
      <c r="BY110" s="64">
        <f t="shared" si="40"/>
        <v>12.659999999999997</v>
      </c>
      <c r="BZ110" s="82">
        <f t="shared" si="41"/>
        <v>0.234835837506956</v>
      </c>
      <c r="CA110" s="64">
        <f t="shared" si="33"/>
        <v>31886.25</v>
      </c>
      <c r="CB110" s="64">
        <f t="shared" si="34"/>
        <v>41672.43</v>
      </c>
      <c r="CC110" s="64"/>
      <c r="CG110" s="64">
        <f t="shared" si="42"/>
        <v>10436.25</v>
      </c>
      <c r="CH110" s="64">
        <f t="shared" si="43"/>
        <v>12961.189999999999</v>
      </c>
      <c r="CM110" s="64">
        <f t="shared" si="35"/>
        <v>10436.25</v>
      </c>
      <c r="CN110" s="64">
        <f t="shared" si="44"/>
        <v>13639.23</v>
      </c>
    </row>
    <row r="111" spans="1:92" x14ac:dyDescent="0.25">
      <c r="A111" s="1">
        <v>110</v>
      </c>
      <c r="B111" s="4">
        <v>108</v>
      </c>
      <c r="C111" s="2" t="s">
        <v>14</v>
      </c>
      <c r="D111" s="50" t="s">
        <v>671</v>
      </c>
      <c r="E111" s="4">
        <v>133824</v>
      </c>
      <c r="F111" s="2" t="s">
        <v>272</v>
      </c>
      <c r="G111" s="2" t="s">
        <v>273</v>
      </c>
      <c r="H111" s="51" t="str">
        <f t="shared" si="38"/>
        <v>100222-FFC60575WG</v>
      </c>
      <c r="I111" s="4">
        <v>100222</v>
      </c>
      <c r="J111" s="2" t="s">
        <v>269</v>
      </c>
      <c r="K111" s="2" t="s">
        <v>19</v>
      </c>
      <c r="L111" s="2" t="s">
        <v>274</v>
      </c>
      <c r="M111" s="2" t="s">
        <v>21</v>
      </c>
      <c r="N111" s="3">
        <v>45108</v>
      </c>
      <c r="O111" s="3">
        <v>45473</v>
      </c>
      <c r="P111" s="12">
        <v>53.5</v>
      </c>
      <c r="Q111" s="12"/>
      <c r="R111" s="12"/>
      <c r="S111" s="55" t="s">
        <v>1673</v>
      </c>
      <c r="T111" s="16">
        <v>53.5</v>
      </c>
      <c r="U111" s="16">
        <v>1</v>
      </c>
      <c r="V111" s="16"/>
      <c r="W111" s="17"/>
      <c r="X111" s="20"/>
      <c r="Y111" s="20"/>
      <c r="Z111" s="20"/>
      <c r="AA111" s="21"/>
      <c r="AB111" s="2" t="s">
        <v>15</v>
      </c>
      <c r="AC111" s="4">
        <v>1770</v>
      </c>
      <c r="AD111" s="4"/>
      <c r="AE111" s="4"/>
      <c r="AF111" s="4"/>
      <c r="AG111" s="4">
        <v>6</v>
      </c>
      <c r="AH111" s="4">
        <v>1</v>
      </c>
      <c r="AI111" s="4"/>
      <c r="AJ111" s="4">
        <v>3</v>
      </c>
      <c r="AK111" s="4"/>
      <c r="AL111" s="4"/>
      <c r="AM111" s="4"/>
      <c r="AN111" s="4"/>
      <c r="AO111" s="4"/>
      <c r="AP111" s="4"/>
      <c r="AQ111" s="4"/>
      <c r="AR111" s="4">
        <v>3</v>
      </c>
      <c r="AS111" s="4"/>
      <c r="AT111" s="4"/>
      <c r="AU111" s="4"/>
      <c r="AV111" s="4"/>
      <c r="AW111" s="4">
        <v>375</v>
      </c>
      <c r="AX111" s="4">
        <v>8</v>
      </c>
      <c r="AY111" s="4"/>
      <c r="AZ111" s="4"/>
      <c r="BA111" s="4"/>
      <c r="BB111" s="4">
        <v>16</v>
      </c>
      <c r="BC111" s="4"/>
      <c r="BD111" s="4"/>
      <c r="BE111" s="4"/>
      <c r="BF111" s="4"/>
      <c r="BG111" s="4"/>
      <c r="BH111" s="4">
        <f t="shared" si="39"/>
        <v>412</v>
      </c>
      <c r="BI111" s="7">
        <f>T111+U111</f>
        <v>54.5</v>
      </c>
      <c r="BJ111" s="7">
        <f t="shared" si="25"/>
        <v>67.690000000000012</v>
      </c>
      <c r="BK111" s="7"/>
      <c r="BL111" s="63"/>
      <c r="BM111" s="7">
        <f t="shared" si="26"/>
        <v>67.690000000000012</v>
      </c>
      <c r="BN111" s="7">
        <f t="shared" si="27"/>
        <v>13.190000000000012</v>
      </c>
      <c r="BO111" s="89">
        <f t="shared" si="28"/>
        <v>0.19485891564485167</v>
      </c>
      <c r="BP111" s="7">
        <f t="shared" si="29"/>
        <v>96465</v>
      </c>
      <c r="BQ111" s="7">
        <f t="shared" si="30"/>
        <v>119811.30000000002</v>
      </c>
      <c r="BR111" s="7"/>
      <c r="BS111" s="7"/>
      <c r="BU111" s="6">
        <f t="shared" si="31"/>
        <v>71.23</v>
      </c>
      <c r="BX111" s="64">
        <f t="shared" si="32"/>
        <v>71.23</v>
      </c>
      <c r="BY111" s="64">
        <f t="shared" si="40"/>
        <v>16.730000000000004</v>
      </c>
      <c r="BZ111" s="82">
        <f t="shared" si="41"/>
        <v>0.23487294679208204</v>
      </c>
      <c r="CA111" s="64">
        <f t="shared" si="33"/>
        <v>96465</v>
      </c>
      <c r="CB111" s="64">
        <f t="shared" si="34"/>
        <v>126077.1</v>
      </c>
      <c r="CC111" s="64"/>
      <c r="CG111" s="64">
        <f t="shared" si="42"/>
        <v>22454</v>
      </c>
      <c r="CH111" s="64">
        <f t="shared" si="43"/>
        <v>27888.280000000006</v>
      </c>
      <c r="CM111" s="64">
        <f t="shared" si="35"/>
        <v>22454</v>
      </c>
      <c r="CN111" s="64">
        <f t="shared" si="44"/>
        <v>29346.760000000002</v>
      </c>
    </row>
    <row r="112" spans="1:92" x14ac:dyDescent="0.25">
      <c r="A112" s="1">
        <v>111</v>
      </c>
      <c r="B112" s="4">
        <v>109</v>
      </c>
      <c r="C112" s="2" t="s">
        <v>14</v>
      </c>
      <c r="D112" s="50" t="s">
        <v>672</v>
      </c>
      <c r="E112" s="4">
        <v>100716</v>
      </c>
      <c r="F112" s="4">
        <v>96169</v>
      </c>
      <c r="G112" s="2" t="s">
        <v>275</v>
      </c>
      <c r="H112" s="51" t="str">
        <f t="shared" si="38"/>
        <v>100206-96169</v>
      </c>
      <c r="I112" s="4">
        <v>100206</v>
      </c>
      <c r="J112" s="2" t="s">
        <v>261</v>
      </c>
      <c r="K112" s="2" t="s">
        <v>19</v>
      </c>
      <c r="L112" s="2" t="s">
        <v>276</v>
      </c>
      <c r="M112" s="2" t="s">
        <v>21</v>
      </c>
      <c r="N112" s="3">
        <v>45108</v>
      </c>
      <c r="O112" s="3">
        <v>45473</v>
      </c>
      <c r="P112" s="12"/>
      <c r="Q112" s="12"/>
      <c r="R112" s="12"/>
      <c r="S112" s="13"/>
      <c r="T112" s="16"/>
      <c r="U112" s="16"/>
      <c r="V112" s="16"/>
      <c r="W112" s="17"/>
      <c r="X112" s="20"/>
      <c r="Y112" s="20"/>
      <c r="Z112" s="20">
        <v>34.4</v>
      </c>
      <c r="AA112" s="56" t="s">
        <v>1643</v>
      </c>
      <c r="AB112" s="2" t="s">
        <v>15</v>
      </c>
      <c r="AC112" s="4">
        <v>178</v>
      </c>
      <c r="AD112" s="4"/>
      <c r="AE112" s="4"/>
      <c r="AF112" s="4">
        <v>45</v>
      </c>
      <c r="AG112" s="4"/>
      <c r="AH112" s="4"/>
      <c r="AI112" s="4"/>
      <c r="AJ112" s="4"/>
      <c r="AK112" s="4"/>
      <c r="AL112" s="4">
        <v>6</v>
      </c>
      <c r="AM112" s="4"/>
      <c r="AN112" s="4"/>
      <c r="AO112" s="4"/>
      <c r="AP112" s="4"/>
      <c r="AQ112" s="4"/>
      <c r="AR112" s="4"/>
      <c r="AS112" s="4"/>
      <c r="AT112" s="4"/>
      <c r="AU112" s="4">
        <v>1</v>
      </c>
      <c r="AV112" s="4"/>
      <c r="AW112" s="4"/>
      <c r="AX112" s="4">
        <v>23</v>
      </c>
      <c r="AY112" s="4"/>
      <c r="AZ112" s="4"/>
      <c r="BA112" s="4">
        <v>4</v>
      </c>
      <c r="BB112" s="4">
        <v>5</v>
      </c>
      <c r="BC112" s="4"/>
      <c r="BD112" s="4"/>
      <c r="BE112" s="4"/>
      <c r="BF112" s="4"/>
      <c r="BG112" s="4"/>
      <c r="BH112" s="4">
        <f t="shared" si="39"/>
        <v>84</v>
      </c>
      <c r="BI112" s="7">
        <f t="shared" ref="BI112:BI119" si="49">Z112</f>
        <v>34.4</v>
      </c>
      <c r="BJ112" s="7">
        <f t="shared" si="25"/>
        <v>42.72</v>
      </c>
      <c r="BK112" s="7"/>
      <c r="BL112" s="63"/>
      <c r="BM112" s="7">
        <f t="shared" si="26"/>
        <v>42.72</v>
      </c>
      <c r="BN112" s="7">
        <f t="shared" si="27"/>
        <v>8.32</v>
      </c>
      <c r="BO112" s="89">
        <f t="shared" si="28"/>
        <v>0.19475655430711611</v>
      </c>
      <c r="BP112" s="7">
        <f t="shared" si="29"/>
        <v>6123.2</v>
      </c>
      <c r="BQ112" s="7">
        <f t="shared" si="30"/>
        <v>7604.16</v>
      </c>
      <c r="BR112" s="7"/>
      <c r="BS112" s="7"/>
      <c r="BU112" s="6">
        <f t="shared" si="31"/>
        <v>44.949999999999996</v>
      </c>
      <c r="BX112" s="64">
        <f t="shared" si="32"/>
        <v>44.949999999999996</v>
      </c>
      <c r="BY112" s="64">
        <f t="shared" si="40"/>
        <v>10.549999999999997</v>
      </c>
      <c r="BZ112" s="82">
        <f t="shared" si="41"/>
        <v>0.23470522803114569</v>
      </c>
      <c r="CA112" s="64">
        <f t="shared" si="33"/>
        <v>6123.2</v>
      </c>
      <c r="CB112" s="64">
        <f t="shared" si="34"/>
        <v>8001.0999999999995</v>
      </c>
      <c r="CC112" s="64"/>
      <c r="CG112" s="64">
        <f t="shared" si="42"/>
        <v>2889.6</v>
      </c>
      <c r="CH112" s="64">
        <f t="shared" si="43"/>
        <v>3588.48</v>
      </c>
      <c r="CM112" s="64">
        <f t="shared" si="35"/>
        <v>2889.6</v>
      </c>
      <c r="CN112" s="64">
        <f t="shared" si="44"/>
        <v>3775.7999999999997</v>
      </c>
    </row>
    <row r="113" spans="1:92" x14ac:dyDescent="0.25">
      <c r="A113" s="1">
        <v>112</v>
      </c>
      <c r="B113" s="4">
        <v>110</v>
      </c>
      <c r="C113" s="2" t="s">
        <v>14</v>
      </c>
      <c r="D113" s="50" t="s">
        <v>673</v>
      </c>
      <c r="E113" s="4">
        <v>100760</v>
      </c>
      <c r="F113" s="4">
        <v>95127</v>
      </c>
      <c r="G113" s="2" t="s">
        <v>277</v>
      </c>
      <c r="H113" s="51" t="str">
        <f t="shared" si="38"/>
        <v>100206-95127</v>
      </c>
      <c r="I113" s="4">
        <v>100206</v>
      </c>
      <c r="J113" s="2" t="s">
        <v>261</v>
      </c>
      <c r="K113" s="2" t="s">
        <v>19</v>
      </c>
      <c r="L113" s="2" t="s">
        <v>278</v>
      </c>
      <c r="M113" s="2" t="s">
        <v>21</v>
      </c>
      <c r="N113" s="3">
        <v>45108</v>
      </c>
      <c r="O113" s="3">
        <v>45473</v>
      </c>
      <c r="P113" s="12"/>
      <c r="Q113" s="12"/>
      <c r="R113" s="12"/>
      <c r="S113" s="13"/>
      <c r="T113" s="16"/>
      <c r="U113" s="16"/>
      <c r="V113" s="16"/>
      <c r="W113" s="17"/>
      <c r="X113" s="20"/>
      <c r="Y113" s="20"/>
      <c r="Z113" s="20">
        <v>36.869999999999997</v>
      </c>
      <c r="AA113" s="56" t="s">
        <v>1643</v>
      </c>
      <c r="AB113" s="2" t="s">
        <v>15</v>
      </c>
      <c r="AC113" s="4">
        <v>795</v>
      </c>
      <c r="AD113" s="4">
        <v>52</v>
      </c>
      <c r="AE113" s="4"/>
      <c r="AF113" s="4"/>
      <c r="AG113" s="4"/>
      <c r="AH113" s="4"/>
      <c r="AI113" s="4">
        <v>23</v>
      </c>
      <c r="AJ113" s="4"/>
      <c r="AK113" s="4">
        <v>21</v>
      </c>
      <c r="AL113" s="4"/>
      <c r="AM113" s="4"/>
      <c r="AN113" s="4">
        <v>148</v>
      </c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>
        <v>14</v>
      </c>
      <c r="BA113" s="4"/>
      <c r="BB113" s="4"/>
      <c r="BC113" s="4"/>
      <c r="BD113" s="4"/>
      <c r="BE113" s="4"/>
      <c r="BF113" s="4"/>
      <c r="BG113" s="4"/>
      <c r="BH113" s="4">
        <f t="shared" si="39"/>
        <v>258</v>
      </c>
      <c r="BI113" s="7">
        <f t="shared" si="49"/>
        <v>36.869999999999997</v>
      </c>
      <c r="BJ113" s="7">
        <f t="shared" si="25"/>
        <v>45.79</v>
      </c>
      <c r="BK113" s="7"/>
      <c r="BL113" s="63"/>
      <c r="BM113" s="7">
        <f t="shared" si="26"/>
        <v>45.79</v>
      </c>
      <c r="BN113" s="7">
        <f t="shared" si="27"/>
        <v>8.9200000000000017</v>
      </c>
      <c r="BO113" s="89">
        <f t="shared" si="28"/>
        <v>0.19480235859357942</v>
      </c>
      <c r="BP113" s="7">
        <f t="shared" si="29"/>
        <v>29311.649999999998</v>
      </c>
      <c r="BQ113" s="7">
        <f t="shared" si="30"/>
        <v>36403.050000000003</v>
      </c>
      <c r="BR113" s="7"/>
      <c r="BS113" s="7"/>
      <c r="BU113" s="6">
        <f t="shared" si="31"/>
        <v>48.18</v>
      </c>
      <c r="BX113" s="64">
        <f t="shared" si="32"/>
        <v>48.18</v>
      </c>
      <c r="BY113" s="64">
        <f t="shared" si="40"/>
        <v>11.310000000000002</v>
      </c>
      <c r="BZ113" s="82">
        <f t="shared" si="41"/>
        <v>0.23474470734744712</v>
      </c>
      <c r="CA113" s="64">
        <f t="shared" si="33"/>
        <v>29311.649999999998</v>
      </c>
      <c r="CB113" s="64">
        <f t="shared" si="34"/>
        <v>38303.1</v>
      </c>
      <c r="CC113" s="64"/>
      <c r="CG113" s="64">
        <f t="shared" si="42"/>
        <v>9512.4599999999991</v>
      </c>
      <c r="CH113" s="64">
        <f t="shared" si="43"/>
        <v>11813.82</v>
      </c>
      <c r="CM113" s="64">
        <f t="shared" si="35"/>
        <v>9512.4599999999991</v>
      </c>
      <c r="CN113" s="64">
        <f t="shared" si="44"/>
        <v>12430.44</v>
      </c>
    </row>
    <row r="114" spans="1:92" x14ac:dyDescent="0.25">
      <c r="A114" s="1">
        <v>113</v>
      </c>
      <c r="B114" s="4">
        <v>111</v>
      </c>
      <c r="C114" s="2" t="s">
        <v>14</v>
      </c>
      <c r="D114" s="50" t="s">
        <v>674</v>
      </c>
      <c r="E114" s="4">
        <v>133933</v>
      </c>
      <c r="F114" s="4">
        <v>95121</v>
      </c>
      <c r="G114" s="2" t="s">
        <v>279</v>
      </c>
      <c r="H114" s="51" t="str">
        <f t="shared" si="38"/>
        <v>100206-95121</v>
      </c>
      <c r="I114" s="4">
        <v>100206</v>
      </c>
      <c r="J114" s="2" t="s">
        <v>261</v>
      </c>
      <c r="K114" s="2" t="s">
        <v>19</v>
      </c>
      <c r="L114" s="2" t="s">
        <v>280</v>
      </c>
      <c r="M114" s="2" t="s">
        <v>21</v>
      </c>
      <c r="N114" s="3">
        <v>45108</v>
      </c>
      <c r="O114" s="3">
        <v>45473</v>
      </c>
      <c r="P114" s="12"/>
      <c r="Q114" s="12"/>
      <c r="R114" s="12"/>
      <c r="S114" s="13"/>
      <c r="T114" s="16"/>
      <c r="U114" s="16"/>
      <c r="V114" s="16"/>
      <c r="W114" s="17"/>
      <c r="X114" s="20"/>
      <c r="Y114" s="20"/>
      <c r="Z114" s="20">
        <v>27.55</v>
      </c>
      <c r="AA114" s="56" t="s">
        <v>1643</v>
      </c>
      <c r="AB114" s="2" t="s">
        <v>15</v>
      </c>
      <c r="AC114" s="4">
        <v>4800</v>
      </c>
      <c r="AD114" s="4"/>
      <c r="AE114" s="4">
        <v>13</v>
      </c>
      <c r="AF114" s="4">
        <v>136</v>
      </c>
      <c r="AG114" s="4">
        <v>92</v>
      </c>
      <c r="AH114" s="4"/>
      <c r="AI114" s="4">
        <v>10</v>
      </c>
      <c r="AJ114" s="4">
        <v>111</v>
      </c>
      <c r="AK114" s="4">
        <v>106</v>
      </c>
      <c r="AL114" s="4">
        <v>73</v>
      </c>
      <c r="AM114" s="4"/>
      <c r="AN114" s="4">
        <v>198</v>
      </c>
      <c r="AO114" s="4"/>
      <c r="AP114" s="4"/>
      <c r="AQ114" s="4">
        <v>8</v>
      </c>
      <c r="AR114" s="4">
        <v>2</v>
      </c>
      <c r="AS114" s="4">
        <v>130</v>
      </c>
      <c r="AT114" s="4">
        <v>58</v>
      </c>
      <c r="AU114" s="4">
        <v>52</v>
      </c>
      <c r="AV114" s="4"/>
      <c r="AW114" s="4">
        <v>89</v>
      </c>
      <c r="AX114" s="4">
        <v>5</v>
      </c>
      <c r="AY114" s="4">
        <v>340</v>
      </c>
      <c r="AZ114" s="4"/>
      <c r="BA114" s="4">
        <v>18</v>
      </c>
      <c r="BB114" s="4">
        <v>6</v>
      </c>
      <c r="BC114" s="4"/>
      <c r="BD114" s="4"/>
      <c r="BE114" s="4"/>
      <c r="BF114" s="4">
        <v>41</v>
      </c>
      <c r="BG114" s="4"/>
      <c r="BH114" s="4">
        <f t="shared" si="39"/>
        <v>1488</v>
      </c>
      <c r="BI114" s="7">
        <f t="shared" si="49"/>
        <v>27.55</v>
      </c>
      <c r="BJ114" s="7">
        <f t="shared" ref="BJ114:BJ133" si="50">ROUNDUP(((BI114/0.805)-0.02),2)</f>
        <v>34.21</v>
      </c>
      <c r="BK114" s="7"/>
      <c r="BL114" s="63"/>
      <c r="BM114" s="7">
        <f t="shared" ref="BM114:BM151" si="51">BJ114+BK114+BL114</f>
        <v>34.21</v>
      </c>
      <c r="BN114" s="7">
        <f t="shared" ref="BN114:BN151" si="52">(BJ114+BK114)-BI114</f>
        <v>6.66</v>
      </c>
      <c r="BO114" s="89">
        <f t="shared" ref="BO114:BO151" si="53">((BJ114+BK114)-BI114)/(BJ114+BK114)</f>
        <v>0.19467991815258695</v>
      </c>
      <c r="BP114" s="7">
        <f t="shared" ref="BP114:BP151" si="54">BI114*AC114</f>
        <v>132240</v>
      </c>
      <c r="BQ114" s="7">
        <f t="shared" ref="BQ114:BQ151" si="55">(BJ114+BK114)*AC114</f>
        <v>164208</v>
      </c>
      <c r="BR114" s="7"/>
      <c r="BS114" s="7"/>
      <c r="BU114" s="6">
        <f t="shared" ref="BU114:BU133" si="56">ROUNDUP(((BI114/0.765)-0.02),2)</f>
        <v>36</v>
      </c>
      <c r="BX114" s="64">
        <f t="shared" ref="BX114:BX151" si="57">BU114+BV114+BW114</f>
        <v>36</v>
      </c>
      <c r="BY114" s="64">
        <f t="shared" si="40"/>
        <v>8.4499999999999993</v>
      </c>
      <c r="BZ114" s="82">
        <f t="shared" si="41"/>
        <v>0.23472222222222219</v>
      </c>
      <c r="CA114" s="64">
        <f t="shared" ref="CA114:CA151" si="58">BI114*AC114</f>
        <v>132240</v>
      </c>
      <c r="CB114" s="64">
        <f t="shared" ref="CB114:CB151" si="59">(BU114+BV114)*AC114</f>
        <v>172800</v>
      </c>
      <c r="CC114" s="64"/>
      <c r="CG114" s="64">
        <f t="shared" si="42"/>
        <v>40994.400000000001</v>
      </c>
      <c r="CH114" s="64">
        <f t="shared" si="43"/>
        <v>50904.480000000003</v>
      </c>
      <c r="CM114" s="64">
        <f t="shared" ref="CM114:CM151" si="60">BI114*BH114</f>
        <v>40994.400000000001</v>
      </c>
      <c r="CN114" s="64">
        <f t="shared" si="44"/>
        <v>53568</v>
      </c>
    </row>
    <row r="115" spans="1:92" x14ac:dyDescent="0.25">
      <c r="A115" s="1">
        <v>114</v>
      </c>
      <c r="B115" s="4">
        <v>112</v>
      </c>
      <c r="C115" s="2" t="s">
        <v>14</v>
      </c>
      <c r="D115" s="50" t="s">
        <v>675</v>
      </c>
      <c r="E115" s="4">
        <v>409658</v>
      </c>
      <c r="F115" s="4">
        <v>95150</v>
      </c>
      <c r="G115" s="2" t="s">
        <v>281</v>
      </c>
      <c r="H115" s="51" t="str">
        <f t="shared" si="38"/>
        <v>100206-95150</v>
      </c>
      <c r="I115" s="4">
        <v>100206</v>
      </c>
      <c r="J115" s="2" t="s">
        <v>261</v>
      </c>
      <c r="K115" s="2" t="s">
        <v>19</v>
      </c>
      <c r="L115" s="2" t="s">
        <v>85</v>
      </c>
      <c r="M115" s="2" t="s">
        <v>21</v>
      </c>
      <c r="N115" s="3">
        <v>45108</v>
      </c>
      <c r="O115" s="3">
        <v>45473</v>
      </c>
      <c r="P115" s="12"/>
      <c r="Q115" s="12"/>
      <c r="R115" s="12"/>
      <c r="S115" s="13"/>
      <c r="T115" s="16"/>
      <c r="U115" s="16"/>
      <c r="V115" s="16"/>
      <c r="W115" s="17"/>
      <c r="X115" s="20"/>
      <c r="Y115" s="20"/>
      <c r="Z115" s="20">
        <v>41.04</v>
      </c>
      <c r="AA115" s="56" t="s">
        <v>1643</v>
      </c>
      <c r="AB115" s="2" t="s">
        <v>15</v>
      </c>
      <c r="AC115" s="4">
        <v>3355</v>
      </c>
      <c r="AD115" s="4"/>
      <c r="AE115" s="4">
        <v>20</v>
      </c>
      <c r="AF115" s="4"/>
      <c r="AG115" s="4"/>
      <c r="AH115" s="4"/>
      <c r="AI115" s="4">
        <v>17</v>
      </c>
      <c r="AJ115" s="4"/>
      <c r="AK115" s="4"/>
      <c r="AL115" s="4">
        <v>12</v>
      </c>
      <c r="AM115" s="4"/>
      <c r="AN115" s="4"/>
      <c r="AO115" s="4"/>
      <c r="AP115" s="4">
        <v>5</v>
      </c>
      <c r="AQ115" s="4"/>
      <c r="AR115" s="4"/>
      <c r="AS115" s="4"/>
      <c r="AT115" s="4">
        <v>13</v>
      </c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>
        <f t="shared" si="39"/>
        <v>67</v>
      </c>
      <c r="BI115" s="7">
        <f t="shared" si="49"/>
        <v>41.04</v>
      </c>
      <c r="BJ115" s="7">
        <f t="shared" si="50"/>
        <v>50.97</v>
      </c>
      <c r="BK115" s="7"/>
      <c r="BL115" s="63"/>
      <c r="BM115" s="7">
        <f t="shared" si="51"/>
        <v>50.97</v>
      </c>
      <c r="BN115" s="7">
        <f t="shared" si="52"/>
        <v>9.93</v>
      </c>
      <c r="BO115" s="89">
        <f t="shared" si="53"/>
        <v>0.1948204826368452</v>
      </c>
      <c r="BP115" s="7">
        <f t="shared" si="54"/>
        <v>137689.20000000001</v>
      </c>
      <c r="BQ115" s="7">
        <f t="shared" si="55"/>
        <v>171004.35</v>
      </c>
      <c r="BR115" s="7"/>
      <c r="BS115" s="7"/>
      <c r="BU115" s="6">
        <f t="shared" si="56"/>
        <v>53.629999999999995</v>
      </c>
      <c r="BX115" s="64">
        <f t="shared" si="57"/>
        <v>53.629999999999995</v>
      </c>
      <c r="BY115" s="64">
        <f t="shared" si="40"/>
        <v>12.589999999999996</v>
      </c>
      <c r="BZ115" s="82">
        <f t="shared" si="41"/>
        <v>0.23475666604512394</v>
      </c>
      <c r="CA115" s="64">
        <f t="shared" si="58"/>
        <v>137689.20000000001</v>
      </c>
      <c r="CB115" s="64">
        <f t="shared" si="59"/>
        <v>179928.65</v>
      </c>
      <c r="CC115" s="64"/>
      <c r="CG115" s="64">
        <f t="shared" si="42"/>
        <v>2749.68</v>
      </c>
      <c r="CH115" s="64">
        <f t="shared" si="43"/>
        <v>3414.99</v>
      </c>
      <c r="CM115" s="64">
        <f t="shared" si="60"/>
        <v>2749.68</v>
      </c>
      <c r="CN115" s="64">
        <f t="shared" si="44"/>
        <v>3593.2099999999996</v>
      </c>
    </row>
    <row r="116" spans="1:92" x14ac:dyDescent="0.25">
      <c r="A116" s="1">
        <v>115</v>
      </c>
      <c r="B116" s="4">
        <v>113</v>
      </c>
      <c r="C116" s="2" t="s">
        <v>14</v>
      </c>
      <c r="D116" s="50" t="s">
        <v>676</v>
      </c>
      <c r="E116" s="4">
        <v>409717</v>
      </c>
      <c r="F116" s="4">
        <v>94124</v>
      </c>
      <c r="G116" s="2" t="s">
        <v>282</v>
      </c>
      <c r="H116" s="51" t="str">
        <f t="shared" si="38"/>
        <v>100206-94124</v>
      </c>
      <c r="I116" s="4">
        <v>100206</v>
      </c>
      <c r="J116" s="2" t="s">
        <v>261</v>
      </c>
      <c r="K116" s="2" t="s">
        <v>19</v>
      </c>
      <c r="L116" s="2" t="s">
        <v>283</v>
      </c>
      <c r="M116" s="2" t="s">
        <v>21</v>
      </c>
      <c r="N116" s="3">
        <v>45108</v>
      </c>
      <c r="O116" s="3">
        <v>45473</v>
      </c>
      <c r="P116" s="12"/>
      <c r="Q116" s="12"/>
      <c r="R116" s="12"/>
      <c r="S116" s="13"/>
      <c r="T116" s="16"/>
      <c r="U116" s="16"/>
      <c r="V116" s="16"/>
      <c r="W116" s="17"/>
      <c r="X116" s="20"/>
      <c r="Y116" s="20"/>
      <c r="Z116" s="20">
        <v>59.46</v>
      </c>
      <c r="AA116" s="56" t="s">
        <v>1643</v>
      </c>
      <c r="AB116" s="2" t="s">
        <v>15</v>
      </c>
      <c r="AC116" s="4">
        <v>586</v>
      </c>
      <c r="AD116" s="4"/>
      <c r="AE116" s="4"/>
      <c r="AF116" s="4"/>
      <c r="AG116" s="4"/>
      <c r="AH116" s="4">
        <v>7</v>
      </c>
      <c r="AI116" s="4"/>
      <c r="AJ116" s="4"/>
      <c r="AK116" s="4">
        <v>109</v>
      </c>
      <c r="AL116" s="4"/>
      <c r="AM116" s="4"/>
      <c r="AN116" s="4"/>
      <c r="AO116" s="4"/>
      <c r="AP116" s="4">
        <v>14</v>
      </c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>
        <v>4</v>
      </c>
      <c r="BG116" s="4"/>
      <c r="BH116" s="4">
        <f t="shared" si="39"/>
        <v>134</v>
      </c>
      <c r="BI116" s="7">
        <f t="shared" si="49"/>
        <v>59.46</v>
      </c>
      <c r="BJ116" s="7">
        <f t="shared" si="50"/>
        <v>73.850000000000009</v>
      </c>
      <c r="BK116" s="7"/>
      <c r="BL116" s="63"/>
      <c r="BM116" s="7">
        <f t="shared" si="51"/>
        <v>73.850000000000009</v>
      </c>
      <c r="BN116" s="7">
        <f t="shared" si="52"/>
        <v>14.390000000000008</v>
      </c>
      <c r="BO116" s="89">
        <f t="shared" si="53"/>
        <v>0.1948544346648613</v>
      </c>
      <c r="BP116" s="7">
        <f t="shared" si="54"/>
        <v>34843.56</v>
      </c>
      <c r="BQ116" s="7">
        <f t="shared" si="55"/>
        <v>43276.100000000006</v>
      </c>
      <c r="BR116" s="7"/>
      <c r="BS116" s="7"/>
      <c r="BU116" s="6">
        <f t="shared" si="56"/>
        <v>77.710000000000008</v>
      </c>
      <c r="BX116" s="64">
        <f t="shared" si="57"/>
        <v>77.710000000000008</v>
      </c>
      <c r="BY116" s="64">
        <f t="shared" si="40"/>
        <v>18.250000000000007</v>
      </c>
      <c r="BZ116" s="82">
        <f t="shared" si="41"/>
        <v>0.23484750997297651</v>
      </c>
      <c r="CA116" s="64">
        <f t="shared" si="58"/>
        <v>34843.56</v>
      </c>
      <c r="CB116" s="64">
        <f t="shared" si="59"/>
        <v>45538.060000000005</v>
      </c>
      <c r="CC116" s="64"/>
      <c r="CG116" s="64">
        <f t="shared" si="42"/>
        <v>7967.64</v>
      </c>
      <c r="CH116" s="64">
        <f t="shared" si="43"/>
        <v>9895.9000000000015</v>
      </c>
      <c r="CM116" s="64">
        <f t="shared" si="60"/>
        <v>7967.64</v>
      </c>
      <c r="CN116" s="64">
        <f t="shared" si="44"/>
        <v>10413.140000000001</v>
      </c>
    </row>
    <row r="117" spans="1:92" x14ac:dyDescent="0.25">
      <c r="A117" s="1">
        <v>116</v>
      </c>
      <c r="B117" s="4">
        <v>114</v>
      </c>
      <c r="C117" s="2" t="s">
        <v>14</v>
      </c>
      <c r="D117" s="50" t="s">
        <v>677</v>
      </c>
      <c r="E117" s="4">
        <v>410190</v>
      </c>
      <c r="F117" s="4">
        <v>96041</v>
      </c>
      <c r="G117" s="2" t="s">
        <v>284</v>
      </c>
      <c r="H117" s="51" t="str">
        <f t="shared" si="38"/>
        <v>100206-96041</v>
      </c>
      <c r="I117" s="4">
        <v>100206</v>
      </c>
      <c r="J117" s="2" t="s">
        <v>261</v>
      </c>
      <c r="K117" s="2" t="s">
        <v>19</v>
      </c>
      <c r="L117" s="2" t="s">
        <v>276</v>
      </c>
      <c r="M117" s="2" t="s">
        <v>21</v>
      </c>
      <c r="N117" s="3">
        <v>45108</v>
      </c>
      <c r="O117" s="3">
        <v>45473</v>
      </c>
      <c r="P117" s="12"/>
      <c r="Q117" s="12"/>
      <c r="R117" s="12"/>
      <c r="S117" s="13"/>
      <c r="T117" s="16"/>
      <c r="U117" s="16"/>
      <c r="V117" s="16"/>
      <c r="W117" s="17"/>
      <c r="X117" s="20"/>
      <c r="Y117" s="20"/>
      <c r="Z117" s="20">
        <v>30.4</v>
      </c>
      <c r="AA117" s="56" t="s">
        <v>1671</v>
      </c>
      <c r="AB117" s="2" t="s">
        <v>15</v>
      </c>
      <c r="AC117" s="4">
        <v>4819</v>
      </c>
      <c r="AD117" s="4"/>
      <c r="AE117" s="4"/>
      <c r="AF117" s="4"/>
      <c r="AG117" s="4">
        <v>175</v>
      </c>
      <c r="AH117" s="4"/>
      <c r="AI117" s="4"/>
      <c r="AJ117" s="4">
        <v>6</v>
      </c>
      <c r="AK117" s="4"/>
      <c r="AL117" s="4">
        <v>20</v>
      </c>
      <c r="AM117" s="4"/>
      <c r="AN117" s="4"/>
      <c r="AO117" s="4"/>
      <c r="AP117" s="4">
        <v>1</v>
      </c>
      <c r="AQ117" s="4"/>
      <c r="AR117" s="4">
        <v>135</v>
      </c>
      <c r="AS117" s="4">
        <v>1082</v>
      </c>
      <c r="AT117" s="4">
        <v>32</v>
      </c>
      <c r="AU117" s="4">
        <v>3</v>
      </c>
      <c r="AV117" s="4"/>
      <c r="AW117" s="4"/>
      <c r="AX117" s="4">
        <v>40</v>
      </c>
      <c r="AY117" s="4">
        <v>161</v>
      </c>
      <c r="AZ117" s="4"/>
      <c r="BA117" s="4"/>
      <c r="BB117" s="4">
        <v>2</v>
      </c>
      <c r="BC117" s="4"/>
      <c r="BD117" s="4">
        <v>1</v>
      </c>
      <c r="BE117" s="4"/>
      <c r="BF117" s="4">
        <v>7</v>
      </c>
      <c r="BG117" s="4">
        <v>101</v>
      </c>
      <c r="BH117" s="4">
        <f t="shared" si="39"/>
        <v>1766</v>
      </c>
      <c r="BI117" s="12">
        <f t="shared" si="49"/>
        <v>30.4</v>
      </c>
      <c r="BJ117" s="7">
        <f t="shared" si="50"/>
        <v>37.75</v>
      </c>
      <c r="BK117" s="7"/>
      <c r="BL117" s="63">
        <v>-6.05</v>
      </c>
      <c r="BM117" s="7">
        <f t="shared" si="51"/>
        <v>31.7</v>
      </c>
      <c r="BN117" s="7">
        <f t="shared" si="52"/>
        <v>7.3500000000000014</v>
      </c>
      <c r="BO117" s="89">
        <f t="shared" si="53"/>
        <v>0.19470198675496692</v>
      </c>
      <c r="BP117" s="7">
        <f t="shared" si="54"/>
        <v>146497.60000000001</v>
      </c>
      <c r="BQ117" s="7">
        <f t="shared" si="55"/>
        <v>181917.25</v>
      </c>
      <c r="BR117" s="7"/>
      <c r="BS117" s="7"/>
      <c r="BU117" s="6">
        <f t="shared" si="56"/>
        <v>39.72</v>
      </c>
      <c r="BW117" s="65">
        <f>BL117</f>
        <v>-6.05</v>
      </c>
      <c r="BX117" s="64">
        <f t="shared" si="57"/>
        <v>33.67</v>
      </c>
      <c r="BY117" s="64">
        <f t="shared" si="40"/>
        <v>9.32</v>
      </c>
      <c r="BZ117" s="82">
        <f t="shared" si="41"/>
        <v>0.23464249748237664</v>
      </c>
      <c r="CA117" s="64">
        <f t="shared" si="58"/>
        <v>146497.60000000001</v>
      </c>
      <c r="CB117" s="64">
        <f t="shared" si="59"/>
        <v>191410.68</v>
      </c>
      <c r="CC117" s="64"/>
      <c r="CG117" s="64">
        <f t="shared" si="42"/>
        <v>53686.399999999994</v>
      </c>
      <c r="CH117" s="64">
        <f t="shared" si="43"/>
        <v>66666.5</v>
      </c>
      <c r="CM117" s="64">
        <f t="shared" si="60"/>
        <v>53686.399999999994</v>
      </c>
      <c r="CN117" s="64">
        <f t="shared" si="44"/>
        <v>70145.52</v>
      </c>
    </row>
    <row r="118" spans="1:92" x14ac:dyDescent="0.25">
      <c r="A118" s="1">
        <v>117</v>
      </c>
      <c r="B118" s="4">
        <v>115</v>
      </c>
      <c r="C118" s="2" t="s">
        <v>14</v>
      </c>
      <c r="D118" s="50" t="s">
        <v>678</v>
      </c>
      <c r="E118" s="4">
        <v>409705</v>
      </c>
      <c r="F118" s="4">
        <v>99708</v>
      </c>
      <c r="G118" s="2" t="s">
        <v>285</v>
      </c>
      <c r="H118" s="51" t="str">
        <f t="shared" si="38"/>
        <v>100206-99708</v>
      </c>
      <c r="I118" s="4">
        <v>100206</v>
      </c>
      <c r="J118" s="2" t="s">
        <v>261</v>
      </c>
      <c r="K118" s="2" t="s">
        <v>19</v>
      </c>
      <c r="L118" s="2" t="s">
        <v>286</v>
      </c>
      <c r="M118" s="2" t="s">
        <v>21</v>
      </c>
      <c r="N118" s="3">
        <v>45108</v>
      </c>
      <c r="O118" s="3">
        <v>45473</v>
      </c>
      <c r="P118" s="12"/>
      <c r="Q118" s="12"/>
      <c r="R118" s="12"/>
      <c r="S118" s="13"/>
      <c r="T118" s="16"/>
      <c r="U118" s="16"/>
      <c r="V118" s="16"/>
      <c r="W118" s="17"/>
      <c r="X118" s="20"/>
      <c r="Y118" s="20"/>
      <c r="Z118" s="20">
        <v>73.48</v>
      </c>
      <c r="AA118" s="56" t="s">
        <v>1671</v>
      </c>
      <c r="AB118" s="2" t="s">
        <v>15</v>
      </c>
      <c r="AC118" s="4">
        <v>150</v>
      </c>
      <c r="AD118" s="4"/>
      <c r="AE118" s="4"/>
      <c r="AF118" s="4"/>
      <c r="AG118" s="4"/>
      <c r="AH118" s="4"/>
      <c r="AI118" s="4">
        <v>134</v>
      </c>
      <c r="AJ118" s="4"/>
      <c r="AK118" s="4">
        <v>7</v>
      </c>
      <c r="AL118" s="4"/>
      <c r="AM118" s="4"/>
      <c r="AN118" s="4"/>
      <c r="AO118" s="4">
        <v>90</v>
      </c>
      <c r="AP118" s="4"/>
      <c r="AQ118" s="4">
        <v>7</v>
      </c>
      <c r="AR118" s="4"/>
      <c r="AS118" s="4">
        <v>2</v>
      </c>
      <c r="AT118" s="4"/>
      <c r="AU118" s="4"/>
      <c r="AV118" s="4"/>
      <c r="AW118" s="4"/>
      <c r="AX118" s="4"/>
      <c r="AY118" s="4">
        <v>1</v>
      </c>
      <c r="AZ118" s="4">
        <v>1</v>
      </c>
      <c r="BA118" s="4"/>
      <c r="BB118" s="4"/>
      <c r="BC118" s="4"/>
      <c r="BD118" s="4"/>
      <c r="BE118" s="4"/>
      <c r="BF118" s="4"/>
      <c r="BG118" s="4">
        <v>52</v>
      </c>
      <c r="BH118" s="4">
        <f t="shared" si="39"/>
        <v>294</v>
      </c>
      <c r="BI118" s="12">
        <f t="shared" si="49"/>
        <v>73.48</v>
      </c>
      <c r="BJ118" s="7">
        <f t="shared" si="50"/>
        <v>91.26</v>
      </c>
      <c r="BK118" s="7"/>
      <c r="BL118" s="63">
        <v>-29.9</v>
      </c>
      <c r="BM118" s="7">
        <f t="shared" si="51"/>
        <v>61.360000000000007</v>
      </c>
      <c r="BN118" s="7">
        <f t="shared" si="52"/>
        <v>17.78</v>
      </c>
      <c r="BO118" s="89">
        <f t="shared" si="53"/>
        <v>0.19482796405873329</v>
      </c>
      <c r="BP118" s="7">
        <f t="shared" si="54"/>
        <v>11022</v>
      </c>
      <c r="BQ118" s="7">
        <f t="shared" si="55"/>
        <v>13689</v>
      </c>
      <c r="BR118" s="7"/>
      <c r="BS118" s="7"/>
      <c r="BU118" s="6">
        <f t="shared" si="56"/>
        <v>96.04</v>
      </c>
      <c r="BW118" s="65">
        <f>BL118</f>
        <v>-29.9</v>
      </c>
      <c r="BX118" s="64">
        <f t="shared" si="57"/>
        <v>66.140000000000015</v>
      </c>
      <c r="BY118" s="64">
        <f t="shared" si="40"/>
        <v>22.560000000000002</v>
      </c>
      <c r="BZ118" s="82">
        <f t="shared" si="41"/>
        <v>0.23490212411495212</v>
      </c>
      <c r="CA118" s="64">
        <f t="shared" si="58"/>
        <v>11022</v>
      </c>
      <c r="CB118" s="64">
        <f t="shared" si="59"/>
        <v>14406.000000000002</v>
      </c>
      <c r="CC118" s="64"/>
      <c r="CG118" s="64">
        <f t="shared" si="42"/>
        <v>21603.120000000003</v>
      </c>
      <c r="CH118" s="64">
        <f t="shared" si="43"/>
        <v>26830.440000000002</v>
      </c>
      <c r="CM118" s="64">
        <f t="shared" si="60"/>
        <v>21603.120000000003</v>
      </c>
      <c r="CN118" s="64">
        <f t="shared" si="44"/>
        <v>28235.760000000002</v>
      </c>
    </row>
    <row r="119" spans="1:92" x14ac:dyDescent="0.25">
      <c r="A119" s="1">
        <v>118</v>
      </c>
      <c r="B119" s="4">
        <v>116</v>
      </c>
      <c r="C119" s="2" t="s">
        <v>14</v>
      </c>
      <c r="D119" s="50" t="s">
        <v>679</v>
      </c>
      <c r="E119" s="4">
        <v>409997</v>
      </c>
      <c r="F119" s="4">
        <v>99649</v>
      </c>
      <c r="G119" s="2" t="s">
        <v>287</v>
      </c>
      <c r="H119" s="51" t="str">
        <f t="shared" si="38"/>
        <v>100206-99649</v>
      </c>
      <c r="I119" s="4">
        <v>100206</v>
      </c>
      <c r="J119" s="2" t="s">
        <v>261</v>
      </c>
      <c r="K119" s="2" t="s">
        <v>19</v>
      </c>
      <c r="L119" s="2" t="s">
        <v>276</v>
      </c>
      <c r="M119" s="2" t="s">
        <v>21</v>
      </c>
      <c r="N119" s="3">
        <v>45108</v>
      </c>
      <c r="O119" s="3">
        <v>45473</v>
      </c>
      <c r="P119" s="12"/>
      <c r="Q119" s="12"/>
      <c r="R119" s="12"/>
      <c r="S119" s="13"/>
      <c r="T119" s="16"/>
      <c r="U119" s="16"/>
      <c r="V119" s="16"/>
      <c r="W119" s="17"/>
      <c r="X119" s="20"/>
      <c r="Y119" s="20"/>
      <c r="Z119" s="20">
        <v>37.799999999999997</v>
      </c>
      <c r="AA119" s="56" t="s">
        <v>1671</v>
      </c>
      <c r="AB119" s="2" t="s">
        <v>15</v>
      </c>
      <c r="AC119" s="4">
        <v>1697</v>
      </c>
      <c r="AD119" s="4">
        <v>10</v>
      </c>
      <c r="AE119" s="4"/>
      <c r="AF119" s="4"/>
      <c r="AG119" s="4"/>
      <c r="AH119" s="4"/>
      <c r="AI119" s="4">
        <v>41</v>
      </c>
      <c r="AJ119" s="4"/>
      <c r="AK119" s="4"/>
      <c r="AL119" s="4"/>
      <c r="AM119" s="4"/>
      <c r="AN119" s="4"/>
      <c r="AO119" s="4">
        <v>662</v>
      </c>
      <c r="AP119" s="4"/>
      <c r="AQ119" s="4">
        <v>32</v>
      </c>
      <c r="AR119" s="4"/>
      <c r="AS119" s="4">
        <v>2</v>
      </c>
      <c r="AT119" s="4"/>
      <c r="AU119" s="4"/>
      <c r="AV119" s="4"/>
      <c r="AW119" s="4"/>
      <c r="AX119" s="4">
        <v>2</v>
      </c>
      <c r="AY119" s="4"/>
      <c r="AZ119" s="4"/>
      <c r="BA119" s="4"/>
      <c r="BB119" s="4"/>
      <c r="BC119" s="4"/>
      <c r="BD119" s="4"/>
      <c r="BE119" s="4"/>
      <c r="BF119" s="4"/>
      <c r="BG119" s="4"/>
      <c r="BH119" s="4">
        <f t="shared" si="39"/>
        <v>749</v>
      </c>
      <c r="BI119" s="12">
        <f t="shared" si="49"/>
        <v>37.799999999999997</v>
      </c>
      <c r="BJ119" s="7">
        <f t="shared" si="50"/>
        <v>46.94</v>
      </c>
      <c r="BK119" s="7"/>
      <c r="BL119" s="63">
        <v>-17.48</v>
      </c>
      <c r="BM119" s="7">
        <f t="shared" si="51"/>
        <v>29.459999999999997</v>
      </c>
      <c r="BN119" s="7">
        <f t="shared" si="52"/>
        <v>9.14</v>
      </c>
      <c r="BO119" s="89">
        <f t="shared" si="53"/>
        <v>0.19471665956540266</v>
      </c>
      <c r="BP119" s="7">
        <f t="shared" si="54"/>
        <v>64146.6</v>
      </c>
      <c r="BQ119" s="7">
        <f t="shared" si="55"/>
        <v>79657.179999999993</v>
      </c>
      <c r="BR119" s="7"/>
      <c r="BS119" s="7"/>
      <c r="BU119" s="6">
        <f t="shared" si="56"/>
        <v>49.4</v>
      </c>
      <c r="BW119" s="65">
        <f>BL119</f>
        <v>-17.48</v>
      </c>
      <c r="BX119" s="64">
        <f t="shared" si="57"/>
        <v>31.919999999999998</v>
      </c>
      <c r="BY119" s="64">
        <f t="shared" si="40"/>
        <v>11.600000000000001</v>
      </c>
      <c r="BZ119" s="82">
        <f t="shared" si="41"/>
        <v>0.23481781376518221</v>
      </c>
      <c r="CA119" s="64">
        <f t="shared" si="58"/>
        <v>64146.6</v>
      </c>
      <c r="CB119" s="64">
        <f t="shared" si="59"/>
        <v>83831.8</v>
      </c>
      <c r="CC119" s="64"/>
      <c r="CG119" s="64">
        <f t="shared" si="42"/>
        <v>28312.199999999997</v>
      </c>
      <c r="CH119" s="64">
        <f t="shared" si="43"/>
        <v>35158.06</v>
      </c>
      <c r="CM119" s="64">
        <f t="shared" si="60"/>
        <v>28312.199999999997</v>
      </c>
      <c r="CN119" s="64">
        <f t="shared" si="44"/>
        <v>37000.6</v>
      </c>
    </row>
    <row r="120" spans="1:92" x14ac:dyDescent="0.25">
      <c r="A120" s="1">
        <v>119</v>
      </c>
      <c r="B120" s="4">
        <v>117</v>
      </c>
      <c r="C120" s="2" t="s">
        <v>14</v>
      </c>
      <c r="D120" s="50" t="s">
        <v>680</v>
      </c>
      <c r="E120" s="4">
        <v>142991</v>
      </c>
      <c r="F120" s="2" t="s">
        <v>288</v>
      </c>
      <c r="G120" s="2" t="s">
        <v>289</v>
      </c>
      <c r="H120" s="51" t="str">
        <f t="shared" si="38"/>
        <v>100403-17364/725284</v>
      </c>
      <c r="I120" s="4">
        <v>100403</v>
      </c>
      <c r="J120" s="2" t="s">
        <v>290</v>
      </c>
      <c r="K120" s="2" t="s">
        <v>19</v>
      </c>
      <c r="L120" s="2" t="s">
        <v>291</v>
      </c>
      <c r="M120" s="2" t="s">
        <v>21</v>
      </c>
      <c r="N120" s="3">
        <v>45108</v>
      </c>
      <c r="O120" s="3">
        <v>45473</v>
      </c>
      <c r="P120" s="12"/>
      <c r="Q120" s="12"/>
      <c r="R120" s="12"/>
      <c r="S120" s="13"/>
      <c r="T120" s="16"/>
      <c r="U120" s="16"/>
      <c r="V120" s="16" t="e">
        <f>VLOOKUP(E120,#REF!,14,FALSE)</f>
        <v>#REF!</v>
      </c>
      <c r="W120" s="17"/>
      <c r="X120" s="20"/>
      <c r="Y120" s="20"/>
      <c r="Z120" s="20">
        <v>30.92</v>
      </c>
      <c r="AA120" s="21" t="s">
        <v>1736</v>
      </c>
      <c r="AB120" s="2" t="s">
        <v>15</v>
      </c>
      <c r="AC120" s="4">
        <v>2223</v>
      </c>
      <c r="AD120" s="4">
        <v>362</v>
      </c>
      <c r="AE120" s="4"/>
      <c r="AF120" s="4"/>
      <c r="AG120" s="4"/>
      <c r="AH120" s="4"/>
      <c r="AI120" s="4"/>
      <c r="AJ120" s="4"/>
      <c r="AK120" s="4"/>
      <c r="AL120" s="4"/>
      <c r="AM120" s="4"/>
      <c r="AN120" s="4">
        <v>796</v>
      </c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>
        <f t="shared" si="39"/>
        <v>1158</v>
      </c>
      <c r="BI120" s="62">
        <f>Z120</f>
        <v>30.92</v>
      </c>
      <c r="BJ120" s="7">
        <f t="shared" si="50"/>
        <v>38.39</v>
      </c>
      <c r="BK120" s="7"/>
      <c r="BL120" s="63"/>
      <c r="BM120" s="7">
        <f t="shared" si="51"/>
        <v>38.39</v>
      </c>
      <c r="BN120" s="7">
        <f t="shared" si="52"/>
        <v>7.4699999999999989</v>
      </c>
      <c r="BO120" s="89">
        <f t="shared" si="53"/>
        <v>0.19458192237561861</v>
      </c>
      <c r="BP120" s="7">
        <f t="shared" si="54"/>
        <v>68735.16</v>
      </c>
      <c r="BQ120" s="7">
        <f t="shared" si="55"/>
        <v>85340.97</v>
      </c>
      <c r="BR120" s="7"/>
      <c r="BS120" s="7"/>
      <c r="BU120" s="6">
        <f t="shared" si="56"/>
        <v>40.4</v>
      </c>
      <c r="BX120" s="64">
        <f t="shared" si="57"/>
        <v>40.4</v>
      </c>
      <c r="BY120" s="64">
        <f t="shared" si="40"/>
        <v>9.4799999999999969</v>
      </c>
      <c r="BZ120" s="82">
        <f t="shared" si="41"/>
        <v>0.23465346534653458</v>
      </c>
      <c r="CA120" s="64">
        <f t="shared" si="58"/>
        <v>68735.16</v>
      </c>
      <c r="CB120" s="64">
        <f t="shared" si="59"/>
        <v>89809.2</v>
      </c>
      <c r="CC120" s="64"/>
      <c r="CG120" s="64">
        <f t="shared" si="42"/>
        <v>35805.360000000001</v>
      </c>
      <c r="CH120" s="64">
        <f t="shared" si="43"/>
        <v>44455.62</v>
      </c>
      <c r="CM120" s="64">
        <f t="shared" si="60"/>
        <v>35805.360000000001</v>
      </c>
      <c r="CN120" s="64">
        <f t="shared" si="44"/>
        <v>46783.199999999997</v>
      </c>
    </row>
    <row r="121" spans="1:92" x14ac:dyDescent="0.25">
      <c r="A121" s="1">
        <v>120</v>
      </c>
      <c r="B121" s="4">
        <v>118</v>
      </c>
      <c r="C121" s="2" t="s">
        <v>14</v>
      </c>
      <c r="D121" s="50" t="s">
        <v>681</v>
      </c>
      <c r="E121" s="4">
        <v>112952</v>
      </c>
      <c r="F121" s="2" t="s">
        <v>292</v>
      </c>
      <c r="G121" s="2" t="s">
        <v>293</v>
      </c>
      <c r="H121" s="51" t="str">
        <f t="shared" si="38"/>
        <v>101113-F2176</v>
      </c>
      <c r="I121" s="4">
        <v>101113</v>
      </c>
      <c r="J121" s="2" t="s">
        <v>294</v>
      </c>
      <c r="K121" s="2" t="s">
        <v>19</v>
      </c>
      <c r="L121" s="2" t="s">
        <v>295</v>
      </c>
      <c r="M121" s="2" t="s">
        <v>21</v>
      </c>
      <c r="N121" s="3">
        <v>45108</v>
      </c>
      <c r="O121" s="3">
        <v>45473</v>
      </c>
      <c r="P121" s="12"/>
      <c r="Q121" s="12"/>
      <c r="R121" s="12"/>
      <c r="S121" s="13"/>
      <c r="T121" s="16"/>
      <c r="U121" s="16"/>
      <c r="V121" s="16" t="e">
        <f>VLOOKUP(E121,#REF!,14,FALSE)</f>
        <v>#REF!</v>
      </c>
      <c r="W121" s="17"/>
      <c r="X121" s="20"/>
      <c r="Y121" s="20"/>
      <c r="Z121" s="20"/>
      <c r="AA121" s="21"/>
      <c r="AB121" s="2" t="s">
        <v>15</v>
      </c>
      <c r="AC121" s="4">
        <v>10067</v>
      </c>
      <c r="AD121" s="4">
        <v>275</v>
      </c>
      <c r="AE121" s="4"/>
      <c r="AF121" s="4">
        <v>17</v>
      </c>
      <c r="AG121" s="4"/>
      <c r="AH121" s="4"/>
      <c r="AI121" s="4"/>
      <c r="AJ121" s="4">
        <v>28</v>
      </c>
      <c r="AK121" s="4"/>
      <c r="AL121" s="4"/>
      <c r="AM121" s="4"/>
      <c r="AN121" s="4"/>
      <c r="AO121" s="4"/>
      <c r="AP121" s="4">
        <v>46</v>
      </c>
      <c r="AQ121" s="4">
        <v>333</v>
      </c>
      <c r="AR121" s="4"/>
      <c r="AS121" s="4">
        <v>7</v>
      </c>
      <c r="AT121" s="4">
        <v>49</v>
      </c>
      <c r="AU121" s="4">
        <v>10</v>
      </c>
      <c r="AV121" s="4"/>
      <c r="AW121" s="4">
        <v>969</v>
      </c>
      <c r="AX121" s="4"/>
      <c r="AY121" s="4"/>
      <c r="AZ121" s="4"/>
      <c r="BA121" s="4"/>
      <c r="BB121" s="4"/>
      <c r="BC121" s="4">
        <v>121</v>
      </c>
      <c r="BD121" s="4"/>
      <c r="BE121" s="4"/>
      <c r="BF121" s="4"/>
      <c r="BG121" s="4">
        <v>4</v>
      </c>
      <c r="BH121" s="4">
        <f t="shared" si="39"/>
        <v>1859</v>
      </c>
      <c r="BI121" s="7" t="e">
        <f t="shared" ref="BI121:BI126" si="61">V121</f>
        <v>#REF!</v>
      </c>
      <c r="BJ121" s="7" t="e">
        <f t="shared" si="50"/>
        <v>#REF!</v>
      </c>
      <c r="BK121" s="7"/>
      <c r="BL121" s="63"/>
      <c r="BM121" s="7" t="e">
        <f t="shared" si="51"/>
        <v>#REF!</v>
      </c>
      <c r="BN121" s="7" t="e">
        <f t="shared" si="52"/>
        <v>#REF!</v>
      </c>
      <c r="BO121" s="89" t="e">
        <f t="shared" si="53"/>
        <v>#REF!</v>
      </c>
      <c r="BP121" s="7" t="e">
        <f t="shared" si="54"/>
        <v>#REF!</v>
      </c>
      <c r="BQ121" s="7" t="e">
        <f t="shared" si="55"/>
        <v>#REF!</v>
      </c>
      <c r="BR121" s="7"/>
      <c r="BS121" s="7"/>
      <c r="BU121" s="6" t="e">
        <f t="shared" si="56"/>
        <v>#REF!</v>
      </c>
      <c r="BX121" s="64" t="e">
        <f t="shared" si="57"/>
        <v>#REF!</v>
      </c>
      <c r="BY121" s="64" t="e">
        <f t="shared" si="40"/>
        <v>#REF!</v>
      </c>
      <c r="BZ121" s="82" t="e">
        <f t="shared" si="41"/>
        <v>#REF!</v>
      </c>
      <c r="CA121" s="64" t="e">
        <f t="shared" si="58"/>
        <v>#REF!</v>
      </c>
      <c r="CB121" s="64" t="e">
        <f t="shared" si="59"/>
        <v>#REF!</v>
      </c>
      <c r="CC121" s="64"/>
      <c r="CG121" s="64" t="e">
        <f t="shared" si="42"/>
        <v>#REF!</v>
      </c>
      <c r="CH121" s="64" t="e">
        <f t="shared" si="43"/>
        <v>#REF!</v>
      </c>
      <c r="CM121" s="64" t="e">
        <f t="shared" si="60"/>
        <v>#REF!</v>
      </c>
      <c r="CN121" s="64" t="e">
        <f t="shared" si="44"/>
        <v>#REF!</v>
      </c>
    </row>
    <row r="122" spans="1:92" x14ac:dyDescent="0.25">
      <c r="A122" s="1">
        <v>121</v>
      </c>
      <c r="B122" s="4">
        <v>119</v>
      </c>
      <c r="C122" s="2" t="s">
        <v>14</v>
      </c>
      <c r="D122" s="50" t="s">
        <v>682</v>
      </c>
      <c r="E122" s="4">
        <v>112958</v>
      </c>
      <c r="F122" s="2" t="s">
        <v>296</v>
      </c>
      <c r="G122" s="2" t="s">
        <v>297</v>
      </c>
      <c r="H122" s="51" t="str">
        <f t="shared" si="38"/>
        <v>101113-F4305</v>
      </c>
      <c r="I122" s="4">
        <v>101113</v>
      </c>
      <c r="J122" s="2" t="s">
        <v>294</v>
      </c>
      <c r="K122" s="2" t="s">
        <v>19</v>
      </c>
      <c r="L122" s="2" t="s">
        <v>295</v>
      </c>
      <c r="M122" s="2" t="s">
        <v>21</v>
      </c>
      <c r="N122" s="3">
        <v>45108</v>
      </c>
      <c r="O122" s="3">
        <v>45473</v>
      </c>
      <c r="P122" s="12"/>
      <c r="Q122" s="12"/>
      <c r="R122" s="12"/>
      <c r="S122" s="13"/>
      <c r="T122" s="16"/>
      <c r="U122" s="16"/>
      <c r="V122" s="16" t="e">
        <f>VLOOKUP(E122,#REF!,14,FALSE)</f>
        <v>#REF!</v>
      </c>
      <c r="W122" s="17"/>
      <c r="X122" s="20"/>
      <c r="Y122" s="20"/>
      <c r="Z122" s="20"/>
      <c r="AA122" s="21"/>
      <c r="AB122" s="2" t="s">
        <v>15</v>
      </c>
      <c r="AC122" s="4">
        <v>3337</v>
      </c>
      <c r="AD122" s="4">
        <v>457</v>
      </c>
      <c r="AE122" s="4"/>
      <c r="AF122" s="4"/>
      <c r="AG122" s="4"/>
      <c r="AH122" s="4"/>
      <c r="AI122" s="4">
        <v>11</v>
      </c>
      <c r="AJ122" s="4"/>
      <c r="AK122" s="4"/>
      <c r="AL122" s="4"/>
      <c r="AM122" s="4">
        <v>444</v>
      </c>
      <c r="AN122" s="4"/>
      <c r="AO122" s="4"/>
      <c r="AP122" s="4"/>
      <c r="AQ122" s="4"/>
      <c r="AR122" s="4"/>
      <c r="AS122" s="4"/>
      <c r="AT122" s="4">
        <v>64</v>
      </c>
      <c r="AU122" s="4">
        <v>14</v>
      </c>
      <c r="AV122" s="4"/>
      <c r="AW122" s="4">
        <v>140</v>
      </c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>
        <f t="shared" si="39"/>
        <v>1130</v>
      </c>
      <c r="BI122" s="7" t="e">
        <f t="shared" si="61"/>
        <v>#REF!</v>
      </c>
      <c r="BJ122" s="7" t="e">
        <f t="shared" si="50"/>
        <v>#REF!</v>
      </c>
      <c r="BK122" s="7"/>
      <c r="BL122" s="63"/>
      <c r="BM122" s="7" t="e">
        <f t="shared" si="51"/>
        <v>#REF!</v>
      </c>
      <c r="BN122" s="7" t="e">
        <f t="shared" si="52"/>
        <v>#REF!</v>
      </c>
      <c r="BO122" s="89" t="e">
        <f t="shared" si="53"/>
        <v>#REF!</v>
      </c>
      <c r="BP122" s="7" t="e">
        <f t="shared" si="54"/>
        <v>#REF!</v>
      </c>
      <c r="BQ122" s="7" t="e">
        <f t="shared" si="55"/>
        <v>#REF!</v>
      </c>
      <c r="BR122" s="7"/>
      <c r="BS122" s="7"/>
      <c r="BU122" s="6" t="e">
        <f t="shared" si="56"/>
        <v>#REF!</v>
      </c>
      <c r="BX122" s="64" t="e">
        <f t="shared" si="57"/>
        <v>#REF!</v>
      </c>
      <c r="BY122" s="64" t="e">
        <f t="shared" si="40"/>
        <v>#REF!</v>
      </c>
      <c r="BZ122" s="82" t="e">
        <f t="shared" si="41"/>
        <v>#REF!</v>
      </c>
      <c r="CA122" s="64" t="e">
        <f t="shared" si="58"/>
        <v>#REF!</v>
      </c>
      <c r="CB122" s="64" t="e">
        <f t="shared" si="59"/>
        <v>#REF!</v>
      </c>
      <c r="CC122" s="64"/>
      <c r="CG122" s="64" t="e">
        <f t="shared" si="42"/>
        <v>#REF!</v>
      </c>
      <c r="CH122" s="64" t="e">
        <f t="shared" si="43"/>
        <v>#REF!</v>
      </c>
      <c r="CM122" s="64" t="e">
        <f t="shared" si="60"/>
        <v>#REF!</v>
      </c>
      <c r="CN122" s="64" t="e">
        <f t="shared" si="44"/>
        <v>#REF!</v>
      </c>
    </row>
    <row r="123" spans="1:92" x14ac:dyDescent="0.25">
      <c r="A123" s="1">
        <v>122</v>
      </c>
      <c r="B123" s="4">
        <v>120</v>
      </c>
      <c r="C123" s="2" t="s">
        <v>14</v>
      </c>
      <c r="D123" s="50" t="s">
        <v>683</v>
      </c>
      <c r="E123" s="4">
        <v>112960</v>
      </c>
      <c r="F123" s="2" t="s">
        <v>298</v>
      </c>
      <c r="G123" s="2" t="s">
        <v>299</v>
      </c>
      <c r="H123" s="51" t="str">
        <f t="shared" si="38"/>
        <v>101113-F2656</v>
      </c>
      <c r="I123" s="4">
        <v>101113</v>
      </c>
      <c r="J123" s="2" t="s">
        <v>294</v>
      </c>
      <c r="K123" s="2" t="s">
        <v>19</v>
      </c>
      <c r="L123" s="2" t="s">
        <v>300</v>
      </c>
      <c r="M123" s="2" t="s">
        <v>21</v>
      </c>
      <c r="N123" s="3">
        <v>45108</v>
      </c>
      <c r="O123" s="3">
        <v>45473</v>
      </c>
      <c r="P123" s="12"/>
      <c r="Q123" s="12"/>
      <c r="R123" s="12"/>
      <c r="S123" s="13"/>
      <c r="T123" s="16"/>
      <c r="U123" s="16"/>
      <c r="V123" s="16" t="e">
        <f>VLOOKUP(E123,#REF!,14,FALSE)</f>
        <v>#REF!</v>
      </c>
      <c r="W123" s="17"/>
      <c r="X123" s="20"/>
      <c r="Y123" s="20"/>
      <c r="Z123" s="20"/>
      <c r="AA123" s="21"/>
      <c r="AB123" s="2" t="s">
        <v>15</v>
      </c>
      <c r="AC123" s="4">
        <v>2035</v>
      </c>
      <c r="AD123" s="4"/>
      <c r="AE123" s="4"/>
      <c r="AF123" s="4">
        <v>30</v>
      </c>
      <c r="AG123" s="4"/>
      <c r="AH123" s="4">
        <v>71</v>
      </c>
      <c r="AI123" s="4"/>
      <c r="AJ123" s="4"/>
      <c r="AK123" s="4"/>
      <c r="AL123" s="4"/>
      <c r="AM123" s="4">
        <v>10</v>
      </c>
      <c r="AN123" s="4"/>
      <c r="AO123" s="4"/>
      <c r="AP123" s="4">
        <v>10</v>
      </c>
      <c r="AQ123" s="4"/>
      <c r="AR123" s="4"/>
      <c r="AS123" s="4"/>
      <c r="AT123" s="4">
        <v>30</v>
      </c>
      <c r="AU123" s="4"/>
      <c r="AV123" s="4"/>
      <c r="AW123" s="4">
        <v>290</v>
      </c>
      <c r="AX123" s="4">
        <v>2</v>
      </c>
      <c r="AY123" s="4"/>
      <c r="AZ123" s="4"/>
      <c r="BA123" s="4"/>
      <c r="BB123" s="4"/>
      <c r="BC123" s="4">
        <v>17</v>
      </c>
      <c r="BD123" s="4"/>
      <c r="BE123" s="4"/>
      <c r="BF123" s="4">
        <v>3</v>
      </c>
      <c r="BG123" s="4"/>
      <c r="BH123" s="4">
        <f t="shared" si="39"/>
        <v>463</v>
      </c>
      <c r="BI123" s="7" t="e">
        <f t="shared" si="61"/>
        <v>#REF!</v>
      </c>
      <c r="BJ123" s="7" t="e">
        <f t="shared" si="50"/>
        <v>#REF!</v>
      </c>
      <c r="BK123" s="7"/>
      <c r="BL123" s="63"/>
      <c r="BM123" s="7" t="e">
        <f t="shared" si="51"/>
        <v>#REF!</v>
      </c>
      <c r="BN123" s="7" t="e">
        <f t="shared" si="52"/>
        <v>#REF!</v>
      </c>
      <c r="BO123" s="89" t="e">
        <f t="shared" si="53"/>
        <v>#REF!</v>
      </c>
      <c r="BP123" s="7" t="e">
        <f t="shared" si="54"/>
        <v>#REF!</v>
      </c>
      <c r="BQ123" s="7" t="e">
        <f t="shared" si="55"/>
        <v>#REF!</v>
      </c>
      <c r="BR123" s="7"/>
      <c r="BS123" s="7"/>
      <c r="BU123" s="6" t="e">
        <f t="shared" si="56"/>
        <v>#REF!</v>
      </c>
      <c r="BX123" s="64" t="e">
        <f t="shared" si="57"/>
        <v>#REF!</v>
      </c>
      <c r="BY123" s="64" t="e">
        <f t="shared" si="40"/>
        <v>#REF!</v>
      </c>
      <c r="BZ123" s="82" t="e">
        <f t="shared" si="41"/>
        <v>#REF!</v>
      </c>
      <c r="CA123" s="64" t="e">
        <f t="shared" si="58"/>
        <v>#REF!</v>
      </c>
      <c r="CB123" s="64" t="e">
        <f t="shared" si="59"/>
        <v>#REF!</v>
      </c>
      <c r="CC123" s="64"/>
      <c r="CG123" s="64" t="e">
        <f t="shared" si="42"/>
        <v>#REF!</v>
      </c>
      <c r="CH123" s="64" t="e">
        <f t="shared" si="43"/>
        <v>#REF!</v>
      </c>
      <c r="CM123" s="64" t="e">
        <f t="shared" si="60"/>
        <v>#REF!</v>
      </c>
      <c r="CN123" s="64" t="e">
        <f t="shared" si="44"/>
        <v>#REF!</v>
      </c>
    </row>
    <row r="124" spans="1:92" x14ac:dyDescent="0.25">
      <c r="A124" s="1">
        <v>123</v>
      </c>
      <c r="B124" s="4">
        <v>121</v>
      </c>
      <c r="C124" s="2" t="s">
        <v>14</v>
      </c>
      <c r="D124" s="50" t="s">
        <v>684</v>
      </c>
      <c r="E124" s="4">
        <v>112963</v>
      </c>
      <c r="F124" s="2" t="s">
        <v>301</v>
      </c>
      <c r="G124" s="2" t="s">
        <v>302</v>
      </c>
      <c r="H124" s="51" t="str">
        <f t="shared" si="38"/>
        <v>101113-F342</v>
      </c>
      <c r="I124" s="4">
        <v>101113</v>
      </c>
      <c r="J124" s="2" t="s">
        <v>294</v>
      </c>
      <c r="K124" s="2" t="s">
        <v>19</v>
      </c>
      <c r="L124" s="2" t="s">
        <v>303</v>
      </c>
      <c r="M124" s="2" t="s">
        <v>21</v>
      </c>
      <c r="N124" s="3">
        <v>45108</v>
      </c>
      <c r="O124" s="3">
        <v>45473</v>
      </c>
      <c r="P124" s="12"/>
      <c r="Q124" s="12"/>
      <c r="R124" s="12"/>
      <c r="S124" s="13"/>
      <c r="T124" s="16"/>
      <c r="U124" s="16"/>
      <c r="V124" s="16" t="e">
        <f>VLOOKUP(E124,#REF!,14,FALSE)</f>
        <v>#REF!</v>
      </c>
      <c r="W124" s="17"/>
      <c r="X124" s="20"/>
      <c r="Y124" s="20"/>
      <c r="Z124" s="20"/>
      <c r="AA124" s="21"/>
      <c r="AB124" s="2" t="s">
        <v>15</v>
      </c>
      <c r="AC124" s="4">
        <v>2801</v>
      </c>
      <c r="AD124" s="4"/>
      <c r="AE124" s="4">
        <v>21</v>
      </c>
      <c r="AF124" s="4"/>
      <c r="AG124" s="4"/>
      <c r="AH124" s="4"/>
      <c r="AI124" s="4"/>
      <c r="AJ124" s="4">
        <v>10</v>
      </c>
      <c r="AK124" s="4"/>
      <c r="AL124" s="4"/>
      <c r="AM124" s="4"/>
      <c r="AN124" s="4"/>
      <c r="AO124" s="4"/>
      <c r="AP124" s="4"/>
      <c r="AQ124" s="4">
        <v>11</v>
      </c>
      <c r="AR124" s="4"/>
      <c r="AS124" s="4">
        <v>21</v>
      </c>
      <c r="AT124" s="4"/>
      <c r="AU124" s="4">
        <v>81</v>
      </c>
      <c r="AV124" s="4"/>
      <c r="AW124" s="4">
        <v>678</v>
      </c>
      <c r="AX124" s="4"/>
      <c r="AY124" s="4"/>
      <c r="AZ124" s="4"/>
      <c r="BA124" s="4"/>
      <c r="BB124" s="4"/>
      <c r="BC124" s="4"/>
      <c r="BD124" s="4">
        <v>2</v>
      </c>
      <c r="BE124" s="4"/>
      <c r="BF124" s="4">
        <v>33</v>
      </c>
      <c r="BG124" s="4"/>
      <c r="BH124" s="4">
        <f t="shared" si="39"/>
        <v>857</v>
      </c>
      <c r="BI124" s="7" t="e">
        <f t="shared" si="61"/>
        <v>#REF!</v>
      </c>
      <c r="BJ124" s="7" t="e">
        <f t="shared" si="50"/>
        <v>#REF!</v>
      </c>
      <c r="BK124" s="7"/>
      <c r="BL124" s="63"/>
      <c r="BM124" s="7" t="e">
        <f t="shared" si="51"/>
        <v>#REF!</v>
      </c>
      <c r="BN124" s="7" t="e">
        <f t="shared" si="52"/>
        <v>#REF!</v>
      </c>
      <c r="BO124" s="89" t="e">
        <f t="shared" si="53"/>
        <v>#REF!</v>
      </c>
      <c r="BP124" s="7" t="e">
        <f t="shared" si="54"/>
        <v>#REF!</v>
      </c>
      <c r="BQ124" s="7" t="e">
        <f t="shared" si="55"/>
        <v>#REF!</v>
      </c>
      <c r="BR124" s="7"/>
      <c r="BS124" s="7"/>
      <c r="BU124" s="6" t="e">
        <f t="shared" si="56"/>
        <v>#REF!</v>
      </c>
      <c r="BX124" s="64" t="e">
        <f t="shared" si="57"/>
        <v>#REF!</v>
      </c>
      <c r="BY124" s="64" t="e">
        <f t="shared" si="40"/>
        <v>#REF!</v>
      </c>
      <c r="BZ124" s="82" t="e">
        <f t="shared" si="41"/>
        <v>#REF!</v>
      </c>
      <c r="CA124" s="64" t="e">
        <f t="shared" si="58"/>
        <v>#REF!</v>
      </c>
      <c r="CB124" s="64" t="e">
        <f t="shared" si="59"/>
        <v>#REF!</v>
      </c>
      <c r="CC124" s="64"/>
      <c r="CG124" s="64" t="e">
        <f t="shared" si="42"/>
        <v>#REF!</v>
      </c>
      <c r="CH124" s="64" t="e">
        <f t="shared" si="43"/>
        <v>#REF!</v>
      </c>
      <c r="CM124" s="64" t="e">
        <f t="shared" si="60"/>
        <v>#REF!</v>
      </c>
      <c r="CN124" s="64" t="e">
        <f t="shared" si="44"/>
        <v>#REF!</v>
      </c>
    </row>
    <row r="125" spans="1:92" x14ac:dyDescent="0.25">
      <c r="A125" s="1">
        <v>124</v>
      </c>
      <c r="B125" s="4">
        <v>122</v>
      </c>
      <c r="C125" s="2" t="s">
        <v>14</v>
      </c>
      <c r="D125" s="50" t="s">
        <v>685</v>
      </c>
      <c r="E125" s="4">
        <v>113088</v>
      </c>
      <c r="F125" s="2" t="s">
        <v>304</v>
      </c>
      <c r="G125" s="2" t="s">
        <v>305</v>
      </c>
      <c r="H125" s="51" t="str">
        <f t="shared" si="38"/>
        <v>101113-F4216</v>
      </c>
      <c r="I125" s="4">
        <v>101113</v>
      </c>
      <c r="J125" s="2" t="s">
        <v>294</v>
      </c>
      <c r="K125" s="2" t="s">
        <v>19</v>
      </c>
      <c r="L125" s="2" t="s">
        <v>306</v>
      </c>
      <c r="M125" s="2" t="s">
        <v>21</v>
      </c>
      <c r="N125" s="3">
        <v>45108</v>
      </c>
      <c r="O125" s="3">
        <v>45473</v>
      </c>
      <c r="P125" s="12"/>
      <c r="Q125" s="12"/>
      <c r="R125" s="12"/>
      <c r="S125" s="13"/>
      <c r="T125" s="16"/>
      <c r="U125" s="16"/>
      <c r="V125" s="16" t="e">
        <f>VLOOKUP(E125,#REF!,14,FALSE)</f>
        <v>#REF!</v>
      </c>
      <c r="W125" s="17"/>
      <c r="X125" s="20"/>
      <c r="Y125" s="20"/>
      <c r="Z125" s="20"/>
      <c r="AA125" s="21"/>
      <c r="AB125" s="2" t="s">
        <v>15</v>
      </c>
      <c r="AC125" s="4">
        <v>1309</v>
      </c>
      <c r="AD125" s="4"/>
      <c r="AE125" s="4"/>
      <c r="AF125" s="4">
        <v>21</v>
      </c>
      <c r="AG125" s="4">
        <v>5</v>
      </c>
      <c r="AH125" s="4"/>
      <c r="AI125" s="4"/>
      <c r="AJ125" s="4"/>
      <c r="AK125" s="4"/>
      <c r="AL125" s="4"/>
      <c r="AM125" s="4"/>
      <c r="AN125" s="4"/>
      <c r="AO125" s="4"/>
      <c r="AP125" s="4">
        <v>11</v>
      </c>
      <c r="AQ125" s="4"/>
      <c r="AR125" s="4">
        <v>18</v>
      </c>
      <c r="AS125" s="4"/>
      <c r="AT125" s="4"/>
      <c r="AU125" s="4">
        <v>332</v>
      </c>
      <c r="AV125" s="4"/>
      <c r="AW125" s="4"/>
      <c r="AX125" s="4"/>
      <c r="AY125" s="4"/>
      <c r="AZ125" s="4"/>
      <c r="BA125" s="4"/>
      <c r="BB125" s="4">
        <v>2</v>
      </c>
      <c r="BC125" s="4"/>
      <c r="BD125" s="4">
        <v>30</v>
      </c>
      <c r="BE125" s="4"/>
      <c r="BF125" s="4"/>
      <c r="BG125" s="4"/>
      <c r="BH125" s="4">
        <f t="shared" si="39"/>
        <v>419</v>
      </c>
      <c r="BI125" s="7" t="e">
        <f t="shared" si="61"/>
        <v>#REF!</v>
      </c>
      <c r="BJ125" s="7" t="e">
        <f t="shared" si="50"/>
        <v>#REF!</v>
      </c>
      <c r="BK125" s="7"/>
      <c r="BL125" s="63"/>
      <c r="BM125" s="7" t="e">
        <f t="shared" si="51"/>
        <v>#REF!</v>
      </c>
      <c r="BN125" s="7" t="e">
        <f t="shared" si="52"/>
        <v>#REF!</v>
      </c>
      <c r="BO125" s="89" t="e">
        <f t="shared" si="53"/>
        <v>#REF!</v>
      </c>
      <c r="BP125" s="7" t="e">
        <f t="shared" si="54"/>
        <v>#REF!</v>
      </c>
      <c r="BQ125" s="7" t="e">
        <f t="shared" si="55"/>
        <v>#REF!</v>
      </c>
      <c r="BR125" s="7"/>
      <c r="BS125" s="7"/>
      <c r="BU125" s="6" t="e">
        <f t="shared" si="56"/>
        <v>#REF!</v>
      </c>
      <c r="BX125" s="64" t="e">
        <f t="shared" si="57"/>
        <v>#REF!</v>
      </c>
      <c r="BY125" s="64" t="e">
        <f t="shared" si="40"/>
        <v>#REF!</v>
      </c>
      <c r="BZ125" s="82" t="e">
        <f t="shared" si="41"/>
        <v>#REF!</v>
      </c>
      <c r="CA125" s="64" t="e">
        <f t="shared" si="58"/>
        <v>#REF!</v>
      </c>
      <c r="CB125" s="64" t="e">
        <f t="shared" si="59"/>
        <v>#REF!</v>
      </c>
      <c r="CC125" s="64"/>
      <c r="CG125" s="64" t="e">
        <f t="shared" si="42"/>
        <v>#REF!</v>
      </c>
      <c r="CH125" s="64" t="e">
        <f t="shared" si="43"/>
        <v>#REF!</v>
      </c>
      <c r="CM125" s="64" t="e">
        <f t="shared" si="60"/>
        <v>#REF!</v>
      </c>
      <c r="CN125" s="64" t="e">
        <f t="shared" si="44"/>
        <v>#REF!</v>
      </c>
    </row>
    <row r="126" spans="1:92" x14ac:dyDescent="0.25">
      <c r="A126" s="1">
        <v>125</v>
      </c>
      <c r="B126" s="4">
        <v>123</v>
      </c>
      <c r="C126" s="2" t="s">
        <v>14</v>
      </c>
      <c r="D126" s="50" t="s">
        <v>686</v>
      </c>
      <c r="E126" s="4">
        <v>133949</v>
      </c>
      <c r="F126" s="4">
        <v>348</v>
      </c>
      <c r="G126" s="2" t="s">
        <v>307</v>
      </c>
      <c r="H126" s="51" t="str">
        <f t="shared" si="38"/>
        <v>101113-348</v>
      </c>
      <c r="I126" s="4">
        <v>101113</v>
      </c>
      <c r="J126" s="2" t="s">
        <v>294</v>
      </c>
      <c r="K126" s="2" t="s">
        <v>19</v>
      </c>
      <c r="L126" s="2" t="s">
        <v>308</v>
      </c>
      <c r="M126" s="2" t="s">
        <v>21</v>
      </c>
      <c r="N126" s="3">
        <v>45108</v>
      </c>
      <c r="O126" s="3">
        <v>45473</v>
      </c>
      <c r="P126" s="12"/>
      <c r="Q126" s="12"/>
      <c r="R126" s="12"/>
      <c r="S126" s="13"/>
      <c r="T126" s="16"/>
      <c r="U126" s="16"/>
      <c r="V126" s="16" t="e">
        <f>VLOOKUP(E126,#REF!,14,FALSE)</f>
        <v>#REF!</v>
      </c>
      <c r="W126" s="17"/>
      <c r="X126" s="20"/>
      <c r="Y126" s="20"/>
      <c r="Z126" s="20"/>
      <c r="AA126" s="21"/>
      <c r="AB126" s="2" t="s">
        <v>15</v>
      </c>
      <c r="AC126" s="4">
        <v>1507</v>
      </c>
      <c r="AD126" s="4">
        <v>73</v>
      </c>
      <c r="AE126" s="4">
        <v>10</v>
      </c>
      <c r="AF126" s="4">
        <v>22</v>
      </c>
      <c r="AG126" s="4">
        <v>55</v>
      </c>
      <c r="AH126" s="4"/>
      <c r="AI126" s="4">
        <v>3</v>
      </c>
      <c r="AJ126" s="4">
        <v>15</v>
      </c>
      <c r="AK126" s="4"/>
      <c r="AL126" s="4"/>
      <c r="AM126" s="4">
        <v>34</v>
      </c>
      <c r="AN126" s="4"/>
      <c r="AO126" s="4"/>
      <c r="AP126" s="4">
        <v>31</v>
      </c>
      <c r="AQ126" s="4">
        <v>156</v>
      </c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>
        <v>1</v>
      </c>
      <c r="BC126" s="4">
        <v>65</v>
      </c>
      <c r="BD126" s="4">
        <v>30</v>
      </c>
      <c r="BE126" s="4"/>
      <c r="BF126" s="4">
        <v>8</v>
      </c>
      <c r="BG126" s="4"/>
      <c r="BH126" s="4">
        <f t="shared" si="39"/>
        <v>503</v>
      </c>
      <c r="BI126" s="7" t="e">
        <f t="shared" si="61"/>
        <v>#REF!</v>
      </c>
      <c r="BJ126" s="7" t="e">
        <f t="shared" si="50"/>
        <v>#REF!</v>
      </c>
      <c r="BK126" s="7"/>
      <c r="BL126" s="63"/>
      <c r="BM126" s="7" t="e">
        <f t="shared" si="51"/>
        <v>#REF!</v>
      </c>
      <c r="BN126" s="7" t="e">
        <f t="shared" si="52"/>
        <v>#REF!</v>
      </c>
      <c r="BO126" s="89" t="e">
        <f t="shared" si="53"/>
        <v>#REF!</v>
      </c>
      <c r="BP126" s="7" t="e">
        <f t="shared" si="54"/>
        <v>#REF!</v>
      </c>
      <c r="BQ126" s="7" t="e">
        <f t="shared" si="55"/>
        <v>#REF!</v>
      </c>
      <c r="BR126" s="7"/>
      <c r="BS126" s="7"/>
      <c r="BU126" s="6" t="e">
        <f t="shared" si="56"/>
        <v>#REF!</v>
      </c>
      <c r="BX126" s="64" t="e">
        <f t="shared" si="57"/>
        <v>#REF!</v>
      </c>
      <c r="BY126" s="64" t="e">
        <f t="shared" si="40"/>
        <v>#REF!</v>
      </c>
      <c r="BZ126" s="82" t="e">
        <f t="shared" si="41"/>
        <v>#REF!</v>
      </c>
      <c r="CA126" s="64" t="e">
        <f t="shared" si="58"/>
        <v>#REF!</v>
      </c>
      <c r="CB126" s="64" t="e">
        <f t="shared" si="59"/>
        <v>#REF!</v>
      </c>
      <c r="CC126" s="64"/>
      <c r="CG126" s="64" t="e">
        <f t="shared" si="42"/>
        <v>#REF!</v>
      </c>
      <c r="CH126" s="64" t="e">
        <f t="shared" si="43"/>
        <v>#REF!</v>
      </c>
      <c r="CM126" s="64" t="e">
        <f t="shared" si="60"/>
        <v>#REF!</v>
      </c>
      <c r="CN126" s="64" t="e">
        <f t="shared" si="44"/>
        <v>#REF!</v>
      </c>
    </row>
    <row r="127" spans="1:92" x14ac:dyDescent="0.25">
      <c r="A127" s="1">
        <v>126</v>
      </c>
      <c r="B127" s="4">
        <v>124</v>
      </c>
      <c r="C127" s="2" t="s">
        <v>14</v>
      </c>
      <c r="D127" s="50" t="s">
        <v>687</v>
      </c>
      <c r="E127" s="4">
        <v>134209</v>
      </c>
      <c r="F127" s="4">
        <v>1234</v>
      </c>
      <c r="G127" s="2" t="s">
        <v>309</v>
      </c>
      <c r="H127" s="51" t="str">
        <f t="shared" si="38"/>
        <v>100811-1234</v>
      </c>
      <c r="I127" s="4">
        <v>100811</v>
      </c>
      <c r="J127" s="2" t="s">
        <v>310</v>
      </c>
      <c r="K127" s="2" t="s">
        <v>19</v>
      </c>
      <c r="L127" s="2" t="s">
        <v>311</v>
      </c>
      <c r="M127" s="2" t="s">
        <v>21</v>
      </c>
      <c r="N127" s="3">
        <v>45108</v>
      </c>
      <c r="O127" s="3">
        <v>45473</v>
      </c>
      <c r="P127" s="12"/>
      <c r="Q127" s="12"/>
      <c r="R127" s="12"/>
      <c r="S127" s="13"/>
      <c r="T127" s="16">
        <f>1.53*10</f>
        <v>15.3</v>
      </c>
      <c r="U127" s="16">
        <v>1</v>
      </c>
      <c r="V127" s="16"/>
      <c r="W127" s="17"/>
      <c r="X127" s="20"/>
      <c r="Y127" s="20"/>
      <c r="Z127" s="20"/>
      <c r="AA127" s="21"/>
      <c r="AB127" s="2" t="s">
        <v>15</v>
      </c>
      <c r="AC127" s="4">
        <v>468</v>
      </c>
      <c r="AD127" s="4"/>
      <c r="AE127" s="4">
        <v>17</v>
      </c>
      <c r="AF127" s="4"/>
      <c r="AG127" s="4"/>
      <c r="AH127" s="4">
        <v>27</v>
      </c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>
        <v>196</v>
      </c>
      <c r="AZ127" s="4"/>
      <c r="BA127" s="4"/>
      <c r="BB127" s="4"/>
      <c r="BC127" s="4"/>
      <c r="BD127" s="4"/>
      <c r="BE127" s="4"/>
      <c r="BF127" s="4"/>
      <c r="BG127" s="4"/>
      <c r="BH127" s="4">
        <f t="shared" si="39"/>
        <v>240</v>
      </c>
      <c r="BI127" s="7">
        <f>T127+U127</f>
        <v>16.3</v>
      </c>
      <c r="BJ127" s="7">
        <f t="shared" si="50"/>
        <v>20.23</v>
      </c>
      <c r="BK127" s="7"/>
      <c r="BL127" s="63"/>
      <c r="BM127" s="7">
        <f t="shared" si="51"/>
        <v>20.23</v>
      </c>
      <c r="BN127" s="7">
        <f t="shared" si="52"/>
        <v>3.9299999999999997</v>
      </c>
      <c r="BO127" s="89">
        <f t="shared" si="53"/>
        <v>0.19426594167078595</v>
      </c>
      <c r="BP127" s="7">
        <f t="shared" si="54"/>
        <v>7628.4000000000005</v>
      </c>
      <c r="BQ127" s="7">
        <f t="shared" si="55"/>
        <v>9467.64</v>
      </c>
      <c r="BR127" s="7"/>
      <c r="BS127" s="7"/>
      <c r="BU127" s="6">
        <f t="shared" si="56"/>
        <v>21.290000000000003</v>
      </c>
      <c r="BX127" s="64">
        <f t="shared" si="57"/>
        <v>21.290000000000003</v>
      </c>
      <c r="BY127" s="64">
        <f t="shared" si="40"/>
        <v>4.990000000000002</v>
      </c>
      <c r="BZ127" s="82">
        <f t="shared" si="41"/>
        <v>0.23438233912635045</v>
      </c>
      <c r="CA127" s="64">
        <f t="shared" si="58"/>
        <v>7628.4000000000005</v>
      </c>
      <c r="CB127" s="64">
        <f t="shared" si="59"/>
        <v>9963.7200000000012</v>
      </c>
      <c r="CC127" s="64"/>
      <c r="CG127" s="64">
        <f t="shared" si="42"/>
        <v>3912</v>
      </c>
      <c r="CH127" s="64">
        <f t="shared" si="43"/>
        <v>4855.2</v>
      </c>
      <c r="CM127" s="64">
        <f t="shared" si="60"/>
        <v>3912</v>
      </c>
      <c r="CN127" s="64">
        <f t="shared" si="44"/>
        <v>5109.6000000000004</v>
      </c>
    </row>
    <row r="128" spans="1:92" x14ac:dyDescent="0.25">
      <c r="A128" s="1">
        <v>127</v>
      </c>
      <c r="B128" s="4">
        <v>125</v>
      </c>
      <c r="C128" s="2" t="s">
        <v>14</v>
      </c>
      <c r="D128" s="50" t="s">
        <v>688</v>
      </c>
      <c r="E128" s="4">
        <v>138839</v>
      </c>
      <c r="F128" s="4">
        <v>3020</v>
      </c>
      <c r="G128" s="2" t="s">
        <v>312</v>
      </c>
      <c r="H128" s="51" t="str">
        <f t="shared" si="38"/>
        <v>100811-3020</v>
      </c>
      <c r="I128" s="4">
        <v>100811</v>
      </c>
      <c r="J128" s="2" t="s">
        <v>310</v>
      </c>
      <c r="K128" s="2" t="s">
        <v>19</v>
      </c>
      <c r="L128" s="2" t="s">
        <v>311</v>
      </c>
      <c r="M128" s="2" t="s">
        <v>21</v>
      </c>
      <c r="N128" s="3">
        <v>45108</v>
      </c>
      <c r="O128" s="3">
        <v>45473</v>
      </c>
      <c r="P128" s="12"/>
      <c r="Q128" s="12"/>
      <c r="R128" s="12"/>
      <c r="S128" s="13"/>
      <c r="T128" s="16">
        <f>3.14*10</f>
        <v>31.400000000000002</v>
      </c>
      <c r="U128" s="16">
        <v>1</v>
      </c>
      <c r="V128" s="16"/>
      <c r="W128" s="17"/>
      <c r="X128" s="20"/>
      <c r="Y128" s="20"/>
      <c r="Z128" s="20"/>
      <c r="AA128" s="21"/>
      <c r="AB128" s="2" t="s">
        <v>15</v>
      </c>
      <c r="AC128" s="4">
        <v>100</v>
      </c>
      <c r="AD128" s="4"/>
      <c r="AE128" s="4"/>
      <c r="AF128" s="4"/>
      <c r="AG128" s="4">
        <v>1</v>
      </c>
      <c r="AH128" s="4">
        <v>123</v>
      </c>
      <c r="AI128" s="4"/>
      <c r="AJ128" s="4">
        <v>35</v>
      </c>
      <c r="AK128" s="4"/>
      <c r="AL128" s="4"/>
      <c r="AM128" s="4"/>
      <c r="AN128" s="4"/>
      <c r="AO128" s="4"/>
      <c r="AP128" s="4">
        <v>8</v>
      </c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>
        <v>13</v>
      </c>
      <c r="BD128" s="4"/>
      <c r="BE128" s="4"/>
      <c r="BF128" s="4"/>
      <c r="BG128" s="4">
        <v>170</v>
      </c>
      <c r="BH128" s="4">
        <f t="shared" si="39"/>
        <v>350</v>
      </c>
      <c r="BI128" s="7">
        <f>T128+U128</f>
        <v>32.400000000000006</v>
      </c>
      <c r="BJ128" s="7">
        <f t="shared" si="50"/>
        <v>40.229999999999997</v>
      </c>
      <c r="BK128" s="7"/>
      <c r="BL128" s="63"/>
      <c r="BM128" s="7">
        <f t="shared" si="51"/>
        <v>40.229999999999997</v>
      </c>
      <c r="BN128" s="7">
        <f t="shared" si="52"/>
        <v>7.8299999999999912</v>
      </c>
      <c r="BO128" s="89">
        <f t="shared" si="53"/>
        <v>0.19463087248322128</v>
      </c>
      <c r="BP128" s="7">
        <f t="shared" si="54"/>
        <v>3240.0000000000005</v>
      </c>
      <c r="BQ128" s="7">
        <f t="shared" si="55"/>
        <v>4022.9999999999995</v>
      </c>
      <c r="BR128" s="7"/>
      <c r="BS128" s="7"/>
      <c r="BU128" s="6">
        <f t="shared" si="56"/>
        <v>42.339999999999996</v>
      </c>
      <c r="BX128" s="64">
        <f t="shared" si="57"/>
        <v>42.339999999999996</v>
      </c>
      <c r="BY128" s="64">
        <f t="shared" si="40"/>
        <v>9.9399999999999906</v>
      </c>
      <c r="BZ128" s="82">
        <f t="shared" si="41"/>
        <v>0.23476617855455814</v>
      </c>
      <c r="CA128" s="64">
        <f t="shared" si="58"/>
        <v>3240.0000000000005</v>
      </c>
      <c r="CB128" s="64">
        <f t="shared" si="59"/>
        <v>4234</v>
      </c>
      <c r="CC128" s="64"/>
      <c r="CG128" s="64">
        <f t="shared" si="42"/>
        <v>11340.000000000002</v>
      </c>
      <c r="CH128" s="64">
        <f t="shared" si="43"/>
        <v>14080.499999999998</v>
      </c>
      <c r="CM128" s="64">
        <f t="shared" si="60"/>
        <v>11340.000000000002</v>
      </c>
      <c r="CN128" s="64">
        <f t="shared" si="44"/>
        <v>14818.999999999998</v>
      </c>
    </row>
    <row r="129" spans="1:92" x14ac:dyDescent="0.25">
      <c r="A129" s="1">
        <v>128</v>
      </c>
      <c r="B129" s="4">
        <v>126</v>
      </c>
      <c r="C129" s="2" t="s">
        <v>14</v>
      </c>
      <c r="D129" s="50" t="s">
        <v>689</v>
      </c>
      <c r="E129" s="4">
        <v>144915</v>
      </c>
      <c r="F129" s="2" t="s">
        <v>313</v>
      </c>
      <c r="G129" s="2" t="s">
        <v>314</v>
      </c>
      <c r="H129" s="51" t="str">
        <f t="shared" si="38"/>
        <v>100170-60-00011/693766</v>
      </c>
      <c r="I129" s="4">
        <v>100170</v>
      </c>
      <c r="J129" s="2" t="s">
        <v>315</v>
      </c>
      <c r="K129" s="2" t="s">
        <v>19</v>
      </c>
      <c r="L129" s="2" t="s">
        <v>316</v>
      </c>
      <c r="M129" s="2" t="s">
        <v>21</v>
      </c>
      <c r="N129" s="3">
        <v>45108</v>
      </c>
      <c r="O129" s="3">
        <v>45473</v>
      </c>
      <c r="P129" s="12"/>
      <c r="Q129" s="12"/>
      <c r="R129" s="12">
        <v>81.5</v>
      </c>
      <c r="S129" s="55" t="s">
        <v>1641</v>
      </c>
      <c r="T129" s="16"/>
      <c r="U129" s="16"/>
      <c r="V129" s="16"/>
      <c r="W129" s="17"/>
      <c r="X129" s="20"/>
      <c r="Y129" s="20"/>
      <c r="Z129" s="20"/>
      <c r="AA129" s="21"/>
      <c r="AB129" s="2" t="s">
        <v>15</v>
      </c>
      <c r="AC129" s="4">
        <v>543</v>
      </c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>
        <v>130</v>
      </c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>
        <f t="shared" si="39"/>
        <v>130</v>
      </c>
      <c r="BI129" s="62">
        <f>R129</f>
        <v>81.5</v>
      </c>
      <c r="BJ129" s="7">
        <f t="shared" si="50"/>
        <v>101.23</v>
      </c>
      <c r="BK129" s="7"/>
      <c r="BL129" s="63"/>
      <c r="BM129" s="7">
        <f t="shared" si="51"/>
        <v>101.23</v>
      </c>
      <c r="BN129" s="7">
        <f t="shared" si="52"/>
        <v>19.730000000000004</v>
      </c>
      <c r="BO129" s="89">
        <f t="shared" si="53"/>
        <v>0.1949026968290033</v>
      </c>
      <c r="BP129" s="7">
        <f t="shared" si="54"/>
        <v>44254.5</v>
      </c>
      <c r="BQ129" s="7">
        <f t="shared" si="55"/>
        <v>54967.89</v>
      </c>
      <c r="BR129" s="7"/>
      <c r="BS129" s="7"/>
      <c r="BU129" s="6">
        <f t="shared" si="56"/>
        <v>106.52000000000001</v>
      </c>
      <c r="BX129" s="64">
        <f t="shared" si="57"/>
        <v>106.52000000000001</v>
      </c>
      <c r="BY129" s="64">
        <f t="shared" si="40"/>
        <v>25.02000000000001</v>
      </c>
      <c r="BZ129" s="82">
        <f t="shared" si="41"/>
        <v>0.23488546751783709</v>
      </c>
      <c r="CA129" s="64">
        <f t="shared" si="58"/>
        <v>44254.5</v>
      </c>
      <c r="CB129" s="64">
        <f t="shared" si="59"/>
        <v>57840.360000000008</v>
      </c>
      <c r="CC129" s="64"/>
      <c r="CG129" s="64">
        <f t="shared" si="42"/>
        <v>10595</v>
      </c>
      <c r="CH129" s="64">
        <f t="shared" si="43"/>
        <v>13159.9</v>
      </c>
      <c r="CM129" s="64">
        <f t="shared" si="60"/>
        <v>10595</v>
      </c>
      <c r="CN129" s="64">
        <f t="shared" si="44"/>
        <v>13847.600000000002</v>
      </c>
    </row>
    <row r="130" spans="1:92" x14ac:dyDescent="0.25">
      <c r="A130" s="1">
        <v>129</v>
      </c>
      <c r="B130" s="4">
        <v>127</v>
      </c>
      <c r="C130" s="2" t="s">
        <v>14</v>
      </c>
      <c r="D130" s="50" t="s">
        <v>690</v>
      </c>
      <c r="E130" s="4">
        <v>149611</v>
      </c>
      <c r="F130" s="54" t="s">
        <v>317</v>
      </c>
      <c r="G130" s="2" t="s">
        <v>318</v>
      </c>
      <c r="H130" s="51" t="str">
        <f t="shared" si="38"/>
        <v>100170-3000000038/752492</v>
      </c>
      <c r="I130" s="4">
        <v>100170</v>
      </c>
      <c r="J130" s="2" t="s">
        <v>315</v>
      </c>
      <c r="K130" s="2" t="s">
        <v>19</v>
      </c>
      <c r="L130" s="2" t="s">
        <v>319</v>
      </c>
      <c r="M130" s="2" t="s">
        <v>21</v>
      </c>
      <c r="N130" s="3">
        <v>45108</v>
      </c>
      <c r="O130" s="3">
        <v>45473</v>
      </c>
      <c r="P130" s="12"/>
      <c r="Q130" s="12"/>
      <c r="R130" s="12">
        <v>81.5</v>
      </c>
      <c r="S130" s="55" t="s">
        <v>1641</v>
      </c>
      <c r="T130" s="16"/>
      <c r="U130" s="16"/>
      <c r="V130" s="16"/>
      <c r="W130" s="17"/>
      <c r="X130" s="20"/>
      <c r="Y130" s="20"/>
      <c r="Z130" s="20"/>
      <c r="AA130" s="21"/>
      <c r="AB130" s="2" t="s">
        <v>15</v>
      </c>
      <c r="AC130" s="4">
        <v>293</v>
      </c>
      <c r="AD130" s="4">
        <v>70</v>
      </c>
      <c r="AE130" s="4"/>
      <c r="AF130" s="4"/>
      <c r="AG130" s="4"/>
      <c r="AH130" s="4"/>
      <c r="AI130" s="4"/>
      <c r="AJ130" s="4">
        <v>1</v>
      </c>
      <c r="AK130" s="4"/>
      <c r="AL130" s="4"/>
      <c r="AM130" s="4"/>
      <c r="AN130" s="4"/>
      <c r="AO130" s="4">
        <v>132</v>
      </c>
      <c r="AP130" s="4"/>
      <c r="AQ130" s="4">
        <v>4</v>
      </c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>
        <f t="shared" si="39"/>
        <v>207</v>
      </c>
      <c r="BI130" s="62">
        <f>R130</f>
        <v>81.5</v>
      </c>
      <c r="BJ130" s="7">
        <f t="shared" si="50"/>
        <v>101.23</v>
      </c>
      <c r="BK130" s="7"/>
      <c r="BL130" s="63"/>
      <c r="BM130" s="7">
        <f t="shared" si="51"/>
        <v>101.23</v>
      </c>
      <c r="BN130" s="7">
        <f t="shared" si="52"/>
        <v>19.730000000000004</v>
      </c>
      <c r="BO130" s="89">
        <f t="shared" si="53"/>
        <v>0.1949026968290033</v>
      </c>
      <c r="BP130" s="7">
        <f t="shared" si="54"/>
        <v>23879.5</v>
      </c>
      <c r="BQ130" s="7">
        <f t="shared" si="55"/>
        <v>29660.39</v>
      </c>
      <c r="BR130" s="7"/>
      <c r="BS130" s="7"/>
      <c r="BU130" s="6">
        <f t="shared" si="56"/>
        <v>106.52000000000001</v>
      </c>
      <c r="BX130" s="64">
        <f t="shared" si="57"/>
        <v>106.52000000000001</v>
      </c>
      <c r="BY130" s="64">
        <f t="shared" si="40"/>
        <v>25.02000000000001</v>
      </c>
      <c r="BZ130" s="82">
        <f t="shared" si="41"/>
        <v>0.23488546751783709</v>
      </c>
      <c r="CA130" s="64">
        <f t="shared" si="58"/>
        <v>23879.5</v>
      </c>
      <c r="CB130" s="64">
        <f t="shared" si="59"/>
        <v>31210.360000000004</v>
      </c>
      <c r="CC130" s="64"/>
      <c r="CG130" s="64">
        <f t="shared" si="42"/>
        <v>16870.5</v>
      </c>
      <c r="CH130" s="64">
        <f t="shared" si="43"/>
        <v>20954.61</v>
      </c>
      <c r="CM130" s="64">
        <f t="shared" si="60"/>
        <v>16870.5</v>
      </c>
      <c r="CN130" s="64">
        <f t="shared" si="44"/>
        <v>22049.640000000003</v>
      </c>
    </row>
    <row r="131" spans="1:92" x14ac:dyDescent="0.25">
      <c r="A131" s="1">
        <v>130</v>
      </c>
      <c r="B131" s="4">
        <v>128</v>
      </c>
      <c r="C131" s="2" t="s">
        <v>14</v>
      </c>
      <c r="D131" s="50" t="s">
        <v>691</v>
      </c>
      <c r="E131" s="4">
        <v>402069</v>
      </c>
      <c r="F131" s="4">
        <v>826051</v>
      </c>
      <c r="G131" s="2" t="s">
        <v>320</v>
      </c>
      <c r="H131" s="51" t="str">
        <f t="shared" ref="H131:H194" si="62">_xlfn.CONCAT(I131,"-",F131)</f>
        <v>100255-826051</v>
      </c>
      <c r="I131" s="4">
        <v>100255</v>
      </c>
      <c r="J131" s="2" t="s">
        <v>321</v>
      </c>
      <c r="K131" s="2" t="s">
        <v>19</v>
      </c>
      <c r="L131" s="2" t="s">
        <v>322</v>
      </c>
      <c r="M131" s="2" t="s">
        <v>21</v>
      </c>
      <c r="N131" s="3">
        <v>45108</v>
      </c>
      <c r="O131" s="3">
        <v>45473</v>
      </c>
      <c r="P131" s="12"/>
      <c r="Q131" s="12"/>
      <c r="R131" s="12"/>
      <c r="S131" s="13"/>
      <c r="T131" s="16" t="e">
        <f>VLOOKUP(E131,#REF!,12,FALSE)</f>
        <v>#REF!</v>
      </c>
      <c r="U131" s="16"/>
      <c r="V131" s="16" t="e">
        <f>VLOOKUP(E131,#REF!,14,FALSE)</f>
        <v>#REF!</v>
      </c>
      <c r="W131" s="17"/>
      <c r="X131" s="20"/>
      <c r="Y131" s="20"/>
      <c r="Z131" s="20">
        <v>78.900000000000006</v>
      </c>
      <c r="AA131" s="56" t="s">
        <v>1671</v>
      </c>
      <c r="AB131" s="2" t="s">
        <v>15</v>
      </c>
      <c r="AC131" s="4">
        <v>207</v>
      </c>
      <c r="AD131" s="4"/>
      <c r="AE131" s="4"/>
      <c r="AF131" s="4"/>
      <c r="AG131" s="4"/>
      <c r="AH131" s="4"/>
      <c r="AI131" s="4"/>
      <c r="AJ131" s="4"/>
      <c r="AK131" s="4"/>
      <c r="AL131" s="4">
        <v>14</v>
      </c>
      <c r="AM131" s="4"/>
      <c r="AN131" s="4"/>
      <c r="AO131" s="4"/>
      <c r="AP131" s="4"/>
      <c r="AQ131" s="4"/>
      <c r="AR131" s="4"/>
      <c r="AS131" s="4"/>
      <c r="AT131" s="4"/>
      <c r="AU131" s="4">
        <v>173</v>
      </c>
      <c r="AV131" s="4">
        <v>44</v>
      </c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>
        <f t="shared" si="39"/>
        <v>231</v>
      </c>
      <c r="BI131" s="7">
        <f t="shared" ref="BI131:BI146" si="63">Z131</f>
        <v>78.900000000000006</v>
      </c>
      <c r="BJ131" s="7">
        <f t="shared" si="50"/>
        <v>98</v>
      </c>
      <c r="BK131" s="7"/>
      <c r="BL131" s="63">
        <v>-13.17</v>
      </c>
      <c r="BM131" s="7">
        <f t="shared" si="51"/>
        <v>84.83</v>
      </c>
      <c r="BN131" s="7">
        <f t="shared" si="52"/>
        <v>19.099999999999994</v>
      </c>
      <c r="BO131" s="89">
        <f t="shared" si="53"/>
        <v>0.19489795918367342</v>
      </c>
      <c r="BP131" s="7">
        <f t="shared" si="54"/>
        <v>16332.300000000001</v>
      </c>
      <c r="BQ131" s="7">
        <f t="shared" si="55"/>
        <v>20286</v>
      </c>
      <c r="BR131" s="7"/>
      <c r="BS131" s="7"/>
      <c r="BU131" s="6">
        <f t="shared" si="56"/>
        <v>103.12</v>
      </c>
      <c r="BW131" s="65">
        <f>BL131</f>
        <v>-13.17</v>
      </c>
      <c r="BX131" s="64">
        <f t="shared" si="57"/>
        <v>89.95</v>
      </c>
      <c r="BY131" s="64">
        <f t="shared" si="40"/>
        <v>24.22</v>
      </c>
      <c r="BZ131" s="82">
        <f t="shared" si="41"/>
        <v>0.23487199379363846</v>
      </c>
      <c r="CA131" s="64">
        <f t="shared" si="58"/>
        <v>16332.300000000001</v>
      </c>
      <c r="CB131" s="64">
        <f t="shared" si="59"/>
        <v>21345.84</v>
      </c>
      <c r="CC131" s="64"/>
      <c r="CG131" s="64">
        <f t="shared" si="42"/>
        <v>18225.900000000001</v>
      </c>
      <c r="CH131" s="64">
        <f t="shared" si="43"/>
        <v>22638</v>
      </c>
      <c r="CM131" s="64">
        <f t="shared" si="60"/>
        <v>18225.900000000001</v>
      </c>
      <c r="CN131" s="64">
        <f t="shared" si="44"/>
        <v>23820.720000000001</v>
      </c>
    </row>
    <row r="132" spans="1:92" x14ac:dyDescent="0.25">
      <c r="A132" s="1">
        <v>131</v>
      </c>
      <c r="B132" s="4">
        <v>129</v>
      </c>
      <c r="C132" s="2" t="s">
        <v>14</v>
      </c>
      <c r="D132" s="50" t="s">
        <v>692</v>
      </c>
      <c r="E132" s="4">
        <v>402071</v>
      </c>
      <c r="F132" s="4">
        <v>827051</v>
      </c>
      <c r="G132" s="2" t="s">
        <v>323</v>
      </c>
      <c r="H132" s="51" t="str">
        <f t="shared" si="62"/>
        <v>100255-827051</v>
      </c>
      <c r="I132" s="4">
        <v>100255</v>
      </c>
      <c r="J132" s="2" t="s">
        <v>321</v>
      </c>
      <c r="K132" s="2" t="s">
        <v>19</v>
      </c>
      <c r="L132" s="2" t="s">
        <v>324</v>
      </c>
      <c r="M132" s="2" t="s">
        <v>21</v>
      </c>
      <c r="N132" s="3">
        <v>45108</v>
      </c>
      <c r="O132" s="3">
        <v>45473</v>
      </c>
      <c r="P132" s="12"/>
      <c r="Q132" s="12"/>
      <c r="R132" s="12"/>
      <c r="S132" s="13"/>
      <c r="T132" s="16" t="e">
        <f>VLOOKUP(E132,#REF!,12,FALSE)</f>
        <v>#REF!</v>
      </c>
      <c r="U132" s="16"/>
      <c r="V132" s="16" t="e">
        <f>VLOOKUP(E132,#REF!,14,FALSE)</f>
        <v>#REF!</v>
      </c>
      <c r="W132" s="17"/>
      <c r="X132" s="20"/>
      <c r="Y132" s="20"/>
      <c r="Z132" s="20">
        <v>81.900000000000006</v>
      </c>
      <c r="AA132" s="56" t="s">
        <v>1671</v>
      </c>
      <c r="AB132" s="2" t="s">
        <v>15</v>
      </c>
      <c r="AC132" s="4">
        <v>954</v>
      </c>
      <c r="AD132" s="4"/>
      <c r="AE132" s="4"/>
      <c r="AF132" s="4"/>
      <c r="AG132" s="4"/>
      <c r="AH132" s="4"/>
      <c r="AI132" s="4"/>
      <c r="AJ132" s="4"/>
      <c r="AK132" s="4"/>
      <c r="AL132" s="4">
        <v>8</v>
      </c>
      <c r="AM132" s="4"/>
      <c r="AN132" s="4"/>
      <c r="AO132" s="4"/>
      <c r="AP132" s="4"/>
      <c r="AQ132" s="4">
        <v>21</v>
      </c>
      <c r="AR132" s="4"/>
      <c r="AS132" s="4"/>
      <c r="AT132" s="4"/>
      <c r="AU132" s="4">
        <v>135</v>
      </c>
      <c r="AV132" s="4">
        <v>60</v>
      </c>
      <c r="AW132" s="4"/>
      <c r="AX132" s="4"/>
      <c r="AY132" s="4"/>
      <c r="AZ132" s="4">
        <v>97</v>
      </c>
      <c r="BA132" s="4">
        <v>4</v>
      </c>
      <c r="BB132" s="4"/>
      <c r="BC132" s="4"/>
      <c r="BD132" s="4"/>
      <c r="BE132" s="4"/>
      <c r="BF132" s="4"/>
      <c r="BG132" s="4"/>
      <c r="BH132" s="4">
        <f t="shared" ref="BH132:BH195" si="64">SUM(AD132:BG132)</f>
        <v>325</v>
      </c>
      <c r="BI132" s="7">
        <f t="shared" si="63"/>
        <v>81.900000000000006</v>
      </c>
      <c r="BJ132" s="7">
        <f t="shared" si="50"/>
        <v>101.72</v>
      </c>
      <c r="BK132" s="7"/>
      <c r="BL132" s="63">
        <v>-9.64</v>
      </c>
      <c r="BM132" s="7">
        <f t="shared" si="51"/>
        <v>92.08</v>
      </c>
      <c r="BN132" s="7">
        <f t="shared" si="52"/>
        <v>19.819999999999993</v>
      </c>
      <c r="BO132" s="89">
        <f t="shared" si="53"/>
        <v>0.19484860401101056</v>
      </c>
      <c r="BP132" s="7">
        <f t="shared" si="54"/>
        <v>78132.600000000006</v>
      </c>
      <c r="BQ132" s="7">
        <f t="shared" si="55"/>
        <v>97040.88</v>
      </c>
      <c r="BR132" s="7"/>
      <c r="BS132" s="7"/>
      <c r="BU132" s="6">
        <f t="shared" si="56"/>
        <v>107.04</v>
      </c>
      <c r="BW132" s="65">
        <f>BL132</f>
        <v>-9.64</v>
      </c>
      <c r="BX132" s="64">
        <f t="shared" si="57"/>
        <v>97.4</v>
      </c>
      <c r="BY132" s="64">
        <f t="shared" ref="BY132:BY151" si="65">(BU132+BV132)-BI132</f>
        <v>25.14</v>
      </c>
      <c r="BZ132" s="82">
        <f t="shared" ref="BZ132:BZ195" si="66">((BU132+BV132)-BI132)/(BU132+BV132)</f>
        <v>0.23486547085201792</v>
      </c>
      <c r="CA132" s="64">
        <f t="shared" si="58"/>
        <v>78132.600000000006</v>
      </c>
      <c r="CB132" s="64">
        <f t="shared" si="59"/>
        <v>102116.16</v>
      </c>
      <c r="CC132" s="64"/>
      <c r="CG132" s="64">
        <f t="shared" ref="CG132:CG195" si="67">BI132*BH132</f>
        <v>26617.500000000004</v>
      </c>
      <c r="CH132" s="64">
        <f t="shared" ref="CH132:CH195" si="68">(BJ132+BK132)*BH132</f>
        <v>33059</v>
      </c>
      <c r="CM132" s="64">
        <f t="shared" si="60"/>
        <v>26617.500000000004</v>
      </c>
      <c r="CN132" s="64">
        <f t="shared" ref="CN132:CN195" si="69">(BU132+BV132)*BH132</f>
        <v>34788</v>
      </c>
    </row>
    <row r="133" spans="1:92" x14ac:dyDescent="0.25">
      <c r="A133" s="1">
        <v>132</v>
      </c>
      <c r="B133" s="4">
        <v>130</v>
      </c>
      <c r="C133" s="2" t="s">
        <v>14</v>
      </c>
      <c r="D133" s="50" t="s">
        <v>693</v>
      </c>
      <c r="E133" s="4">
        <v>401819</v>
      </c>
      <c r="F133" s="4">
        <v>952000</v>
      </c>
      <c r="G133" s="2" t="s">
        <v>325</v>
      </c>
      <c r="H133" s="51" t="str">
        <f t="shared" si="62"/>
        <v>100255-952000</v>
      </c>
      <c r="I133" s="4">
        <v>100255</v>
      </c>
      <c r="J133" s="2" t="s">
        <v>321</v>
      </c>
      <c r="K133" s="2" t="s">
        <v>19</v>
      </c>
      <c r="L133" s="2" t="s">
        <v>326</v>
      </c>
      <c r="M133" s="2" t="s">
        <v>21</v>
      </c>
      <c r="N133" s="3">
        <v>45108</v>
      </c>
      <c r="O133" s="3">
        <v>45473</v>
      </c>
      <c r="P133" s="12"/>
      <c r="Q133" s="12"/>
      <c r="R133" s="12"/>
      <c r="S133" s="13"/>
      <c r="T133" s="16" t="e">
        <f>VLOOKUP(E133,#REF!,12,FALSE)</f>
        <v>#REF!</v>
      </c>
      <c r="U133" s="16"/>
      <c r="V133" s="16" t="e">
        <f>VLOOKUP(E133,#REF!,14,FALSE)</f>
        <v>#REF!</v>
      </c>
      <c r="W133" s="17"/>
      <c r="X133" s="20"/>
      <c r="Y133" s="20"/>
      <c r="Z133" s="20">
        <v>73.599999999999994</v>
      </c>
      <c r="AA133" s="56" t="s">
        <v>1671</v>
      </c>
      <c r="AB133" s="2" t="s">
        <v>15</v>
      </c>
      <c r="AC133" s="4">
        <v>1851</v>
      </c>
      <c r="AD133" s="4">
        <v>181</v>
      </c>
      <c r="AE133" s="4"/>
      <c r="AF133" s="4"/>
      <c r="AG133" s="4">
        <v>54</v>
      </c>
      <c r="AH133" s="4"/>
      <c r="AI133" s="4"/>
      <c r="AJ133" s="4">
        <v>11</v>
      </c>
      <c r="AK133" s="4">
        <v>102</v>
      </c>
      <c r="AL133" s="4">
        <v>32</v>
      </c>
      <c r="AM133" s="4">
        <v>29</v>
      </c>
      <c r="AN133" s="4">
        <v>60</v>
      </c>
      <c r="AO133" s="4"/>
      <c r="AP133" s="4">
        <v>11</v>
      </c>
      <c r="AQ133" s="4"/>
      <c r="AR133" s="4"/>
      <c r="AS133" s="4">
        <v>5</v>
      </c>
      <c r="AT133" s="4"/>
      <c r="AU133" s="4">
        <v>140</v>
      </c>
      <c r="AV133" s="4"/>
      <c r="AW133" s="4"/>
      <c r="AX133" s="4"/>
      <c r="AY133" s="4"/>
      <c r="AZ133" s="4">
        <v>147</v>
      </c>
      <c r="BA133" s="4">
        <v>10</v>
      </c>
      <c r="BB133" s="4">
        <v>1</v>
      </c>
      <c r="BC133" s="4"/>
      <c r="BD133" s="4"/>
      <c r="BE133" s="4"/>
      <c r="BF133" s="4">
        <v>52</v>
      </c>
      <c r="BG133" s="4"/>
      <c r="BH133" s="4">
        <f t="shared" si="64"/>
        <v>835</v>
      </c>
      <c r="BI133" s="7">
        <f t="shared" si="63"/>
        <v>73.599999999999994</v>
      </c>
      <c r="BJ133" s="7">
        <f t="shared" si="50"/>
        <v>91.410000000000011</v>
      </c>
      <c r="BK133" s="7"/>
      <c r="BL133" s="63">
        <v>-4.38</v>
      </c>
      <c r="BM133" s="7">
        <f t="shared" si="51"/>
        <v>87.030000000000015</v>
      </c>
      <c r="BN133" s="7">
        <f t="shared" si="52"/>
        <v>17.810000000000016</v>
      </c>
      <c r="BO133" s="89">
        <f t="shared" si="53"/>
        <v>0.19483645115414083</v>
      </c>
      <c r="BP133" s="7">
        <f t="shared" si="54"/>
        <v>136233.59999999998</v>
      </c>
      <c r="BQ133" s="7">
        <f t="shared" si="55"/>
        <v>169199.91000000003</v>
      </c>
      <c r="BR133" s="7"/>
      <c r="BS133" s="7"/>
      <c r="BU133" s="6">
        <f t="shared" si="56"/>
        <v>96.190000000000012</v>
      </c>
      <c r="BW133" s="65">
        <f>BL133</f>
        <v>-4.38</v>
      </c>
      <c r="BX133" s="64">
        <f t="shared" si="57"/>
        <v>91.810000000000016</v>
      </c>
      <c r="BY133" s="64">
        <f t="shared" si="65"/>
        <v>22.590000000000018</v>
      </c>
      <c r="BZ133" s="82">
        <f t="shared" si="66"/>
        <v>0.23484769726582821</v>
      </c>
      <c r="CA133" s="64">
        <f t="shared" si="58"/>
        <v>136233.59999999998</v>
      </c>
      <c r="CB133" s="64">
        <f t="shared" si="59"/>
        <v>178047.69000000003</v>
      </c>
      <c r="CC133" s="64"/>
      <c r="CG133" s="64">
        <f t="shared" si="67"/>
        <v>61455.999999999993</v>
      </c>
      <c r="CH133" s="64">
        <f t="shared" si="68"/>
        <v>76327.350000000006</v>
      </c>
      <c r="CM133" s="64">
        <f t="shared" si="60"/>
        <v>61455.999999999993</v>
      </c>
      <c r="CN133" s="64">
        <f t="shared" si="69"/>
        <v>80318.650000000009</v>
      </c>
    </row>
    <row r="134" spans="1:92" x14ac:dyDescent="0.25">
      <c r="A134" s="1">
        <v>133</v>
      </c>
      <c r="B134" s="51" t="s">
        <v>1627</v>
      </c>
      <c r="C134" s="2" t="s">
        <v>14</v>
      </c>
      <c r="D134" s="50" t="s">
        <v>694</v>
      </c>
      <c r="E134" s="4">
        <v>400948</v>
      </c>
      <c r="F134" s="2" t="s">
        <v>327</v>
      </c>
      <c r="G134" s="2" t="s">
        <v>328</v>
      </c>
      <c r="H134" s="51" t="str">
        <f t="shared" si="62"/>
        <v>100255-C47007</v>
      </c>
      <c r="I134" s="4">
        <v>100255</v>
      </c>
      <c r="J134" s="2" t="s">
        <v>321</v>
      </c>
      <c r="K134" s="2" t="s">
        <v>19</v>
      </c>
      <c r="L134" s="2" t="s">
        <v>329</v>
      </c>
      <c r="M134" s="2" t="s">
        <v>21</v>
      </c>
      <c r="N134" s="3">
        <v>45108</v>
      </c>
      <c r="O134" s="3">
        <v>45473</v>
      </c>
      <c r="P134" s="12"/>
      <c r="Q134" s="12"/>
      <c r="R134" s="12"/>
      <c r="S134" s="13"/>
      <c r="T134" s="16" t="e">
        <f>VLOOKUP(E134,#REF!,12,FALSE)</f>
        <v>#REF!</v>
      </c>
      <c r="U134" s="16"/>
      <c r="V134" s="16" t="e">
        <f>VLOOKUP(E134,#REF!,14,FALSE)</f>
        <v>#REF!</v>
      </c>
      <c r="W134" s="17"/>
      <c r="X134" s="20"/>
      <c r="Y134" s="20"/>
      <c r="Z134" s="20">
        <v>42</v>
      </c>
      <c r="AA134" s="56" t="s">
        <v>1671</v>
      </c>
      <c r="AB134" s="2" t="s">
        <v>15</v>
      </c>
      <c r="AC134" s="4">
        <v>560</v>
      </c>
      <c r="AD134" s="4"/>
      <c r="AE134" s="4"/>
      <c r="AF134" s="4"/>
      <c r="AG134" s="4"/>
      <c r="AH134" s="4"/>
      <c r="AI134" s="4"/>
      <c r="AJ134" s="4"/>
      <c r="AK134" s="4">
        <v>3</v>
      </c>
      <c r="AL134" s="4">
        <v>12</v>
      </c>
      <c r="AM134" s="4"/>
      <c r="AN134" s="4"/>
      <c r="AO134" s="4"/>
      <c r="AP134" s="4"/>
      <c r="AQ134" s="4"/>
      <c r="AR134" s="4">
        <v>1</v>
      </c>
      <c r="AS134" s="4"/>
      <c r="AT134" s="4"/>
      <c r="AU134" s="4"/>
      <c r="AV134" s="4">
        <v>58</v>
      </c>
      <c r="AW134" s="4"/>
      <c r="AX134" s="4"/>
      <c r="AY134" s="4"/>
      <c r="AZ134" s="4">
        <v>193</v>
      </c>
      <c r="BA134" s="4"/>
      <c r="BB134" s="4"/>
      <c r="BC134" s="4"/>
      <c r="BD134" s="4"/>
      <c r="BE134" s="4"/>
      <c r="BF134" s="4"/>
      <c r="BG134" s="4"/>
      <c r="BH134" s="4">
        <f t="shared" si="64"/>
        <v>267</v>
      </c>
      <c r="BI134" s="7">
        <f t="shared" si="63"/>
        <v>42</v>
      </c>
      <c r="BJ134" s="7">
        <f>BI134</f>
        <v>42</v>
      </c>
      <c r="BK134" s="59">
        <v>10.18</v>
      </c>
      <c r="BL134" s="63"/>
      <c r="BM134" s="7">
        <f t="shared" si="51"/>
        <v>52.18</v>
      </c>
      <c r="BN134" s="7">
        <f t="shared" si="52"/>
        <v>10.18</v>
      </c>
      <c r="BO134" s="89">
        <f t="shared" si="53"/>
        <v>0.19509390571100038</v>
      </c>
      <c r="BP134" s="7">
        <f t="shared" si="54"/>
        <v>23520</v>
      </c>
      <c r="BQ134" s="7">
        <f t="shared" si="55"/>
        <v>29220.799999999999</v>
      </c>
      <c r="BR134" s="7"/>
      <c r="BS134" s="7"/>
      <c r="BU134" s="6">
        <f>BI134</f>
        <v>42</v>
      </c>
      <c r="BV134" s="64">
        <v>12.91</v>
      </c>
      <c r="BX134" s="64">
        <f t="shared" si="57"/>
        <v>54.91</v>
      </c>
      <c r="BY134" s="64">
        <f t="shared" si="65"/>
        <v>12.909999999999997</v>
      </c>
      <c r="BZ134" s="82">
        <f t="shared" si="66"/>
        <v>0.23511200145692948</v>
      </c>
      <c r="CA134" s="64">
        <f t="shared" si="58"/>
        <v>23520</v>
      </c>
      <c r="CB134" s="64">
        <f t="shared" si="59"/>
        <v>30749.599999999999</v>
      </c>
      <c r="CC134" s="64"/>
      <c r="CD134" s="64"/>
      <c r="CG134" s="64">
        <f t="shared" si="67"/>
        <v>11214</v>
      </c>
      <c r="CH134" s="64">
        <f t="shared" si="68"/>
        <v>13932.06</v>
      </c>
      <c r="CM134" s="64">
        <f t="shared" si="60"/>
        <v>11214</v>
      </c>
      <c r="CN134" s="64">
        <f t="shared" si="69"/>
        <v>14660.97</v>
      </c>
    </row>
    <row r="135" spans="1:92" x14ac:dyDescent="0.25">
      <c r="A135" s="1"/>
      <c r="B135" s="51" t="s">
        <v>1626</v>
      </c>
      <c r="C135" s="2" t="s">
        <v>14</v>
      </c>
      <c r="D135" s="50" t="s">
        <v>694</v>
      </c>
      <c r="E135" s="4">
        <v>100980</v>
      </c>
      <c r="F135" s="54" t="s">
        <v>1676</v>
      </c>
      <c r="G135" s="2" t="s">
        <v>1644</v>
      </c>
      <c r="H135" s="51" t="str">
        <f t="shared" si="62"/>
        <v>100255-470007</v>
      </c>
      <c r="I135" s="4">
        <v>100255</v>
      </c>
      <c r="J135" s="2" t="s">
        <v>321</v>
      </c>
      <c r="K135" s="2" t="s">
        <v>19</v>
      </c>
      <c r="L135" s="2" t="s">
        <v>329</v>
      </c>
      <c r="M135" s="2"/>
      <c r="N135" s="3"/>
      <c r="O135" s="3"/>
      <c r="P135" s="12"/>
      <c r="Q135" s="12"/>
      <c r="R135" s="12"/>
      <c r="S135" s="13"/>
      <c r="T135" s="16" t="e">
        <f>VLOOKUP(E135,#REF!,12,FALSE)</f>
        <v>#REF!</v>
      </c>
      <c r="U135" s="16"/>
      <c r="V135" s="16" t="e">
        <f>VLOOKUP(E135,#REF!,14,FALSE)</f>
        <v>#REF!</v>
      </c>
      <c r="W135" s="17"/>
      <c r="X135" s="20"/>
      <c r="Y135" s="20"/>
      <c r="Z135" s="20">
        <v>66</v>
      </c>
      <c r="AA135" s="56" t="s">
        <v>1671</v>
      </c>
      <c r="AB135" s="2"/>
      <c r="AC135" s="4">
        <v>0</v>
      </c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>
        <f t="shared" si="64"/>
        <v>0</v>
      </c>
      <c r="BI135" s="7">
        <f t="shared" si="63"/>
        <v>66</v>
      </c>
      <c r="BJ135" s="7">
        <f>ROUNDUP(((BI135/0.805)-0.02),2)</f>
        <v>81.97</v>
      </c>
      <c r="BK135" s="7"/>
      <c r="BL135" s="63"/>
      <c r="BM135" s="7">
        <f t="shared" si="51"/>
        <v>81.97</v>
      </c>
      <c r="BN135" s="7">
        <f t="shared" si="52"/>
        <v>15.969999999999999</v>
      </c>
      <c r="BO135" s="89">
        <f t="shared" si="53"/>
        <v>0.19482737586922044</v>
      </c>
      <c r="BP135" s="7">
        <f t="shared" si="54"/>
        <v>0</v>
      </c>
      <c r="BQ135" s="7">
        <f t="shared" si="55"/>
        <v>0</v>
      </c>
      <c r="BR135" s="7"/>
      <c r="BS135" s="7"/>
      <c r="BU135" s="6">
        <f>ROUNDUP(((BI135/0.765)-0.02),2)</f>
        <v>86.26</v>
      </c>
      <c r="BX135" s="64">
        <f t="shared" si="57"/>
        <v>86.26</v>
      </c>
      <c r="BY135" s="64">
        <f t="shared" si="65"/>
        <v>20.260000000000005</v>
      </c>
      <c r="BZ135" s="82">
        <f t="shared" si="66"/>
        <v>0.23487131926733137</v>
      </c>
      <c r="CA135" s="64">
        <f t="shared" si="58"/>
        <v>0</v>
      </c>
      <c r="CB135" s="64">
        <f t="shared" si="59"/>
        <v>0</v>
      </c>
      <c r="CC135" s="64"/>
      <c r="CG135" s="64">
        <f t="shared" si="67"/>
        <v>0</v>
      </c>
      <c r="CH135" s="64">
        <f t="shared" si="68"/>
        <v>0</v>
      </c>
      <c r="CM135" s="64">
        <f t="shared" si="60"/>
        <v>0</v>
      </c>
      <c r="CN135" s="64">
        <f t="shared" si="69"/>
        <v>0</v>
      </c>
    </row>
    <row r="136" spans="1:92" x14ac:dyDescent="0.25">
      <c r="A136" s="1">
        <v>134</v>
      </c>
      <c r="B136" s="51" t="s">
        <v>1628</v>
      </c>
      <c r="C136" s="2" t="s">
        <v>14</v>
      </c>
      <c r="D136" s="50" t="s">
        <v>695</v>
      </c>
      <c r="E136" s="4">
        <v>401793</v>
      </c>
      <c r="F136" s="2" t="s">
        <v>330</v>
      </c>
      <c r="G136" s="2" t="s">
        <v>331</v>
      </c>
      <c r="H136" s="51" t="str">
        <f t="shared" si="62"/>
        <v>100255-C32300B-NF</v>
      </c>
      <c r="I136" s="4">
        <v>100255</v>
      </c>
      <c r="J136" s="2" t="s">
        <v>321</v>
      </c>
      <c r="K136" s="2" t="s">
        <v>19</v>
      </c>
      <c r="L136" s="2" t="s">
        <v>332</v>
      </c>
      <c r="M136" s="2" t="s">
        <v>21</v>
      </c>
      <c r="N136" s="3">
        <v>45108</v>
      </c>
      <c r="O136" s="3">
        <v>45473</v>
      </c>
      <c r="P136" s="12"/>
      <c r="Q136" s="12"/>
      <c r="R136" s="12"/>
      <c r="S136" s="13"/>
      <c r="T136" s="16" t="e">
        <f>VLOOKUP(E136,#REF!,12,FALSE)</f>
        <v>#REF!</v>
      </c>
      <c r="U136" s="16"/>
      <c r="V136" s="16" t="e">
        <f>VLOOKUP(E136,#REF!,14,FALSE)</f>
        <v>#REF!</v>
      </c>
      <c r="W136" s="17"/>
      <c r="X136" s="20"/>
      <c r="Y136" s="20"/>
      <c r="Z136" s="20">
        <v>11</v>
      </c>
      <c r="AA136" s="56" t="s">
        <v>1671</v>
      </c>
      <c r="AB136" s="2" t="s">
        <v>15</v>
      </c>
      <c r="AC136" s="4">
        <v>247</v>
      </c>
      <c r="AD136" s="4"/>
      <c r="AE136" s="4"/>
      <c r="AF136" s="4"/>
      <c r="AG136" s="4"/>
      <c r="AH136" s="4"/>
      <c r="AI136" s="4"/>
      <c r="AJ136" s="4"/>
      <c r="AK136" s="4">
        <v>91</v>
      </c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>
        <v>38</v>
      </c>
      <c r="BA136" s="4"/>
      <c r="BB136" s="4">
        <v>21</v>
      </c>
      <c r="BC136" s="4"/>
      <c r="BD136" s="4"/>
      <c r="BE136" s="4"/>
      <c r="BF136" s="4"/>
      <c r="BG136" s="4"/>
      <c r="BH136" s="4">
        <f t="shared" si="64"/>
        <v>150</v>
      </c>
      <c r="BI136" s="7">
        <f t="shared" si="63"/>
        <v>11</v>
      </c>
      <c r="BJ136" s="7">
        <f>BI136</f>
        <v>11</v>
      </c>
      <c r="BK136" s="59">
        <v>2.67</v>
      </c>
      <c r="BL136" s="63"/>
      <c r="BM136" s="7">
        <f t="shared" si="51"/>
        <v>13.67</v>
      </c>
      <c r="BN136" s="7">
        <f t="shared" si="52"/>
        <v>2.67</v>
      </c>
      <c r="BO136" s="89">
        <f t="shared" si="53"/>
        <v>0.19531821506949523</v>
      </c>
      <c r="BP136" s="7">
        <f t="shared" si="54"/>
        <v>2717</v>
      </c>
      <c r="BQ136" s="7">
        <f t="shared" si="55"/>
        <v>3376.49</v>
      </c>
      <c r="BR136" s="7"/>
      <c r="BS136" s="7"/>
      <c r="BU136" s="6">
        <f>BI136</f>
        <v>11</v>
      </c>
      <c r="BV136" s="64">
        <v>3.38</v>
      </c>
      <c r="BX136" s="64">
        <f t="shared" si="57"/>
        <v>14.379999999999999</v>
      </c>
      <c r="BY136" s="64">
        <f t="shared" si="65"/>
        <v>3.379999999999999</v>
      </c>
      <c r="BZ136" s="82">
        <f t="shared" si="66"/>
        <v>0.23504867872044502</v>
      </c>
      <c r="CA136" s="64">
        <f t="shared" si="58"/>
        <v>2717</v>
      </c>
      <c r="CB136" s="64">
        <f t="shared" si="59"/>
        <v>3551.8599999999997</v>
      </c>
      <c r="CC136" s="64"/>
      <c r="CD136" s="64"/>
      <c r="CG136" s="64">
        <f t="shared" si="67"/>
        <v>1650</v>
      </c>
      <c r="CH136" s="64">
        <f t="shared" si="68"/>
        <v>2050.5</v>
      </c>
      <c r="CM136" s="64">
        <f t="shared" si="60"/>
        <v>1650</v>
      </c>
      <c r="CN136" s="64">
        <f t="shared" si="69"/>
        <v>2157</v>
      </c>
    </row>
    <row r="137" spans="1:92" x14ac:dyDescent="0.25">
      <c r="A137" s="1"/>
      <c r="B137" s="51" t="s">
        <v>1629</v>
      </c>
      <c r="C137" s="2" t="s">
        <v>14</v>
      </c>
      <c r="D137" s="50" t="s">
        <v>695</v>
      </c>
      <c r="E137" s="4">
        <v>113284</v>
      </c>
      <c r="F137" s="54" t="s">
        <v>1647</v>
      </c>
      <c r="G137" s="2" t="s">
        <v>1648</v>
      </c>
      <c r="H137" s="51" t="str">
        <f t="shared" si="62"/>
        <v>100255-N32300B-NF</v>
      </c>
      <c r="I137" s="4">
        <v>100255</v>
      </c>
      <c r="J137" s="2" t="s">
        <v>321</v>
      </c>
      <c r="K137" s="2" t="s">
        <v>19</v>
      </c>
      <c r="L137" s="2" t="s">
        <v>332</v>
      </c>
      <c r="M137" s="2"/>
      <c r="N137" s="3"/>
      <c r="O137" s="3"/>
      <c r="P137" s="12"/>
      <c r="Q137" s="12"/>
      <c r="R137" s="12"/>
      <c r="S137" s="13"/>
      <c r="T137" s="16" t="e">
        <f>VLOOKUP(E137,#REF!,12,FALSE)</f>
        <v>#REF!</v>
      </c>
      <c r="U137" s="16"/>
      <c r="V137" s="16" t="e">
        <f>VLOOKUP(E137,#REF!,14,FALSE)</f>
        <v>#REF!</v>
      </c>
      <c r="W137" s="17"/>
      <c r="X137" s="20"/>
      <c r="Y137" s="20"/>
      <c r="Z137" s="20">
        <v>110</v>
      </c>
      <c r="AA137" s="56" t="s">
        <v>1671</v>
      </c>
      <c r="AB137" s="2"/>
      <c r="AC137" s="4">
        <v>0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>
        <f t="shared" si="64"/>
        <v>0</v>
      </c>
      <c r="BI137" s="7">
        <f t="shared" si="63"/>
        <v>110</v>
      </c>
      <c r="BJ137" s="7">
        <f>ROUNDUP(((BI137/0.805)-0.02),2)</f>
        <v>136.63</v>
      </c>
      <c r="BK137" s="7"/>
      <c r="BL137" s="63"/>
      <c r="BM137" s="7">
        <f t="shared" si="51"/>
        <v>136.63</v>
      </c>
      <c r="BN137" s="7">
        <f t="shared" si="52"/>
        <v>26.629999999999995</v>
      </c>
      <c r="BO137" s="89">
        <f t="shared" si="53"/>
        <v>0.19490595037693037</v>
      </c>
      <c r="BP137" s="7">
        <f t="shared" si="54"/>
        <v>0</v>
      </c>
      <c r="BQ137" s="7">
        <f t="shared" si="55"/>
        <v>0</v>
      </c>
      <c r="BR137" s="7"/>
      <c r="BS137" s="7"/>
      <c r="BU137" s="6">
        <f>ROUNDUP(((BI137/0.765)-0.02),2)</f>
        <v>143.78</v>
      </c>
      <c r="BX137" s="64">
        <f t="shared" si="57"/>
        <v>143.78</v>
      </c>
      <c r="BY137" s="64">
        <f t="shared" si="65"/>
        <v>33.78</v>
      </c>
      <c r="BZ137" s="82">
        <f t="shared" si="66"/>
        <v>0.23494227291695646</v>
      </c>
      <c r="CA137" s="64">
        <f t="shared" si="58"/>
        <v>0</v>
      </c>
      <c r="CB137" s="64">
        <f t="shared" si="59"/>
        <v>0</v>
      </c>
      <c r="CC137" s="64"/>
      <c r="CG137" s="64">
        <f t="shared" si="67"/>
        <v>0</v>
      </c>
      <c r="CH137" s="64">
        <f t="shared" si="68"/>
        <v>0</v>
      </c>
      <c r="CM137" s="64">
        <f t="shared" si="60"/>
        <v>0</v>
      </c>
      <c r="CN137" s="64">
        <f t="shared" si="69"/>
        <v>0</v>
      </c>
    </row>
    <row r="138" spans="1:92" x14ac:dyDescent="0.25">
      <c r="A138" s="1">
        <v>135</v>
      </c>
      <c r="B138" s="51" t="s">
        <v>1630</v>
      </c>
      <c r="C138" s="2" t="s">
        <v>14</v>
      </c>
      <c r="D138" s="50" t="s">
        <v>696</v>
      </c>
      <c r="E138" s="4">
        <v>402027</v>
      </c>
      <c r="F138" s="2" t="s">
        <v>333</v>
      </c>
      <c r="G138" s="54" t="s">
        <v>334</v>
      </c>
      <c r="H138" s="51" t="str">
        <f t="shared" si="62"/>
        <v>100255-C46007</v>
      </c>
      <c r="I138" s="4">
        <v>100255</v>
      </c>
      <c r="J138" s="2" t="s">
        <v>321</v>
      </c>
      <c r="K138" s="2" t="s">
        <v>19</v>
      </c>
      <c r="L138" s="2" t="s">
        <v>335</v>
      </c>
      <c r="M138" s="2" t="s">
        <v>21</v>
      </c>
      <c r="N138" s="3">
        <v>45108</v>
      </c>
      <c r="O138" s="3">
        <v>45473</v>
      </c>
      <c r="P138" s="12"/>
      <c r="Q138" s="12"/>
      <c r="R138" s="12"/>
      <c r="S138" s="13"/>
      <c r="T138" s="16" t="e">
        <f>VLOOKUP(E138,#REF!,12,FALSE)</f>
        <v>#REF!</v>
      </c>
      <c r="U138" s="16"/>
      <c r="V138" s="16" t="e">
        <f>VLOOKUP(E138,#REF!,14,FALSE)</f>
        <v>#REF!</v>
      </c>
      <c r="W138" s="17"/>
      <c r="X138" s="20"/>
      <c r="Y138" s="20"/>
      <c r="Z138" s="20">
        <v>65.7</v>
      </c>
      <c r="AA138" s="56" t="s">
        <v>1671</v>
      </c>
      <c r="AB138" s="2" t="s">
        <v>15</v>
      </c>
      <c r="AC138" s="4">
        <v>1790</v>
      </c>
      <c r="AD138" s="4"/>
      <c r="AE138" s="4"/>
      <c r="AF138" s="4"/>
      <c r="AG138" s="4"/>
      <c r="AH138" s="4">
        <v>129</v>
      </c>
      <c r="AI138" s="4"/>
      <c r="AJ138" s="4">
        <v>66</v>
      </c>
      <c r="AK138" s="4"/>
      <c r="AL138" s="4">
        <v>31</v>
      </c>
      <c r="AM138" s="4"/>
      <c r="AN138" s="4"/>
      <c r="AO138" s="4"/>
      <c r="AP138" s="4">
        <v>15</v>
      </c>
      <c r="AQ138" s="4"/>
      <c r="AR138" s="4"/>
      <c r="AS138" s="4">
        <v>333</v>
      </c>
      <c r="AT138" s="4"/>
      <c r="AU138" s="4">
        <v>37</v>
      </c>
      <c r="AV138" s="4">
        <v>1</v>
      </c>
      <c r="AW138" s="4"/>
      <c r="AX138" s="4">
        <v>26</v>
      </c>
      <c r="AY138" s="4"/>
      <c r="AZ138" s="4">
        <v>95</v>
      </c>
      <c r="BA138" s="4"/>
      <c r="BB138" s="4">
        <v>36</v>
      </c>
      <c r="BC138" s="4"/>
      <c r="BD138" s="4"/>
      <c r="BE138" s="4"/>
      <c r="BF138" s="4">
        <v>37</v>
      </c>
      <c r="BG138" s="4">
        <v>255</v>
      </c>
      <c r="BH138" s="4">
        <f t="shared" si="64"/>
        <v>1061</v>
      </c>
      <c r="BI138" s="7">
        <f t="shared" si="63"/>
        <v>65.7</v>
      </c>
      <c r="BJ138" s="7">
        <f>BI138</f>
        <v>65.7</v>
      </c>
      <c r="BK138" s="59">
        <v>15.92</v>
      </c>
      <c r="BL138" s="63"/>
      <c r="BM138" s="7">
        <f t="shared" si="51"/>
        <v>81.62</v>
      </c>
      <c r="BN138" s="7">
        <f t="shared" si="52"/>
        <v>15.920000000000002</v>
      </c>
      <c r="BO138" s="89">
        <f t="shared" si="53"/>
        <v>0.19505023278608186</v>
      </c>
      <c r="BP138" s="7">
        <f t="shared" si="54"/>
        <v>117603</v>
      </c>
      <c r="BQ138" s="7">
        <f t="shared" si="55"/>
        <v>146099.80000000002</v>
      </c>
      <c r="BR138" s="7"/>
      <c r="BS138" s="7"/>
      <c r="BU138" s="6">
        <f>BI138</f>
        <v>65.7</v>
      </c>
      <c r="BV138" s="64">
        <v>20.190000000000001</v>
      </c>
      <c r="BX138" s="64">
        <f t="shared" si="57"/>
        <v>85.89</v>
      </c>
      <c r="BY138" s="64">
        <f t="shared" si="65"/>
        <v>20.189999999999998</v>
      </c>
      <c r="BZ138" s="82">
        <f t="shared" si="66"/>
        <v>0.23506811037373382</v>
      </c>
      <c r="CA138" s="64">
        <f t="shared" si="58"/>
        <v>117603</v>
      </c>
      <c r="CB138" s="64">
        <f t="shared" si="59"/>
        <v>153743.1</v>
      </c>
      <c r="CC138" s="64"/>
      <c r="CD138" s="64"/>
      <c r="CG138" s="64">
        <f t="shared" si="67"/>
        <v>69707.7</v>
      </c>
      <c r="CH138" s="64">
        <f t="shared" si="68"/>
        <v>86598.82</v>
      </c>
      <c r="CM138" s="64">
        <f t="shared" si="60"/>
        <v>69707.7</v>
      </c>
      <c r="CN138" s="64">
        <f t="shared" si="69"/>
        <v>91129.29</v>
      </c>
    </row>
    <row r="139" spans="1:92" x14ac:dyDescent="0.25">
      <c r="A139" s="1"/>
      <c r="B139" s="51" t="s">
        <v>1631</v>
      </c>
      <c r="C139" s="2" t="s">
        <v>14</v>
      </c>
      <c r="D139" s="50" t="s">
        <v>696</v>
      </c>
      <c r="E139" s="51" t="s">
        <v>838</v>
      </c>
      <c r="F139" s="54" t="s">
        <v>1677</v>
      </c>
      <c r="G139" s="2" t="s">
        <v>1678</v>
      </c>
      <c r="H139" s="51" t="str">
        <f t="shared" si="62"/>
        <v>100255-460007</v>
      </c>
      <c r="I139" s="4">
        <v>100255</v>
      </c>
      <c r="J139" s="2" t="s">
        <v>321</v>
      </c>
      <c r="K139" s="2" t="s">
        <v>19</v>
      </c>
      <c r="L139" s="2" t="s">
        <v>335</v>
      </c>
      <c r="M139" s="2"/>
      <c r="N139" s="3"/>
      <c r="O139" s="3"/>
      <c r="P139" s="12"/>
      <c r="Q139" s="12"/>
      <c r="R139" s="12"/>
      <c r="S139" s="13"/>
      <c r="T139" s="16"/>
      <c r="U139" s="16"/>
      <c r="V139" s="16"/>
      <c r="W139" s="17"/>
      <c r="X139" s="20"/>
      <c r="Y139" s="20"/>
      <c r="Z139" s="20">
        <v>101</v>
      </c>
      <c r="AA139" s="56" t="s">
        <v>1671</v>
      </c>
      <c r="AB139" s="2"/>
      <c r="AC139" s="4">
        <v>0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>
        <f t="shared" si="64"/>
        <v>0</v>
      </c>
      <c r="BI139" s="7">
        <f t="shared" si="63"/>
        <v>101</v>
      </c>
      <c r="BJ139" s="7">
        <f t="shared" ref="BJ139:BJ144" si="70">ROUNDUP(((BI139/0.805)-0.02),2)</f>
        <v>125.45</v>
      </c>
      <c r="BK139" s="7"/>
      <c r="BL139" s="63"/>
      <c r="BM139" s="7">
        <f t="shared" si="51"/>
        <v>125.45</v>
      </c>
      <c r="BN139" s="7">
        <f t="shared" si="52"/>
        <v>24.450000000000003</v>
      </c>
      <c r="BO139" s="89">
        <f t="shared" si="53"/>
        <v>0.19489836588282186</v>
      </c>
      <c r="BP139" s="7">
        <f t="shared" si="54"/>
        <v>0</v>
      </c>
      <c r="BQ139" s="7">
        <f t="shared" si="55"/>
        <v>0</v>
      </c>
      <c r="BR139" s="7"/>
      <c r="BS139" s="7"/>
      <c r="BU139" s="6">
        <f t="shared" ref="BU139:BU144" si="71">ROUNDUP(((BI139/0.765)-0.02),2)</f>
        <v>132.01</v>
      </c>
      <c r="BX139" s="64">
        <f t="shared" si="57"/>
        <v>132.01</v>
      </c>
      <c r="BY139" s="64">
        <f t="shared" si="65"/>
        <v>31.009999999999991</v>
      </c>
      <c r="BZ139" s="82">
        <f t="shared" si="66"/>
        <v>0.23490644648132711</v>
      </c>
      <c r="CA139" s="64">
        <f t="shared" si="58"/>
        <v>0</v>
      </c>
      <c r="CB139" s="64">
        <f t="shared" si="59"/>
        <v>0</v>
      </c>
      <c r="CC139" s="64"/>
      <c r="CG139" s="64">
        <f t="shared" si="67"/>
        <v>0</v>
      </c>
      <c r="CH139" s="64">
        <f t="shared" si="68"/>
        <v>0</v>
      </c>
      <c r="CM139" s="64">
        <f t="shared" si="60"/>
        <v>0</v>
      </c>
      <c r="CN139" s="64">
        <f t="shared" si="69"/>
        <v>0</v>
      </c>
    </row>
    <row r="140" spans="1:92" x14ac:dyDescent="0.25">
      <c r="A140" s="1">
        <v>136</v>
      </c>
      <c r="B140" s="4">
        <v>134</v>
      </c>
      <c r="C140" s="2" t="s">
        <v>14</v>
      </c>
      <c r="D140" s="50" t="s">
        <v>697</v>
      </c>
      <c r="E140" s="4">
        <v>400916</v>
      </c>
      <c r="F140" s="4">
        <v>104000</v>
      </c>
      <c r="G140" s="2" t="s">
        <v>336</v>
      </c>
      <c r="H140" s="51" t="str">
        <f t="shared" si="62"/>
        <v>100255-104000</v>
      </c>
      <c r="I140" s="4">
        <v>100255</v>
      </c>
      <c r="J140" s="2" t="s">
        <v>321</v>
      </c>
      <c r="K140" s="2" t="s">
        <v>19</v>
      </c>
      <c r="L140" s="2" t="s">
        <v>337</v>
      </c>
      <c r="M140" s="2" t="s">
        <v>21</v>
      </c>
      <c r="N140" s="3">
        <v>45108</v>
      </c>
      <c r="O140" s="3">
        <v>45473</v>
      </c>
      <c r="P140" s="12"/>
      <c r="Q140" s="12"/>
      <c r="R140" s="12"/>
      <c r="S140" s="13"/>
      <c r="T140" s="16" t="e">
        <f>VLOOKUP(E140,#REF!,12,FALSE)</f>
        <v>#REF!</v>
      </c>
      <c r="U140" s="16"/>
      <c r="V140" s="16" t="e">
        <f>VLOOKUP(E140,#REF!,14,FALSE)</f>
        <v>#REF!</v>
      </c>
      <c r="W140" s="17"/>
      <c r="X140" s="20"/>
      <c r="Y140" s="20"/>
      <c r="Z140" s="20">
        <v>58.95</v>
      </c>
      <c r="AA140" s="56" t="s">
        <v>1671</v>
      </c>
      <c r="AB140" s="2" t="s">
        <v>15</v>
      </c>
      <c r="AC140" s="4">
        <v>200</v>
      </c>
      <c r="AD140" s="4"/>
      <c r="AE140" s="4">
        <v>165</v>
      </c>
      <c r="AF140" s="4"/>
      <c r="AG140" s="4">
        <v>1</v>
      </c>
      <c r="AH140" s="4">
        <v>136</v>
      </c>
      <c r="AI140" s="4"/>
      <c r="AJ140" s="4"/>
      <c r="AK140" s="4"/>
      <c r="AL140" s="4">
        <v>116</v>
      </c>
      <c r="AM140" s="4">
        <v>48</v>
      </c>
      <c r="AN140" s="4">
        <v>652</v>
      </c>
      <c r="AO140" s="4"/>
      <c r="AP140" s="4"/>
      <c r="AQ140" s="4"/>
      <c r="AR140" s="4">
        <v>34</v>
      </c>
      <c r="AS140" s="4"/>
      <c r="AT140" s="4">
        <v>41</v>
      </c>
      <c r="AU140" s="4">
        <v>105</v>
      </c>
      <c r="AV140" s="4"/>
      <c r="AW140" s="4"/>
      <c r="AX140" s="4">
        <v>2</v>
      </c>
      <c r="AY140" s="4"/>
      <c r="AZ140" s="4"/>
      <c r="BA140" s="4"/>
      <c r="BB140" s="4">
        <v>120</v>
      </c>
      <c r="BC140" s="4"/>
      <c r="BD140" s="4">
        <v>47</v>
      </c>
      <c r="BE140" s="4"/>
      <c r="BF140" s="4">
        <v>123</v>
      </c>
      <c r="BG140" s="4">
        <v>197</v>
      </c>
      <c r="BH140" s="4">
        <f t="shared" si="64"/>
        <v>1787</v>
      </c>
      <c r="BI140" s="7">
        <f t="shared" si="63"/>
        <v>58.95</v>
      </c>
      <c r="BJ140" s="7">
        <f t="shared" si="70"/>
        <v>73.210000000000008</v>
      </c>
      <c r="BK140" s="7"/>
      <c r="BL140" s="63">
        <v>-13.15</v>
      </c>
      <c r="BM140" s="7">
        <f t="shared" si="51"/>
        <v>60.060000000000009</v>
      </c>
      <c r="BN140" s="7">
        <f t="shared" si="52"/>
        <v>14.260000000000005</v>
      </c>
      <c r="BO140" s="89">
        <f t="shared" si="53"/>
        <v>0.19478213358830765</v>
      </c>
      <c r="BP140" s="7">
        <f t="shared" si="54"/>
        <v>11790</v>
      </c>
      <c r="BQ140" s="7">
        <f t="shared" si="55"/>
        <v>14642.000000000002</v>
      </c>
      <c r="BR140" s="7"/>
      <c r="BS140" s="7"/>
      <c r="BU140" s="6">
        <f t="shared" si="71"/>
        <v>77.040000000000006</v>
      </c>
      <c r="BW140" s="65">
        <f>BL140</f>
        <v>-13.15</v>
      </c>
      <c r="BX140" s="64">
        <f t="shared" si="57"/>
        <v>63.890000000000008</v>
      </c>
      <c r="BY140" s="64">
        <f t="shared" si="65"/>
        <v>18.090000000000003</v>
      </c>
      <c r="BZ140" s="82">
        <f t="shared" si="66"/>
        <v>0.23481308411214954</v>
      </c>
      <c r="CA140" s="64">
        <f t="shared" si="58"/>
        <v>11790</v>
      </c>
      <c r="CB140" s="64">
        <f t="shared" si="59"/>
        <v>15408.000000000002</v>
      </c>
      <c r="CC140" s="64"/>
      <c r="CG140" s="64">
        <f t="shared" si="67"/>
        <v>105343.65000000001</v>
      </c>
      <c r="CH140" s="64">
        <f t="shared" si="68"/>
        <v>130826.27000000002</v>
      </c>
      <c r="CM140" s="64">
        <f t="shared" si="60"/>
        <v>105343.65000000001</v>
      </c>
      <c r="CN140" s="64">
        <f t="shared" si="69"/>
        <v>137670.48000000001</v>
      </c>
    </row>
    <row r="141" spans="1:92" x14ac:dyDescent="0.25">
      <c r="A141" s="1">
        <v>137</v>
      </c>
      <c r="B141" s="4">
        <v>135</v>
      </c>
      <c r="C141" s="2" t="s">
        <v>14</v>
      </c>
      <c r="D141" s="50" t="s">
        <v>698</v>
      </c>
      <c r="E141" s="4">
        <v>405420</v>
      </c>
      <c r="F141" s="4">
        <v>130018</v>
      </c>
      <c r="G141" s="2" t="s">
        <v>338</v>
      </c>
      <c r="H141" s="51" t="str">
        <f t="shared" si="62"/>
        <v>100255-130018</v>
      </c>
      <c r="I141" s="4">
        <v>100255</v>
      </c>
      <c r="J141" s="2" t="s">
        <v>321</v>
      </c>
      <c r="K141" s="2" t="s">
        <v>19</v>
      </c>
      <c r="L141" s="2" t="s">
        <v>339</v>
      </c>
      <c r="M141" s="2" t="s">
        <v>21</v>
      </c>
      <c r="N141" s="3">
        <v>45108</v>
      </c>
      <c r="O141" s="3">
        <v>45473</v>
      </c>
      <c r="P141" s="12"/>
      <c r="Q141" s="12"/>
      <c r="R141" s="12"/>
      <c r="S141" s="13"/>
      <c r="T141" s="16" t="e">
        <f>VLOOKUP(E141,#REF!,12,FALSE)</f>
        <v>#REF!</v>
      </c>
      <c r="U141" s="16"/>
      <c r="V141" s="16" t="e">
        <f>VLOOKUP(E141,#REF!,14,FALSE)</f>
        <v>#REF!</v>
      </c>
      <c r="W141" s="17"/>
      <c r="X141" s="20"/>
      <c r="Y141" s="20"/>
      <c r="Z141" s="20">
        <v>76.5</v>
      </c>
      <c r="AA141" s="56" t="s">
        <v>1671</v>
      </c>
      <c r="AB141" s="2" t="s">
        <v>15</v>
      </c>
      <c r="AC141" s="4">
        <v>1175</v>
      </c>
      <c r="AD141" s="4"/>
      <c r="AE141" s="4">
        <v>1</v>
      </c>
      <c r="AF141" s="4"/>
      <c r="AG141" s="4"/>
      <c r="AH141" s="4"/>
      <c r="AI141" s="4">
        <v>43</v>
      </c>
      <c r="AJ141" s="4"/>
      <c r="AK141" s="4">
        <v>147</v>
      </c>
      <c r="AL141" s="4">
        <v>7</v>
      </c>
      <c r="AM141" s="4"/>
      <c r="AN141" s="4">
        <v>27</v>
      </c>
      <c r="AO141" s="4"/>
      <c r="AP141" s="4"/>
      <c r="AQ141" s="4">
        <v>12</v>
      </c>
      <c r="AR141" s="4"/>
      <c r="AS141" s="4"/>
      <c r="AT141" s="4"/>
      <c r="AU141" s="4"/>
      <c r="AV141" s="4">
        <v>49</v>
      </c>
      <c r="AW141" s="4"/>
      <c r="AX141" s="4"/>
      <c r="AY141" s="4"/>
      <c r="AZ141" s="4"/>
      <c r="BA141" s="4"/>
      <c r="BB141" s="4">
        <v>21</v>
      </c>
      <c r="BC141" s="4"/>
      <c r="BD141" s="4">
        <v>5</v>
      </c>
      <c r="BE141" s="4"/>
      <c r="BF141" s="4"/>
      <c r="BG141" s="4"/>
      <c r="BH141" s="4">
        <f t="shared" si="64"/>
        <v>312</v>
      </c>
      <c r="BI141" s="7">
        <f t="shared" si="63"/>
        <v>76.5</v>
      </c>
      <c r="BJ141" s="7">
        <f t="shared" si="70"/>
        <v>95.02000000000001</v>
      </c>
      <c r="BK141" s="7"/>
      <c r="BL141" s="63">
        <v>-4.87</v>
      </c>
      <c r="BM141" s="7">
        <f t="shared" si="51"/>
        <v>90.15</v>
      </c>
      <c r="BN141" s="7">
        <f t="shared" si="52"/>
        <v>18.52000000000001</v>
      </c>
      <c r="BO141" s="89">
        <f t="shared" si="53"/>
        <v>0.19490633550831413</v>
      </c>
      <c r="BP141" s="7">
        <f t="shared" si="54"/>
        <v>89887.5</v>
      </c>
      <c r="BQ141" s="7">
        <f t="shared" si="55"/>
        <v>111648.50000000001</v>
      </c>
      <c r="BR141" s="7"/>
      <c r="BS141" s="7"/>
      <c r="BU141" s="6">
        <f t="shared" si="71"/>
        <v>99.98</v>
      </c>
      <c r="BW141" s="65">
        <f>BL141</f>
        <v>-4.87</v>
      </c>
      <c r="BX141" s="64">
        <f t="shared" si="57"/>
        <v>95.11</v>
      </c>
      <c r="BY141" s="64">
        <f t="shared" si="65"/>
        <v>23.480000000000004</v>
      </c>
      <c r="BZ141" s="82">
        <f t="shared" si="66"/>
        <v>0.23484696939387881</v>
      </c>
      <c r="CA141" s="64">
        <f t="shared" si="58"/>
        <v>89887.5</v>
      </c>
      <c r="CB141" s="64">
        <f t="shared" si="59"/>
        <v>117476.5</v>
      </c>
      <c r="CC141" s="64"/>
      <c r="CG141" s="64">
        <f t="shared" si="67"/>
        <v>23868</v>
      </c>
      <c r="CH141" s="64">
        <f t="shared" si="68"/>
        <v>29646.240000000002</v>
      </c>
      <c r="CM141" s="64">
        <f t="shared" si="60"/>
        <v>23868</v>
      </c>
      <c r="CN141" s="64">
        <f t="shared" si="69"/>
        <v>31193.760000000002</v>
      </c>
    </row>
    <row r="142" spans="1:92" x14ac:dyDescent="0.25">
      <c r="A142" s="1">
        <v>138</v>
      </c>
      <c r="B142" s="4">
        <v>136</v>
      </c>
      <c r="C142" s="2" t="s">
        <v>14</v>
      </c>
      <c r="D142" s="50" t="s">
        <v>699</v>
      </c>
      <c r="E142" s="4">
        <v>406104</v>
      </c>
      <c r="F142" s="4">
        <v>108000</v>
      </c>
      <c r="G142" s="2" t="s">
        <v>340</v>
      </c>
      <c r="H142" s="51" t="str">
        <f t="shared" si="62"/>
        <v>100255-108000</v>
      </c>
      <c r="I142" s="4">
        <v>100255</v>
      </c>
      <c r="J142" s="2" t="s">
        <v>321</v>
      </c>
      <c r="K142" s="2" t="s">
        <v>19</v>
      </c>
      <c r="L142" s="2" t="s">
        <v>341</v>
      </c>
      <c r="M142" s="2" t="s">
        <v>21</v>
      </c>
      <c r="N142" s="3">
        <v>45108</v>
      </c>
      <c r="O142" s="3">
        <v>45473</v>
      </c>
      <c r="P142" s="12"/>
      <c r="Q142" s="12"/>
      <c r="R142" s="12"/>
      <c r="S142" s="13"/>
      <c r="T142" s="16" t="e">
        <f>VLOOKUP(E142,#REF!,12,FALSE)</f>
        <v>#REF!</v>
      </c>
      <c r="U142" s="16"/>
      <c r="V142" s="16" t="e">
        <f>VLOOKUP(E142,#REF!,14,FALSE)</f>
        <v>#REF!</v>
      </c>
      <c r="W142" s="17"/>
      <c r="X142" s="20"/>
      <c r="Y142" s="20"/>
      <c r="Z142" s="20">
        <v>63.45</v>
      </c>
      <c r="AA142" s="56" t="s">
        <v>1671</v>
      </c>
      <c r="AB142" s="2" t="s">
        <v>15</v>
      </c>
      <c r="AC142" s="4">
        <v>150</v>
      </c>
      <c r="AD142" s="4"/>
      <c r="AE142" s="4">
        <v>16</v>
      </c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>
        <v>389</v>
      </c>
      <c r="AR142" s="4">
        <v>14</v>
      </c>
      <c r="AS142" s="4">
        <v>825</v>
      </c>
      <c r="AT142" s="4">
        <v>38</v>
      </c>
      <c r="AU142" s="4">
        <v>126</v>
      </c>
      <c r="AV142" s="4">
        <v>182</v>
      </c>
      <c r="AW142" s="4">
        <v>91</v>
      </c>
      <c r="AX142" s="4">
        <v>4</v>
      </c>
      <c r="AY142" s="4">
        <v>130</v>
      </c>
      <c r="AZ142" s="4">
        <v>34</v>
      </c>
      <c r="BA142" s="4"/>
      <c r="BB142" s="4">
        <v>2</v>
      </c>
      <c r="BC142" s="4"/>
      <c r="BD142" s="4">
        <v>163</v>
      </c>
      <c r="BE142" s="4"/>
      <c r="BF142" s="4"/>
      <c r="BG142" s="4">
        <v>135</v>
      </c>
      <c r="BH142" s="4">
        <f t="shared" si="64"/>
        <v>2149</v>
      </c>
      <c r="BI142" s="7">
        <f t="shared" si="63"/>
        <v>63.45</v>
      </c>
      <c r="BJ142" s="7">
        <f t="shared" si="70"/>
        <v>78.800000000000011</v>
      </c>
      <c r="BK142" s="7"/>
      <c r="BL142" s="63">
        <v>-17.53</v>
      </c>
      <c r="BM142" s="7">
        <f t="shared" si="51"/>
        <v>61.27000000000001</v>
      </c>
      <c r="BN142" s="7">
        <f t="shared" si="52"/>
        <v>15.350000000000009</v>
      </c>
      <c r="BO142" s="89">
        <f t="shared" si="53"/>
        <v>0.19479695431472088</v>
      </c>
      <c r="BP142" s="7">
        <f t="shared" si="54"/>
        <v>9517.5</v>
      </c>
      <c r="BQ142" s="7">
        <f t="shared" si="55"/>
        <v>11820.000000000002</v>
      </c>
      <c r="BR142" s="7"/>
      <c r="BS142" s="7"/>
      <c r="BU142" s="6">
        <f t="shared" si="71"/>
        <v>82.93</v>
      </c>
      <c r="BW142" s="65">
        <f>BL142</f>
        <v>-17.53</v>
      </c>
      <c r="BX142" s="64">
        <f t="shared" si="57"/>
        <v>65.400000000000006</v>
      </c>
      <c r="BY142" s="64">
        <f t="shared" si="65"/>
        <v>19.480000000000004</v>
      </c>
      <c r="BZ142" s="82">
        <f t="shared" si="66"/>
        <v>0.23489690100084412</v>
      </c>
      <c r="CA142" s="64">
        <f t="shared" si="58"/>
        <v>9517.5</v>
      </c>
      <c r="CB142" s="64">
        <f t="shared" si="59"/>
        <v>12439.500000000002</v>
      </c>
      <c r="CC142" s="64"/>
      <c r="CG142" s="64">
        <f t="shared" si="67"/>
        <v>136354.05000000002</v>
      </c>
      <c r="CH142" s="64">
        <f t="shared" si="68"/>
        <v>169341.2</v>
      </c>
      <c r="CM142" s="64">
        <f t="shared" si="60"/>
        <v>136354.05000000002</v>
      </c>
      <c r="CN142" s="64">
        <f t="shared" si="69"/>
        <v>178216.57</v>
      </c>
    </row>
    <row r="143" spans="1:92" x14ac:dyDescent="0.25">
      <c r="A143" s="1">
        <v>139</v>
      </c>
      <c r="B143" s="4">
        <v>137</v>
      </c>
      <c r="C143" s="2" t="s">
        <v>14</v>
      </c>
      <c r="D143" s="50" t="s">
        <v>700</v>
      </c>
      <c r="E143" s="4">
        <v>406410</v>
      </c>
      <c r="F143" s="4">
        <v>703003</v>
      </c>
      <c r="G143" s="2" t="s">
        <v>342</v>
      </c>
      <c r="H143" s="51" t="str">
        <f t="shared" si="62"/>
        <v>100255-703003</v>
      </c>
      <c r="I143" s="4">
        <v>100255</v>
      </c>
      <c r="J143" s="2" t="s">
        <v>321</v>
      </c>
      <c r="K143" s="2" t="s">
        <v>19</v>
      </c>
      <c r="L143" s="2" t="s">
        <v>341</v>
      </c>
      <c r="M143" s="2" t="s">
        <v>21</v>
      </c>
      <c r="N143" s="3">
        <v>45108</v>
      </c>
      <c r="O143" s="3">
        <v>45473</v>
      </c>
      <c r="P143" s="12"/>
      <c r="Q143" s="12"/>
      <c r="R143" s="12"/>
      <c r="S143" s="13"/>
      <c r="T143" s="16" t="e">
        <f>VLOOKUP(E143,#REF!,12,FALSE)</f>
        <v>#REF!</v>
      </c>
      <c r="U143" s="16"/>
      <c r="V143" s="16" t="e">
        <f>VLOOKUP(E143,#REF!,14,FALSE)</f>
        <v>#REF!</v>
      </c>
      <c r="W143" s="17"/>
      <c r="X143" s="20"/>
      <c r="Y143" s="20"/>
      <c r="Z143" s="20">
        <v>64.5</v>
      </c>
      <c r="AA143" s="56" t="s">
        <v>1671</v>
      </c>
      <c r="AB143" s="2" t="s">
        <v>15</v>
      </c>
      <c r="AC143" s="4">
        <v>543</v>
      </c>
      <c r="AD143" s="4"/>
      <c r="AE143" s="4"/>
      <c r="AF143" s="4"/>
      <c r="AG143" s="4"/>
      <c r="AH143" s="4"/>
      <c r="AI143" s="4">
        <v>62</v>
      </c>
      <c r="AJ143" s="4"/>
      <c r="AK143" s="4"/>
      <c r="AL143" s="4"/>
      <c r="AM143" s="4"/>
      <c r="AN143" s="4"/>
      <c r="AO143" s="4"/>
      <c r="AP143" s="4"/>
      <c r="AQ143" s="4">
        <v>113</v>
      </c>
      <c r="AR143" s="4"/>
      <c r="AS143" s="4">
        <v>207</v>
      </c>
      <c r="AT143" s="4"/>
      <c r="AU143" s="4">
        <v>2</v>
      </c>
      <c r="AV143" s="4"/>
      <c r="AW143" s="4"/>
      <c r="AX143" s="4"/>
      <c r="AY143" s="4"/>
      <c r="AZ143" s="4"/>
      <c r="BA143" s="4"/>
      <c r="BB143" s="4">
        <v>75</v>
      </c>
      <c r="BC143" s="4"/>
      <c r="BD143" s="4"/>
      <c r="BE143" s="4"/>
      <c r="BF143" s="4"/>
      <c r="BG143" s="4"/>
      <c r="BH143" s="4">
        <f t="shared" si="64"/>
        <v>459</v>
      </c>
      <c r="BI143" s="7">
        <f t="shared" si="63"/>
        <v>64.5</v>
      </c>
      <c r="BJ143" s="7">
        <f t="shared" si="70"/>
        <v>80.11</v>
      </c>
      <c r="BK143" s="7"/>
      <c r="BL143" s="63">
        <v>-17.53</v>
      </c>
      <c r="BM143" s="7">
        <f t="shared" si="51"/>
        <v>62.58</v>
      </c>
      <c r="BN143" s="7">
        <f t="shared" si="52"/>
        <v>15.61</v>
      </c>
      <c r="BO143" s="89">
        <f t="shared" si="53"/>
        <v>0.19485707152665085</v>
      </c>
      <c r="BP143" s="7">
        <f t="shared" si="54"/>
        <v>35023.5</v>
      </c>
      <c r="BQ143" s="7">
        <f t="shared" si="55"/>
        <v>43499.73</v>
      </c>
      <c r="BR143" s="7"/>
      <c r="BS143" s="7"/>
      <c r="BU143" s="6">
        <f t="shared" si="71"/>
        <v>84.300000000000011</v>
      </c>
      <c r="BW143" s="65">
        <f>BL143</f>
        <v>-17.53</v>
      </c>
      <c r="BX143" s="64">
        <f t="shared" si="57"/>
        <v>66.77000000000001</v>
      </c>
      <c r="BY143" s="64">
        <f t="shared" si="65"/>
        <v>19.800000000000011</v>
      </c>
      <c r="BZ143" s="82">
        <f t="shared" si="66"/>
        <v>0.23487544483985776</v>
      </c>
      <c r="CA143" s="64">
        <f t="shared" si="58"/>
        <v>35023.5</v>
      </c>
      <c r="CB143" s="64">
        <f t="shared" si="59"/>
        <v>45774.900000000009</v>
      </c>
      <c r="CC143" s="64"/>
      <c r="CG143" s="64">
        <f t="shared" si="67"/>
        <v>29605.5</v>
      </c>
      <c r="CH143" s="64">
        <f t="shared" si="68"/>
        <v>36770.49</v>
      </c>
      <c r="CM143" s="64">
        <f t="shared" si="60"/>
        <v>29605.5</v>
      </c>
      <c r="CN143" s="64">
        <f t="shared" si="69"/>
        <v>38693.700000000004</v>
      </c>
    </row>
    <row r="144" spans="1:92" x14ac:dyDescent="0.25">
      <c r="A144" s="1">
        <v>140</v>
      </c>
      <c r="B144" s="4">
        <v>138</v>
      </c>
      <c r="C144" s="2" t="s">
        <v>14</v>
      </c>
      <c r="D144" s="50" t="s">
        <v>701</v>
      </c>
      <c r="E144" s="4">
        <v>406532</v>
      </c>
      <c r="F144" s="4">
        <v>134000</v>
      </c>
      <c r="G144" s="2" t="s">
        <v>343</v>
      </c>
      <c r="H144" s="51" t="str">
        <f t="shared" si="62"/>
        <v>100255-134000</v>
      </c>
      <c r="I144" s="4">
        <v>100255</v>
      </c>
      <c r="J144" s="2" t="s">
        <v>321</v>
      </c>
      <c r="K144" s="2" t="s">
        <v>19</v>
      </c>
      <c r="L144" s="2" t="s">
        <v>341</v>
      </c>
      <c r="M144" s="2" t="s">
        <v>21</v>
      </c>
      <c r="N144" s="3">
        <v>45108</v>
      </c>
      <c r="O144" s="3">
        <v>45473</v>
      </c>
      <c r="P144" s="12"/>
      <c r="Q144" s="12"/>
      <c r="R144" s="12"/>
      <c r="S144" s="13"/>
      <c r="T144" s="16" t="e">
        <f>VLOOKUP(E144,#REF!,12,FALSE)</f>
        <v>#REF!</v>
      </c>
      <c r="U144" s="16"/>
      <c r="V144" s="16" t="e">
        <f>VLOOKUP(E144,#REF!,14,FALSE)</f>
        <v>#REF!</v>
      </c>
      <c r="W144" s="17"/>
      <c r="X144" s="20"/>
      <c r="Y144" s="20"/>
      <c r="Z144" s="20">
        <v>64.2</v>
      </c>
      <c r="AA144" s="56" t="s">
        <v>1671</v>
      </c>
      <c r="AB144" s="2" t="s">
        <v>15</v>
      </c>
      <c r="AC144" s="4">
        <v>17000</v>
      </c>
      <c r="AD144" s="4">
        <v>258</v>
      </c>
      <c r="AE144" s="4">
        <v>74</v>
      </c>
      <c r="AF144" s="4"/>
      <c r="AG144" s="4">
        <v>37</v>
      </c>
      <c r="AH144" s="4"/>
      <c r="AI144" s="4"/>
      <c r="AJ144" s="4">
        <v>61</v>
      </c>
      <c r="AK144" s="4"/>
      <c r="AL144" s="4">
        <v>4</v>
      </c>
      <c r="AM144" s="4"/>
      <c r="AN144" s="4"/>
      <c r="AO144" s="4"/>
      <c r="AP144" s="4">
        <v>332</v>
      </c>
      <c r="AQ144" s="4">
        <v>433</v>
      </c>
      <c r="AR144" s="4">
        <v>20</v>
      </c>
      <c r="AS144" s="4">
        <v>499</v>
      </c>
      <c r="AT144" s="4"/>
      <c r="AU144" s="4">
        <v>5</v>
      </c>
      <c r="AV144" s="4">
        <v>295</v>
      </c>
      <c r="AW144" s="4">
        <v>1</v>
      </c>
      <c r="AX144" s="4">
        <v>149</v>
      </c>
      <c r="AY144" s="4"/>
      <c r="AZ144" s="4">
        <v>141</v>
      </c>
      <c r="BA144" s="4"/>
      <c r="BB144" s="4">
        <v>2</v>
      </c>
      <c r="BC144" s="4">
        <v>22</v>
      </c>
      <c r="BD144" s="4">
        <v>127</v>
      </c>
      <c r="BE144" s="4"/>
      <c r="BF144" s="4">
        <v>48</v>
      </c>
      <c r="BG144" s="4">
        <v>57</v>
      </c>
      <c r="BH144" s="4">
        <f t="shared" si="64"/>
        <v>2565</v>
      </c>
      <c r="BI144" s="7">
        <f t="shared" si="63"/>
        <v>64.2</v>
      </c>
      <c r="BJ144" s="7">
        <f t="shared" si="70"/>
        <v>79.740000000000009</v>
      </c>
      <c r="BK144" s="7"/>
      <c r="BL144" s="63">
        <v>-17.53</v>
      </c>
      <c r="BM144" s="7">
        <f t="shared" si="51"/>
        <v>62.210000000000008</v>
      </c>
      <c r="BN144" s="7">
        <f t="shared" si="52"/>
        <v>15.540000000000006</v>
      </c>
      <c r="BO144" s="89">
        <f t="shared" si="53"/>
        <v>0.19488337095560576</v>
      </c>
      <c r="BP144" s="7">
        <f t="shared" si="54"/>
        <v>1091400</v>
      </c>
      <c r="BQ144" s="7">
        <f t="shared" si="55"/>
        <v>1355580.0000000002</v>
      </c>
      <c r="BR144" s="7"/>
      <c r="BS144" s="7"/>
      <c r="BU144" s="6">
        <f t="shared" si="71"/>
        <v>83.910000000000011</v>
      </c>
      <c r="BW144" s="65">
        <f>BL144</f>
        <v>-17.53</v>
      </c>
      <c r="BX144" s="64">
        <f t="shared" si="57"/>
        <v>66.38000000000001</v>
      </c>
      <c r="BY144" s="64">
        <f t="shared" si="65"/>
        <v>19.710000000000008</v>
      </c>
      <c r="BZ144" s="82">
        <f t="shared" si="66"/>
        <v>0.23489452985341444</v>
      </c>
      <c r="CA144" s="64">
        <f t="shared" si="58"/>
        <v>1091400</v>
      </c>
      <c r="CB144" s="64">
        <f t="shared" si="59"/>
        <v>1426470.0000000002</v>
      </c>
      <c r="CC144" s="64"/>
      <c r="CG144" s="64">
        <f t="shared" si="67"/>
        <v>164673</v>
      </c>
      <c r="CH144" s="64">
        <f t="shared" si="68"/>
        <v>204533.10000000003</v>
      </c>
      <c r="CM144" s="64">
        <f t="shared" si="60"/>
        <v>164673</v>
      </c>
      <c r="CN144" s="64">
        <f t="shared" si="69"/>
        <v>215229.15000000002</v>
      </c>
    </row>
    <row r="145" spans="1:92" x14ac:dyDescent="0.25">
      <c r="A145" s="1">
        <v>141</v>
      </c>
      <c r="B145" s="51" t="s">
        <v>1632</v>
      </c>
      <c r="C145" s="2" t="s">
        <v>14</v>
      </c>
      <c r="D145" s="52" t="s">
        <v>1638</v>
      </c>
      <c r="E145" s="4">
        <v>400946</v>
      </c>
      <c r="F145" s="2" t="s">
        <v>344</v>
      </c>
      <c r="G145" s="2" t="s">
        <v>345</v>
      </c>
      <c r="H145" s="51" t="str">
        <f t="shared" si="62"/>
        <v>100255-C45019</v>
      </c>
      <c r="I145" s="4">
        <v>100255</v>
      </c>
      <c r="J145" s="2" t="s">
        <v>346</v>
      </c>
      <c r="K145" s="2" t="s">
        <v>19</v>
      </c>
      <c r="L145" s="2" t="s">
        <v>347</v>
      </c>
      <c r="M145" s="2" t="s">
        <v>21</v>
      </c>
      <c r="N145" s="3">
        <v>45108</v>
      </c>
      <c r="O145" s="3">
        <v>45473</v>
      </c>
      <c r="P145" s="12"/>
      <c r="Q145" s="12"/>
      <c r="R145" s="12"/>
      <c r="S145" s="13"/>
      <c r="T145" s="16" t="e">
        <f>VLOOKUP(E145,#REF!,12,FALSE)</f>
        <v>#REF!</v>
      </c>
      <c r="U145" s="16"/>
      <c r="V145" s="16" t="e">
        <f>VLOOKUP(E145,#REF!,14,FALSE)</f>
        <v>#REF!</v>
      </c>
      <c r="W145" s="17"/>
      <c r="X145" s="20"/>
      <c r="Y145" s="20"/>
      <c r="Z145" s="20">
        <v>36.6</v>
      </c>
      <c r="AA145" s="56" t="s">
        <v>1671</v>
      </c>
      <c r="AB145" s="2" t="s">
        <v>15</v>
      </c>
      <c r="AC145" s="4">
        <v>9033</v>
      </c>
      <c r="AD145" s="4"/>
      <c r="AE145" s="4"/>
      <c r="AF145" s="4"/>
      <c r="AG145" s="4">
        <v>319</v>
      </c>
      <c r="AH145" s="4"/>
      <c r="AI145" s="4"/>
      <c r="AJ145" s="4">
        <v>101</v>
      </c>
      <c r="AK145" s="4"/>
      <c r="AL145" s="4"/>
      <c r="AM145" s="4"/>
      <c r="AN145" s="4">
        <v>219</v>
      </c>
      <c r="AO145" s="4"/>
      <c r="AP145" s="4">
        <v>805</v>
      </c>
      <c r="AQ145" s="4">
        <v>10</v>
      </c>
      <c r="AR145" s="4"/>
      <c r="AS145" s="4">
        <v>930</v>
      </c>
      <c r="AT145" s="4"/>
      <c r="AU145" s="4">
        <v>79</v>
      </c>
      <c r="AV145" s="4">
        <v>506</v>
      </c>
      <c r="AW145" s="4"/>
      <c r="AX145" s="4"/>
      <c r="AY145" s="4"/>
      <c r="AZ145" s="4"/>
      <c r="BA145" s="4"/>
      <c r="BB145" s="4">
        <v>59</v>
      </c>
      <c r="BC145" s="4">
        <v>67</v>
      </c>
      <c r="BD145" s="4"/>
      <c r="BE145" s="4"/>
      <c r="BF145" s="4">
        <v>289</v>
      </c>
      <c r="BG145" s="4">
        <v>200</v>
      </c>
      <c r="BH145" s="4">
        <f t="shared" si="64"/>
        <v>3584</v>
      </c>
      <c r="BI145" s="7">
        <f t="shared" si="63"/>
        <v>36.6</v>
      </c>
      <c r="BJ145" s="7">
        <f>BI145</f>
        <v>36.6</v>
      </c>
      <c r="BK145" s="59">
        <v>8.8699999999999992</v>
      </c>
      <c r="BL145" s="63"/>
      <c r="BM145" s="7">
        <f t="shared" si="51"/>
        <v>45.47</v>
      </c>
      <c r="BN145" s="7">
        <f t="shared" si="52"/>
        <v>8.8699999999999974</v>
      </c>
      <c r="BO145" s="89">
        <f t="shared" si="53"/>
        <v>0.19507367495051678</v>
      </c>
      <c r="BP145" s="7">
        <f t="shared" si="54"/>
        <v>330607.8</v>
      </c>
      <c r="BQ145" s="7">
        <f t="shared" si="55"/>
        <v>410730.51</v>
      </c>
      <c r="BR145" s="7"/>
      <c r="BS145" s="7"/>
      <c r="BU145" s="6">
        <f>BI145</f>
        <v>36.6</v>
      </c>
      <c r="BV145" s="64">
        <v>11.25</v>
      </c>
      <c r="BX145" s="64">
        <f t="shared" si="57"/>
        <v>47.85</v>
      </c>
      <c r="BY145" s="64">
        <f t="shared" si="65"/>
        <v>11.25</v>
      </c>
      <c r="BZ145" s="82">
        <f t="shared" si="66"/>
        <v>0.23510971786833856</v>
      </c>
      <c r="CA145" s="64">
        <f t="shared" si="58"/>
        <v>330607.8</v>
      </c>
      <c r="CB145" s="64">
        <f t="shared" si="59"/>
        <v>432229.05</v>
      </c>
      <c r="CC145" s="64"/>
      <c r="CD145" s="64"/>
      <c r="CG145" s="64">
        <f t="shared" si="67"/>
        <v>131174.39999999999</v>
      </c>
      <c r="CH145" s="64">
        <f t="shared" si="68"/>
        <v>162964.47999999998</v>
      </c>
      <c r="CM145" s="64">
        <f t="shared" si="60"/>
        <v>131174.39999999999</v>
      </c>
      <c r="CN145" s="64">
        <f t="shared" si="69"/>
        <v>171494.39999999999</v>
      </c>
    </row>
    <row r="146" spans="1:92" x14ac:dyDescent="0.25">
      <c r="A146" s="1"/>
      <c r="B146" s="51" t="s">
        <v>1633</v>
      </c>
      <c r="C146" s="2" t="s">
        <v>14</v>
      </c>
      <c r="D146" s="52" t="s">
        <v>1638</v>
      </c>
      <c r="E146" s="4">
        <v>400930</v>
      </c>
      <c r="F146" s="54" t="s">
        <v>1679</v>
      </c>
      <c r="G146" s="2" t="s">
        <v>1661</v>
      </c>
      <c r="H146" s="51" t="str">
        <f t="shared" si="62"/>
        <v>100255-270019</v>
      </c>
      <c r="I146" s="4">
        <v>100255</v>
      </c>
      <c r="J146" s="2" t="s">
        <v>346</v>
      </c>
      <c r="K146" s="2" t="s">
        <v>19</v>
      </c>
      <c r="L146" s="2" t="s">
        <v>347</v>
      </c>
      <c r="M146" s="2"/>
      <c r="N146" s="3"/>
      <c r="O146" s="3"/>
      <c r="P146" s="12"/>
      <c r="Q146" s="12"/>
      <c r="R146" s="12"/>
      <c r="S146" s="13"/>
      <c r="T146" s="16" t="e">
        <f>VLOOKUP(E146,#REF!,12,FALSE)</f>
        <v>#REF!</v>
      </c>
      <c r="U146" s="16"/>
      <c r="V146" s="16" t="e">
        <f>VLOOKUP(E146,#REF!,14,FALSE)</f>
        <v>#REF!</v>
      </c>
      <c r="W146" s="17"/>
      <c r="X146" s="20"/>
      <c r="Y146" s="20"/>
      <c r="Z146" s="20">
        <v>55.5</v>
      </c>
      <c r="AA146" s="56" t="s">
        <v>1671</v>
      </c>
      <c r="AB146" s="2"/>
      <c r="AC146" s="4">
        <v>0</v>
      </c>
      <c r="AD146" s="4"/>
      <c r="AE146" s="4"/>
      <c r="AF146" s="4"/>
      <c r="AG146" s="4">
        <v>81</v>
      </c>
      <c r="AH146" s="4"/>
      <c r="AI146" s="4"/>
      <c r="AJ146" s="4">
        <v>2</v>
      </c>
      <c r="AK146" s="4"/>
      <c r="AL146" s="4">
        <v>5</v>
      </c>
      <c r="AM146" s="4"/>
      <c r="AN146" s="4">
        <v>454</v>
      </c>
      <c r="AO146" s="4"/>
      <c r="AP146" s="4">
        <v>13</v>
      </c>
      <c r="AQ146" s="4"/>
      <c r="AR146" s="4"/>
      <c r="AS146" s="4"/>
      <c r="AT146" s="4"/>
      <c r="AU146" s="4">
        <v>79</v>
      </c>
      <c r="AV146" s="4"/>
      <c r="AW146" s="4"/>
      <c r="AX146" s="4"/>
      <c r="AY146" s="4"/>
      <c r="AZ146" s="4"/>
      <c r="BA146" s="4"/>
      <c r="BB146" s="4">
        <v>11</v>
      </c>
      <c r="BC146" s="4">
        <v>2</v>
      </c>
      <c r="BD146" s="4"/>
      <c r="BE146" s="4">
        <v>5</v>
      </c>
      <c r="BF146" s="4"/>
      <c r="BG146" s="4">
        <v>187</v>
      </c>
      <c r="BH146" s="4">
        <f t="shared" si="64"/>
        <v>839</v>
      </c>
      <c r="BI146" s="7">
        <f t="shared" si="63"/>
        <v>55.5</v>
      </c>
      <c r="BJ146" s="7">
        <f t="shared" ref="BJ146:BJ151" si="72">ROUNDUP(((BI146/0.805)-0.02),2)</f>
        <v>68.930000000000007</v>
      </c>
      <c r="BK146" s="7"/>
      <c r="BL146" s="63">
        <v>-6.08</v>
      </c>
      <c r="BM146" s="7">
        <f t="shared" si="51"/>
        <v>62.850000000000009</v>
      </c>
      <c r="BN146" s="7">
        <f t="shared" si="52"/>
        <v>13.430000000000007</v>
      </c>
      <c r="BO146" s="89">
        <f t="shared" si="53"/>
        <v>0.19483534020020318</v>
      </c>
      <c r="BP146" s="7">
        <f t="shared" si="54"/>
        <v>0</v>
      </c>
      <c r="BQ146" s="7">
        <f t="shared" si="55"/>
        <v>0</v>
      </c>
      <c r="BR146" s="7"/>
      <c r="BS146" s="7"/>
      <c r="BU146" s="6">
        <f t="shared" ref="BU146:BU151" si="73">ROUNDUP(((BI146/0.765)-0.02),2)</f>
        <v>72.53</v>
      </c>
      <c r="BW146" s="65">
        <f>BL146</f>
        <v>-6.08</v>
      </c>
      <c r="BX146" s="64">
        <f t="shared" si="57"/>
        <v>66.45</v>
      </c>
      <c r="BY146" s="64">
        <f t="shared" si="65"/>
        <v>17.03</v>
      </c>
      <c r="BZ146" s="82">
        <f t="shared" si="66"/>
        <v>0.23479939335447403</v>
      </c>
      <c r="CA146" s="64">
        <f t="shared" si="58"/>
        <v>0</v>
      </c>
      <c r="CB146" s="64">
        <f t="shared" si="59"/>
        <v>0</v>
      </c>
      <c r="CC146" s="64"/>
      <c r="CG146" s="64">
        <f t="shared" si="67"/>
        <v>46564.5</v>
      </c>
      <c r="CH146" s="64">
        <f t="shared" si="68"/>
        <v>57832.270000000004</v>
      </c>
      <c r="CM146" s="64">
        <f t="shared" si="60"/>
        <v>46564.5</v>
      </c>
      <c r="CN146" s="64">
        <f t="shared" si="69"/>
        <v>60852.67</v>
      </c>
    </row>
    <row r="147" spans="1:92" x14ac:dyDescent="0.25">
      <c r="A147" s="1">
        <v>142</v>
      </c>
      <c r="B147" s="4">
        <v>140</v>
      </c>
      <c r="C147" s="2" t="s">
        <v>14</v>
      </c>
      <c r="D147" s="50" t="s">
        <v>702</v>
      </c>
      <c r="E147" s="4">
        <v>113232</v>
      </c>
      <c r="F147" s="4">
        <v>40401</v>
      </c>
      <c r="G147" s="2" t="s">
        <v>348</v>
      </c>
      <c r="H147" s="51" t="str">
        <f t="shared" si="62"/>
        <v>100271-40401</v>
      </c>
      <c r="I147" s="4">
        <v>100271</v>
      </c>
      <c r="J147" s="2" t="s">
        <v>349</v>
      </c>
      <c r="K147" s="2" t="s">
        <v>19</v>
      </c>
      <c r="L147" s="2" t="s">
        <v>350</v>
      </c>
      <c r="M147" s="2" t="s">
        <v>21</v>
      </c>
      <c r="N147" s="3">
        <v>45108</v>
      </c>
      <c r="O147" s="3">
        <v>45473</v>
      </c>
      <c r="P147" s="12"/>
      <c r="Q147" s="12"/>
      <c r="R147" s="12"/>
      <c r="S147" s="13"/>
      <c r="T147" s="16"/>
      <c r="U147" s="16"/>
      <c r="V147" s="16"/>
      <c r="W147" s="17"/>
      <c r="X147" s="20">
        <v>17.5</v>
      </c>
      <c r="Y147" s="20">
        <v>1</v>
      </c>
      <c r="Z147" s="20">
        <v>18.5</v>
      </c>
      <c r="AA147" s="21" t="s">
        <v>1680</v>
      </c>
      <c r="AB147" s="2" t="s">
        <v>15</v>
      </c>
      <c r="AC147" s="4">
        <v>41731</v>
      </c>
      <c r="AD147" s="4"/>
      <c r="AE147" s="4">
        <v>194</v>
      </c>
      <c r="AF147" s="4">
        <v>546</v>
      </c>
      <c r="AG147" s="4"/>
      <c r="AH147" s="4"/>
      <c r="AI147" s="4"/>
      <c r="AJ147" s="4">
        <v>200</v>
      </c>
      <c r="AK147" s="4">
        <v>684</v>
      </c>
      <c r="AL147" s="4">
        <v>129</v>
      </c>
      <c r="AM147" s="4">
        <v>250</v>
      </c>
      <c r="AN147" s="4"/>
      <c r="AO147" s="4">
        <v>1791</v>
      </c>
      <c r="AP147" s="4">
        <v>10</v>
      </c>
      <c r="AQ147" s="4">
        <v>4457</v>
      </c>
      <c r="AR147" s="4">
        <v>26</v>
      </c>
      <c r="AS147" s="4">
        <v>3249</v>
      </c>
      <c r="AT147" s="4"/>
      <c r="AU147" s="4"/>
      <c r="AV147" s="4"/>
      <c r="AW147" s="4">
        <v>254</v>
      </c>
      <c r="AX147" s="4">
        <v>46</v>
      </c>
      <c r="AY147" s="4">
        <v>1206</v>
      </c>
      <c r="AZ147" s="4"/>
      <c r="BA147" s="4"/>
      <c r="BB147" s="4">
        <v>32</v>
      </c>
      <c r="BC147" s="4"/>
      <c r="BD147" s="4">
        <v>3</v>
      </c>
      <c r="BE147" s="4">
        <v>10</v>
      </c>
      <c r="BF147" s="4">
        <v>107</v>
      </c>
      <c r="BG147" s="4">
        <v>980</v>
      </c>
      <c r="BH147" s="4">
        <f t="shared" si="64"/>
        <v>14174</v>
      </c>
      <c r="BI147" s="7">
        <f>X147+Y147</f>
        <v>18.5</v>
      </c>
      <c r="BJ147" s="7">
        <f t="shared" si="72"/>
        <v>22.970000000000002</v>
      </c>
      <c r="BK147" s="7"/>
      <c r="BL147" s="63"/>
      <c r="BM147" s="7">
        <f t="shared" si="51"/>
        <v>22.970000000000002</v>
      </c>
      <c r="BN147" s="7">
        <f t="shared" si="52"/>
        <v>4.4700000000000024</v>
      </c>
      <c r="BO147" s="89">
        <f t="shared" si="53"/>
        <v>0.19460165433173712</v>
      </c>
      <c r="BP147" s="7">
        <f t="shared" si="54"/>
        <v>772023.5</v>
      </c>
      <c r="BQ147" s="7">
        <f t="shared" si="55"/>
        <v>958561.07000000007</v>
      </c>
      <c r="BR147" s="7"/>
      <c r="BS147" s="7"/>
      <c r="BU147" s="6">
        <f t="shared" si="73"/>
        <v>24.17</v>
      </c>
      <c r="BX147" s="64">
        <f t="shared" si="57"/>
        <v>24.17</v>
      </c>
      <c r="BY147" s="64">
        <f t="shared" si="65"/>
        <v>5.6700000000000017</v>
      </c>
      <c r="BZ147" s="82">
        <f t="shared" si="66"/>
        <v>0.23458833264377332</v>
      </c>
      <c r="CA147" s="64">
        <f t="shared" si="58"/>
        <v>772023.5</v>
      </c>
      <c r="CB147" s="64">
        <f t="shared" si="59"/>
        <v>1008638.27</v>
      </c>
      <c r="CC147" s="64"/>
      <c r="CG147" s="64">
        <f t="shared" si="67"/>
        <v>262219</v>
      </c>
      <c r="CH147" s="64">
        <f t="shared" si="68"/>
        <v>325576.78000000003</v>
      </c>
      <c r="CM147" s="64">
        <f t="shared" si="60"/>
        <v>262219</v>
      </c>
      <c r="CN147" s="64">
        <f t="shared" si="69"/>
        <v>342585.58</v>
      </c>
    </row>
    <row r="148" spans="1:92" x14ac:dyDescent="0.25">
      <c r="A148" s="1">
        <v>143</v>
      </c>
      <c r="B148" s="4">
        <v>141</v>
      </c>
      <c r="C148" s="2" t="s">
        <v>14</v>
      </c>
      <c r="D148" s="50" t="s">
        <v>703</v>
      </c>
      <c r="E148" s="4">
        <v>113233</v>
      </c>
      <c r="F148" s="4">
        <v>40400</v>
      </c>
      <c r="G148" s="2" t="s">
        <v>351</v>
      </c>
      <c r="H148" s="51" t="str">
        <f t="shared" si="62"/>
        <v>100271-40400</v>
      </c>
      <c r="I148" s="4">
        <v>100271</v>
      </c>
      <c r="J148" s="2" t="s">
        <v>349</v>
      </c>
      <c r="K148" s="2" t="s">
        <v>19</v>
      </c>
      <c r="L148" s="2" t="s">
        <v>350</v>
      </c>
      <c r="M148" s="2" t="s">
        <v>21</v>
      </c>
      <c r="N148" s="3">
        <v>45108</v>
      </c>
      <c r="O148" s="3">
        <v>45473</v>
      </c>
      <c r="P148" s="12"/>
      <c r="Q148" s="12"/>
      <c r="R148" s="12"/>
      <c r="S148" s="13"/>
      <c r="T148" s="16"/>
      <c r="U148" s="16"/>
      <c r="V148" s="16"/>
      <c r="W148" s="17"/>
      <c r="X148" s="20">
        <v>19</v>
      </c>
      <c r="Y148" s="20">
        <v>1</v>
      </c>
      <c r="Z148" s="20">
        <v>20</v>
      </c>
      <c r="AA148" s="21" t="s">
        <v>1680</v>
      </c>
      <c r="AB148" s="2" t="s">
        <v>15</v>
      </c>
      <c r="AC148" s="4">
        <v>1234</v>
      </c>
      <c r="AD148" s="4">
        <v>172</v>
      </c>
      <c r="AE148" s="4">
        <v>17</v>
      </c>
      <c r="AF148" s="4">
        <v>11</v>
      </c>
      <c r="AG148" s="4">
        <v>9</v>
      </c>
      <c r="AH148" s="4"/>
      <c r="AI148" s="4">
        <v>389</v>
      </c>
      <c r="AJ148" s="4">
        <v>10</v>
      </c>
      <c r="AK148" s="4">
        <v>108</v>
      </c>
      <c r="AL148" s="4">
        <v>10</v>
      </c>
      <c r="AM148" s="4"/>
      <c r="AN148" s="4"/>
      <c r="AO148" s="4"/>
      <c r="AP148" s="4"/>
      <c r="AQ148" s="4">
        <v>131</v>
      </c>
      <c r="AR148" s="4"/>
      <c r="AS148" s="4">
        <v>119</v>
      </c>
      <c r="AT148" s="4"/>
      <c r="AU148" s="4"/>
      <c r="AV148" s="4"/>
      <c r="AW148" s="4">
        <v>3</v>
      </c>
      <c r="AX148" s="4">
        <v>27</v>
      </c>
      <c r="AY148" s="4"/>
      <c r="AZ148" s="4"/>
      <c r="BA148" s="4"/>
      <c r="BB148" s="4">
        <v>16</v>
      </c>
      <c r="BC148" s="4"/>
      <c r="BD148" s="4"/>
      <c r="BE148" s="4"/>
      <c r="BF148" s="4"/>
      <c r="BG148" s="4"/>
      <c r="BH148" s="4">
        <f t="shared" si="64"/>
        <v>1022</v>
      </c>
      <c r="BI148" s="7">
        <f>X148+Y148</f>
        <v>20</v>
      </c>
      <c r="BJ148" s="7">
        <f t="shared" si="72"/>
        <v>24.830000000000002</v>
      </c>
      <c r="BK148" s="7"/>
      <c r="BL148" s="63"/>
      <c r="BM148" s="7">
        <f t="shared" si="51"/>
        <v>24.830000000000002</v>
      </c>
      <c r="BN148" s="7">
        <f t="shared" si="52"/>
        <v>4.8300000000000018</v>
      </c>
      <c r="BO148" s="89">
        <f t="shared" si="53"/>
        <v>0.19452275473217887</v>
      </c>
      <c r="BP148" s="7">
        <f t="shared" si="54"/>
        <v>24680</v>
      </c>
      <c r="BQ148" s="7">
        <f t="shared" si="55"/>
        <v>30640.22</v>
      </c>
      <c r="BR148" s="7"/>
      <c r="BS148" s="7"/>
      <c r="BU148" s="6">
        <f t="shared" si="73"/>
        <v>26.130000000000003</v>
      </c>
      <c r="BX148" s="64">
        <f t="shared" si="57"/>
        <v>26.130000000000003</v>
      </c>
      <c r="BY148" s="64">
        <f t="shared" si="65"/>
        <v>6.1300000000000026</v>
      </c>
      <c r="BZ148" s="82">
        <f t="shared" si="66"/>
        <v>0.23459624952162272</v>
      </c>
      <c r="CA148" s="64">
        <f t="shared" si="58"/>
        <v>24680</v>
      </c>
      <c r="CB148" s="64">
        <f t="shared" si="59"/>
        <v>32244.420000000002</v>
      </c>
      <c r="CC148" s="64"/>
      <c r="CG148" s="64">
        <f t="shared" si="67"/>
        <v>20440</v>
      </c>
      <c r="CH148" s="64">
        <f t="shared" si="68"/>
        <v>25376.260000000002</v>
      </c>
      <c r="CM148" s="64">
        <f t="shared" si="60"/>
        <v>20440</v>
      </c>
      <c r="CN148" s="64">
        <f t="shared" si="69"/>
        <v>26704.860000000004</v>
      </c>
    </row>
    <row r="149" spans="1:92" x14ac:dyDescent="0.25">
      <c r="A149" s="1">
        <v>144</v>
      </c>
      <c r="B149" s="4">
        <v>142</v>
      </c>
      <c r="C149" s="2" t="s">
        <v>14</v>
      </c>
      <c r="D149" s="50" t="s">
        <v>704</v>
      </c>
      <c r="E149" s="4">
        <v>113234</v>
      </c>
      <c r="F149" s="4">
        <v>40403</v>
      </c>
      <c r="G149" s="2" t="s">
        <v>352</v>
      </c>
      <c r="H149" s="51" t="str">
        <f t="shared" si="62"/>
        <v>100271-40403</v>
      </c>
      <c r="I149" s="4">
        <v>100271</v>
      </c>
      <c r="J149" s="2" t="s">
        <v>349</v>
      </c>
      <c r="K149" s="2" t="s">
        <v>19</v>
      </c>
      <c r="L149" s="2" t="s">
        <v>350</v>
      </c>
      <c r="M149" s="2" t="s">
        <v>21</v>
      </c>
      <c r="N149" s="3">
        <v>45108</v>
      </c>
      <c r="O149" s="3">
        <v>45473</v>
      </c>
      <c r="P149" s="12"/>
      <c r="Q149" s="12"/>
      <c r="R149" s="12"/>
      <c r="S149" s="13"/>
      <c r="T149" s="16"/>
      <c r="U149" s="16"/>
      <c r="V149" s="16"/>
      <c r="W149" s="17"/>
      <c r="X149" s="20">
        <v>17.5</v>
      </c>
      <c r="Y149" s="20">
        <v>1</v>
      </c>
      <c r="Z149" s="20">
        <v>18.5</v>
      </c>
      <c r="AA149" s="21" t="s">
        <v>1680</v>
      </c>
      <c r="AB149" s="2" t="s">
        <v>15</v>
      </c>
      <c r="AC149" s="4">
        <v>1214</v>
      </c>
      <c r="AD149" s="4"/>
      <c r="AE149" s="4">
        <v>19</v>
      </c>
      <c r="AF149" s="4"/>
      <c r="AG149" s="4"/>
      <c r="AH149" s="4">
        <v>16</v>
      </c>
      <c r="AI149" s="4">
        <v>17</v>
      </c>
      <c r="AJ149" s="4">
        <v>112</v>
      </c>
      <c r="AK149" s="4"/>
      <c r="AL149" s="4">
        <v>3</v>
      </c>
      <c r="AM149" s="4">
        <v>240</v>
      </c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>
        <v>27</v>
      </c>
      <c r="AY149" s="4"/>
      <c r="AZ149" s="4"/>
      <c r="BA149" s="4"/>
      <c r="BB149" s="4">
        <v>10</v>
      </c>
      <c r="BC149" s="4"/>
      <c r="BD149" s="4">
        <v>2</v>
      </c>
      <c r="BE149" s="4"/>
      <c r="BF149" s="4">
        <v>1</v>
      </c>
      <c r="BG149" s="4"/>
      <c r="BH149" s="4">
        <f t="shared" si="64"/>
        <v>447</v>
      </c>
      <c r="BI149" s="7">
        <f>X149+Y149</f>
        <v>18.5</v>
      </c>
      <c r="BJ149" s="7">
        <f t="shared" si="72"/>
        <v>22.970000000000002</v>
      </c>
      <c r="BK149" s="7"/>
      <c r="BL149" s="63"/>
      <c r="BM149" s="7">
        <f t="shared" si="51"/>
        <v>22.970000000000002</v>
      </c>
      <c r="BN149" s="7">
        <f t="shared" si="52"/>
        <v>4.4700000000000024</v>
      </c>
      <c r="BO149" s="89">
        <f t="shared" si="53"/>
        <v>0.19460165433173712</v>
      </c>
      <c r="BP149" s="7">
        <f t="shared" si="54"/>
        <v>22459</v>
      </c>
      <c r="BQ149" s="7">
        <f t="shared" si="55"/>
        <v>27885.58</v>
      </c>
      <c r="BR149" s="7"/>
      <c r="BS149" s="7"/>
      <c r="BU149" s="6">
        <f t="shared" si="73"/>
        <v>24.17</v>
      </c>
      <c r="BX149" s="64">
        <f t="shared" si="57"/>
        <v>24.17</v>
      </c>
      <c r="BY149" s="64">
        <f t="shared" si="65"/>
        <v>5.6700000000000017</v>
      </c>
      <c r="BZ149" s="82">
        <f t="shared" si="66"/>
        <v>0.23458833264377332</v>
      </c>
      <c r="CA149" s="64">
        <f t="shared" si="58"/>
        <v>22459</v>
      </c>
      <c r="CB149" s="64">
        <f t="shared" si="59"/>
        <v>29342.38</v>
      </c>
      <c r="CC149" s="64"/>
      <c r="CG149" s="64">
        <f t="shared" si="67"/>
        <v>8269.5</v>
      </c>
      <c r="CH149" s="64">
        <f t="shared" si="68"/>
        <v>10267.590000000002</v>
      </c>
      <c r="CM149" s="64">
        <f t="shared" si="60"/>
        <v>8269.5</v>
      </c>
      <c r="CN149" s="64">
        <f t="shared" si="69"/>
        <v>10803.990000000002</v>
      </c>
    </row>
    <row r="150" spans="1:92" x14ac:dyDescent="0.25">
      <c r="A150" s="1">
        <v>145</v>
      </c>
      <c r="B150" s="4">
        <v>143</v>
      </c>
      <c r="C150" s="2" t="s">
        <v>14</v>
      </c>
      <c r="D150" s="50" t="s">
        <v>705</v>
      </c>
      <c r="E150" s="4">
        <v>113235</v>
      </c>
      <c r="F150" s="4">
        <v>40402</v>
      </c>
      <c r="G150" s="2" t="s">
        <v>353</v>
      </c>
      <c r="H150" s="51" t="str">
        <f t="shared" si="62"/>
        <v>100271-40402</v>
      </c>
      <c r="I150" s="4">
        <v>100271</v>
      </c>
      <c r="J150" s="2" t="s">
        <v>349</v>
      </c>
      <c r="K150" s="2" t="s">
        <v>19</v>
      </c>
      <c r="L150" s="2" t="s">
        <v>350</v>
      </c>
      <c r="M150" s="2" t="s">
        <v>21</v>
      </c>
      <c r="N150" s="3">
        <v>45108</v>
      </c>
      <c r="O150" s="3">
        <v>45473</v>
      </c>
      <c r="P150" s="12"/>
      <c r="Q150" s="12"/>
      <c r="R150" s="12"/>
      <c r="S150" s="13"/>
      <c r="T150" s="16"/>
      <c r="U150" s="16"/>
      <c r="V150" s="16"/>
      <c r="W150" s="17"/>
      <c r="X150" s="20">
        <v>17.5</v>
      </c>
      <c r="Y150" s="20">
        <v>1</v>
      </c>
      <c r="Z150" s="20">
        <v>18.5</v>
      </c>
      <c r="AA150" s="21" t="s">
        <v>1680</v>
      </c>
      <c r="AB150" s="2" t="s">
        <v>15</v>
      </c>
      <c r="AC150" s="4">
        <v>13304</v>
      </c>
      <c r="AD150" s="4"/>
      <c r="AE150" s="4">
        <v>63</v>
      </c>
      <c r="AF150" s="4">
        <v>80</v>
      </c>
      <c r="AG150" s="4"/>
      <c r="AH150" s="4">
        <v>8</v>
      </c>
      <c r="AI150" s="4"/>
      <c r="AJ150" s="4">
        <v>201</v>
      </c>
      <c r="AK150" s="4">
        <v>390</v>
      </c>
      <c r="AL150" s="4">
        <v>96</v>
      </c>
      <c r="AM150" s="4">
        <v>190</v>
      </c>
      <c r="AN150" s="4"/>
      <c r="AO150" s="4"/>
      <c r="AP150" s="4">
        <v>18</v>
      </c>
      <c r="AQ150" s="4">
        <v>2584</v>
      </c>
      <c r="AR150" s="4"/>
      <c r="AS150" s="4">
        <v>326</v>
      </c>
      <c r="AT150" s="4"/>
      <c r="AU150" s="4"/>
      <c r="AV150" s="4"/>
      <c r="AW150" s="4">
        <v>316</v>
      </c>
      <c r="AX150" s="4">
        <v>62</v>
      </c>
      <c r="AY150" s="4"/>
      <c r="AZ150" s="4"/>
      <c r="BA150" s="4">
        <v>10</v>
      </c>
      <c r="BB150" s="4">
        <v>26</v>
      </c>
      <c r="BC150" s="4">
        <v>4</v>
      </c>
      <c r="BD150" s="4">
        <v>117</v>
      </c>
      <c r="BE150" s="4"/>
      <c r="BF150" s="4"/>
      <c r="BG150" s="4">
        <v>280</v>
      </c>
      <c r="BH150" s="4">
        <f t="shared" si="64"/>
        <v>4771</v>
      </c>
      <c r="BI150" s="7">
        <f>X150+Y150</f>
        <v>18.5</v>
      </c>
      <c r="BJ150" s="7">
        <f t="shared" si="72"/>
        <v>22.970000000000002</v>
      </c>
      <c r="BK150" s="7"/>
      <c r="BL150" s="63"/>
      <c r="BM150" s="7">
        <f t="shared" si="51"/>
        <v>22.970000000000002</v>
      </c>
      <c r="BN150" s="7">
        <f t="shared" si="52"/>
        <v>4.4700000000000024</v>
      </c>
      <c r="BO150" s="89">
        <f t="shared" si="53"/>
        <v>0.19460165433173712</v>
      </c>
      <c r="BP150" s="7">
        <f t="shared" si="54"/>
        <v>246124</v>
      </c>
      <c r="BQ150" s="7">
        <f t="shared" si="55"/>
        <v>305592.88</v>
      </c>
      <c r="BR150" s="7"/>
      <c r="BS150" s="7"/>
      <c r="BU150" s="6">
        <f t="shared" si="73"/>
        <v>24.17</v>
      </c>
      <c r="BX150" s="64">
        <f t="shared" si="57"/>
        <v>24.17</v>
      </c>
      <c r="BY150" s="64">
        <f t="shared" si="65"/>
        <v>5.6700000000000017</v>
      </c>
      <c r="BZ150" s="82">
        <f t="shared" si="66"/>
        <v>0.23458833264377332</v>
      </c>
      <c r="CA150" s="64">
        <f t="shared" si="58"/>
        <v>246124</v>
      </c>
      <c r="CB150" s="64">
        <f t="shared" si="59"/>
        <v>321557.68000000005</v>
      </c>
      <c r="CC150" s="64"/>
      <c r="CG150" s="64">
        <f t="shared" si="67"/>
        <v>88263.5</v>
      </c>
      <c r="CH150" s="64">
        <f t="shared" si="68"/>
        <v>109589.87000000001</v>
      </c>
      <c r="CM150" s="64">
        <f t="shared" si="60"/>
        <v>88263.5</v>
      </c>
      <c r="CN150" s="64">
        <f t="shared" si="69"/>
        <v>115315.07</v>
      </c>
    </row>
    <row r="151" spans="1:92" x14ac:dyDescent="0.25">
      <c r="A151" s="1">
        <v>146</v>
      </c>
      <c r="B151" s="4">
        <v>144</v>
      </c>
      <c r="C151" s="2" t="s">
        <v>14</v>
      </c>
      <c r="D151" s="50" t="s">
        <v>706</v>
      </c>
      <c r="E151" s="4">
        <v>134612</v>
      </c>
      <c r="F151" s="4">
        <v>40404</v>
      </c>
      <c r="G151" s="2" t="s">
        <v>354</v>
      </c>
      <c r="H151" s="51" t="str">
        <f t="shared" si="62"/>
        <v>100271-40404</v>
      </c>
      <c r="I151" s="4">
        <v>100271</v>
      </c>
      <c r="J151" s="2" t="s">
        <v>349</v>
      </c>
      <c r="K151" s="2" t="s">
        <v>19</v>
      </c>
      <c r="L151" s="2" t="s">
        <v>350</v>
      </c>
      <c r="M151" s="2" t="s">
        <v>21</v>
      </c>
      <c r="N151" s="3">
        <v>45108</v>
      </c>
      <c r="O151" s="3">
        <v>45473</v>
      </c>
      <c r="P151" s="12"/>
      <c r="Q151" s="12"/>
      <c r="R151" s="12"/>
      <c r="S151" s="13"/>
      <c r="T151" s="16"/>
      <c r="U151" s="16"/>
      <c r="V151" s="16"/>
      <c r="W151" s="17"/>
      <c r="X151" s="20">
        <v>17.5</v>
      </c>
      <c r="Y151" s="20">
        <v>1</v>
      </c>
      <c r="Z151" s="20">
        <v>18.5</v>
      </c>
      <c r="AA151" s="21" t="s">
        <v>1680</v>
      </c>
      <c r="AB151" s="2" t="s">
        <v>15</v>
      </c>
      <c r="AC151" s="4">
        <v>2517</v>
      </c>
      <c r="AD151" s="4"/>
      <c r="AE151" s="4">
        <v>18</v>
      </c>
      <c r="AF151" s="4">
        <v>119</v>
      </c>
      <c r="AG151" s="4"/>
      <c r="AH151" s="4"/>
      <c r="AI151" s="4">
        <v>300</v>
      </c>
      <c r="AJ151" s="4">
        <v>19</v>
      </c>
      <c r="AK151" s="4"/>
      <c r="AL151" s="4">
        <v>20</v>
      </c>
      <c r="AM151" s="4"/>
      <c r="AN151" s="4"/>
      <c r="AO151" s="4"/>
      <c r="AP151" s="4"/>
      <c r="AQ151" s="4">
        <v>699</v>
      </c>
      <c r="AR151" s="4"/>
      <c r="AS151" s="4"/>
      <c r="AT151" s="4"/>
      <c r="AU151" s="4"/>
      <c r="AV151" s="4"/>
      <c r="AW151" s="4"/>
      <c r="AX151" s="4">
        <v>34</v>
      </c>
      <c r="AY151" s="4"/>
      <c r="AZ151" s="4"/>
      <c r="BA151" s="4"/>
      <c r="BB151" s="4">
        <v>3</v>
      </c>
      <c r="BC151" s="4">
        <v>6</v>
      </c>
      <c r="BD151" s="4"/>
      <c r="BE151" s="4"/>
      <c r="BF151" s="4"/>
      <c r="BG151" s="4"/>
      <c r="BH151" s="4">
        <f t="shared" si="64"/>
        <v>1218</v>
      </c>
      <c r="BI151" s="7">
        <f>X151+Y151</f>
        <v>18.5</v>
      </c>
      <c r="BJ151" s="7">
        <f t="shared" si="72"/>
        <v>22.970000000000002</v>
      </c>
      <c r="BK151" s="7"/>
      <c r="BL151" s="63"/>
      <c r="BM151" s="7">
        <f t="shared" si="51"/>
        <v>22.970000000000002</v>
      </c>
      <c r="BN151" s="7">
        <f t="shared" si="52"/>
        <v>4.4700000000000024</v>
      </c>
      <c r="BO151" s="89">
        <f t="shared" si="53"/>
        <v>0.19460165433173712</v>
      </c>
      <c r="BP151" s="7">
        <f t="shared" si="54"/>
        <v>46564.5</v>
      </c>
      <c r="BQ151" s="7">
        <f t="shared" si="55"/>
        <v>57815.490000000005</v>
      </c>
      <c r="BR151" s="7"/>
      <c r="BS151" s="7"/>
      <c r="BU151" s="6">
        <f t="shared" si="73"/>
        <v>24.17</v>
      </c>
      <c r="BX151" s="64">
        <f t="shared" si="57"/>
        <v>24.17</v>
      </c>
      <c r="BY151" s="64">
        <f t="shared" si="65"/>
        <v>5.6700000000000017</v>
      </c>
      <c r="BZ151" s="82">
        <f t="shared" si="66"/>
        <v>0.23458833264377332</v>
      </c>
      <c r="CA151" s="64">
        <f t="shared" si="58"/>
        <v>46564.5</v>
      </c>
      <c r="CB151" s="64">
        <f t="shared" si="59"/>
        <v>60835.890000000007</v>
      </c>
      <c r="CC151" s="64"/>
      <c r="CG151" s="64">
        <f t="shared" si="67"/>
        <v>22533</v>
      </c>
      <c r="CH151" s="64">
        <f t="shared" si="68"/>
        <v>27977.460000000003</v>
      </c>
      <c r="CM151" s="64">
        <f t="shared" si="60"/>
        <v>22533</v>
      </c>
      <c r="CN151" s="64">
        <f t="shared" si="69"/>
        <v>29439.06</v>
      </c>
    </row>
    <row r="152" spans="1:92" x14ac:dyDescent="0.25">
      <c r="A152" s="1">
        <v>147</v>
      </c>
      <c r="B152" s="4">
        <v>145</v>
      </c>
      <c r="C152" s="2" t="s">
        <v>14</v>
      </c>
      <c r="D152" s="50" t="s">
        <v>707</v>
      </c>
      <c r="E152" s="4">
        <v>134613</v>
      </c>
      <c r="F152" s="4">
        <v>40405</v>
      </c>
      <c r="G152" s="2" t="s">
        <v>355</v>
      </c>
      <c r="H152" s="51" t="str">
        <f t="shared" si="62"/>
        <v>100271-40405</v>
      </c>
      <c r="I152" s="4">
        <v>100271</v>
      </c>
      <c r="J152" s="2" t="s">
        <v>349</v>
      </c>
      <c r="K152" s="2" t="s">
        <v>19</v>
      </c>
      <c r="L152" s="2" t="s">
        <v>350</v>
      </c>
      <c r="M152" s="2" t="s">
        <v>21</v>
      </c>
      <c r="N152" s="3">
        <v>45108</v>
      </c>
      <c r="O152" s="3">
        <v>45473</v>
      </c>
      <c r="P152" s="12"/>
      <c r="Q152" s="12"/>
      <c r="R152" s="12"/>
      <c r="S152" s="13"/>
      <c r="T152" s="16"/>
      <c r="U152" s="16"/>
      <c r="V152" s="16"/>
      <c r="W152" s="17"/>
      <c r="X152" s="20"/>
      <c r="Y152" s="20"/>
      <c r="Z152" s="20"/>
      <c r="AA152" s="21"/>
      <c r="AB152" s="2" t="s">
        <v>15</v>
      </c>
      <c r="AC152" s="4">
        <v>273</v>
      </c>
      <c r="AD152" s="4"/>
      <c r="AE152" s="4">
        <v>8</v>
      </c>
      <c r="AF152" s="4">
        <v>25</v>
      </c>
      <c r="AG152" s="4"/>
      <c r="AH152" s="4"/>
      <c r="AI152" s="4">
        <v>203</v>
      </c>
      <c r="AJ152" s="4">
        <v>9</v>
      </c>
      <c r="AK152" s="4">
        <v>79</v>
      </c>
      <c r="AL152" s="4">
        <v>16</v>
      </c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>
        <v>2</v>
      </c>
      <c r="AY152" s="4"/>
      <c r="AZ152" s="4"/>
      <c r="BA152" s="4"/>
      <c r="BB152" s="4"/>
      <c r="BC152" s="4"/>
      <c r="BD152" s="4">
        <v>6</v>
      </c>
      <c r="BE152" s="4"/>
      <c r="BF152" s="4"/>
      <c r="BG152" s="4"/>
      <c r="BH152" s="4">
        <f t="shared" si="64"/>
        <v>348</v>
      </c>
      <c r="BI152" s="92" t="s">
        <v>1666</v>
      </c>
      <c r="BJ152" s="92" t="s">
        <v>1666</v>
      </c>
      <c r="BK152" s="7"/>
      <c r="BL152" s="63"/>
      <c r="BM152" s="7"/>
      <c r="BN152" s="7"/>
      <c r="BO152" s="89"/>
      <c r="BP152" s="7"/>
      <c r="BQ152" s="7"/>
      <c r="BR152" s="7"/>
      <c r="BS152" s="7"/>
      <c r="BU152" s="92" t="s">
        <v>1666</v>
      </c>
      <c r="BZ152" s="82"/>
      <c r="CF152" s="92" t="s">
        <v>1666</v>
      </c>
      <c r="CG152" s="64"/>
      <c r="CH152" s="64"/>
      <c r="CL152" s="92" t="s">
        <v>1666</v>
      </c>
      <c r="CN152" s="64"/>
    </row>
    <row r="153" spans="1:92" x14ac:dyDescent="0.25">
      <c r="A153" s="1">
        <v>148</v>
      </c>
      <c r="B153" s="4">
        <v>146</v>
      </c>
      <c r="C153" s="2" t="s">
        <v>14</v>
      </c>
      <c r="D153" s="50" t="s">
        <v>708</v>
      </c>
      <c r="E153" s="4">
        <v>134761</v>
      </c>
      <c r="F153" s="4">
        <v>4521</v>
      </c>
      <c r="G153" s="2" t="s">
        <v>356</v>
      </c>
      <c r="H153" s="51" t="str">
        <f t="shared" si="62"/>
        <v>100271-4521</v>
      </c>
      <c r="I153" s="4">
        <v>100271</v>
      </c>
      <c r="J153" s="2" t="s">
        <v>349</v>
      </c>
      <c r="K153" s="2" t="s">
        <v>19</v>
      </c>
      <c r="L153" s="2" t="s">
        <v>357</v>
      </c>
      <c r="M153" s="2" t="s">
        <v>21</v>
      </c>
      <c r="N153" s="3">
        <v>45108</v>
      </c>
      <c r="O153" s="3">
        <v>45473</v>
      </c>
      <c r="P153" s="12"/>
      <c r="Q153" s="12"/>
      <c r="R153" s="12"/>
      <c r="S153" s="13"/>
      <c r="T153" s="16"/>
      <c r="U153" s="16"/>
      <c r="V153" s="16"/>
      <c r="W153" s="17"/>
      <c r="X153" s="20">
        <v>21.5</v>
      </c>
      <c r="Y153" s="20">
        <v>1</v>
      </c>
      <c r="Z153" s="20">
        <v>23</v>
      </c>
      <c r="AA153" s="21" t="s">
        <v>1680</v>
      </c>
      <c r="AB153" s="2" t="s">
        <v>15</v>
      </c>
      <c r="AC153" s="4">
        <v>1633</v>
      </c>
      <c r="AD153" s="4"/>
      <c r="AE153" s="4">
        <v>7</v>
      </c>
      <c r="AF153" s="4">
        <v>109</v>
      </c>
      <c r="AG153" s="4">
        <v>65</v>
      </c>
      <c r="AH153" s="4"/>
      <c r="AI153" s="4">
        <v>20</v>
      </c>
      <c r="AJ153" s="4"/>
      <c r="AK153" s="4"/>
      <c r="AL153" s="4">
        <v>22</v>
      </c>
      <c r="AM153" s="4"/>
      <c r="AN153" s="4"/>
      <c r="AO153" s="4"/>
      <c r="AP153" s="4"/>
      <c r="AQ153" s="4">
        <v>367</v>
      </c>
      <c r="AR153" s="4">
        <v>7</v>
      </c>
      <c r="AS153" s="4"/>
      <c r="AT153" s="4"/>
      <c r="AU153" s="4">
        <v>8</v>
      </c>
      <c r="AV153" s="4"/>
      <c r="AW153" s="4"/>
      <c r="AX153" s="4">
        <v>8</v>
      </c>
      <c r="AY153" s="4"/>
      <c r="AZ153" s="4"/>
      <c r="BA153" s="4"/>
      <c r="BB153" s="4"/>
      <c r="BC153" s="4"/>
      <c r="BD153" s="4"/>
      <c r="BE153" s="4"/>
      <c r="BF153" s="4"/>
      <c r="BG153" s="4"/>
      <c r="BH153" s="4">
        <f t="shared" si="64"/>
        <v>613</v>
      </c>
      <c r="BI153" s="7">
        <f>X153+Y153</f>
        <v>22.5</v>
      </c>
      <c r="BJ153" s="7">
        <f t="shared" ref="BJ153:BJ170" si="74">ROUNDUP(((BI153/0.805)-0.02),2)</f>
        <v>27.94</v>
      </c>
      <c r="BK153" s="7"/>
      <c r="BL153" s="63"/>
      <c r="BM153" s="7">
        <f t="shared" ref="BM153:BM170" si="75">BJ153+BK153+BL153</f>
        <v>27.94</v>
      </c>
      <c r="BN153" s="7">
        <f t="shared" ref="BN153:BN170" si="76">(BJ153+BK153)-BI153</f>
        <v>5.4400000000000013</v>
      </c>
      <c r="BO153" s="89">
        <f t="shared" ref="BO153:BO170" si="77">((BJ153+BK153)-BI153)/(BJ153+BK153)</f>
        <v>0.19470293486041521</v>
      </c>
      <c r="BP153" s="7">
        <f t="shared" ref="BP153:BP170" si="78">BI153*AC153</f>
        <v>36742.5</v>
      </c>
      <c r="BQ153" s="7">
        <f t="shared" ref="BQ153:BQ170" si="79">(BJ153+BK153)*AC153</f>
        <v>45626.020000000004</v>
      </c>
      <c r="BR153" s="7"/>
      <c r="BS153" s="7"/>
      <c r="BU153" s="6">
        <f t="shared" ref="BU153:BU170" si="80">ROUNDUP(((BI153/0.765)-0.02),2)</f>
        <v>29.400000000000002</v>
      </c>
      <c r="BX153" s="64">
        <f t="shared" ref="BX153:BX170" si="81">BU153+BV153+BW153</f>
        <v>29.400000000000002</v>
      </c>
      <c r="BY153" s="64">
        <f t="shared" ref="BY153:BY170" si="82">(BU153+BV153)-BI153</f>
        <v>6.9000000000000021</v>
      </c>
      <c r="BZ153" s="82">
        <f t="shared" si="66"/>
        <v>0.23469387755102047</v>
      </c>
      <c r="CA153" s="64">
        <f t="shared" ref="CA153:CA170" si="83">BI153*AC153</f>
        <v>36742.5</v>
      </c>
      <c r="CB153" s="64">
        <f t="shared" ref="CB153:CB170" si="84">(BU153+BV153)*AC153</f>
        <v>48010.200000000004</v>
      </c>
      <c r="CC153" s="64"/>
      <c r="CG153" s="64">
        <f t="shared" si="67"/>
        <v>13792.5</v>
      </c>
      <c r="CH153" s="64">
        <f t="shared" si="68"/>
        <v>17127.22</v>
      </c>
      <c r="CM153" s="64">
        <f t="shared" ref="CM153:CM170" si="85">BI153*BH153</f>
        <v>13792.5</v>
      </c>
      <c r="CN153" s="64">
        <f t="shared" si="69"/>
        <v>18022.2</v>
      </c>
    </row>
    <row r="154" spans="1:92" x14ac:dyDescent="0.25">
      <c r="A154" s="1">
        <v>149</v>
      </c>
      <c r="B154" s="4">
        <v>147</v>
      </c>
      <c r="C154" s="2" t="s">
        <v>14</v>
      </c>
      <c r="D154" s="50" t="s">
        <v>709</v>
      </c>
      <c r="E154" s="4">
        <v>138867</v>
      </c>
      <c r="F154" s="4">
        <v>40454</v>
      </c>
      <c r="G154" s="2" t="s">
        <v>358</v>
      </c>
      <c r="H154" s="51" t="str">
        <f t="shared" si="62"/>
        <v>100271-40454</v>
      </c>
      <c r="I154" s="4">
        <v>100271</v>
      </c>
      <c r="J154" s="2" t="s">
        <v>349</v>
      </c>
      <c r="K154" s="2" t="s">
        <v>19</v>
      </c>
      <c r="L154" s="2" t="s">
        <v>359</v>
      </c>
      <c r="M154" s="2" t="s">
        <v>21</v>
      </c>
      <c r="N154" s="3">
        <v>45108</v>
      </c>
      <c r="O154" s="3">
        <v>45473</v>
      </c>
      <c r="P154" s="12"/>
      <c r="Q154" s="12"/>
      <c r="R154" s="12"/>
      <c r="S154" s="13"/>
      <c r="T154" s="16"/>
      <c r="U154" s="16"/>
      <c r="V154" s="16"/>
      <c r="W154" s="17"/>
      <c r="X154" s="20">
        <v>20</v>
      </c>
      <c r="Y154" s="20">
        <v>1</v>
      </c>
      <c r="Z154" s="20">
        <v>21</v>
      </c>
      <c r="AA154" s="21" t="s">
        <v>1680</v>
      </c>
      <c r="AB154" s="2" t="s">
        <v>15</v>
      </c>
      <c r="AC154" s="4">
        <v>290</v>
      </c>
      <c r="AD154" s="4">
        <v>54</v>
      </c>
      <c r="AE154" s="4"/>
      <c r="AF154" s="4">
        <v>125</v>
      </c>
      <c r="AG154" s="4"/>
      <c r="AH154" s="4"/>
      <c r="AI154" s="4">
        <v>233</v>
      </c>
      <c r="AJ154" s="4"/>
      <c r="AK154" s="4">
        <v>41</v>
      </c>
      <c r="AL154" s="4"/>
      <c r="AM154" s="4"/>
      <c r="AN154" s="4"/>
      <c r="AO154" s="4"/>
      <c r="AP154" s="4"/>
      <c r="AQ154" s="4"/>
      <c r="AR154" s="4"/>
      <c r="AS154" s="4">
        <v>1</v>
      </c>
      <c r="AT154" s="4"/>
      <c r="AU154" s="4"/>
      <c r="AV154" s="4"/>
      <c r="AW154" s="4">
        <v>2</v>
      </c>
      <c r="AX154" s="4"/>
      <c r="AY154" s="4"/>
      <c r="AZ154" s="4"/>
      <c r="BA154" s="4"/>
      <c r="BB154" s="4">
        <v>5</v>
      </c>
      <c r="BC154" s="4"/>
      <c r="BD154" s="4"/>
      <c r="BE154" s="4"/>
      <c r="BF154" s="4"/>
      <c r="BG154" s="4"/>
      <c r="BH154" s="4">
        <f t="shared" si="64"/>
        <v>461</v>
      </c>
      <c r="BI154" s="7">
        <f>X154+Y154</f>
        <v>21</v>
      </c>
      <c r="BJ154" s="7">
        <f t="shared" si="74"/>
        <v>26.07</v>
      </c>
      <c r="BK154" s="7"/>
      <c r="BL154" s="63"/>
      <c r="BM154" s="7">
        <f t="shared" si="75"/>
        <v>26.07</v>
      </c>
      <c r="BN154" s="7">
        <f t="shared" si="76"/>
        <v>5.07</v>
      </c>
      <c r="BO154" s="89">
        <f t="shared" si="77"/>
        <v>0.1944764096662831</v>
      </c>
      <c r="BP154" s="7">
        <f t="shared" si="78"/>
        <v>6090</v>
      </c>
      <c r="BQ154" s="7">
        <f t="shared" si="79"/>
        <v>7560.3</v>
      </c>
      <c r="BR154" s="7"/>
      <c r="BS154" s="7"/>
      <c r="BU154" s="6">
        <f t="shared" si="80"/>
        <v>27.44</v>
      </c>
      <c r="BX154" s="64">
        <f t="shared" si="81"/>
        <v>27.44</v>
      </c>
      <c r="BY154" s="64">
        <f t="shared" si="82"/>
        <v>6.4400000000000013</v>
      </c>
      <c r="BZ154" s="82">
        <f t="shared" si="66"/>
        <v>0.23469387755102045</v>
      </c>
      <c r="CA154" s="64">
        <f t="shared" si="83"/>
        <v>6090</v>
      </c>
      <c r="CB154" s="64">
        <f t="shared" si="84"/>
        <v>7957.6</v>
      </c>
      <c r="CC154" s="64"/>
      <c r="CG154" s="64">
        <f t="shared" si="67"/>
        <v>9681</v>
      </c>
      <c r="CH154" s="64">
        <f t="shared" si="68"/>
        <v>12018.27</v>
      </c>
      <c r="CM154" s="64">
        <f t="shared" si="85"/>
        <v>9681</v>
      </c>
      <c r="CN154" s="64">
        <f t="shared" si="69"/>
        <v>12649.84</v>
      </c>
    </row>
    <row r="155" spans="1:92" x14ac:dyDescent="0.25">
      <c r="A155" s="1">
        <v>150</v>
      </c>
      <c r="B155" s="4">
        <v>148</v>
      </c>
      <c r="C155" s="2" t="s">
        <v>14</v>
      </c>
      <c r="D155" s="50" t="s">
        <v>710</v>
      </c>
      <c r="E155" s="4">
        <v>139395</v>
      </c>
      <c r="F155" s="4">
        <v>40406</v>
      </c>
      <c r="G155" s="2" t="s">
        <v>360</v>
      </c>
      <c r="H155" s="51" t="str">
        <f t="shared" si="62"/>
        <v>100271-40406</v>
      </c>
      <c r="I155" s="4">
        <v>100271</v>
      </c>
      <c r="J155" s="2" t="s">
        <v>349</v>
      </c>
      <c r="K155" s="2" t="s">
        <v>19</v>
      </c>
      <c r="L155" s="2" t="s">
        <v>350</v>
      </c>
      <c r="M155" s="2" t="s">
        <v>21</v>
      </c>
      <c r="N155" s="3">
        <v>45108</v>
      </c>
      <c r="O155" s="3">
        <v>45473</v>
      </c>
      <c r="P155" s="12"/>
      <c r="Q155" s="12"/>
      <c r="R155" s="12"/>
      <c r="S155" s="13"/>
      <c r="T155" s="16"/>
      <c r="U155" s="16"/>
      <c r="V155" s="16"/>
      <c r="W155" s="17"/>
      <c r="X155" s="20">
        <v>19</v>
      </c>
      <c r="Y155" s="20">
        <v>1</v>
      </c>
      <c r="Z155" s="20">
        <v>20</v>
      </c>
      <c r="AA155" s="21" t="s">
        <v>1680</v>
      </c>
      <c r="AB155" s="2" t="s">
        <v>15</v>
      </c>
      <c r="AC155" s="4">
        <v>3332</v>
      </c>
      <c r="AD155" s="4"/>
      <c r="AE155" s="4">
        <v>19</v>
      </c>
      <c r="AF155" s="4">
        <v>12</v>
      </c>
      <c r="AG155" s="4"/>
      <c r="AH155" s="4"/>
      <c r="AI155" s="4"/>
      <c r="AJ155" s="4">
        <v>77</v>
      </c>
      <c r="AK155" s="4"/>
      <c r="AL155" s="4">
        <v>87</v>
      </c>
      <c r="AM155" s="4">
        <v>279</v>
      </c>
      <c r="AN155" s="4"/>
      <c r="AO155" s="4"/>
      <c r="AP155" s="4"/>
      <c r="AQ155" s="4">
        <v>1202</v>
      </c>
      <c r="AR155" s="4">
        <v>25</v>
      </c>
      <c r="AS155" s="4"/>
      <c r="AT155" s="4"/>
      <c r="AU155" s="4"/>
      <c r="AV155" s="4"/>
      <c r="AW155" s="4"/>
      <c r="AX155" s="4">
        <v>43</v>
      </c>
      <c r="AY155" s="4"/>
      <c r="AZ155" s="4"/>
      <c r="BA155" s="4">
        <v>23</v>
      </c>
      <c r="BB155" s="4">
        <v>3</v>
      </c>
      <c r="BC155" s="4">
        <v>61</v>
      </c>
      <c r="BD155" s="4"/>
      <c r="BE155" s="4"/>
      <c r="BF155" s="4">
        <v>4</v>
      </c>
      <c r="BG155" s="4"/>
      <c r="BH155" s="4">
        <f t="shared" si="64"/>
        <v>1835</v>
      </c>
      <c r="BI155" s="7">
        <f>X155+Y155</f>
        <v>20</v>
      </c>
      <c r="BJ155" s="7">
        <f t="shared" si="74"/>
        <v>24.830000000000002</v>
      </c>
      <c r="BK155" s="7"/>
      <c r="BL155" s="63"/>
      <c r="BM155" s="7">
        <f t="shared" si="75"/>
        <v>24.830000000000002</v>
      </c>
      <c r="BN155" s="7">
        <f t="shared" si="76"/>
        <v>4.8300000000000018</v>
      </c>
      <c r="BO155" s="89">
        <f t="shared" si="77"/>
        <v>0.19452275473217887</v>
      </c>
      <c r="BP155" s="7">
        <f t="shared" si="78"/>
        <v>66640</v>
      </c>
      <c r="BQ155" s="7">
        <f t="shared" si="79"/>
        <v>82733.560000000012</v>
      </c>
      <c r="BR155" s="7"/>
      <c r="BS155" s="7"/>
      <c r="BU155" s="6">
        <f t="shared" si="80"/>
        <v>26.130000000000003</v>
      </c>
      <c r="BX155" s="64">
        <f t="shared" si="81"/>
        <v>26.130000000000003</v>
      </c>
      <c r="BY155" s="64">
        <f t="shared" si="82"/>
        <v>6.1300000000000026</v>
      </c>
      <c r="BZ155" s="82">
        <f t="shared" si="66"/>
        <v>0.23459624952162272</v>
      </c>
      <c r="CA155" s="64">
        <f t="shared" si="83"/>
        <v>66640</v>
      </c>
      <c r="CB155" s="64">
        <f t="shared" si="84"/>
        <v>87065.16</v>
      </c>
      <c r="CC155" s="64"/>
      <c r="CG155" s="64">
        <f t="shared" si="67"/>
        <v>36700</v>
      </c>
      <c r="CH155" s="64">
        <f t="shared" si="68"/>
        <v>45563.05</v>
      </c>
      <c r="CM155" s="64">
        <f t="shared" si="85"/>
        <v>36700</v>
      </c>
      <c r="CN155" s="64">
        <f t="shared" si="69"/>
        <v>47948.55</v>
      </c>
    </row>
    <row r="156" spans="1:92" x14ac:dyDescent="0.25">
      <c r="A156" s="1">
        <v>151</v>
      </c>
      <c r="B156" s="4">
        <v>149</v>
      </c>
      <c r="C156" s="2" t="s">
        <v>14</v>
      </c>
      <c r="D156" s="50" t="s">
        <v>711</v>
      </c>
      <c r="E156" s="4">
        <v>405963</v>
      </c>
      <c r="F156" s="4">
        <v>30110</v>
      </c>
      <c r="G156" s="2" t="s">
        <v>361</v>
      </c>
      <c r="H156" s="51" t="str">
        <f t="shared" si="62"/>
        <v>100271-30110</v>
      </c>
      <c r="I156" s="4">
        <v>100271</v>
      </c>
      <c r="J156" s="2" t="s">
        <v>349</v>
      </c>
      <c r="K156" s="2" t="s">
        <v>19</v>
      </c>
      <c r="L156" s="2" t="s">
        <v>362</v>
      </c>
      <c r="M156" s="2" t="s">
        <v>21</v>
      </c>
      <c r="N156" s="3">
        <v>45108</v>
      </c>
      <c r="O156" s="3">
        <v>45473</v>
      </c>
      <c r="P156" s="12"/>
      <c r="Q156" s="12"/>
      <c r="R156" s="12"/>
      <c r="S156" s="13"/>
      <c r="T156" s="16"/>
      <c r="U156" s="16"/>
      <c r="V156" s="16"/>
      <c r="W156" s="17"/>
      <c r="X156" s="20">
        <v>22.25</v>
      </c>
      <c r="Y156" s="20">
        <v>1</v>
      </c>
      <c r="Z156" s="20">
        <v>23.5</v>
      </c>
      <c r="AA156" s="21" t="s">
        <v>1680</v>
      </c>
      <c r="AB156" s="2" t="s">
        <v>15</v>
      </c>
      <c r="AC156" s="4">
        <v>165</v>
      </c>
      <c r="AD156" s="4"/>
      <c r="AE156" s="4"/>
      <c r="AF156" s="4"/>
      <c r="AG156" s="4"/>
      <c r="AH156" s="4"/>
      <c r="AI156" s="4">
        <v>2</v>
      </c>
      <c r="AJ156" s="4"/>
      <c r="AK156" s="4"/>
      <c r="AL156" s="4"/>
      <c r="AM156" s="4"/>
      <c r="AN156" s="4">
        <v>20</v>
      </c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>
        <f t="shared" si="64"/>
        <v>22</v>
      </c>
      <c r="BI156" s="7">
        <f>X156+Y156</f>
        <v>23.25</v>
      </c>
      <c r="BJ156" s="7">
        <f t="shared" si="74"/>
        <v>28.87</v>
      </c>
      <c r="BK156" s="7"/>
      <c r="BL156" s="63"/>
      <c r="BM156" s="7">
        <f t="shared" si="75"/>
        <v>28.87</v>
      </c>
      <c r="BN156" s="7">
        <f t="shared" si="76"/>
        <v>5.620000000000001</v>
      </c>
      <c r="BO156" s="89">
        <f t="shared" si="77"/>
        <v>0.19466574298579845</v>
      </c>
      <c r="BP156" s="7">
        <f t="shared" si="78"/>
        <v>3836.25</v>
      </c>
      <c r="BQ156" s="7">
        <f t="shared" si="79"/>
        <v>4763.55</v>
      </c>
      <c r="BR156" s="7"/>
      <c r="BS156" s="7"/>
      <c r="BU156" s="6">
        <f t="shared" si="80"/>
        <v>30.380000000000003</v>
      </c>
      <c r="BX156" s="64">
        <f t="shared" si="81"/>
        <v>30.380000000000003</v>
      </c>
      <c r="BY156" s="64">
        <f t="shared" si="82"/>
        <v>7.1300000000000026</v>
      </c>
      <c r="BZ156" s="82">
        <f t="shared" si="66"/>
        <v>0.23469387755102047</v>
      </c>
      <c r="CA156" s="64">
        <f t="shared" si="83"/>
        <v>3836.25</v>
      </c>
      <c r="CB156" s="64">
        <f t="shared" si="84"/>
        <v>5012.7000000000007</v>
      </c>
      <c r="CC156" s="64"/>
      <c r="CG156" s="64">
        <f t="shared" si="67"/>
        <v>511.5</v>
      </c>
      <c r="CH156" s="64">
        <f t="shared" si="68"/>
        <v>635.14</v>
      </c>
      <c r="CM156" s="64">
        <f t="shared" si="85"/>
        <v>511.5</v>
      </c>
      <c r="CN156" s="64">
        <f t="shared" si="69"/>
        <v>668.36</v>
      </c>
    </row>
    <row r="157" spans="1:92" x14ac:dyDescent="0.25">
      <c r="A157" s="1">
        <v>152</v>
      </c>
      <c r="B157" s="4">
        <v>150</v>
      </c>
      <c r="C157" s="2" t="s">
        <v>14</v>
      </c>
      <c r="D157" s="50" t="s">
        <v>712</v>
      </c>
      <c r="E157" s="4">
        <v>406001</v>
      </c>
      <c r="F157" s="4">
        <v>30131</v>
      </c>
      <c r="G157" s="2" t="s">
        <v>363</v>
      </c>
      <c r="H157" s="51" t="str">
        <f t="shared" si="62"/>
        <v>100271-30131</v>
      </c>
      <c r="I157" s="4">
        <v>100271</v>
      </c>
      <c r="J157" s="2" t="s">
        <v>349</v>
      </c>
      <c r="K157" s="2" t="s">
        <v>19</v>
      </c>
      <c r="L157" s="2" t="s">
        <v>364</v>
      </c>
      <c r="M157" s="2" t="s">
        <v>21</v>
      </c>
      <c r="N157" s="3">
        <v>45108</v>
      </c>
      <c r="O157" s="3">
        <v>45473</v>
      </c>
      <c r="P157" s="12"/>
      <c r="Q157" s="12"/>
      <c r="R157" s="12"/>
      <c r="S157" s="13"/>
      <c r="T157" s="16"/>
      <c r="U157" s="16"/>
      <c r="V157" s="16"/>
      <c r="W157" s="17"/>
      <c r="X157" s="20">
        <v>29</v>
      </c>
      <c r="Y157" s="20">
        <v>1</v>
      </c>
      <c r="Z157" s="20">
        <v>30.5</v>
      </c>
      <c r="AA157" s="21" t="s">
        <v>1680</v>
      </c>
      <c r="AB157" s="2" t="s">
        <v>15</v>
      </c>
      <c r="AC157" s="4">
        <v>187</v>
      </c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>
        <v>127</v>
      </c>
      <c r="AR157" s="4"/>
      <c r="AS157" s="4"/>
      <c r="AT157" s="4"/>
      <c r="AU157" s="4"/>
      <c r="AV157" s="4"/>
      <c r="AW157" s="4">
        <v>9</v>
      </c>
      <c r="AX157" s="4"/>
      <c r="AY157" s="4"/>
      <c r="AZ157" s="4"/>
      <c r="BA157" s="4"/>
      <c r="BB157" s="4">
        <v>6</v>
      </c>
      <c r="BC157" s="4"/>
      <c r="BD157" s="4"/>
      <c r="BE157" s="4"/>
      <c r="BF157" s="4"/>
      <c r="BG157" s="4"/>
      <c r="BH157" s="4">
        <f t="shared" si="64"/>
        <v>142</v>
      </c>
      <c r="BI157" s="7">
        <f>X157+Y157</f>
        <v>30</v>
      </c>
      <c r="BJ157" s="7">
        <f t="shared" si="74"/>
        <v>37.25</v>
      </c>
      <c r="BK157" s="7"/>
      <c r="BL157" s="63"/>
      <c r="BM157" s="7">
        <f t="shared" si="75"/>
        <v>37.25</v>
      </c>
      <c r="BN157" s="7">
        <f t="shared" si="76"/>
        <v>7.25</v>
      </c>
      <c r="BO157" s="89">
        <f t="shared" si="77"/>
        <v>0.19463087248322147</v>
      </c>
      <c r="BP157" s="7">
        <f t="shared" si="78"/>
        <v>5610</v>
      </c>
      <c r="BQ157" s="7">
        <f t="shared" si="79"/>
        <v>6965.75</v>
      </c>
      <c r="BR157" s="7"/>
      <c r="BS157" s="7"/>
      <c r="BU157" s="6">
        <f t="shared" si="80"/>
        <v>39.199999999999996</v>
      </c>
      <c r="BX157" s="64">
        <f t="shared" si="81"/>
        <v>39.199999999999996</v>
      </c>
      <c r="BY157" s="64">
        <f t="shared" si="82"/>
        <v>9.1999999999999957</v>
      </c>
      <c r="BZ157" s="82">
        <f t="shared" si="66"/>
        <v>0.23469387755102034</v>
      </c>
      <c r="CA157" s="64">
        <f t="shared" si="83"/>
        <v>5610</v>
      </c>
      <c r="CB157" s="64">
        <f t="shared" si="84"/>
        <v>7330.4</v>
      </c>
      <c r="CC157" s="64"/>
      <c r="CG157" s="64">
        <f t="shared" si="67"/>
        <v>4260</v>
      </c>
      <c r="CH157" s="64">
        <f t="shared" si="68"/>
        <v>5289.5</v>
      </c>
      <c r="CM157" s="64">
        <f t="shared" si="85"/>
        <v>4260</v>
      </c>
      <c r="CN157" s="64">
        <f t="shared" si="69"/>
        <v>5566.4</v>
      </c>
    </row>
    <row r="158" spans="1:92" x14ac:dyDescent="0.25">
      <c r="A158" s="1">
        <v>153</v>
      </c>
      <c r="B158" s="4">
        <v>151</v>
      </c>
      <c r="C158" s="2" t="s">
        <v>14</v>
      </c>
      <c r="D158" s="50" t="s">
        <v>713</v>
      </c>
      <c r="E158" s="4">
        <v>143930</v>
      </c>
      <c r="F158" s="2" t="s">
        <v>365</v>
      </c>
      <c r="G158" s="2" t="s">
        <v>366</v>
      </c>
      <c r="H158" s="51" t="str">
        <f t="shared" si="62"/>
        <v>116346-38000-24698</v>
      </c>
      <c r="I158" s="4">
        <v>116346</v>
      </c>
      <c r="J158" s="2" t="s">
        <v>367</v>
      </c>
      <c r="K158" s="2" t="s">
        <v>19</v>
      </c>
      <c r="L158" s="2" t="s">
        <v>368</v>
      </c>
      <c r="M158" s="2" t="s">
        <v>21</v>
      </c>
      <c r="N158" s="3">
        <v>45108</v>
      </c>
      <c r="O158" s="3">
        <v>45473</v>
      </c>
      <c r="P158" s="12"/>
      <c r="Q158" s="12"/>
      <c r="R158" s="12"/>
      <c r="S158" s="13"/>
      <c r="T158" s="16"/>
      <c r="U158" s="16"/>
      <c r="V158" s="16" t="e">
        <f>VLOOKUP(E158,#REF!,14,FALSE)</f>
        <v>#REF!</v>
      </c>
      <c r="W158" s="17"/>
      <c r="X158" s="20"/>
      <c r="Y158" s="20"/>
      <c r="Z158" s="20">
        <v>26.2</v>
      </c>
      <c r="AA158" s="21" t="s">
        <v>1675</v>
      </c>
      <c r="AB158" s="2" t="s">
        <v>15</v>
      </c>
      <c r="AC158" s="4">
        <v>497</v>
      </c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>
        <v>312</v>
      </c>
      <c r="AR158" s="4"/>
      <c r="AS158" s="4"/>
      <c r="AT158" s="4"/>
      <c r="AU158" s="4"/>
      <c r="AV158" s="4"/>
      <c r="AW158" s="4"/>
      <c r="AX158" s="4"/>
      <c r="AY158" s="4">
        <v>1</v>
      </c>
      <c r="AZ158" s="4"/>
      <c r="BA158" s="4"/>
      <c r="BB158" s="4"/>
      <c r="BC158" s="4">
        <v>54</v>
      </c>
      <c r="BD158" s="4"/>
      <c r="BE158" s="4"/>
      <c r="BF158" s="4"/>
      <c r="BG158" s="4"/>
      <c r="BH158" s="4">
        <f t="shared" si="64"/>
        <v>367</v>
      </c>
      <c r="BI158" s="7">
        <f>Z158</f>
        <v>26.2</v>
      </c>
      <c r="BJ158" s="7">
        <f t="shared" si="74"/>
        <v>32.53</v>
      </c>
      <c r="BK158" s="7"/>
      <c r="BL158" s="63"/>
      <c r="BM158" s="7">
        <f t="shared" si="75"/>
        <v>32.53</v>
      </c>
      <c r="BN158" s="7">
        <f t="shared" si="76"/>
        <v>6.3300000000000018</v>
      </c>
      <c r="BO158" s="89">
        <f t="shared" si="77"/>
        <v>0.19458960959114668</v>
      </c>
      <c r="BP158" s="7">
        <f t="shared" si="78"/>
        <v>13021.4</v>
      </c>
      <c r="BQ158" s="7">
        <f t="shared" si="79"/>
        <v>16167.41</v>
      </c>
      <c r="BR158" s="7"/>
      <c r="BS158" s="7"/>
      <c r="BU158" s="6">
        <f t="shared" si="80"/>
        <v>34.229999999999997</v>
      </c>
      <c r="BX158" s="64">
        <f t="shared" si="81"/>
        <v>34.229999999999997</v>
      </c>
      <c r="BY158" s="64">
        <f t="shared" si="82"/>
        <v>8.0299999999999976</v>
      </c>
      <c r="BZ158" s="82">
        <f t="shared" si="66"/>
        <v>0.23458954133800755</v>
      </c>
      <c r="CA158" s="64">
        <f t="shared" si="83"/>
        <v>13021.4</v>
      </c>
      <c r="CB158" s="64">
        <f t="shared" si="84"/>
        <v>17012.309999999998</v>
      </c>
      <c r="CC158" s="64"/>
      <c r="CG158" s="64">
        <f t="shared" si="67"/>
        <v>9615.4</v>
      </c>
      <c r="CH158" s="64">
        <f t="shared" si="68"/>
        <v>11938.51</v>
      </c>
      <c r="CM158" s="64">
        <f t="shared" si="85"/>
        <v>9615.4</v>
      </c>
      <c r="CN158" s="64">
        <f t="shared" si="69"/>
        <v>12562.409999999998</v>
      </c>
    </row>
    <row r="159" spans="1:92" x14ac:dyDescent="0.25">
      <c r="A159" s="1">
        <v>154</v>
      </c>
      <c r="B159" s="4">
        <v>152</v>
      </c>
      <c r="C159" s="2" t="s">
        <v>14</v>
      </c>
      <c r="D159" s="50" t="s">
        <v>714</v>
      </c>
      <c r="E159" s="4">
        <v>141090</v>
      </c>
      <c r="F159" s="4">
        <v>883602</v>
      </c>
      <c r="G159" s="2" t="s">
        <v>369</v>
      </c>
      <c r="H159" s="51" t="str">
        <f t="shared" si="62"/>
        <v>100324-883602</v>
      </c>
      <c r="I159" s="4">
        <v>100324</v>
      </c>
      <c r="J159" s="2" t="s">
        <v>370</v>
      </c>
      <c r="K159" s="2" t="s">
        <v>19</v>
      </c>
      <c r="L159" s="2" t="s">
        <v>371</v>
      </c>
      <c r="M159" s="2" t="s">
        <v>21</v>
      </c>
      <c r="N159" s="3">
        <v>45108</v>
      </c>
      <c r="O159" s="3">
        <v>45473</v>
      </c>
      <c r="P159" s="12"/>
      <c r="Q159" s="12"/>
      <c r="R159" s="12"/>
      <c r="S159" s="13"/>
      <c r="T159" s="16">
        <v>18</v>
      </c>
      <c r="U159" s="16">
        <v>1</v>
      </c>
      <c r="V159" s="16"/>
      <c r="W159" s="17"/>
      <c r="X159" s="20"/>
      <c r="Y159" s="20"/>
      <c r="Z159" s="20"/>
      <c r="AA159" s="21"/>
      <c r="AB159" s="2" t="s">
        <v>15</v>
      </c>
      <c r="AC159" s="4">
        <v>238</v>
      </c>
      <c r="AD159" s="4"/>
      <c r="AE159" s="4"/>
      <c r="AF159" s="4"/>
      <c r="AG159" s="4">
        <v>102</v>
      </c>
      <c r="AH159" s="4"/>
      <c r="AI159" s="4"/>
      <c r="AJ159" s="4">
        <v>12</v>
      </c>
      <c r="AK159" s="4"/>
      <c r="AL159" s="4"/>
      <c r="AM159" s="4"/>
      <c r="AN159" s="4"/>
      <c r="AO159" s="4"/>
      <c r="AP159" s="4"/>
      <c r="AQ159" s="4"/>
      <c r="AR159" s="4">
        <v>2</v>
      </c>
      <c r="AS159" s="4"/>
      <c r="AT159" s="4"/>
      <c r="AU159" s="4">
        <v>1</v>
      </c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>
        <f t="shared" si="64"/>
        <v>117</v>
      </c>
      <c r="BI159" s="7">
        <f>T159+U159</f>
        <v>19</v>
      </c>
      <c r="BJ159" s="7">
        <f t="shared" si="74"/>
        <v>23.59</v>
      </c>
      <c r="BK159" s="7"/>
      <c r="BL159" s="63"/>
      <c r="BM159" s="7">
        <f t="shared" si="75"/>
        <v>23.59</v>
      </c>
      <c r="BN159" s="7">
        <f t="shared" si="76"/>
        <v>4.59</v>
      </c>
      <c r="BO159" s="89">
        <f t="shared" si="77"/>
        <v>0.19457397202204324</v>
      </c>
      <c r="BP159" s="7">
        <f t="shared" si="78"/>
        <v>4522</v>
      </c>
      <c r="BQ159" s="7">
        <f t="shared" si="79"/>
        <v>5614.42</v>
      </c>
      <c r="BR159" s="7"/>
      <c r="BS159" s="7"/>
      <c r="BU159" s="6">
        <f t="shared" si="80"/>
        <v>24.82</v>
      </c>
      <c r="BX159" s="64">
        <f t="shared" si="81"/>
        <v>24.82</v>
      </c>
      <c r="BY159" s="64">
        <f t="shared" si="82"/>
        <v>5.82</v>
      </c>
      <c r="BZ159" s="82">
        <f t="shared" si="66"/>
        <v>0.23448831587429494</v>
      </c>
      <c r="CA159" s="64">
        <f t="shared" si="83"/>
        <v>4522</v>
      </c>
      <c r="CB159" s="64">
        <f t="shared" si="84"/>
        <v>5907.16</v>
      </c>
      <c r="CC159" s="64"/>
      <c r="CG159" s="64">
        <f t="shared" si="67"/>
        <v>2223</v>
      </c>
      <c r="CH159" s="64">
        <f t="shared" si="68"/>
        <v>2760.03</v>
      </c>
      <c r="CM159" s="64">
        <f t="shared" si="85"/>
        <v>2223</v>
      </c>
      <c r="CN159" s="64">
        <f t="shared" si="69"/>
        <v>2903.94</v>
      </c>
    </row>
    <row r="160" spans="1:92" x14ac:dyDescent="0.25">
      <c r="A160" s="1">
        <v>155</v>
      </c>
      <c r="B160" s="4">
        <v>153</v>
      </c>
      <c r="C160" s="2" t="s">
        <v>14</v>
      </c>
      <c r="D160" s="50" t="s">
        <v>715</v>
      </c>
      <c r="E160" s="4">
        <v>201458</v>
      </c>
      <c r="F160" s="4">
        <v>88235</v>
      </c>
      <c r="G160" s="2" t="s">
        <v>372</v>
      </c>
      <c r="H160" s="51" t="str">
        <f t="shared" si="62"/>
        <v>100324-88235</v>
      </c>
      <c r="I160" s="4">
        <v>100324</v>
      </c>
      <c r="J160" s="2" t="s">
        <v>370</v>
      </c>
      <c r="K160" s="2" t="s">
        <v>19</v>
      </c>
      <c r="L160" s="2" t="s">
        <v>373</v>
      </c>
      <c r="M160" s="2" t="s">
        <v>21</v>
      </c>
      <c r="N160" s="3">
        <v>45108</v>
      </c>
      <c r="O160" s="3">
        <v>45473</v>
      </c>
      <c r="P160" s="12"/>
      <c r="Q160" s="12"/>
      <c r="R160" s="12"/>
      <c r="S160" s="13"/>
      <c r="T160" s="16">
        <v>12.3</v>
      </c>
      <c r="U160" s="16">
        <v>0.75</v>
      </c>
      <c r="V160" s="16"/>
      <c r="W160" s="17"/>
      <c r="X160" s="20"/>
      <c r="Y160" s="20"/>
      <c r="Z160" s="20"/>
      <c r="AA160" s="21"/>
      <c r="AB160" s="2" t="s">
        <v>15</v>
      </c>
      <c r="AC160" s="4">
        <v>357</v>
      </c>
      <c r="AD160" s="4"/>
      <c r="AE160" s="4"/>
      <c r="AF160" s="4">
        <v>2</v>
      </c>
      <c r="AG160" s="4">
        <v>1</v>
      </c>
      <c r="AH160" s="4"/>
      <c r="AI160" s="4"/>
      <c r="AJ160" s="4">
        <v>25</v>
      </c>
      <c r="AK160" s="4"/>
      <c r="AL160" s="4"/>
      <c r="AM160" s="4"/>
      <c r="AN160" s="4"/>
      <c r="AO160" s="4"/>
      <c r="AP160" s="4"/>
      <c r="AQ160" s="4"/>
      <c r="AR160" s="4">
        <v>112</v>
      </c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>
        <v>16</v>
      </c>
      <c r="BG160" s="4"/>
      <c r="BH160" s="4">
        <f t="shared" si="64"/>
        <v>156</v>
      </c>
      <c r="BI160" s="7">
        <f>T160+U160</f>
        <v>13.05</v>
      </c>
      <c r="BJ160" s="7">
        <f t="shared" si="74"/>
        <v>16.200000000000003</v>
      </c>
      <c r="BK160" s="7"/>
      <c r="BL160" s="63"/>
      <c r="BM160" s="7">
        <f t="shared" si="75"/>
        <v>16.200000000000003</v>
      </c>
      <c r="BN160" s="7">
        <f t="shared" si="76"/>
        <v>3.1500000000000021</v>
      </c>
      <c r="BO160" s="89">
        <f t="shared" si="77"/>
        <v>0.19444444444444453</v>
      </c>
      <c r="BP160" s="7">
        <f t="shared" si="78"/>
        <v>4658.8500000000004</v>
      </c>
      <c r="BQ160" s="7">
        <f t="shared" si="79"/>
        <v>5783.4000000000015</v>
      </c>
      <c r="BR160" s="7"/>
      <c r="BS160" s="7"/>
      <c r="BU160" s="6">
        <f t="shared" si="80"/>
        <v>17.040000000000003</v>
      </c>
      <c r="BX160" s="64">
        <f t="shared" si="81"/>
        <v>17.040000000000003</v>
      </c>
      <c r="BY160" s="64">
        <f t="shared" si="82"/>
        <v>3.990000000000002</v>
      </c>
      <c r="BZ160" s="82">
        <f t="shared" si="66"/>
        <v>0.23415492957746487</v>
      </c>
      <c r="CA160" s="64">
        <f t="shared" si="83"/>
        <v>4658.8500000000004</v>
      </c>
      <c r="CB160" s="64">
        <f t="shared" si="84"/>
        <v>6083.2800000000007</v>
      </c>
      <c r="CC160" s="64"/>
      <c r="CG160" s="64">
        <f t="shared" si="67"/>
        <v>2035.8000000000002</v>
      </c>
      <c r="CH160" s="64">
        <f t="shared" si="68"/>
        <v>2527.2000000000003</v>
      </c>
      <c r="CM160" s="64">
        <f t="shared" si="85"/>
        <v>2035.8000000000002</v>
      </c>
      <c r="CN160" s="64">
        <f t="shared" si="69"/>
        <v>2658.2400000000002</v>
      </c>
    </row>
    <row r="161" spans="1:92" x14ac:dyDescent="0.25">
      <c r="A161" s="1">
        <v>156</v>
      </c>
      <c r="B161" s="4">
        <v>154</v>
      </c>
      <c r="C161" s="2" t="s">
        <v>14</v>
      </c>
      <c r="D161" s="50" t="s">
        <v>716</v>
      </c>
      <c r="E161" s="4">
        <v>248547</v>
      </c>
      <c r="F161" s="4">
        <v>884802</v>
      </c>
      <c r="G161" s="2" t="s">
        <v>374</v>
      </c>
      <c r="H161" s="51" t="str">
        <f t="shared" si="62"/>
        <v>100324-884802</v>
      </c>
      <c r="I161" s="4">
        <v>100324</v>
      </c>
      <c r="J161" s="2" t="s">
        <v>370</v>
      </c>
      <c r="K161" s="2" t="s">
        <v>19</v>
      </c>
      <c r="L161" s="2" t="s">
        <v>371</v>
      </c>
      <c r="M161" s="2" t="s">
        <v>21</v>
      </c>
      <c r="N161" s="3">
        <v>45108</v>
      </c>
      <c r="O161" s="3">
        <v>45473</v>
      </c>
      <c r="P161" s="12"/>
      <c r="Q161" s="12"/>
      <c r="R161" s="12"/>
      <c r="S161" s="13"/>
      <c r="T161" s="16">
        <v>18</v>
      </c>
      <c r="U161" s="16">
        <v>0.75</v>
      </c>
      <c r="V161" s="16"/>
      <c r="W161" s="17"/>
      <c r="X161" s="20"/>
      <c r="Y161" s="20"/>
      <c r="Z161" s="20"/>
      <c r="AA161" s="21"/>
      <c r="AB161" s="2" t="s">
        <v>15</v>
      </c>
      <c r="AC161" s="4">
        <v>271</v>
      </c>
      <c r="AD161" s="4"/>
      <c r="AE161" s="4"/>
      <c r="AF161" s="4"/>
      <c r="AG161" s="4">
        <v>63</v>
      </c>
      <c r="AH161" s="4"/>
      <c r="AI161" s="4">
        <v>27</v>
      </c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>
        <v>8</v>
      </c>
      <c r="BG161" s="4"/>
      <c r="BH161" s="4">
        <f t="shared" si="64"/>
        <v>98</v>
      </c>
      <c r="BI161" s="7">
        <f>T161+U161</f>
        <v>18.75</v>
      </c>
      <c r="BJ161" s="7">
        <f t="shared" si="74"/>
        <v>23.28</v>
      </c>
      <c r="BK161" s="7"/>
      <c r="BL161" s="63"/>
      <c r="BM161" s="7">
        <f t="shared" si="75"/>
        <v>23.28</v>
      </c>
      <c r="BN161" s="7">
        <f t="shared" si="76"/>
        <v>4.5300000000000011</v>
      </c>
      <c r="BO161" s="89">
        <f t="shared" si="77"/>
        <v>0.19458762886597941</v>
      </c>
      <c r="BP161" s="7">
        <f t="shared" si="78"/>
        <v>5081.25</v>
      </c>
      <c r="BQ161" s="7">
        <f t="shared" si="79"/>
        <v>6308.88</v>
      </c>
      <c r="BR161" s="7"/>
      <c r="BS161" s="7"/>
      <c r="BU161" s="6">
        <f t="shared" si="80"/>
        <v>24.490000000000002</v>
      </c>
      <c r="BX161" s="64">
        <f t="shared" si="81"/>
        <v>24.490000000000002</v>
      </c>
      <c r="BY161" s="64">
        <f t="shared" si="82"/>
        <v>5.740000000000002</v>
      </c>
      <c r="BZ161" s="82">
        <f t="shared" si="66"/>
        <v>0.23438138015516544</v>
      </c>
      <c r="CA161" s="64">
        <f t="shared" si="83"/>
        <v>5081.25</v>
      </c>
      <c r="CB161" s="64">
        <f t="shared" si="84"/>
        <v>6636.7900000000009</v>
      </c>
      <c r="CC161" s="64"/>
      <c r="CG161" s="64">
        <f t="shared" si="67"/>
        <v>1837.5</v>
      </c>
      <c r="CH161" s="64">
        <f t="shared" si="68"/>
        <v>2281.44</v>
      </c>
      <c r="CM161" s="64">
        <f t="shared" si="85"/>
        <v>1837.5</v>
      </c>
      <c r="CN161" s="64">
        <f t="shared" si="69"/>
        <v>2400.02</v>
      </c>
    </row>
    <row r="162" spans="1:92" x14ac:dyDescent="0.25">
      <c r="A162" s="1">
        <v>157</v>
      </c>
      <c r="B162" s="4">
        <v>155</v>
      </c>
      <c r="C162" s="2" t="s">
        <v>14</v>
      </c>
      <c r="D162" s="50" t="s">
        <v>717</v>
      </c>
      <c r="E162" s="4">
        <v>202826</v>
      </c>
      <c r="F162" s="4">
        <v>130075</v>
      </c>
      <c r="G162" s="2" t="s">
        <v>376</v>
      </c>
      <c r="H162" s="51" t="str">
        <f t="shared" si="62"/>
        <v>100363-130075</v>
      </c>
      <c r="I162" s="4">
        <v>100363</v>
      </c>
      <c r="J162" s="2" t="s">
        <v>375</v>
      </c>
      <c r="K162" s="2" t="s">
        <v>19</v>
      </c>
      <c r="L162" s="2" t="s">
        <v>377</v>
      </c>
      <c r="M162" s="2" t="s">
        <v>21</v>
      </c>
      <c r="N162" s="3">
        <v>45108</v>
      </c>
      <c r="O162" s="3">
        <v>45473</v>
      </c>
      <c r="P162" s="12"/>
      <c r="Q162" s="12"/>
      <c r="R162" s="12"/>
      <c r="S162" s="13"/>
      <c r="T162" s="16"/>
      <c r="U162" s="16"/>
      <c r="V162" s="16" t="e">
        <f>VLOOKUP(E162,#REF!,14,FALSE)</f>
        <v>#REF!</v>
      </c>
      <c r="W162" s="17"/>
      <c r="X162" s="20"/>
      <c r="Y162" s="20"/>
      <c r="Z162" s="20">
        <v>35</v>
      </c>
      <c r="AA162" s="21" t="s">
        <v>1681</v>
      </c>
      <c r="AB162" s="2" t="s">
        <v>15</v>
      </c>
      <c r="AC162" s="4">
        <v>187</v>
      </c>
      <c r="AD162" s="4">
        <v>1</v>
      </c>
      <c r="AE162" s="4"/>
      <c r="AF162" s="4">
        <v>22</v>
      </c>
      <c r="AG162" s="4">
        <v>6</v>
      </c>
      <c r="AH162" s="4">
        <v>10</v>
      </c>
      <c r="AI162" s="4"/>
      <c r="AJ162" s="4"/>
      <c r="AK162" s="4"/>
      <c r="AL162" s="4"/>
      <c r="AM162" s="4"/>
      <c r="AN162" s="4">
        <v>29</v>
      </c>
      <c r="AO162" s="4"/>
      <c r="AP162" s="4"/>
      <c r="AQ162" s="4"/>
      <c r="AR162" s="4"/>
      <c r="AS162" s="4"/>
      <c r="AT162" s="4">
        <v>58</v>
      </c>
      <c r="AU162" s="4">
        <v>29</v>
      </c>
      <c r="AV162" s="4"/>
      <c r="AW162" s="4"/>
      <c r="AX162" s="4">
        <v>2</v>
      </c>
      <c r="AY162" s="4"/>
      <c r="AZ162" s="4"/>
      <c r="BA162" s="4"/>
      <c r="BB162" s="4"/>
      <c r="BC162" s="4"/>
      <c r="BD162" s="4"/>
      <c r="BE162" s="4"/>
      <c r="BF162" s="4"/>
      <c r="BG162" s="4"/>
      <c r="BH162" s="4">
        <f t="shared" si="64"/>
        <v>157</v>
      </c>
      <c r="BI162" s="7">
        <f>Z162</f>
        <v>35</v>
      </c>
      <c r="BJ162" s="7">
        <f t="shared" si="74"/>
        <v>43.46</v>
      </c>
      <c r="BK162" s="7"/>
      <c r="BL162" s="63"/>
      <c r="BM162" s="7">
        <f t="shared" si="75"/>
        <v>43.46</v>
      </c>
      <c r="BN162" s="7">
        <f t="shared" si="76"/>
        <v>8.4600000000000009</v>
      </c>
      <c r="BO162" s="89">
        <f t="shared" si="77"/>
        <v>0.19466175793833412</v>
      </c>
      <c r="BP162" s="7">
        <f t="shared" si="78"/>
        <v>6545</v>
      </c>
      <c r="BQ162" s="7">
        <f t="shared" si="79"/>
        <v>8127.02</v>
      </c>
      <c r="BR162" s="7"/>
      <c r="BS162" s="7"/>
      <c r="BU162" s="6">
        <f t="shared" si="80"/>
        <v>45.739999999999995</v>
      </c>
      <c r="BX162" s="64">
        <f t="shared" si="81"/>
        <v>45.739999999999995</v>
      </c>
      <c r="BY162" s="64">
        <f t="shared" si="82"/>
        <v>10.739999999999995</v>
      </c>
      <c r="BZ162" s="82">
        <f t="shared" si="66"/>
        <v>0.23480542195015294</v>
      </c>
      <c r="CA162" s="64">
        <f t="shared" si="83"/>
        <v>6545</v>
      </c>
      <c r="CB162" s="64">
        <f t="shared" si="84"/>
        <v>8553.3799999999992</v>
      </c>
      <c r="CC162" s="64"/>
      <c r="CG162" s="64">
        <f t="shared" si="67"/>
        <v>5495</v>
      </c>
      <c r="CH162" s="64">
        <f t="shared" si="68"/>
        <v>6823.22</v>
      </c>
      <c r="CM162" s="64">
        <f t="shared" si="85"/>
        <v>5495</v>
      </c>
      <c r="CN162" s="64">
        <f t="shared" si="69"/>
        <v>7181.1799999999994</v>
      </c>
    </row>
    <row r="163" spans="1:92" x14ac:dyDescent="0.25">
      <c r="A163" s="1">
        <v>158</v>
      </c>
      <c r="B163" s="4">
        <v>156</v>
      </c>
      <c r="C163" s="2" t="s">
        <v>14</v>
      </c>
      <c r="D163" s="50" t="s">
        <v>718</v>
      </c>
      <c r="E163" s="4">
        <v>403406</v>
      </c>
      <c r="F163" s="4">
        <v>97576</v>
      </c>
      <c r="G163" s="2" t="s">
        <v>270</v>
      </c>
      <c r="H163" s="51" t="str">
        <f t="shared" si="62"/>
        <v>100340-97576</v>
      </c>
      <c r="I163" s="4">
        <v>100340</v>
      </c>
      <c r="J163" s="2" t="s">
        <v>378</v>
      </c>
      <c r="K163" s="2" t="s">
        <v>19</v>
      </c>
      <c r="L163" s="2" t="s">
        <v>379</v>
      </c>
      <c r="M163" s="2" t="s">
        <v>21</v>
      </c>
      <c r="N163" s="3">
        <v>45108</v>
      </c>
      <c r="O163" s="3">
        <v>45473</v>
      </c>
      <c r="P163" s="12"/>
      <c r="Q163" s="12"/>
      <c r="R163" s="12"/>
      <c r="S163" s="13"/>
      <c r="T163" s="16"/>
      <c r="U163" s="16"/>
      <c r="V163" s="16"/>
      <c r="W163" s="17"/>
      <c r="X163" s="20">
        <v>68.16</v>
      </c>
      <c r="Y163" s="20">
        <v>1</v>
      </c>
      <c r="Z163" s="20">
        <v>69.52</v>
      </c>
      <c r="AA163" s="56" t="s">
        <v>1671</v>
      </c>
      <c r="AB163" s="2" t="s">
        <v>15</v>
      </c>
      <c r="AC163" s="4">
        <v>5971</v>
      </c>
      <c r="AD163" s="4"/>
      <c r="AE163" s="4">
        <v>97</v>
      </c>
      <c r="AF163" s="4"/>
      <c r="AG163" s="4">
        <v>1</v>
      </c>
      <c r="AH163" s="4">
        <v>290</v>
      </c>
      <c r="AI163" s="4"/>
      <c r="AJ163" s="4">
        <v>1</v>
      </c>
      <c r="AK163" s="4"/>
      <c r="AL163" s="4">
        <v>108</v>
      </c>
      <c r="AM163" s="4">
        <v>132</v>
      </c>
      <c r="AN163" s="4">
        <v>430</v>
      </c>
      <c r="AO163" s="4"/>
      <c r="AP163" s="4">
        <v>75</v>
      </c>
      <c r="AQ163" s="4">
        <v>258</v>
      </c>
      <c r="AR163" s="4">
        <v>3</v>
      </c>
      <c r="AS163" s="4">
        <v>758</v>
      </c>
      <c r="AT163" s="4">
        <v>97</v>
      </c>
      <c r="AU163" s="4">
        <v>145</v>
      </c>
      <c r="AV163" s="4">
        <v>300</v>
      </c>
      <c r="AW163" s="4"/>
      <c r="AX163" s="4">
        <v>6</v>
      </c>
      <c r="AY163" s="4">
        <v>169</v>
      </c>
      <c r="AZ163" s="4"/>
      <c r="BA163" s="4"/>
      <c r="BB163" s="4">
        <v>9</v>
      </c>
      <c r="BC163" s="4">
        <v>54</v>
      </c>
      <c r="BD163" s="4"/>
      <c r="BE163" s="4"/>
      <c r="BF163" s="4"/>
      <c r="BG163" s="4">
        <v>141</v>
      </c>
      <c r="BH163" s="4">
        <f t="shared" si="64"/>
        <v>3074</v>
      </c>
      <c r="BI163" s="7">
        <f t="shared" ref="BI163:BI170" si="86">X163+Y163</f>
        <v>69.16</v>
      </c>
      <c r="BJ163" s="7">
        <f t="shared" si="74"/>
        <v>85.9</v>
      </c>
      <c r="BK163" s="7"/>
      <c r="BL163" s="63">
        <v>-5.96</v>
      </c>
      <c r="BM163" s="7">
        <f t="shared" si="75"/>
        <v>79.940000000000012</v>
      </c>
      <c r="BN163" s="7">
        <f t="shared" si="76"/>
        <v>16.740000000000009</v>
      </c>
      <c r="BO163" s="89">
        <f t="shared" si="77"/>
        <v>0.19487776484284061</v>
      </c>
      <c r="BP163" s="7">
        <f t="shared" si="78"/>
        <v>412954.36</v>
      </c>
      <c r="BQ163" s="7">
        <f t="shared" si="79"/>
        <v>512908.9</v>
      </c>
      <c r="BR163" s="7"/>
      <c r="BS163" s="7"/>
      <c r="BU163" s="6">
        <f t="shared" si="80"/>
        <v>90.39</v>
      </c>
      <c r="BW163" s="65">
        <f t="shared" ref="BW163:BW170" si="87">BL163</f>
        <v>-5.96</v>
      </c>
      <c r="BX163" s="64">
        <f t="shared" si="81"/>
        <v>84.43</v>
      </c>
      <c r="BY163" s="64">
        <f t="shared" si="82"/>
        <v>21.230000000000004</v>
      </c>
      <c r="BZ163" s="82">
        <f t="shared" si="66"/>
        <v>0.23487111406129002</v>
      </c>
      <c r="CA163" s="64">
        <f t="shared" si="83"/>
        <v>412954.36</v>
      </c>
      <c r="CB163" s="64">
        <f t="shared" si="84"/>
        <v>539718.69000000006</v>
      </c>
      <c r="CC163" s="64"/>
      <c r="CG163" s="64">
        <f t="shared" si="67"/>
        <v>212597.84</v>
      </c>
      <c r="CH163" s="64">
        <f t="shared" si="68"/>
        <v>264056.60000000003</v>
      </c>
      <c r="CM163" s="64">
        <f t="shared" si="85"/>
        <v>212597.84</v>
      </c>
      <c r="CN163" s="64">
        <f t="shared" si="69"/>
        <v>277858.86</v>
      </c>
    </row>
    <row r="164" spans="1:92" x14ac:dyDescent="0.25">
      <c r="A164" s="1">
        <v>159</v>
      </c>
      <c r="B164" s="4">
        <v>157</v>
      </c>
      <c r="C164" s="2" t="s">
        <v>14</v>
      </c>
      <c r="D164" s="50" t="s">
        <v>719</v>
      </c>
      <c r="E164" s="4">
        <v>403419</v>
      </c>
      <c r="F164" s="4">
        <v>71662</v>
      </c>
      <c r="G164" s="2" t="s">
        <v>380</v>
      </c>
      <c r="H164" s="51" t="str">
        <f t="shared" si="62"/>
        <v>100340-71662</v>
      </c>
      <c r="I164" s="4">
        <v>100340</v>
      </c>
      <c r="J164" s="2" t="s">
        <v>378</v>
      </c>
      <c r="K164" s="2" t="s">
        <v>19</v>
      </c>
      <c r="L164" s="2" t="s">
        <v>379</v>
      </c>
      <c r="M164" s="2" t="s">
        <v>21</v>
      </c>
      <c r="N164" s="3">
        <v>45108</v>
      </c>
      <c r="O164" s="3">
        <v>45473</v>
      </c>
      <c r="P164" s="12"/>
      <c r="Q164" s="12"/>
      <c r="R164" s="12"/>
      <c r="S164" s="13"/>
      <c r="T164" s="16"/>
      <c r="U164" s="16"/>
      <c r="V164" s="16"/>
      <c r="W164" s="17"/>
      <c r="X164" s="20">
        <v>69.12</v>
      </c>
      <c r="Y164" s="20">
        <v>1</v>
      </c>
      <c r="Z164" s="20">
        <v>70.48</v>
      </c>
      <c r="AA164" s="56" t="s">
        <v>1671</v>
      </c>
      <c r="AB164" s="2" t="s">
        <v>15</v>
      </c>
      <c r="AC164" s="4">
        <v>406</v>
      </c>
      <c r="AD164" s="4">
        <v>21</v>
      </c>
      <c r="AE164" s="4"/>
      <c r="AF164" s="4"/>
      <c r="AG164" s="4">
        <v>139</v>
      </c>
      <c r="AH164" s="4"/>
      <c r="AI164" s="4">
        <v>15</v>
      </c>
      <c r="AJ164" s="4"/>
      <c r="AK164" s="4"/>
      <c r="AL164" s="4">
        <v>1</v>
      </c>
      <c r="AM164" s="4">
        <v>5</v>
      </c>
      <c r="AN164" s="4"/>
      <c r="AO164" s="4"/>
      <c r="AP164" s="4">
        <v>23</v>
      </c>
      <c r="AQ164" s="4"/>
      <c r="AR164" s="4">
        <v>4</v>
      </c>
      <c r="AS164" s="4"/>
      <c r="AT164" s="4"/>
      <c r="AU164" s="4">
        <v>94</v>
      </c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>
        <f t="shared" si="64"/>
        <v>302</v>
      </c>
      <c r="BI164" s="7">
        <f t="shared" si="86"/>
        <v>70.12</v>
      </c>
      <c r="BJ164" s="7">
        <f t="shared" si="74"/>
        <v>87.09</v>
      </c>
      <c r="BK164" s="7"/>
      <c r="BL164" s="63">
        <v>-5.96</v>
      </c>
      <c r="BM164" s="7">
        <f t="shared" si="75"/>
        <v>81.13000000000001</v>
      </c>
      <c r="BN164" s="7">
        <f t="shared" si="76"/>
        <v>16.97</v>
      </c>
      <c r="BO164" s="89">
        <f t="shared" si="77"/>
        <v>0.19485589619933399</v>
      </c>
      <c r="BP164" s="7">
        <f t="shared" si="78"/>
        <v>28468.720000000001</v>
      </c>
      <c r="BQ164" s="7">
        <f t="shared" si="79"/>
        <v>35358.54</v>
      </c>
      <c r="BR164" s="7"/>
      <c r="BS164" s="7"/>
      <c r="BU164" s="6">
        <f t="shared" si="80"/>
        <v>91.65</v>
      </c>
      <c r="BW164" s="65">
        <f t="shared" si="87"/>
        <v>-5.96</v>
      </c>
      <c r="BX164" s="64">
        <f t="shared" si="81"/>
        <v>85.690000000000012</v>
      </c>
      <c r="BY164" s="64">
        <f t="shared" si="82"/>
        <v>21.53</v>
      </c>
      <c r="BZ164" s="82">
        <f t="shared" si="66"/>
        <v>0.23491543917075833</v>
      </c>
      <c r="CA164" s="64">
        <f t="shared" si="83"/>
        <v>28468.720000000001</v>
      </c>
      <c r="CB164" s="64">
        <f t="shared" si="84"/>
        <v>37209.9</v>
      </c>
      <c r="CC164" s="64"/>
      <c r="CG164" s="64">
        <f t="shared" si="67"/>
        <v>21176.240000000002</v>
      </c>
      <c r="CH164" s="64">
        <f t="shared" si="68"/>
        <v>26301.18</v>
      </c>
      <c r="CM164" s="64">
        <f t="shared" si="85"/>
        <v>21176.240000000002</v>
      </c>
      <c r="CN164" s="64">
        <f t="shared" si="69"/>
        <v>27678.300000000003</v>
      </c>
    </row>
    <row r="165" spans="1:92" x14ac:dyDescent="0.25">
      <c r="A165" s="1">
        <v>160</v>
      </c>
      <c r="B165" s="4">
        <v>158</v>
      </c>
      <c r="C165" s="2" t="s">
        <v>14</v>
      </c>
      <c r="D165" s="50" t="s">
        <v>720</v>
      </c>
      <c r="E165" s="4">
        <v>403432</v>
      </c>
      <c r="F165" s="4">
        <v>61300</v>
      </c>
      <c r="G165" s="2" t="s">
        <v>270</v>
      </c>
      <c r="H165" s="51" t="str">
        <f t="shared" si="62"/>
        <v>100340-61300</v>
      </c>
      <c r="I165" s="4">
        <v>100340</v>
      </c>
      <c r="J165" s="2" t="s">
        <v>378</v>
      </c>
      <c r="K165" s="2" t="s">
        <v>19</v>
      </c>
      <c r="L165" s="2" t="s">
        <v>381</v>
      </c>
      <c r="M165" s="2" t="s">
        <v>21</v>
      </c>
      <c r="N165" s="3">
        <v>45108</v>
      </c>
      <c r="O165" s="3">
        <v>45473</v>
      </c>
      <c r="P165" s="12"/>
      <c r="Q165" s="12"/>
      <c r="R165" s="12"/>
      <c r="S165" s="13"/>
      <c r="T165" s="16"/>
      <c r="U165" s="16"/>
      <c r="V165" s="16"/>
      <c r="W165" s="17"/>
      <c r="X165" s="20">
        <v>72</v>
      </c>
      <c r="Y165" s="20">
        <v>1</v>
      </c>
      <c r="Z165" s="20">
        <v>73.3</v>
      </c>
      <c r="AA165" s="56" t="s">
        <v>1671</v>
      </c>
      <c r="AB165" s="2" t="s">
        <v>15</v>
      </c>
      <c r="AC165" s="4">
        <v>505</v>
      </c>
      <c r="AD165" s="4"/>
      <c r="AE165" s="4"/>
      <c r="AF165" s="4"/>
      <c r="AG165" s="4">
        <v>7</v>
      </c>
      <c r="AH165" s="4"/>
      <c r="AI165" s="4"/>
      <c r="AJ165" s="4"/>
      <c r="AK165" s="4"/>
      <c r="AL165" s="4">
        <v>2</v>
      </c>
      <c r="AM165" s="4"/>
      <c r="AN165" s="4"/>
      <c r="AO165" s="4"/>
      <c r="AP165" s="4"/>
      <c r="AQ165" s="4"/>
      <c r="AR165" s="4">
        <v>12</v>
      </c>
      <c r="AS165" s="4"/>
      <c r="AT165" s="4"/>
      <c r="AU165" s="4">
        <v>59</v>
      </c>
      <c r="AV165" s="4"/>
      <c r="AW165" s="4"/>
      <c r="AX165" s="4">
        <v>2</v>
      </c>
      <c r="AY165" s="4"/>
      <c r="AZ165" s="4"/>
      <c r="BA165" s="4">
        <v>12</v>
      </c>
      <c r="BB165" s="4">
        <v>48</v>
      </c>
      <c r="BC165" s="4"/>
      <c r="BD165" s="4"/>
      <c r="BE165" s="4"/>
      <c r="BF165" s="4"/>
      <c r="BG165" s="4"/>
      <c r="BH165" s="4">
        <f t="shared" si="64"/>
        <v>142</v>
      </c>
      <c r="BI165" s="7">
        <f t="shared" si="86"/>
        <v>73</v>
      </c>
      <c r="BJ165" s="7">
        <f t="shared" si="74"/>
        <v>90.67</v>
      </c>
      <c r="BK165" s="7"/>
      <c r="BL165" s="63">
        <v>-5.55</v>
      </c>
      <c r="BM165" s="7">
        <f t="shared" si="75"/>
        <v>85.12</v>
      </c>
      <c r="BN165" s="7">
        <f t="shared" si="76"/>
        <v>17.670000000000002</v>
      </c>
      <c r="BO165" s="89">
        <f t="shared" si="77"/>
        <v>0.19488254108304842</v>
      </c>
      <c r="BP165" s="7">
        <f t="shared" si="78"/>
        <v>36865</v>
      </c>
      <c r="BQ165" s="7">
        <f t="shared" si="79"/>
        <v>45788.35</v>
      </c>
      <c r="BR165" s="7"/>
      <c r="BS165" s="7"/>
      <c r="BU165" s="6">
        <f t="shared" si="80"/>
        <v>95.410000000000011</v>
      </c>
      <c r="BW165" s="65">
        <f t="shared" si="87"/>
        <v>-5.55</v>
      </c>
      <c r="BX165" s="64">
        <f t="shared" si="81"/>
        <v>89.860000000000014</v>
      </c>
      <c r="BY165" s="64">
        <f t="shared" si="82"/>
        <v>22.410000000000011</v>
      </c>
      <c r="BZ165" s="82">
        <f t="shared" si="66"/>
        <v>0.23488103972329952</v>
      </c>
      <c r="CA165" s="64">
        <f t="shared" si="83"/>
        <v>36865</v>
      </c>
      <c r="CB165" s="64">
        <f t="shared" si="84"/>
        <v>48182.05</v>
      </c>
      <c r="CC165" s="64"/>
      <c r="CG165" s="64">
        <f t="shared" si="67"/>
        <v>10366</v>
      </c>
      <c r="CH165" s="64">
        <f t="shared" si="68"/>
        <v>12875.14</v>
      </c>
      <c r="CM165" s="64">
        <f t="shared" si="85"/>
        <v>10366</v>
      </c>
      <c r="CN165" s="64">
        <f t="shared" si="69"/>
        <v>13548.220000000001</v>
      </c>
    </row>
    <row r="166" spans="1:92" x14ac:dyDescent="0.25">
      <c r="A166" s="1">
        <v>161</v>
      </c>
      <c r="B166" s="4">
        <v>159</v>
      </c>
      <c r="C166" s="2" t="s">
        <v>14</v>
      </c>
      <c r="D166" s="50" t="s">
        <v>721</v>
      </c>
      <c r="E166" s="4">
        <v>403665</v>
      </c>
      <c r="F166" s="4">
        <v>71571</v>
      </c>
      <c r="G166" s="2" t="s">
        <v>382</v>
      </c>
      <c r="H166" s="51" t="str">
        <f t="shared" si="62"/>
        <v>100340-71571</v>
      </c>
      <c r="I166" s="4">
        <v>100340</v>
      </c>
      <c r="J166" s="2" t="s">
        <v>378</v>
      </c>
      <c r="K166" s="2" t="s">
        <v>19</v>
      </c>
      <c r="L166" s="2" t="s">
        <v>104</v>
      </c>
      <c r="M166" s="2" t="s">
        <v>21</v>
      </c>
      <c r="N166" s="3">
        <v>45108</v>
      </c>
      <c r="O166" s="3">
        <v>45473</v>
      </c>
      <c r="P166" s="12"/>
      <c r="Q166" s="12"/>
      <c r="R166" s="12"/>
      <c r="S166" s="13"/>
      <c r="T166" s="16"/>
      <c r="U166" s="16"/>
      <c r="V166" s="16"/>
      <c r="W166" s="17"/>
      <c r="X166" s="20">
        <v>62.4</v>
      </c>
      <c r="Y166" s="20">
        <v>1</v>
      </c>
      <c r="Z166" s="20">
        <v>63.61</v>
      </c>
      <c r="AA166" s="56" t="s">
        <v>1671</v>
      </c>
      <c r="AB166" s="2" t="s">
        <v>15</v>
      </c>
      <c r="AC166" s="4">
        <v>453</v>
      </c>
      <c r="AD166" s="4"/>
      <c r="AE166" s="4"/>
      <c r="AF166" s="4"/>
      <c r="AG166" s="4">
        <v>204</v>
      </c>
      <c r="AH166" s="4"/>
      <c r="AI166" s="4"/>
      <c r="AJ166" s="4"/>
      <c r="AK166" s="4"/>
      <c r="AL166" s="4"/>
      <c r="AM166" s="4">
        <v>48</v>
      </c>
      <c r="AN166" s="4"/>
      <c r="AO166" s="4"/>
      <c r="AP166" s="4"/>
      <c r="AQ166" s="4"/>
      <c r="AR166" s="4">
        <v>4</v>
      </c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>
        <f t="shared" si="64"/>
        <v>256</v>
      </c>
      <c r="BI166" s="7">
        <f t="shared" si="86"/>
        <v>63.4</v>
      </c>
      <c r="BJ166" s="7">
        <f t="shared" si="74"/>
        <v>78.740000000000009</v>
      </c>
      <c r="BK166" s="7"/>
      <c r="BL166" s="63">
        <v>-6.17</v>
      </c>
      <c r="BM166" s="7">
        <f t="shared" si="75"/>
        <v>72.570000000000007</v>
      </c>
      <c r="BN166" s="7">
        <f t="shared" si="76"/>
        <v>15.340000000000011</v>
      </c>
      <c r="BO166" s="89">
        <f t="shared" si="77"/>
        <v>0.19481838963677939</v>
      </c>
      <c r="BP166" s="7">
        <f t="shared" si="78"/>
        <v>28720.2</v>
      </c>
      <c r="BQ166" s="7">
        <f t="shared" si="79"/>
        <v>35669.22</v>
      </c>
      <c r="BR166" s="7"/>
      <c r="BS166" s="7"/>
      <c r="BU166" s="6">
        <f t="shared" si="80"/>
        <v>82.86</v>
      </c>
      <c r="BW166" s="65">
        <f t="shared" si="87"/>
        <v>-6.17</v>
      </c>
      <c r="BX166" s="64">
        <f t="shared" si="81"/>
        <v>76.69</v>
      </c>
      <c r="BY166" s="64">
        <f t="shared" si="82"/>
        <v>19.46</v>
      </c>
      <c r="BZ166" s="82">
        <f t="shared" si="66"/>
        <v>0.23485397055273957</v>
      </c>
      <c r="CA166" s="64">
        <f t="shared" si="83"/>
        <v>28720.2</v>
      </c>
      <c r="CB166" s="64">
        <f t="shared" si="84"/>
        <v>37535.58</v>
      </c>
      <c r="CC166" s="64"/>
      <c r="CG166" s="64">
        <f t="shared" si="67"/>
        <v>16230.4</v>
      </c>
      <c r="CH166" s="64">
        <f t="shared" si="68"/>
        <v>20157.440000000002</v>
      </c>
      <c r="CM166" s="64">
        <f t="shared" si="85"/>
        <v>16230.4</v>
      </c>
      <c r="CN166" s="64">
        <f t="shared" si="69"/>
        <v>21212.16</v>
      </c>
    </row>
    <row r="167" spans="1:92" x14ac:dyDescent="0.25">
      <c r="A167" s="1">
        <v>162</v>
      </c>
      <c r="B167" s="4">
        <v>160</v>
      </c>
      <c r="C167" s="2" t="s">
        <v>14</v>
      </c>
      <c r="D167" s="50" t="s">
        <v>722</v>
      </c>
      <c r="E167" s="4">
        <v>403688</v>
      </c>
      <c r="F167" s="4">
        <v>71344</v>
      </c>
      <c r="G167" s="2" t="s">
        <v>383</v>
      </c>
      <c r="H167" s="51" t="str">
        <f t="shared" si="62"/>
        <v>100340-71344</v>
      </c>
      <c r="I167" s="4">
        <v>100340</v>
      </c>
      <c r="J167" s="2" t="s">
        <v>378</v>
      </c>
      <c r="K167" s="2" t="s">
        <v>19</v>
      </c>
      <c r="L167" s="2" t="s">
        <v>104</v>
      </c>
      <c r="M167" s="2" t="s">
        <v>21</v>
      </c>
      <c r="N167" s="3">
        <v>45108</v>
      </c>
      <c r="O167" s="3">
        <v>45473</v>
      </c>
      <c r="P167" s="12"/>
      <c r="Q167" s="12"/>
      <c r="R167" s="12"/>
      <c r="S167" s="13"/>
      <c r="T167" s="16"/>
      <c r="U167" s="16"/>
      <c r="V167" s="16"/>
      <c r="W167" s="17"/>
      <c r="X167" s="20">
        <v>68</v>
      </c>
      <c r="Y167" s="20">
        <v>1</v>
      </c>
      <c r="Z167" s="20">
        <v>69.209999999999994</v>
      </c>
      <c r="AA167" s="56" t="s">
        <v>1671</v>
      </c>
      <c r="AB167" s="2" t="s">
        <v>15</v>
      </c>
      <c r="AC167" s="4">
        <v>2113</v>
      </c>
      <c r="AD167" s="4"/>
      <c r="AE167" s="4"/>
      <c r="AF167" s="4"/>
      <c r="AG167" s="4">
        <v>106</v>
      </c>
      <c r="AH167" s="4"/>
      <c r="AI167" s="4"/>
      <c r="AJ167" s="4"/>
      <c r="AK167" s="4"/>
      <c r="AL167" s="4"/>
      <c r="AM167" s="4"/>
      <c r="AN167" s="4">
        <v>419</v>
      </c>
      <c r="AO167" s="4"/>
      <c r="AP167" s="4">
        <v>32</v>
      </c>
      <c r="AQ167" s="4"/>
      <c r="AR167" s="4"/>
      <c r="AS167" s="4">
        <v>299</v>
      </c>
      <c r="AT167" s="4"/>
      <c r="AU167" s="4"/>
      <c r="AV167" s="4"/>
      <c r="AW167" s="4"/>
      <c r="AX167" s="4"/>
      <c r="AY167" s="4"/>
      <c r="AZ167" s="4">
        <v>14</v>
      </c>
      <c r="BA167" s="4"/>
      <c r="BB167" s="4">
        <v>5</v>
      </c>
      <c r="BC167" s="4"/>
      <c r="BD167" s="4"/>
      <c r="BE167" s="4"/>
      <c r="BF167" s="4">
        <v>3</v>
      </c>
      <c r="BG167" s="4">
        <v>71</v>
      </c>
      <c r="BH167" s="4">
        <f t="shared" si="64"/>
        <v>949</v>
      </c>
      <c r="BI167" s="7">
        <f t="shared" si="86"/>
        <v>69</v>
      </c>
      <c r="BJ167" s="7">
        <f t="shared" si="74"/>
        <v>85.7</v>
      </c>
      <c r="BK167" s="7"/>
      <c r="BL167" s="63">
        <v>-3.8</v>
      </c>
      <c r="BM167" s="7">
        <f t="shared" si="75"/>
        <v>81.900000000000006</v>
      </c>
      <c r="BN167" s="7">
        <f t="shared" si="76"/>
        <v>16.700000000000003</v>
      </c>
      <c r="BO167" s="89">
        <f t="shared" si="77"/>
        <v>0.19486581096849478</v>
      </c>
      <c r="BP167" s="7">
        <f t="shared" si="78"/>
        <v>145797</v>
      </c>
      <c r="BQ167" s="7">
        <f t="shared" si="79"/>
        <v>181084.1</v>
      </c>
      <c r="BR167" s="7"/>
      <c r="BS167" s="7"/>
      <c r="BU167" s="6">
        <f t="shared" si="80"/>
        <v>90.18</v>
      </c>
      <c r="BW167" s="65">
        <f t="shared" si="87"/>
        <v>-3.8</v>
      </c>
      <c r="BX167" s="64">
        <f t="shared" si="81"/>
        <v>86.38000000000001</v>
      </c>
      <c r="BY167" s="64">
        <f t="shared" si="82"/>
        <v>21.180000000000007</v>
      </c>
      <c r="BZ167" s="82">
        <f t="shared" si="66"/>
        <v>0.2348636061210912</v>
      </c>
      <c r="CA167" s="64">
        <f t="shared" si="83"/>
        <v>145797</v>
      </c>
      <c r="CB167" s="64">
        <f t="shared" si="84"/>
        <v>190550.34000000003</v>
      </c>
      <c r="CC167" s="64"/>
      <c r="CG167" s="64">
        <f t="shared" si="67"/>
        <v>65481</v>
      </c>
      <c r="CH167" s="64">
        <f t="shared" si="68"/>
        <v>81329.3</v>
      </c>
      <c r="CM167" s="64">
        <f t="shared" si="85"/>
        <v>65481</v>
      </c>
      <c r="CN167" s="64">
        <f t="shared" si="69"/>
        <v>85580.82</v>
      </c>
    </row>
    <row r="168" spans="1:92" x14ac:dyDescent="0.25">
      <c r="A168" s="1">
        <v>163</v>
      </c>
      <c r="B168" s="4">
        <v>161</v>
      </c>
      <c r="C168" s="2" t="s">
        <v>14</v>
      </c>
      <c r="D168" s="50" t="s">
        <v>723</v>
      </c>
      <c r="E168" s="4">
        <v>405275</v>
      </c>
      <c r="F168" s="4">
        <v>98336</v>
      </c>
      <c r="G168" s="2" t="s">
        <v>384</v>
      </c>
      <c r="H168" s="51" t="str">
        <f t="shared" si="62"/>
        <v>100340-98336</v>
      </c>
      <c r="I168" s="4">
        <v>100340</v>
      </c>
      <c r="J168" s="2" t="s">
        <v>378</v>
      </c>
      <c r="K168" s="2" t="s">
        <v>19</v>
      </c>
      <c r="L168" s="2" t="s">
        <v>385</v>
      </c>
      <c r="M168" s="2" t="s">
        <v>21</v>
      </c>
      <c r="N168" s="3">
        <v>45108</v>
      </c>
      <c r="O168" s="3">
        <v>45473</v>
      </c>
      <c r="P168" s="12"/>
      <c r="Q168" s="12"/>
      <c r="R168" s="12"/>
      <c r="S168" s="13"/>
      <c r="T168" s="16"/>
      <c r="U168" s="16"/>
      <c r="V168" s="16"/>
      <c r="W168" s="17"/>
      <c r="X168" s="20">
        <v>97.2</v>
      </c>
      <c r="Y168" s="20">
        <v>1</v>
      </c>
      <c r="Z168" s="20">
        <v>98.33</v>
      </c>
      <c r="AA168" s="56" t="s">
        <v>1671</v>
      </c>
      <c r="AB168" s="2" t="s">
        <v>15</v>
      </c>
      <c r="AC168" s="4">
        <v>752</v>
      </c>
      <c r="AD168" s="4">
        <v>6</v>
      </c>
      <c r="AE168" s="4">
        <v>15</v>
      </c>
      <c r="AF168" s="4">
        <v>1</v>
      </c>
      <c r="AG168" s="4">
        <v>14</v>
      </c>
      <c r="AH168" s="4"/>
      <c r="AI168" s="4"/>
      <c r="AJ168" s="4"/>
      <c r="AK168" s="4"/>
      <c r="AL168" s="4"/>
      <c r="AM168" s="4"/>
      <c r="AN168" s="4"/>
      <c r="AO168" s="4"/>
      <c r="AP168" s="4">
        <v>107</v>
      </c>
      <c r="AQ168" s="4"/>
      <c r="AR168" s="4"/>
      <c r="AS168" s="4"/>
      <c r="AT168" s="4">
        <v>1</v>
      </c>
      <c r="AU168" s="4">
        <v>1</v>
      </c>
      <c r="AV168" s="4"/>
      <c r="AW168" s="4"/>
      <c r="AX168" s="4"/>
      <c r="AY168" s="4"/>
      <c r="AZ168" s="4"/>
      <c r="BA168" s="4">
        <v>6</v>
      </c>
      <c r="BB168" s="4"/>
      <c r="BC168" s="4"/>
      <c r="BD168" s="4"/>
      <c r="BE168" s="4">
        <v>22</v>
      </c>
      <c r="BF168" s="4"/>
      <c r="BG168" s="4"/>
      <c r="BH168" s="4">
        <f t="shared" si="64"/>
        <v>173</v>
      </c>
      <c r="BI168" s="7">
        <f t="shared" si="86"/>
        <v>98.2</v>
      </c>
      <c r="BJ168" s="7">
        <f t="shared" si="74"/>
        <v>121.97</v>
      </c>
      <c r="BK168" s="7"/>
      <c r="BL168" s="63">
        <v>-6.95</v>
      </c>
      <c r="BM168" s="7">
        <f t="shared" si="75"/>
        <v>115.02</v>
      </c>
      <c r="BN168" s="7">
        <f t="shared" si="76"/>
        <v>23.769999999999996</v>
      </c>
      <c r="BO168" s="89">
        <f t="shared" si="77"/>
        <v>0.19488398786586864</v>
      </c>
      <c r="BP168" s="7">
        <f t="shared" si="78"/>
        <v>73846.400000000009</v>
      </c>
      <c r="BQ168" s="7">
        <f t="shared" si="79"/>
        <v>91721.44</v>
      </c>
      <c r="BR168" s="7"/>
      <c r="BS168" s="7"/>
      <c r="BU168" s="6">
        <f t="shared" si="80"/>
        <v>128.35</v>
      </c>
      <c r="BW168" s="65">
        <f t="shared" si="87"/>
        <v>-6.95</v>
      </c>
      <c r="BX168" s="64">
        <f t="shared" si="81"/>
        <v>121.39999999999999</v>
      </c>
      <c r="BY168" s="64">
        <f t="shared" si="82"/>
        <v>30.149999999999991</v>
      </c>
      <c r="BZ168" s="82">
        <f t="shared" si="66"/>
        <v>0.23490455784962985</v>
      </c>
      <c r="CA168" s="64">
        <f t="shared" si="83"/>
        <v>73846.400000000009</v>
      </c>
      <c r="CB168" s="64">
        <f t="shared" si="84"/>
        <v>96519.2</v>
      </c>
      <c r="CC168" s="64"/>
      <c r="CG168" s="64">
        <f t="shared" si="67"/>
        <v>16988.600000000002</v>
      </c>
      <c r="CH168" s="64">
        <f t="shared" si="68"/>
        <v>21100.81</v>
      </c>
      <c r="CM168" s="64">
        <f t="shared" si="85"/>
        <v>16988.600000000002</v>
      </c>
      <c r="CN168" s="64">
        <f t="shared" si="69"/>
        <v>22204.55</v>
      </c>
    </row>
    <row r="169" spans="1:92" x14ac:dyDescent="0.25">
      <c r="A169" s="1">
        <v>164</v>
      </c>
      <c r="B169" s="4">
        <v>162</v>
      </c>
      <c r="C169" s="2" t="s">
        <v>14</v>
      </c>
      <c r="D169" s="50" t="s">
        <v>724</v>
      </c>
      <c r="E169" s="4">
        <v>403421</v>
      </c>
      <c r="F169" s="4">
        <v>64142</v>
      </c>
      <c r="G169" s="2" t="s">
        <v>386</v>
      </c>
      <c r="H169" s="51" t="str">
        <f t="shared" si="62"/>
        <v>100340-64142</v>
      </c>
      <c r="I169" s="4">
        <v>100340</v>
      </c>
      <c r="J169" s="2" t="s">
        <v>378</v>
      </c>
      <c r="K169" s="2" t="s">
        <v>19</v>
      </c>
      <c r="L169" s="2" t="s">
        <v>387</v>
      </c>
      <c r="M169" s="2" t="s">
        <v>21</v>
      </c>
      <c r="N169" s="3">
        <v>45108</v>
      </c>
      <c r="O169" s="3">
        <v>45473</v>
      </c>
      <c r="P169" s="12"/>
      <c r="Q169" s="12"/>
      <c r="R169" s="12"/>
      <c r="S169" s="13"/>
      <c r="T169" s="16"/>
      <c r="U169" s="16"/>
      <c r="V169" s="16"/>
      <c r="W169" s="17"/>
      <c r="X169" s="20">
        <v>63.36</v>
      </c>
      <c r="Y169" s="20">
        <v>1</v>
      </c>
      <c r="Z169" s="20">
        <v>64.14</v>
      </c>
      <c r="AA169" s="56" t="s">
        <v>1671</v>
      </c>
      <c r="AB169" s="2" t="s">
        <v>15</v>
      </c>
      <c r="AC169" s="4">
        <v>1577</v>
      </c>
      <c r="AD169" s="4"/>
      <c r="AE169" s="4"/>
      <c r="AF169" s="4"/>
      <c r="AG169" s="4"/>
      <c r="AH169" s="4"/>
      <c r="AI169" s="4">
        <v>18</v>
      </c>
      <c r="AJ169" s="4"/>
      <c r="AK169" s="4"/>
      <c r="AL169" s="4">
        <v>1</v>
      </c>
      <c r="AM169" s="4"/>
      <c r="AN169" s="4">
        <v>102</v>
      </c>
      <c r="AO169" s="4"/>
      <c r="AP169" s="4"/>
      <c r="AQ169" s="4"/>
      <c r="AR169" s="4">
        <v>4</v>
      </c>
      <c r="AS169" s="4">
        <v>394</v>
      </c>
      <c r="AT169" s="4"/>
      <c r="AU169" s="4"/>
      <c r="AV169" s="4"/>
      <c r="AW169" s="4"/>
      <c r="AX169" s="4"/>
      <c r="AY169" s="4"/>
      <c r="AZ169" s="4"/>
      <c r="BA169" s="4">
        <v>4</v>
      </c>
      <c r="BB169" s="4">
        <v>5</v>
      </c>
      <c r="BC169" s="4"/>
      <c r="BD169" s="4"/>
      <c r="BE169" s="4"/>
      <c r="BF169" s="4"/>
      <c r="BG169" s="4"/>
      <c r="BH169" s="4">
        <f t="shared" si="64"/>
        <v>528</v>
      </c>
      <c r="BI169" s="7">
        <f t="shared" si="86"/>
        <v>64.36</v>
      </c>
      <c r="BJ169" s="7">
        <f t="shared" si="74"/>
        <v>79.940000000000012</v>
      </c>
      <c r="BK169" s="7"/>
      <c r="BL169" s="63">
        <v>-17.53</v>
      </c>
      <c r="BM169" s="7">
        <f t="shared" si="75"/>
        <v>62.410000000000011</v>
      </c>
      <c r="BN169" s="7">
        <f t="shared" si="76"/>
        <v>15.580000000000013</v>
      </c>
      <c r="BO169" s="89">
        <f t="shared" si="77"/>
        <v>0.19489617212909696</v>
      </c>
      <c r="BP169" s="7">
        <f t="shared" si="78"/>
        <v>101495.72</v>
      </c>
      <c r="BQ169" s="7">
        <f t="shared" si="79"/>
        <v>126065.38000000002</v>
      </c>
      <c r="BR169" s="7"/>
      <c r="BS169" s="7"/>
      <c r="BU169" s="6">
        <f t="shared" si="80"/>
        <v>84.12</v>
      </c>
      <c r="BW169" s="65">
        <f t="shared" si="87"/>
        <v>-17.53</v>
      </c>
      <c r="BX169" s="64">
        <f t="shared" si="81"/>
        <v>66.59</v>
      </c>
      <c r="BY169" s="64">
        <f t="shared" si="82"/>
        <v>19.760000000000005</v>
      </c>
      <c r="BZ169" s="82">
        <f t="shared" si="66"/>
        <v>0.23490252020922497</v>
      </c>
      <c r="CA169" s="64">
        <f t="shared" si="83"/>
        <v>101495.72</v>
      </c>
      <c r="CB169" s="64">
        <f t="shared" si="84"/>
        <v>132657.24000000002</v>
      </c>
      <c r="CC169" s="64"/>
      <c r="CG169" s="64">
        <f t="shared" si="67"/>
        <v>33982.080000000002</v>
      </c>
      <c r="CH169" s="64">
        <f t="shared" si="68"/>
        <v>42208.320000000007</v>
      </c>
      <c r="CM169" s="64">
        <f t="shared" si="85"/>
        <v>33982.080000000002</v>
      </c>
      <c r="CN169" s="64">
        <f t="shared" si="69"/>
        <v>44415.360000000001</v>
      </c>
    </row>
    <row r="170" spans="1:92" x14ac:dyDescent="0.25">
      <c r="A170" s="1">
        <v>165</v>
      </c>
      <c r="B170" s="4">
        <v>163</v>
      </c>
      <c r="C170" s="2" t="s">
        <v>14</v>
      </c>
      <c r="D170" s="50" t="s">
        <v>725</v>
      </c>
      <c r="E170" s="4">
        <v>409764</v>
      </c>
      <c r="F170" s="4">
        <v>99665</v>
      </c>
      <c r="G170" s="2" t="s">
        <v>388</v>
      </c>
      <c r="H170" s="51" t="str">
        <f t="shared" si="62"/>
        <v>100340-99665</v>
      </c>
      <c r="I170" s="4">
        <v>100340</v>
      </c>
      <c r="J170" s="2" t="s">
        <v>378</v>
      </c>
      <c r="K170" s="2" t="s">
        <v>19</v>
      </c>
      <c r="L170" s="2" t="s">
        <v>389</v>
      </c>
      <c r="M170" s="2" t="s">
        <v>21</v>
      </c>
      <c r="N170" s="3">
        <v>45108</v>
      </c>
      <c r="O170" s="3">
        <v>45473</v>
      </c>
      <c r="P170" s="12"/>
      <c r="Q170" s="12"/>
      <c r="R170" s="12"/>
      <c r="S170" s="13"/>
      <c r="T170" s="16"/>
      <c r="U170" s="16"/>
      <c r="V170" s="16"/>
      <c r="W170" s="17"/>
      <c r="X170" s="20">
        <v>84</v>
      </c>
      <c r="Y170" s="20">
        <v>1</v>
      </c>
      <c r="Z170" s="20">
        <v>84.9</v>
      </c>
      <c r="AA170" s="56" t="s">
        <v>1671</v>
      </c>
      <c r="AB170" s="2" t="s">
        <v>15</v>
      </c>
      <c r="AC170" s="4">
        <v>1152</v>
      </c>
      <c r="AD170" s="4">
        <v>36</v>
      </c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>
        <v>5</v>
      </c>
      <c r="AS170" s="4"/>
      <c r="AT170" s="4"/>
      <c r="AU170" s="4">
        <v>21</v>
      </c>
      <c r="AV170" s="4">
        <v>787</v>
      </c>
      <c r="AW170" s="4">
        <v>18</v>
      </c>
      <c r="AX170" s="4"/>
      <c r="AY170" s="4">
        <v>12</v>
      </c>
      <c r="AZ170" s="4"/>
      <c r="BA170" s="4">
        <v>6</v>
      </c>
      <c r="BB170" s="4">
        <v>10</v>
      </c>
      <c r="BC170" s="4"/>
      <c r="BD170" s="4"/>
      <c r="BE170" s="4"/>
      <c r="BF170" s="4"/>
      <c r="BG170" s="4">
        <v>139</v>
      </c>
      <c r="BH170" s="4">
        <f t="shared" si="64"/>
        <v>1034</v>
      </c>
      <c r="BI170" s="7">
        <f t="shared" si="86"/>
        <v>85</v>
      </c>
      <c r="BJ170" s="7">
        <f t="shared" si="74"/>
        <v>105.58</v>
      </c>
      <c r="BK170" s="7"/>
      <c r="BL170" s="63">
        <v>-15.17</v>
      </c>
      <c r="BM170" s="7">
        <f t="shared" si="75"/>
        <v>90.41</v>
      </c>
      <c r="BN170" s="7">
        <f t="shared" si="76"/>
        <v>20.58</v>
      </c>
      <c r="BO170" s="89">
        <f t="shared" si="77"/>
        <v>0.19492328092441749</v>
      </c>
      <c r="BP170" s="7">
        <f t="shared" si="78"/>
        <v>97920</v>
      </c>
      <c r="BQ170" s="7">
        <f t="shared" si="79"/>
        <v>121628.16</v>
      </c>
      <c r="BR170" s="7"/>
      <c r="BS170" s="7"/>
      <c r="BU170" s="6">
        <f t="shared" si="80"/>
        <v>111.10000000000001</v>
      </c>
      <c r="BW170" s="65">
        <f t="shared" si="87"/>
        <v>-15.17</v>
      </c>
      <c r="BX170" s="64">
        <f t="shared" si="81"/>
        <v>95.93</v>
      </c>
      <c r="BY170" s="64">
        <f t="shared" si="82"/>
        <v>26.100000000000009</v>
      </c>
      <c r="BZ170" s="82">
        <f t="shared" si="66"/>
        <v>0.23492349234923499</v>
      </c>
      <c r="CA170" s="64">
        <f t="shared" si="83"/>
        <v>97920</v>
      </c>
      <c r="CB170" s="64">
        <f t="shared" si="84"/>
        <v>127987.20000000001</v>
      </c>
      <c r="CC170" s="64"/>
      <c r="CG170" s="64">
        <f t="shared" si="67"/>
        <v>87890</v>
      </c>
      <c r="CH170" s="64">
        <f t="shared" si="68"/>
        <v>109169.72</v>
      </c>
      <c r="CM170" s="64">
        <f t="shared" si="85"/>
        <v>87890</v>
      </c>
      <c r="CN170" s="64">
        <f t="shared" si="69"/>
        <v>114877.40000000001</v>
      </c>
    </row>
    <row r="171" spans="1:92" x14ac:dyDescent="0.25">
      <c r="A171" s="1">
        <v>166</v>
      </c>
      <c r="B171" s="4">
        <v>164</v>
      </c>
      <c r="C171" s="2" t="s">
        <v>14</v>
      </c>
      <c r="D171" s="50" t="s">
        <v>726</v>
      </c>
      <c r="E171" s="4">
        <v>409965</v>
      </c>
      <c r="F171" s="4">
        <v>43560</v>
      </c>
      <c r="G171" s="2" t="s">
        <v>390</v>
      </c>
      <c r="H171" s="51" t="str">
        <f t="shared" si="62"/>
        <v>100340-43560</v>
      </c>
      <c r="I171" s="4">
        <v>100340</v>
      </c>
      <c r="J171" s="2" t="s">
        <v>378</v>
      </c>
      <c r="K171" s="2" t="s">
        <v>19</v>
      </c>
      <c r="L171" s="2" t="s">
        <v>391</v>
      </c>
      <c r="M171" s="2" t="s">
        <v>21</v>
      </c>
      <c r="N171" s="3">
        <v>45108</v>
      </c>
      <c r="O171" s="3">
        <v>45473</v>
      </c>
      <c r="P171" s="12"/>
      <c r="Q171" s="12"/>
      <c r="R171" s="12"/>
      <c r="S171" s="13"/>
      <c r="T171" s="16"/>
      <c r="U171" s="16"/>
      <c r="V171" s="16"/>
      <c r="W171" s="17"/>
      <c r="X171" s="20"/>
      <c r="Y171" s="20"/>
      <c r="Z171" s="20"/>
      <c r="AA171" s="21"/>
      <c r="AB171" s="2" t="s">
        <v>15</v>
      </c>
      <c r="AC171" s="4">
        <v>192</v>
      </c>
      <c r="AD171" s="4"/>
      <c r="AE171" s="4"/>
      <c r="AF171" s="4">
        <v>4</v>
      </c>
      <c r="AG171" s="4"/>
      <c r="AH171" s="4"/>
      <c r="AI171" s="4"/>
      <c r="AJ171" s="4"/>
      <c r="AK171" s="4"/>
      <c r="AL171" s="4"/>
      <c r="AM171" s="4"/>
      <c r="AN171" s="4"/>
      <c r="AO171" s="4"/>
      <c r="AP171" s="4">
        <v>3</v>
      </c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>
        <v>66</v>
      </c>
      <c r="BD171" s="4"/>
      <c r="BE171" s="4"/>
      <c r="BF171" s="4"/>
      <c r="BG171" s="4"/>
      <c r="BH171" s="4">
        <f t="shared" si="64"/>
        <v>73</v>
      </c>
      <c r="BI171" s="92" t="s">
        <v>1666</v>
      </c>
      <c r="BJ171" s="92" t="s">
        <v>1666</v>
      </c>
      <c r="BK171" s="7"/>
      <c r="BL171" s="63"/>
      <c r="BM171" s="7"/>
      <c r="BN171" s="7"/>
      <c r="BO171" s="89"/>
      <c r="BP171" s="7"/>
      <c r="BQ171" s="7"/>
      <c r="BR171" s="7"/>
      <c r="BS171" s="7"/>
      <c r="BU171" s="92" t="s">
        <v>1666</v>
      </c>
      <c r="BW171" s="65"/>
      <c r="BZ171" s="82"/>
      <c r="CF171" s="92" t="s">
        <v>1666</v>
      </c>
      <c r="CG171" s="64"/>
      <c r="CH171" s="64"/>
      <c r="CL171" s="92" t="s">
        <v>1666</v>
      </c>
      <c r="CN171" s="64"/>
    </row>
    <row r="172" spans="1:92" x14ac:dyDescent="0.25">
      <c r="A172" s="1">
        <v>167</v>
      </c>
      <c r="B172" s="4">
        <v>165</v>
      </c>
      <c r="C172" s="2" t="s">
        <v>14</v>
      </c>
      <c r="D172" s="50" t="s">
        <v>727</v>
      </c>
      <c r="E172" s="4">
        <v>406352</v>
      </c>
      <c r="F172" s="2" t="s">
        <v>392</v>
      </c>
      <c r="G172" s="2" t="s">
        <v>393</v>
      </c>
      <c r="H172" s="51" t="str">
        <f t="shared" si="62"/>
        <v>100910-ECT23W</v>
      </c>
      <c r="I172" s="4">
        <v>100910</v>
      </c>
      <c r="J172" s="2" t="s">
        <v>394</v>
      </c>
      <c r="K172" s="2" t="s">
        <v>19</v>
      </c>
      <c r="L172" s="2" t="s">
        <v>395</v>
      </c>
      <c r="M172" s="2" t="s">
        <v>21</v>
      </c>
      <c r="N172" s="3">
        <v>45108</v>
      </c>
      <c r="O172" s="3">
        <v>45473</v>
      </c>
      <c r="P172" s="12"/>
      <c r="Q172" s="12"/>
      <c r="R172" s="12"/>
      <c r="S172" s="13"/>
      <c r="T172" s="16" t="e">
        <f>VLOOKUP(E172,#REF!,12,FALSE)</f>
        <v>#REF!</v>
      </c>
      <c r="U172" s="16">
        <v>1</v>
      </c>
      <c r="V172" s="16"/>
      <c r="W172" s="17"/>
      <c r="X172" s="20"/>
      <c r="Y172" s="20"/>
      <c r="Z172" s="20"/>
      <c r="AA172" s="21"/>
      <c r="AB172" s="2" t="s">
        <v>15</v>
      </c>
      <c r="AC172" s="4">
        <v>282</v>
      </c>
      <c r="AD172" s="4"/>
      <c r="AE172" s="4">
        <v>1</v>
      </c>
      <c r="AF172" s="4">
        <v>10</v>
      </c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>
        <v>18</v>
      </c>
      <c r="AV172" s="4"/>
      <c r="AW172" s="4"/>
      <c r="AX172" s="4"/>
      <c r="AY172" s="4">
        <v>7</v>
      </c>
      <c r="AZ172" s="4"/>
      <c r="BA172" s="4">
        <v>4</v>
      </c>
      <c r="BB172" s="4"/>
      <c r="BC172" s="4"/>
      <c r="BD172" s="4"/>
      <c r="BE172" s="4"/>
      <c r="BF172" s="4">
        <v>29</v>
      </c>
      <c r="BG172" s="4"/>
      <c r="BH172" s="4">
        <f t="shared" si="64"/>
        <v>69</v>
      </c>
      <c r="BI172" s="7" t="e">
        <f t="shared" ref="BI172:BI189" si="88">T172+U172</f>
        <v>#REF!</v>
      </c>
      <c r="BJ172" s="7" t="e">
        <f t="shared" ref="BJ172:BJ227" si="89">ROUNDUP(((BI172/0.805)-0.02),2)</f>
        <v>#REF!</v>
      </c>
      <c r="BK172" s="7"/>
      <c r="BL172" s="63">
        <v>-4.8699999999999974</v>
      </c>
      <c r="BM172" s="7" t="e">
        <f t="shared" ref="BM172:BM235" si="90">BJ172+BK172+BL172</f>
        <v>#REF!</v>
      </c>
      <c r="BN172" s="7" t="e">
        <f t="shared" ref="BN172:BN235" si="91">(BJ172+BK172)-BI172</f>
        <v>#REF!</v>
      </c>
      <c r="BO172" s="89" t="e">
        <f t="shared" ref="BO172:BO235" si="92">((BJ172+BK172)-BI172)/(BJ172+BK172)</f>
        <v>#REF!</v>
      </c>
      <c r="BP172" s="7" t="e">
        <f t="shared" ref="BP172:BP235" si="93">BI172*AC172</f>
        <v>#REF!</v>
      </c>
      <c r="BQ172" s="7" t="e">
        <f t="shared" ref="BQ172:BQ235" si="94">(BJ172+BK172)*AC172</f>
        <v>#REF!</v>
      </c>
      <c r="BR172" s="7"/>
      <c r="BS172" s="7"/>
      <c r="BU172" s="6" t="e">
        <f t="shared" ref="BU172:BU227" si="95">ROUNDUP(((BI172/0.765)-0.02),2)</f>
        <v>#REF!</v>
      </c>
      <c r="BW172" s="65">
        <f>BL172</f>
        <v>-4.8699999999999974</v>
      </c>
      <c r="BX172" s="64" t="e">
        <f t="shared" ref="BX172:BX235" si="96">BU172+BV172+BW172</f>
        <v>#REF!</v>
      </c>
      <c r="BY172" s="64" t="e">
        <f t="shared" ref="BY172:BY235" si="97">(BU172+BV172)-BI172</f>
        <v>#REF!</v>
      </c>
      <c r="BZ172" s="82" t="e">
        <f t="shared" si="66"/>
        <v>#REF!</v>
      </c>
      <c r="CA172" s="64" t="e">
        <f t="shared" ref="CA172:CA235" si="98">BI172*AC172</f>
        <v>#REF!</v>
      </c>
      <c r="CB172" s="64" t="e">
        <f t="shared" ref="CB172:CB235" si="99">(BU172+BV172)*AC172</f>
        <v>#REF!</v>
      </c>
      <c r="CC172" s="64"/>
      <c r="CG172" s="64" t="e">
        <f t="shared" si="67"/>
        <v>#REF!</v>
      </c>
      <c r="CH172" s="64" t="e">
        <f t="shared" si="68"/>
        <v>#REF!</v>
      </c>
      <c r="CM172" s="64" t="e">
        <f t="shared" ref="CM172:CM235" si="100">BI172*BH172</f>
        <v>#REF!</v>
      </c>
      <c r="CN172" s="64" t="e">
        <f t="shared" si="69"/>
        <v>#REF!</v>
      </c>
    </row>
    <row r="173" spans="1:92" x14ac:dyDescent="0.25">
      <c r="A173" s="1">
        <v>168</v>
      </c>
      <c r="B173" s="4">
        <v>166</v>
      </c>
      <c r="C173" s="2" t="s">
        <v>14</v>
      </c>
      <c r="D173" s="50" t="s">
        <v>728</v>
      </c>
      <c r="E173" s="4">
        <v>405281</v>
      </c>
      <c r="F173" s="2" t="s">
        <v>396</v>
      </c>
      <c r="G173" s="2" t="s">
        <v>397</v>
      </c>
      <c r="H173" s="51" t="str">
        <f t="shared" si="62"/>
        <v>100910-CRHB75</v>
      </c>
      <c r="I173" s="4">
        <v>100910</v>
      </c>
      <c r="J173" s="2" t="s">
        <v>394</v>
      </c>
      <c r="K173" s="2" t="s">
        <v>19</v>
      </c>
      <c r="L173" s="2" t="s">
        <v>398</v>
      </c>
      <c r="M173" s="2" t="s">
        <v>21</v>
      </c>
      <c r="N173" s="3">
        <v>45108</v>
      </c>
      <c r="O173" s="3">
        <v>45473</v>
      </c>
      <c r="P173" s="12"/>
      <c r="Q173" s="12"/>
      <c r="R173" s="12"/>
      <c r="S173" s="13"/>
      <c r="T173" s="16" t="e">
        <f>VLOOKUP(E173,#REF!,12,FALSE)</f>
        <v>#REF!</v>
      </c>
      <c r="U173" s="16">
        <v>1</v>
      </c>
      <c r="V173" s="16"/>
      <c r="W173" s="17"/>
      <c r="X173" s="20"/>
      <c r="Y173" s="20"/>
      <c r="Z173" s="20"/>
      <c r="AA173" s="21"/>
      <c r="AB173" s="2" t="s">
        <v>15</v>
      </c>
      <c r="AC173" s="4">
        <v>1329</v>
      </c>
      <c r="AD173" s="4">
        <v>70</v>
      </c>
      <c r="AE173" s="4"/>
      <c r="AF173" s="4"/>
      <c r="AG173" s="4">
        <v>47</v>
      </c>
      <c r="AH173" s="4"/>
      <c r="AI173" s="4"/>
      <c r="AJ173" s="4"/>
      <c r="AK173" s="4"/>
      <c r="AL173" s="4"/>
      <c r="AM173" s="4"/>
      <c r="AN173" s="4"/>
      <c r="AO173" s="4"/>
      <c r="AP173" s="4">
        <v>6</v>
      </c>
      <c r="AQ173" s="4"/>
      <c r="AR173" s="4"/>
      <c r="AS173" s="4"/>
      <c r="AT173" s="4"/>
      <c r="AU173" s="4">
        <v>12</v>
      </c>
      <c r="AV173" s="4">
        <v>3</v>
      </c>
      <c r="AW173" s="4"/>
      <c r="AX173" s="4"/>
      <c r="AY173" s="4"/>
      <c r="AZ173" s="4">
        <v>4</v>
      </c>
      <c r="BA173" s="4"/>
      <c r="BB173" s="4">
        <v>7</v>
      </c>
      <c r="BC173" s="4"/>
      <c r="BD173" s="4"/>
      <c r="BE173" s="4"/>
      <c r="BF173" s="4">
        <v>58</v>
      </c>
      <c r="BG173" s="4">
        <v>177</v>
      </c>
      <c r="BH173" s="4">
        <f t="shared" si="64"/>
        <v>384</v>
      </c>
      <c r="BI173" s="7" t="e">
        <f t="shared" si="88"/>
        <v>#REF!</v>
      </c>
      <c r="BJ173" s="7" t="e">
        <f t="shared" si="89"/>
        <v>#REF!</v>
      </c>
      <c r="BK173" s="7"/>
      <c r="BL173" s="63">
        <v>-4.8700000000000045</v>
      </c>
      <c r="BM173" s="7" t="e">
        <f t="shared" si="90"/>
        <v>#REF!</v>
      </c>
      <c r="BN173" s="7" t="e">
        <f t="shared" si="91"/>
        <v>#REF!</v>
      </c>
      <c r="BO173" s="89" t="e">
        <f t="shared" si="92"/>
        <v>#REF!</v>
      </c>
      <c r="BP173" s="7" t="e">
        <f t="shared" si="93"/>
        <v>#REF!</v>
      </c>
      <c r="BQ173" s="7" t="e">
        <f t="shared" si="94"/>
        <v>#REF!</v>
      </c>
      <c r="BR173" s="7"/>
      <c r="BS173" s="7"/>
      <c r="BU173" s="6" t="e">
        <f t="shared" si="95"/>
        <v>#REF!</v>
      </c>
      <c r="BW173" s="65">
        <f>BL173</f>
        <v>-4.8700000000000045</v>
      </c>
      <c r="BX173" s="64" t="e">
        <f t="shared" si="96"/>
        <v>#REF!</v>
      </c>
      <c r="BY173" s="64" t="e">
        <f t="shared" si="97"/>
        <v>#REF!</v>
      </c>
      <c r="BZ173" s="82" t="e">
        <f t="shared" si="66"/>
        <v>#REF!</v>
      </c>
      <c r="CA173" s="64" t="e">
        <f t="shared" si="98"/>
        <v>#REF!</v>
      </c>
      <c r="CB173" s="64" t="e">
        <f t="shared" si="99"/>
        <v>#REF!</v>
      </c>
      <c r="CC173" s="64"/>
      <c r="CG173" s="64" t="e">
        <f t="shared" si="67"/>
        <v>#REF!</v>
      </c>
      <c r="CH173" s="64" t="e">
        <f t="shared" si="68"/>
        <v>#REF!</v>
      </c>
      <c r="CM173" s="64" t="e">
        <f t="shared" si="100"/>
        <v>#REF!</v>
      </c>
      <c r="CN173" s="64" t="e">
        <f t="shared" si="69"/>
        <v>#REF!</v>
      </c>
    </row>
    <row r="174" spans="1:92" x14ac:dyDescent="0.25">
      <c r="A174" s="1">
        <v>169</v>
      </c>
      <c r="B174" s="4">
        <v>167</v>
      </c>
      <c r="C174" s="2" t="s">
        <v>14</v>
      </c>
      <c r="D174" s="50" t="s">
        <v>729</v>
      </c>
      <c r="E174" s="4">
        <v>113678</v>
      </c>
      <c r="F174" s="2" t="s">
        <v>399</v>
      </c>
      <c r="G174" s="2" t="s">
        <v>400</v>
      </c>
      <c r="H174" s="51" t="str">
        <f t="shared" si="62"/>
        <v>100910-CTB43W</v>
      </c>
      <c r="I174" s="4">
        <v>100910</v>
      </c>
      <c r="J174" s="2" t="s">
        <v>394</v>
      </c>
      <c r="K174" s="2" t="s">
        <v>19</v>
      </c>
      <c r="L174" s="2" t="s">
        <v>401</v>
      </c>
      <c r="M174" s="2" t="s">
        <v>21</v>
      </c>
      <c r="N174" s="3">
        <v>45108</v>
      </c>
      <c r="O174" s="3">
        <v>45473</v>
      </c>
      <c r="P174" s="12"/>
      <c r="Q174" s="12"/>
      <c r="R174" s="12"/>
      <c r="S174" s="13"/>
      <c r="T174" s="16" t="e">
        <f>VLOOKUP(E174,#REF!,12,FALSE)</f>
        <v>#REF!</v>
      </c>
      <c r="U174" s="16">
        <v>1</v>
      </c>
      <c r="V174" s="16"/>
      <c r="W174" s="17"/>
      <c r="X174" s="20"/>
      <c r="Y174" s="20"/>
      <c r="Z174" s="20"/>
      <c r="AA174" s="21"/>
      <c r="AB174" s="2" t="s">
        <v>15</v>
      </c>
      <c r="AC174" s="4">
        <v>3355</v>
      </c>
      <c r="AD174" s="4"/>
      <c r="AE174" s="4">
        <v>8</v>
      </c>
      <c r="AF174" s="4">
        <v>35</v>
      </c>
      <c r="AG174" s="4"/>
      <c r="AH174" s="4"/>
      <c r="AI174" s="4"/>
      <c r="AJ174" s="4">
        <v>13</v>
      </c>
      <c r="AK174" s="4"/>
      <c r="AL174" s="4"/>
      <c r="AM174" s="4"/>
      <c r="AN174" s="4"/>
      <c r="AO174" s="4"/>
      <c r="AP174" s="4">
        <v>28</v>
      </c>
      <c r="AQ174" s="4"/>
      <c r="AR174" s="4">
        <v>21</v>
      </c>
      <c r="AS174" s="4">
        <v>17</v>
      </c>
      <c r="AT174" s="4">
        <v>30</v>
      </c>
      <c r="AU174" s="4">
        <v>72</v>
      </c>
      <c r="AV174" s="4">
        <v>311</v>
      </c>
      <c r="AW174" s="4">
        <v>117</v>
      </c>
      <c r="AX174" s="4">
        <v>5</v>
      </c>
      <c r="AY174" s="4"/>
      <c r="AZ174" s="4">
        <v>60</v>
      </c>
      <c r="BA174" s="4"/>
      <c r="BB174" s="4">
        <v>58</v>
      </c>
      <c r="BC174" s="4"/>
      <c r="BD174" s="4">
        <v>149</v>
      </c>
      <c r="BE174" s="4"/>
      <c r="BF174" s="4">
        <v>206</v>
      </c>
      <c r="BG174" s="4"/>
      <c r="BH174" s="4">
        <f t="shared" si="64"/>
        <v>1130</v>
      </c>
      <c r="BI174" s="7" t="e">
        <f t="shared" si="88"/>
        <v>#REF!</v>
      </c>
      <c r="BJ174" s="7" t="e">
        <f t="shared" si="89"/>
        <v>#REF!</v>
      </c>
      <c r="BK174" s="7"/>
      <c r="BL174" s="63"/>
      <c r="BM174" s="7" t="e">
        <f t="shared" si="90"/>
        <v>#REF!</v>
      </c>
      <c r="BN174" s="7" t="e">
        <f t="shared" si="91"/>
        <v>#REF!</v>
      </c>
      <c r="BO174" s="89" t="e">
        <f t="shared" si="92"/>
        <v>#REF!</v>
      </c>
      <c r="BP174" s="7" t="e">
        <f t="shared" si="93"/>
        <v>#REF!</v>
      </c>
      <c r="BQ174" s="7" t="e">
        <f t="shared" si="94"/>
        <v>#REF!</v>
      </c>
      <c r="BR174" s="7"/>
      <c r="BS174" s="7"/>
      <c r="BU174" s="6" t="e">
        <f t="shared" si="95"/>
        <v>#REF!</v>
      </c>
      <c r="BX174" s="64" t="e">
        <f t="shared" si="96"/>
        <v>#REF!</v>
      </c>
      <c r="BY174" s="64" t="e">
        <f t="shared" si="97"/>
        <v>#REF!</v>
      </c>
      <c r="BZ174" s="82" t="e">
        <f t="shared" si="66"/>
        <v>#REF!</v>
      </c>
      <c r="CA174" s="64" t="e">
        <f t="shared" si="98"/>
        <v>#REF!</v>
      </c>
      <c r="CB174" s="64" t="e">
        <f t="shared" si="99"/>
        <v>#REF!</v>
      </c>
      <c r="CC174" s="64"/>
      <c r="CG174" s="64" t="e">
        <f t="shared" si="67"/>
        <v>#REF!</v>
      </c>
      <c r="CH174" s="64" t="e">
        <f t="shared" si="68"/>
        <v>#REF!</v>
      </c>
      <c r="CM174" s="64" t="e">
        <f t="shared" si="100"/>
        <v>#REF!</v>
      </c>
      <c r="CN174" s="64" t="e">
        <f t="shared" si="69"/>
        <v>#REF!</v>
      </c>
    </row>
    <row r="175" spans="1:92" x14ac:dyDescent="0.25">
      <c r="A175" s="1">
        <v>170</v>
      </c>
      <c r="B175" s="4">
        <v>168</v>
      </c>
      <c r="C175" s="2" t="s">
        <v>14</v>
      </c>
      <c r="D175" s="50" t="s">
        <v>730</v>
      </c>
      <c r="E175" s="4">
        <v>138805</v>
      </c>
      <c r="F175" s="2" t="s">
        <v>402</v>
      </c>
      <c r="G175" s="2" t="s">
        <v>403</v>
      </c>
      <c r="H175" s="51" t="str">
        <f t="shared" si="62"/>
        <v>100910-CTB43</v>
      </c>
      <c r="I175" s="4">
        <v>100910</v>
      </c>
      <c r="J175" s="2" t="s">
        <v>394</v>
      </c>
      <c r="K175" s="2" t="s">
        <v>19</v>
      </c>
      <c r="L175" s="2" t="s">
        <v>362</v>
      </c>
      <c r="M175" s="2" t="s">
        <v>21</v>
      </c>
      <c r="N175" s="3">
        <v>45108</v>
      </c>
      <c r="O175" s="3">
        <v>45473</v>
      </c>
      <c r="P175" s="12"/>
      <c r="Q175" s="12"/>
      <c r="R175" s="12"/>
      <c r="S175" s="13"/>
      <c r="T175" s="16" t="e">
        <f>VLOOKUP(E175,#REF!,12,FALSE)</f>
        <v>#REF!</v>
      </c>
      <c r="U175" s="16">
        <v>1</v>
      </c>
      <c r="V175" s="16"/>
      <c r="W175" s="17"/>
      <c r="X175" s="20"/>
      <c r="Y175" s="20"/>
      <c r="Z175" s="20"/>
      <c r="AA175" s="21"/>
      <c r="AB175" s="2" t="s">
        <v>15</v>
      </c>
      <c r="AC175" s="4">
        <v>8130</v>
      </c>
      <c r="AD175" s="4"/>
      <c r="AE175" s="4"/>
      <c r="AF175" s="4">
        <v>9</v>
      </c>
      <c r="AG175" s="4"/>
      <c r="AH175" s="4"/>
      <c r="AI175" s="4">
        <v>56</v>
      </c>
      <c r="AJ175" s="4">
        <v>17</v>
      </c>
      <c r="AK175" s="4"/>
      <c r="AL175" s="4">
        <v>162</v>
      </c>
      <c r="AM175" s="4"/>
      <c r="AN175" s="4"/>
      <c r="AO175" s="4">
        <v>151</v>
      </c>
      <c r="AP175" s="4">
        <v>248</v>
      </c>
      <c r="AQ175" s="4">
        <v>805</v>
      </c>
      <c r="AR175" s="4">
        <v>15</v>
      </c>
      <c r="AS175" s="4">
        <v>388</v>
      </c>
      <c r="AT175" s="4"/>
      <c r="AU175" s="4">
        <v>80</v>
      </c>
      <c r="AV175" s="4"/>
      <c r="AW175" s="4">
        <v>581</v>
      </c>
      <c r="AX175" s="4">
        <v>43</v>
      </c>
      <c r="AY175" s="4"/>
      <c r="AZ175" s="4"/>
      <c r="BA175" s="4"/>
      <c r="BB175" s="4">
        <v>98</v>
      </c>
      <c r="BC175" s="4"/>
      <c r="BD175" s="4">
        <v>2</v>
      </c>
      <c r="BE175" s="4">
        <v>22</v>
      </c>
      <c r="BF175" s="4">
        <v>366</v>
      </c>
      <c r="BG175" s="4"/>
      <c r="BH175" s="4">
        <f t="shared" si="64"/>
        <v>3043</v>
      </c>
      <c r="BI175" s="7" t="e">
        <f t="shared" si="88"/>
        <v>#REF!</v>
      </c>
      <c r="BJ175" s="7" t="e">
        <f t="shared" si="89"/>
        <v>#REF!</v>
      </c>
      <c r="BK175" s="7"/>
      <c r="BL175" s="63"/>
      <c r="BM175" s="7" t="e">
        <f t="shared" si="90"/>
        <v>#REF!</v>
      </c>
      <c r="BN175" s="7" t="e">
        <f t="shared" si="91"/>
        <v>#REF!</v>
      </c>
      <c r="BO175" s="89" t="e">
        <f t="shared" si="92"/>
        <v>#REF!</v>
      </c>
      <c r="BP175" s="7" t="e">
        <f t="shared" si="93"/>
        <v>#REF!</v>
      </c>
      <c r="BQ175" s="7" t="e">
        <f t="shared" si="94"/>
        <v>#REF!</v>
      </c>
      <c r="BR175" s="7"/>
      <c r="BS175" s="7"/>
      <c r="BU175" s="6" t="e">
        <f t="shared" si="95"/>
        <v>#REF!</v>
      </c>
      <c r="BX175" s="64" t="e">
        <f t="shared" si="96"/>
        <v>#REF!</v>
      </c>
      <c r="BY175" s="64" t="e">
        <f t="shared" si="97"/>
        <v>#REF!</v>
      </c>
      <c r="BZ175" s="82" t="e">
        <f t="shared" si="66"/>
        <v>#REF!</v>
      </c>
      <c r="CA175" s="64" t="e">
        <f t="shared" si="98"/>
        <v>#REF!</v>
      </c>
      <c r="CB175" s="64" t="e">
        <f t="shared" si="99"/>
        <v>#REF!</v>
      </c>
      <c r="CC175" s="64"/>
      <c r="CG175" s="64" t="e">
        <f t="shared" si="67"/>
        <v>#REF!</v>
      </c>
      <c r="CH175" s="64" t="e">
        <f t="shared" si="68"/>
        <v>#REF!</v>
      </c>
      <c r="CM175" s="64" t="e">
        <f t="shared" si="100"/>
        <v>#REF!</v>
      </c>
      <c r="CN175" s="64" t="e">
        <f t="shared" si="69"/>
        <v>#REF!</v>
      </c>
    </row>
    <row r="176" spans="1:92" x14ac:dyDescent="0.25">
      <c r="A176" s="1">
        <v>171</v>
      </c>
      <c r="B176" s="4">
        <v>169</v>
      </c>
      <c r="C176" s="2" t="s">
        <v>14</v>
      </c>
      <c r="D176" s="50" t="s">
        <v>731</v>
      </c>
      <c r="E176" s="4">
        <v>138805</v>
      </c>
      <c r="F176" s="2" t="s">
        <v>402</v>
      </c>
      <c r="G176" s="2" t="s">
        <v>403</v>
      </c>
      <c r="H176" s="51" t="str">
        <f t="shared" si="62"/>
        <v>100910-CTB43</v>
      </c>
      <c r="I176" s="4">
        <v>100910</v>
      </c>
      <c r="J176" s="2" t="s">
        <v>394</v>
      </c>
      <c r="K176" s="2" t="s">
        <v>19</v>
      </c>
      <c r="L176" s="2" t="s">
        <v>362</v>
      </c>
      <c r="M176" s="2" t="s">
        <v>21</v>
      </c>
      <c r="N176" s="3">
        <v>45108</v>
      </c>
      <c r="O176" s="3">
        <v>45473</v>
      </c>
      <c r="P176" s="12"/>
      <c r="Q176" s="12"/>
      <c r="R176" s="12"/>
      <c r="S176" s="13"/>
      <c r="T176" s="16" t="e">
        <f>VLOOKUP(E176,#REF!,12,FALSE)</f>
        <v>#REF!</v>
      </c>
      <c r="U176" s="16">
        <v>1</v>
      </c>
      <c r="V176" s="16"/>
      <c r="W176" s="17"/>
      <c r="X176" s="20"/>
      <c r="Y176" s="20"/>
      <c r="Z176" s="20"/>
      <c r="AA176" s="21"/>
      <c r="AB176" s="2" t="s">
        <v>15</v>
      </c>
      <c r="AC176" s="4">
        <v>150</v>
      </c>
      <c r="AD176" s="4"/>
      <c r="AE176" s="4"/>
      <c r="AF176" s="4">
        <v>9</v>
      </c>
      <c r="AG176" s="4"/>
      <c r="AH176" s="4"/>
      <c r="AI176" s="4"/>
      <c r="AJ176" s="4">
        <v>17</v>
      </c>
      <c r="AK176" s="4"/>
      <c r="AL176" s="4">
        <v>162</v>
      </c>
      <c r="AM176" s="4"/>
      <c r="AN176" s="4"/>
      <c r="AO176" s="4">
        <v>151</v>
      </c>
      <c r="AP176" s="4">
        <v>248</v>
      </c>
      <c r="AQ176" s="4">
        <v>805</v>
      </c>
      <c r="AR176" s="4">
        <v>15</v>
      </c>
      <c r="AS176" s="4">
        <v>388</v>
      </c>
      <c r="AT176" s="4"/>
      <c r="AU176" s="4">
        <v>80</v>
      </c>
      <c r="AV176" s="4"/>
      <c r="AW176" s="4">
        <v>581</v>
      </c>
      <c r="AX176" s="4">
        <v>43</v>
      </c>
      <c r="AY176" s="4"/>
      <c r="AZ176" s="4"/>
      <c r="BA176" s="4"/>
      <c r="BB176" s="4">
        <v>98</v>
      </c>
      <c r="BC176" s="4"/>
      <c r="BD176" s="4">
        <v>2</v>
      </c>
      <c r="BE176" s="4">
        <v>22</v>
      </c>
      <c r="BF176" s="4">
        <v>366</v>
      </c>
      <c r="BG176" s="4"/>
      <c r="BH176" s="4">
        <f t="shared" si="64"/>
        <v>2987</v>
      </c>
      <c r="BI176" s="7" t="e">
        <f t="shared" si="88"/>
        <v>#REF!</v>
      </c>
      <c r="BJ176" s="7" t="e">
        <f t="shared" si="89"/>
        <v>#REF!</v>
      </c>
      <c r="BK176" s="7"/>
      <c r="BL176" s="63"/>
      <c r="BM176" s="7" t="e">
        <f t="shared" si="90"/>
        <v>#REF!</v>
      </c>
      <c r="BN176" s="7" t="e">
        <f t="shared" si="91"/>
        <v>#REF!</v>
      </c>
      <c r="BO176" s="89" t="e">
        <f t="shared" si="92"/>
        <v>#REF!</v>
      </c>
      <c r="BP176" s="7" t="e">
        <f t="shared" si="93"/>
        <v>#REF!</v>
      </c>
      <c r="BQ176" s="7" t="e">
        <f t="shared" si="94"/>
        <v>#REF!</v>
      </c>
      <c r="BR176" s="7"/>
      <c r="BS176" s="7"/>
      <c r="BU176" s="6" t="e">
        <f t="shared" si="95"/>
        <v>#REF!</v>
      </c>
      <c r="BX176" s="64" t="e">
        <f t="shared" si="96"/>
        <v>#REF!</v>
      </c>
      <c r="BY176" s="64" t="e">
        <f t="shared" si="97"/>
        <v>#REF!</v>
      </c>
      <c r="BZ176" s="82" t="e">
        <f t="shared" si="66"/>
        <v>#REF!</v>
      </c>
      <c r="CA176" s="64" t="e">
        <f t="shared" si="98"/>
        <v>#REF!</v>
      </c>
      <c r="CB176" s="64" t="e">
        <f t="shared" si="99"/>
        <v>#REF!</v>
      </c>
      <c r="CC176" s="64"/>
      <c r="CG176" s="64" t="e">
        <f t="shared" si="67"/>
        <v>#REF!</v>
      </c>
      <c r="CH176" s="64" t="e">
        <f t="shared" si="68"/>
        <v>#REF!</v>
      </c>
      <c r="CM176" s="64" t="e">
        <f t="shared" si="100"/>
        <v>#REF!</v>
      </c>
      <c r="CN176" s="64" t="e">
        <f t="shared" si="69"/>
        <v>#REF!</v>
      </c>
    </row>
    <row r="177" spans="1:92" x14ac:dyDescent="0.25">
      <c r="A177" s="1">
        <v>172</v>
      </c>
      <c r="B177" s="4">
        <v>170</v>
      </c>
      <c r="C177" s="2" t="s">
        <v>14</v>
      </c>
      <c r="D177" s="50" t="s">
        <v>732</v>
      </c>
      <c r="E177" s="4">
        <v>139759</v>
      </c>
      <c r="F177" s="2" t="s">
        <v>404</v>
      </c>
      <c r="G177" s="2" t="s">
        <v>405</v>
      </c>
      <c r="H177" s="51" t="str">
        <f t="shared" si="62"/>
        <v>100910-BTB61W</v>
      </c>
      <c r="I177" s="4">
        <v>100910</v>
      </c>
      <c r="J177" s="2" t="s">
        <v>394</v>
      </c>
      <c r="K177" s="2" t="s">
        <v>19</v>
      </c>
      <c r="L177" s="2" t="s">
        <v>401</v>
      </c>
      <c r="M177" s="2" t="s">
        <v>21</v>
      </c>
      <c r="N177" s="3">
        <v>45108</v>
      </c>
      <c r="O177" s="3">
        <v>45473</v>
      </c>
      <c r="P177" s="12"/>
      <c r="Q177" s="12"/>
      <c r="R177" s="12"/>
      <c r="S177" s="13"/>
      <c r="T177" s="16" t="e">
        <f>VLOOKUP(E177,#REF!,12,FALSE)</f>
        <v>#REF!</v>
      </c>
      <c r="U177" s="16">
        <v>1</v>
      </c>
      <c r="V177" s="16"/>
      <c r="W177" s="17"/>
      <c r="X177" s="20"/>
      <c r="Y177" s="20"/>
      <c r="Z177" s="20"/>
      <c r="AA177" s="21"/>
      <c r="AB177" s="2" t="s">
        <v>15</v>
      </c>
      <c r="AC177" s="4">
        <v>2263</v>
      </c>
      <c r="AD177" s="4"/>
      <c r="AE177" s="4">
        <v>12</v>
      </c>
      <c r="AF177" s="4"/>
      <c r="AG177" s="4"/>
      <c r="AH177" s="4"/>
      <c r="AI177" s="4"/>
      <c r="AJ177" s="4"/>
      <c r="AK177" s="4"/>
      <c r="AL177" s="4">
        <v>8</v>
      </c>
      <c r="AM177" s="4"/>
      <c r="AN177" s="4"/>
      <c r="AO177" s="4"/>
      <c r="AP177" s="4"/>
      <c r="AQ177" s="4"/>
      <c r="AR177" s="4"/>
      <c r="AS177" s="4">
        <v>1063</v>
      </c>
      <c r="AT177" s="4">
        <v>20</v>
      </c>
      <c r="AU177" s="4"/>
      <c r="AV177" s="4">
        <v>171</v>
      </c>
      <c r="AW177" s="4"/>
      <c r="AX177" s="4"/>
      <c r="AY177" s="4"/>
      <c r="AZ177" s="4"/>
      <c r="BA177" s="4"/>
      <c r="BB177" s="4"/>
      <c r="BC177" s="4"/>
      <c r="BD177" s="4">
        <v>94</v>
      </c>
      <c r="BE177" s="4"/>
      <c r="BF177" s="4">
        <v>7</v>
      </c>
      <c r="BG177" s="4"/>
      <c r="BH177" s="4">
        <f t="shared" si="64"/>
        <v>1375</v>
      </c>
      <c r="BI177" s="7" t="e">
        <f t="shared" si="88"/>
        <v>#REF!</v>
      </c>
      <c r="BJ177" s="7" t="e">
        <f t="shared" si="89"/>
        <v>#REF!</v>
      </c>
      <c r="BK177" s="7"/>
      <c r="BL177" s="63"/>
      <c r="BM177" s="7" t="e">
        <f t="shared" si="90"/>
        <v>#REF!</v>
      </c>
      <c r="BN177" s="7" t="e">
        <f t="shared" si="91"/>
        <v>#REF!</v>
      </c>
      <c r="BO177" s="89" t="e">
        <f t="shared" si="92"/>
        <v>#REF!</v>
      </c>
      <c r="BP177" s="7" t="e">
        <f t="shared" si="93"/>
        <v>#REF!</v>
      </c>
      <c r="BQ177" s="7" t="e">
        <f t="shared" si="94"/>
        <v>#REF!</v>
      </c>
      <c r="BR177" s="7"/>
      <c r="BS177" s="7"/>
      <c r="BU177" s="6" t="e">
        <f t="shared" si="95"/>
        <v>#REF!</v>
      </c>
      <c r="BX177" s="64" t="e">
        <f t="shared" si="96"/>
        <v>#REF!</v>
      </c>
      <c r="BY177" s="64" t="e">
        <f t="shared" si="97"/>
        <v>#REF!</v>
      </c>
      <c r="BZ177" s="82" t="e">
        <f t="shared" si="66"/>
        <v>#REF!</v>
      </c>
      <c r="CA177" s="64" t="e">
        <f t="shared" si="98"/>
        <v>#REF!</v>
      </c>
      <c r="CB177" s="64" t="e">
        <f t="shared" si="99"/>
        <v>#REF!</v>
      </c>
      <c r="CC177" s="64"/>
      <c r="CG177" s="64" t="e">
        <f t="shared" si="67"/>
        <v>#REF!</v>
      </c>
      <c r="CH177" s="64" t="e">
        <f t="shared" si="68"/>
        <v>#REF!</v>
      </c>
      <c r="CM177" s="64" t="e">
        <f t="shared" si="100"/>
        <v>#REF!</v>
      </c>
      <c r="CN177" s="64" t="e">
        <f t="shared" si="69"/>
        <v>#REF!</v>
      </c>
    </row>
    <row r="178" spans="1:92" x14ac:dyDescent="0.25">
      <c r="A178" s="1">
        <v>173</v>
      </c>
      <c r="B178" s="4">
        <v>171</v>
      </c>
      <c r="C178" s="2" t="s">
        <v>14</v>
      </c>
      <c r="D178" s="50" t="s">
        <v>733</v>
      </c>
      <c r="E178" s="4">
        <v>140397</v>
      </c>
      <c r="F178" s="2" t="s">
        <v>406</v>
      </c>
      <c r="G178" s="2" t="s">
        <v>407</v>
      </c>
      <c r="H178" s="51" t="str">
        <f t="shared" si="62"/>
        <v>100910-BTB61</v>
      </c>
      <c r="I178" s="4">
        <v>100910</v>
      </c>
      <c r="J178" s="2" t="s">
        <v>394</v>
      </c>
      <c r="K178" s="2" t="s">
        <v>19</v>
      </c>
      <c r="L178" s="2" t="s">
        <v>362</v>
      </c>
      <c r="M178" s="2" t="s">
        <v>21</v>
      </c>
      <c r="N178" s="3">
        <v>45108</v>
      </c>
      <c r="O178" s="3">
        <v>45473</v>
      </c>
      <c r="P178" s="12"/>
      <c r="Q178" s="12"/>
      <c r="R178" s="12"/>
      <c r="S178" s="13"/>
      <c r="T178" s="16" t="e">
        <f>VLOOKUP(E178,#REF!,12,FALSE)</f>
        <v>#REF!</v>
      </c>
      <c r="U178" s="16">
        <v>1</v>
      </c>
      <c r="V178" s="16"/>
      <c r="W178" s="17"/>
      <c r="X178" s="20"/>
      <c r="Y178" s="20"/>
      <c r="Z178" s="20"/>
      <c r="AA178" s="21"/>
      <c r="AB178" s="2" t="s">
        <v>15</v>
      </c>
      <c r="AC178" s="4">
        <v>364</v>
      </c>
      <c r="AD178" s="4"/>
      <c r="AE178" s="4"/>
      <c r="AF178" s="4">
        <v>24</v>
      </c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>
        <v>3</v>
      </c>
      <c r="AT178" s="4"/>
      <c r="AU178" s="4">
        <v>1</v>
      </c>
      <c r="AV178" s="4"/>
      <c r="AW178" s="4">
        <v>8</v>
      </c>
      <c r="AX178" s="4">
        <v>6</v>
      </c>
      <c r="AY178" s="4"/>
      <c r="AZ178" s="4"/>
      <c r="BA178" s="4"/>
      <c r="BB178" s="4"/>
      <c r="BC178" s="4"/>
      <c r="BD178" s="4"/>
      <c r="BE178" s="4"/>
      <c r="BF178" s="4">
        <v>16</v>
      </c>
      <c r="BG178" s="4"/>
      <c r="BH178" s="4">
        <f t="shared" si="64"/>
        <v>58</v>
      </c>
      <c r="BI178" s="7" t="e">
        <f t="shared" si="88"/>
        <v>#REF!</v>
      </c>
      <c r="BJ178" s="7" t="e">
        <f t="shared" si="89"/>
        <v>#REF!</v>
      </c>
      <c r="BK178" s="7"/>
      <c r="BL178" s="63"/>
      <c r="BM178" s="7" t="e">
        <f t="shared" si="90"/>
        <v>#REF!</v>
      </c>
      <c r="BN178" s="7" t="e">
        <f t="shared" si="91"/>
        <v>#REF!</v>
      </c>
      <c r="BO178" s="89" t="e">
        <f t="shared" si="92"/>
        <v>#REF!</v>
      </c>
      <c r="BP178" s="7" t="e">
        <f t="shared" si="93"/>
        <v>#REF!</v>
      </c>
      <c r="BQ178" s="7" t="e">
        <f t="shared" si="94"/>
        <v>#REF!</v>
      </c>
      <c r="BR178" s="7"/>
      <c r="BS178" s="7"/>
      <c r="BU178" s="6" t="e">
        <f t="shared" si="95"/>
        <v>#REF!</v>
      </c>
      <c r="BX178" s="64" t="e">
        <f t="shared" si="96"/>
        <v>#REF!</v>
      </c>
      <c r="BY178" s="64" t="e">
        <f t="shared" si="97"/>
        <v>#REF!</v>
      </c>
      <c r="BZ178" s="82" t="e">
        <f t="shared" si="66"/>
        <v>#REF!</v>
      </c>
      <c r="CA178" s="64" t="e">
        <f t="shared" si="98"/>
        <v>#REF!</v>
      </c>
      <c r="CB178" s="64" t="e">
        <f t="shared" si="99"/>
        <v>#REF!</v>
      </c>
      <c r="CC178" s="64"/>
      <c r="CG178" s="64" t="e">
        <f t="shared" si="67"/>
        <v>#REF!</v>
      </c>
      <c r="CH178" s="64" t="e">
        <f t="shared" si="68"/>
        <v>#REF!</v>
      </c>
      <c r="CM178" s="64" t="e">
        <f t="shared" si="100"/>
        <v>#REF!</v>
      </c>
      <c r="CN178" s="64" t="e">
        <f t="shared" si="69"/>
        <v>#REF!</v>
      </c>
    </row>
    <row r="179" spans="1:92" x14ac:dyDescent="0.25">
      <c r="A179" s="1">
        <v>174</v>
      </c>
      <c r="B179" s="4">
        <v>172</v>
      </c>
      <c r="C179" s="2" t="s">
        <v>14</v>
      </c>
      <c r="D179" s="50" t="s">
        <v>734</v>
      </c>
      <c r="E179" s="4">
        <v>404391</v>
      </c>
      <c r="F179" s="2" t="s">
        <v>408</v>
      </c>
      <c r="G179" s="2" t="s">
        <v>409</v>
      </c>
      <c r="H179" s="51" t="str">
        <f t="shared" si="62"/>
        <v>100910-TAC32</v>
      </c>
      <c r="I179" s="4">
        <v>100910</v>
      </c>
      <c r="J179" s="2" t="s">
        <v>394</v>
      </c>
      <c r="K179" s="2" t="s">
        <v>19</v>
      </c>
      <c r="L179" s="2" t="s">
        <v>410</v>
      </c>
      <c r="M179" s="2" t="s">
        <v>21</v>
      </c>
      <c r="N179" s="3">
        <v>45108</v>
      </c>
      <c r="O179" s="3">
        <v>45473</v>
      </c>
      <c r="P179" s="12"/>
      <c r="Q179" s="12"/>
      <c r="R179" s="12"/>
      <c r="S179" s="13"/>
      <c r="T179" s="16" t="e">
        <f>VLOOKUP(E179,#REF!,12,FALSE)</f>
        <v>#REF!</v>
      </c>
      <c r="U179" s="16">
        <v>1</v>
      </c>
      <c r="V179" s="16"/>
      <c r="W179" s="17"/>
      <c r="X179" s="20"/>
      <c r="Y179" s="20"/>
      <c r="Z179" s="20"/>
      <c r="AA179" s="21"/>
      <c r="AB179" s="2" t="s">
        <v>15</v>
      </c>
      <c r="AC179" s="4">
        <v>3547</v>
      </c>
      <c r="AD179" s="4"/>
      <c r="AE179" s="4">
        <v>8</v>
      </c>
      <c r="AF179" s="4"/>
      <c r="AG179" s="4"/>
      <c r="AH179" s="4"/>
      <c r="AI179" s="4">
        <v>99</v>
      </c>
      <c r="AJ179" s="4">
        <v>27</v>
      </c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>
        <v>327</v>
      </c>
      <c r="AV179" s="4"/>
      <c r="AW179" s="4">
        <v>492</v>
      </c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>
        <f t="shared" si="64"/>
        <v>953</v>
      </c>
      <c r="BI179" s="7" t="e">
        <f t="shared" si="88"/>
        <v>#REF!</v>
      </c>
      <c r="BJ179" s="7" t="e">
        <f t="shared" si="89"/>
        <v>#REF!</v>
      </c>
      <c r="BK179" s="7"/>
      <c r="BL179" s="63">
        <v>-8.6500000000000057</v>
      </c>
      <c r="BM179" s="7" t="e">
        <f t="shared" si="90"/>
        <v>#REF!</v>
      </c>
      <c r="BN179" s="7" t="e">
        <f t="shared" si="91"/>
        <v>#REF!</v>
      </c>
      <c r="BO179" s="89" t="e">
        <f t="shared" si="92"/>
        <v>#REF!</v>
      </c>
      <c r="BP179" s="7" t="e">
        <f t="shared" si="93"/>
        <v>#REF!</v>
      </c>
      <c r="BQ179" s="7" t="e">
        <f t="shared" si="94"/>
        <v>#REF!</v>
      </c>
      <c r="BR179" s="7"/>
      <c r="BS179" s="7"/>
      <c r="BU179" s="6" t="e">
        <f t="shared" si="95"/>
        <v>#REF!</v>
      </c>
      <c r="BW179" s="65">
        <f>BL179</f>
        <v>-8.6500000000000057</v>
      </c>
      <c r="BX179" s="64" t="e">
        <f t="shared" si="96"/>
        <v>#REF!</v>
      </c>
      <c r="BY179" s="64" t="e">
        <f t="shared" si="97"/>
        <v>#REF!</v>
      </c>
      <c r="BZ179" s="82" t="e">
        <f t="shared" si="66"/>
        <v>#REF!</v>
      </c>
      <c r="CA179" s="64" t="e">
        <f t="shared" si="98"/>
        <v>#REF!</v>
      </c>
      <c r="CB179" s="64" t="e">
        <f t="shared" si="99"/>
        <v>#REF!</v>
      </c>
      <c r="CC179" s="64"/>
      <c r="CG179" s="64" t="e">
        <f t="shared" si="67"/>
        <v>#REF!</v>
      </c>
      <c r="CH179" s="64" t="e">
        <f t="shared" si="68"/>
        <v>#REF!</v>
      </c>
      <c r="CM179" s="64" t="e">
        <f t="shared" si="100"/>
        <v>#REF!</v>
      </c>
      <c r="CN179" s="64" t="e">
        <f t="shared" si="69"/>
        <v>#REF!</v>
      </c>
    </row>
    <row r="180" spans="1:92" x14ac:dyDescent="0.25">
      <c r="A180" s="1">
        <v>175</v>
      </c>
      <c r="B180" s="4">
        <v>173</v>
      </c>
      <c r="C180" s="2" t="s">
        <v>14</v>
      </c>
      <c r="D180" s="50" t="s">
        <v>735</v>
      </c>
      <c r="E180" s="4">
        <v>405472</v>
      </c>
      <c r="F180" s="2" t="s">
        <v>411</v>
      </c>
      <c r="G180" s="2" t="s">
        <v>412</v>
      </c>
      <c r="H180" s="51" t="str">
        <f t="shared" si="62"/>
        <v>100910-TAB41</v>
      </c>
      <c r="I180" s="4">
        <v>100910</v>
      </c>
      <c r="J180" s="2" t="s">
        <v>394</v>
      </c>
      <c r="K180" s="2" t="s">
        <v>19</v>
      </c>
      <c r="L180" s="2" t="s">
        <v>410</v>
      </c>
      <c r="M180" s="2" t="s">
        <v>21</v>
      </c>
      <c r="N180" s="3">
        <v>45108</v>
      </c>
      <c r="O180" s="3">
        <v>45473</v>
      </c>
      <c r="P180" s="12"/>
      <c r="Q180" s="12"/>
      <c r="R180" s="12"/>
      <c r="S180" s="13"/>
      <c r="T180" s="16" t="e">
        <f>VLOOKUP(E180,#REF!,12,FALSE)</f>
        <v>#REF!</v>
      </c>
      <c r="U180" s="16">
        <v>1</v>
      </c>
      <c r="V180" s="16"/>
      <c r="W180" s="17"/>
      <c r="X180" s="20"/>
      <c r="Y180" s="20"/>
      <c r="Z180" s="20"/>
      <c r="AA180" s="21"/>
      <c r="AB180" s="2" t="s">
        <v>15</v>
      </c>
      <c r="AC180" s="4">
        <v>774</v>
      </c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>
        <v>18</v>
      </c>
      <c r="AV180" s="4"/>
      <c r="AW180" s="4">
        <v>121</v>
      </c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>
        <f t="shared" si="64"/>
        <v>139</v>
      </c>
      <c r="BI180" s="7" t="e">
        <f t="shared" si="88"/>
        <v>#REF!</v>
      </c>
      <c r="BJ180" s="7" t="e">
        <f t="shared" si="89"/>
        <v>#REF!</v>
      </c>
      <c r="BK180" s="7"/>
      <c r="BL180" s="63">
        <v>-4.3299999999999983</v>
      </c>
      <c r="BM180" s="7" t="e">
        <f t="shared" si="90"/>
        <v>#REF!</v>
      </c>
      <c r="BN180" s="7" t="e">
        <f t="shared" si="91"/>
        <v>#REF!</v>
      </c>
      <c r="BO180" s="89" t="e">
        <f t="shared" si="92"/>
        <v>#REF!</v>
      </c>
      <c r="BP180" s="7" t="e">
        <f t="shared" si="93"/>
        <v>#REF!</v>
      </c>
      <c r="BQ180" s="7" t="e">
        <f t="shared" si="94"/>
        <v>#REF!</v>
      </c>
      <c r="BR180" s="7"/>
      <c r="BS180" s="7"/>
      <c r="BU180" s="6" t="e">
        <f t="shared" si="95"/>
        <v>#REF!</v>
      </c>
      <c r="BW180" s="65">
        <f>BL180</f>
        <v>-4.3299999999999983</v>
      </c>
      <c r="BX180" s="64" t="e">
        <f t="shared" si="96"/>
        <v>#REF!</v>
      </c>
      <c r="BY180" s="64" t="e">
        <f t="shared" si="97"/>
        <v>#REF!</v>
      </c>
      <c r="BZ180" s="82" t="e">
        <f t="shared" si="66"/>
        <v>#REF!</v>
      </c>
      <c r="CA180" s="64" t="e">
        <f t="shared" si="98"/>
        <v>#REF!</v>
      </c>
      <c r="CB180" s="64" t="e">
        <f t="shared" si="99"/>
        <v>#REF!</v>
      </c>
      <c r="CC180" s="64"/>
      <c r="CG180" s="64" t="e">
        <f t="shared" si="67"/>
        <v>#REF!</v>
      </c>
      <c r="CH180" s="64" t="e">
        <f t="shared" si="68"/>
        <v>#REF!</v>
      </c>
      <c r="CM180" s="64" t="e">
        <f t="shared" si="100"/>
        <v>#REF!</v>
      </c>
      <c r="CN180" s="64" t="e">
        <f t="shared" si="69"/>
        <v>#REF!</v>
      </c>
    </row>
    <row r="181" spans="1:92" x14ac:dyDescent="0.25">
      <c r="A181" s="1">
        <v>176</v>
      </c>
      <c r="B181" s="4">
        <v>174</v>
      </c>
      <c r="C181" s="2" t="s">
        <v>14</v>
      </c>
      <c r="D181" s="50" t="s">
        <v>736</v>
      </c>
      <c r="E181" s="4">
        <v>405600</v>
      </c>
      <c r="F181" s="2" t="s">
        <v>413</v>
      </c>
      <c r="G181" s="2" t="s">
        <v>414</v>
      </c>
      <c r="H181" s="51" t="str">
        <f t="shared" si="62"/>
        <v>100910-BCQ92</v>
      </c>
      <c r="I181" s="4">
        <v>100910</v>
      </c>
      <c r="J181" s="2" t="s">
        <v>394</v>
      </c>
      <c r="K181" s="2" t="s">
        <v>19</v>
      </c>
      <c r="L181" s="2" t="s">
        <v>415</v>
      </c>
      <c r="M181" s="2" t="s">
        <v>21</v>
      </c>
      <c r="N181" s="3">
        <v>45108</v>
      </c>
      <c r="O181" s="3">
        <v>45473</v>
      </c>
      <c r="P181" s="12"/>
      <c r="Q181" s="12"/>
      <c r="R181" s="12"/>
      <c r="S181" s="13"/>
      <c r="T181" s="16" t="e">
        <f>VLOOKUP(E181,#REF!,12,FALSE)</f>
        <v>#REF!</v>
      </c>
      <c r="U181" s="16">
        <v>1</v>
      </c>
      <c r="V181" s="16"/>
      <c r="W181" s="17"/>
      <c r="X181" s="20"/>
      <c r="Y181" s="20"/>
      <c r="Z181" s="20"/>
      <c r="AA181" s="21"/>
      <c r="AB181" s="2" t="s">
        <v>15</v>
      </c>
      <c r="AC181" s="4">
        <v>584</v>
      </c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>
        <v>10</v>
      </c>
      <c r="AQ181" s="4"/>
      <c r="AR181" s="4"/>
      <c r="AS181" s="4"/>
      <c r="AT181" s="4"/>
      <c r="AU181" s="4"/>
      <c r="AV181" s="4"/>
      <c r="AW181" s="4">
        <v>166</v>
      </c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>
        <f t="shared" si="64"/>
        <v>176</v>
      </c>
      <c r="BI181" s="7" t="e">
        <f t="shared" si="88"/>
        <v>#REF!</v>
      </c>
      <c r="BJ181" s="7" t="e">
        <f t="shared" si="89"/>
        <v>#REF!</v>
      </c>
      <c r="BK181" s="7"/>
      <c r="BL181" s="63">
        <v>-9.6800000000000068</v>
      </c>
      <c r="BM181" s="7" t="e">
        <f t="shared" si="90"/>
        <v>#REF!</v>
      </c>
      <c r="BN181" s="7" t="e">
        <f t="shared" si="91"/>
        <v>#REF!</v>
      </c>
      <c r="BO181" s="89" t="e">
        <f t="shared" si="92"/>
        <v>#REF!</v>
      </c>
      <c r="BP181" s="7" t="e">
        <f t="shared" si="93"/>
        <v>#REF!</v>
      </c>
      <c r="BQ181" s="7" t="e">
        <f t="shared" si="94"/>
        <v>#REF!</v>
      </c>
      <c r="BR181" s="7"/>
      <c r="BS181" s="7"/>
      <c r="BU181" s="6" t="e">
        <f t="shared" si="95"/>
        <v>#REF!</v>
      </c>
      <c r="BW181" s="65">
        <f>BL181</f>
        <v>-9.6800000000000068</v>
      </c>
      <c r="BX181" s="64" t="e">
        <f t="shared" si="96"/>
        <v>#REF!</v>
      </c>
      <c r="BY181" s="64" t="e">
        <f t="shared" si="97"/>
        <v>#REF!</v>
      </c>
      <c r="BZ181" s="82" t="e">
        <f t="shared" si="66"/>
        <v>#REF!</v>
      </c>
      <c r="CA181" s="64" t="e">
        <f t="shared" si="98"/>
        <v>#REF!</v>
      </c>
      <c r="CB181" s="64" t="e">
        <f t="shared" si="99"/>
        <v>#REF!</v>
      </c>
      <c r="CC181" s="64"/>
      <c r="CG181" s="64" t="e">
        <f t="shared" si="67"/>
        <v>#REF!</v>
      </c>
      <c r="CH181" s="64" t="e">
        <f t="shared" si="68"/>
        <v>#REF!</v>
      </c>
      <c r="CM181" s="64" t="e">
        <f t="shared" si="100"/>
        <v>#REF!</v>
      </c>
      <c r="CN181" s="64" t="e">
        <f t="shared" si="69"/>
        <v>#REF!</v>
      </c>
    </row>
    <row r="182" spans="1:92" x14ac:dyDescent="0.25">
      <c r="A182" s="1">
        <v>177</v>
      </c>
      <c r="B182" s="4">
        <v>175</v>
      </c>
      <c r="C182" s="2" t="s">
        <v>14</v>
      </c>
      <c r="D182" s="50" t="s">
        <v>737</v>
      </c>
      <c r="E182" s="4">
        <v>406084</v>
      </c>
      <c r="F182" s="2" t="s">
        <v>416</v>
      </c>
      <c r="G182" s="2" t="s">
        <v>417</v>
      </c>
      <c r="H182" s="51" t="str">
        <f t="shared" si="62"/>
        <v>100910-VBC11</v>
      </c>
      <c r="I182" s="4">
        <v>100910</v>
      </c>
      <c r="J182" s="2" t="s">
        <v>394</v>
      </c>
      <c r="K182" s="2" t="s">
        <v>19</v>
      </c>
      <c r="L182" s="2" t="s">
        <v>418</v>
      </c>
      <c r="M182" s="2" t="s">
        <v>21</v>
      </c>
      <c r="N182" s="3">
        <v>45108</v>
      </c>
      <c r="O182" s="3">
        <v>45473</v>
      </c>
      <c r="P182" s="12"/>
      <c r="Q182" s="12"/>
      <c r="R182" s="12"/>
      <c r="S182" s="13"/>
      <c r="T182" s="16" t="e">
        <f>VLOOKUP(E182,#REF!,12,FALSE)</f>
        <v>#REF!</v>
      </c>
      <c r="U182" s="16">
        <v>1</v>
      </c>
      <c r="V182" s="16"/>
      <c r="W182" s="17"/>
      <c r="X182" s="20"/>
      <c r="Y182" s="20"/>
      <c r="Z182" s="20"/>
      <c r="AA182" s="21"/>
      <c r="AB182" s="2" t="s">
        <v>15</v>
      </c>
      <c r="AC182" s="4">
        <v>254</v>
      </c>
      <c r="AD182" s="4">
        <v>15</v>
      </c>
      <c r="AE182" s="4"/>
      <c r="AF182" s="4">
        <v>5</v>
      </c>
      <c r="AG182" s="4"/>
      <c r="AH182" s="4"/>
      <c r="AI182" s="4"/>
      <c r="AJ182" s="4">
        <v>1</v>
      </c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>
        <v>111</v>
      </c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>
        <f t="shared" si="64"/>
        <v>132</v>
      </c>
      <c r="BI182" s="7" t="e">
        <f t="shared" si="88"/>
        <v>#REF!</v>
      </c>
      <c r="BJ182" s="7" t="e">
        <f t="shared" si="89"/>
        <v>#REF!</v>
      </c>
      <c r="BK182" s="7"/>
      <c r="BL182" s="63"/>
      <c r="BM182" s="7" t="e">
        <f t="shared" si="90"/>
        <v>#REF!</v>
      </c>
      <c r="BN182" s="7" t="e">
        <f t="shared" si="91"/>
        <v>#REF!</v>
      </c>
      <c r="BO182" s="89" t="e">
        <f t="shared" si="92"/>
        <v>#REF!</v>
      </c>
      <c r="BP182" s="7" t="e">
        <f t="shared" si="93"/>
        <v>#REF!</v>
      </c>
      <c r="BQ182" s="7" t="e">
        <f t="shared" si="94"/>
        <v>#REF!</v>
      </c>
      <c r="BR182" s="7"/>
      <c r="BS182" s="7"/>
      <c r="BU182" s="6" t="e">
        <f t="shared" si="95"/>
        <v>#REF!</v>
      </c>
      <c r="BX182" s="64" t="e">
        <f t="shared" si="96"/>
        <v>#REF!</v>
      </c>
      <c r="BY182" s="64" t="e">
        <f t="shared" si="97"/>
        <v>#REF!</v>
      </c>
      <c r="BZ182" s="82" t="e">
        <f t="shared" si="66"/>
        <v>#REF!</v>
      </c>
      <c r="CA182" s="64" t="e">
        <f t="shared" si="98"/>
        <v>#REF!</v>
      </c>
      <c r="CB182" s="64" t="e">
        <f t="shared" si="99"/>
        <v>#REF!</v>
      </c>
      <c r="CC182" s="64"/>
      <c r="CG182" s="64" t="e">
        <f t="shared" si="67"/>
        <v>#REF!</v>
      </c>
      <c r="CH182" s="64" t="e">
        <f t="shared" si="68"/>
        <v>#REF!</v>
      </c>
      <c r="CM182" s="64" t="e">
        <f t="shared" si="100"/>
        <v>#REF!</v>
      </c>
      <c r="CN182" s="64" t="e">
        <f t="shared" si="69"/>
        <v>#REF!</v>
      </c>
    </row>
    <row r="183" spans="1:92" x14ac:dyDescent="0.25">
      <c r="A183" s="1">
        <v>178</v>
      </c>
      <c r="B183" s="4">
        <v>176</v>
      </c>
      <c r="C183" s="2" t="s">
        <v>14</v>
      </c>
      <c r="D183" s="50" t="s">
        <v>738</v>
      </c>
      <c r="E183" s="4">
        <v>406353</v>
      </c>
      <c r="F183" s="2" t="s">
        <v>419</v>
      </c>
      <c r="G183" s="2" t="s">
        <v>420</v>
      </c>
      <c r="H183" s="51" t="str">
        <f t="shared" si="62"/>
        <v>100910-BTC40W</v>
      </c>
      <c r="I183" s="4">
        <v>100910</v>
      </c>
      <c r="J183" s="2" t="s">
        <v>394</v>
      </c>
      <c r="K183" s="2" t="s">
        <v>19</v>
      </c>
      <c r="L183" s="2" t="s">
        <v>421</v>
      </c>
      <c r="M183" s="2" t="s">
        <v>21</v>
      </c>
      <c r="N183" s="3">
        <v>45108</v>
      </c>
      <c r="O183" s="3">
        <v>45473</v>
      </c>
      <c r="P183" s="12"/>
      <c r="Q183" s="12"/>
      <c r="R183" s="12"/>
      <c r="S183" s="13"/>
      <c r="T183" s="16" t="e">
        <f>VLOOKUP(E183,#REF!,12,FALSE)</f>
        <v>#REF!</v>
      </c>
      <c r="U183" s="16">
        <v>1</v>
      </c>
      <c r="V183" s="16"/>
      <c r="W183" s="17"/>
      <c r="X183" s="20"/>
      <c r="Y183" s="20"/>
      <c r="Z183" s="20"/>
      <c r="AA183" s="21"/>
      <c r="AB183" s="2" t="s">
        <v>15</v>
      </c>
      <c r="AC183" s="4">
        <v>344</v>
      </c>
      <c r="AD183" s="4">
        <v>214</v>
      </c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>
        <v>113</v>
      </c>
      <c r="BH183" s="4">
        <f t="shared" si="64"/>
        <v>327</v>
      </c>
      <c r="BI183" s="7" t="e">
        <f t="shared" si="88"/>
        <v>#REF!</v>
      </c>
      <c r="BJ183" s="7" t="e">
        <f t="shared" si="89"/>
        <v>#REF!</v>
      </c>
      <c r="BK183" s="7"/>
      <c r="BL183" s="63">
        <v>-9.7399999999999949</v>
      </c>
      <c r="BM183" s="7" t="e">
        <f t="shared" si="90"/>
        <v>#REF!</v>
      </c>
      <c r="BN183" s="7" t="e">
        <f t="shared" si="91"/>
        <v>#REF!</v>
      </c>
      <c r="BO183" s="89" t="e">
        <f t="shared" si="92"/>
        <v>#REF!</v>
      </c>
      <c r="BP183" s="7" t="e">
        <f t="shared" si="93"/>
        <v>#REF!</v>
      </c>
      <c r="BQ183" s="7" t="e">
        <f t="shared" si="94"/>
        <v>#REF!</v>
      </c>
      <c r="BR183" s="7"/>
      <c r="BS183" s="7"/>
      <c r="BU183" s="6" t="e">
        <f t="shared" si="95"/>
        <v>#REF!</v>
      </c>
      <c r="BW183" s="65">
        <f>BL183</f>
        <v>-9.7399999999999949</v>
      </c>
      <c r="BX183" s="64" t="e">
        <f t="shared" si="96"/>
        <v>#REF!</v>
      </c>
      <c r="BY183" s="64" t="e">
        <f t="shared" si="97"/>
        <v>#REF!</v>
      </c>
      <c r="BZ183" s="82" t="e">
        <f t="shared" si="66"/>
        <v>#REF!</v>
      </c>
      <c r="CA183" s="64" t="e">
        <f t="shared" si="98"/>
        <v>#REF!</v>
      </c>
      <c r="CB183" s="64" t="e">
        <f t="shared" si="99"/>
        <v>#REF!</v>
      </c>
      <c r="CC183" s="64"/>
      <c r="CG183" s="64" t="e">
        <f t="shared" si="67"/>
        <v>#REF!</v>
      </c>
      <c r="CH183" s="64" t="e">
        <f t="shared" si="68"/>
        <v>#REF!</v>
      </c>
      <c r="CM183" s="64" t="e">
        <f t="shared" si="100"/>
        <v>#REF!</v>
      </c>
      <c r="CN183" s="64" t="e">
        <f t="shared" si="69"/>
        <v>#REF!</v>
      </c>
    </row>
    <row r="184" spans="1:92" x14ac:dyDescent="0.25">
      <c r="A184" s="1">
        <v>179</v>
      </c>
      <c r="B184" s="4">
        <v>177</v>
      </c>
      <c r="C184" s="2" t="s">
        <v>14</v>
      </c>
      <c r="D184" s="50" t="s">
        <v>739</v>
      </c>
      <c r="E184" s="4">
        <v>406591</v>
      </c>
      <c r="F184" s="2" t="s">
        <v>422</v>
      </c>
      <c r="G184" s="2" t="s">
        <v>423</v>
      </c>
      <c r="H184" s="51" t="str">
        <f t="shared" si="62"/>
        <v>100910-CCE12</v>
      </c>
      <c r="I184" s="4">
        <v>100910</v>
      </c>
      <c r="J184" s="2" t="s">
        <v>394</v>
      </c>
      <c r="K184" s="2" t="s">
        <v>19</v>
      </c>
      <c r="L184" s="2" t="s">
        <v>424</v>
      </c>
      <c r="M184" s="2" t="s">
        <v>21</v>
      </c>
      <c r="N184" s="3">
        <v>45108</v>
      </c>
      <c r="O184" s="3">
        <v>45473</v>
      </c>
      <c r="P184" s="12"/>
      <c r="Q184" s="12"/>
      <c r="R184" s="12"/>
      <c r="S184" s="13"/>
      <c r="T184" s="16" t="e">
        <f>VLOOKUP(E184,#REF!,12,FALSE)</f>
        <v>#REF!</v>
      </c>
      <c r="U184" s="16">
        <v>1</v>
      </c>
      <c r="V184" s="16"/>
      <c r="W184" s="17"/>
      <c r="X184" s="20"/>
      <c r="Y184" s="20"/>
      <c r="Z184" s="20"/>
      <c r="AA184" s="21"/>
      <c r="AB184" s="2" t="s">
        <v>15</v>
      </c>
      <c r="AC184" s="4">
        <v>3621</v>
      </c>
      <c r="AD184" s="4">
        <v>243</v>
      </c>
      <c r="AE184" s="4">
        <v>93</v>
      </c>
      <c r="AF184" s="4"/>
      <c r="AG184" s="4"/>
      <c r="AH184" s="4">
        <v>159</v>
      </c>
      <c r="AI184" s="4"/>
      <c r="AJ184" s="4">
        <v>4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>
        <v>478</v>
      </c>
      <c r="AV184" s="4">
        <v>8</v>
      </c>
      <c r="AW184" s="4"/>
      <c r="AX184" s="4"/>
      <c r="AY184" s="4"/>
      <c r="AZ184" s="4"/>
      <c r="BA184" s="4"/>
      <c r="BB184" s="4">
        <v>5</v>
      </c>
      <c r="BC184" s="4"/>
      <c r="BD184" s="4"/>
      <c r="BE184" s="4"/>
      <c r="BF184" s="4"/>
      <c r="BG184" s="4">
        <v>243</v>
      </c>
      <c r="BH184" s="4">
        <f t="shared" si="64"/>
        <v>1233</v>
      </c>
      <c r="BI184" s="7" t="e">
        <f t="shared" si="88"/>
        <v>#REF!</v>
      </c>
      <c r="BJ184" s="7" t="e">
        <f t="shared" si="89"/>
        <v>#REF!</v>
      </c>
      <c r="BK184" s="7"/>
      <c r="BL184" s="63">
        <v>-8.5300000000000011</v>
      </c>
      <c r="BM184" s="7" t="e">
        <f t="shared" si="90"/>
        <v>#REF!</v>
      </c>
      <c r="BN184" s="7" t="e">
        <f t="shared" si="91"/>
        <v>#REF!</v>
      </c>
      <c r="BO184" s="89" t="e">
        <f t="shared" si="92"/>
        <v>#REF!</v>
      </c>
      <c r="BP184" s="7" t="e">
        <f t="shared" si="93"/>
        <v>#REF!</v>
      </c>
      <c r="BQ184" s="7" t="e">
        <f t="shared" si="94"/>
        <v>#REF!</v>
      </c>
      <c r="BR184" s="7"/>
      <c r="BS184" s="7"/>
      <c r="BU184" s="6" t="e">
        <f t="shared" si="95"/>
        <v>#REF!</v>
      </c>
      <c r="BW184" s="65">
        <f>BL184</f>
        <v>-8.5300000000000011</v>
      </c>
      <c r="BX184" s="64" t="e">
        <f t="shared" si="96"/>
        <v>#REF!</v>
      </c>
      <c r="BY184" s="64" t="e">
        <f t="shared" si="97"/>
        <v>#REF!</v>
      </c>
      <c r="BZ184" s="82" t="e">
        <f t="shared" si="66"/>
        <v>#REF!</v>
      </c>
      <c r="CA184" s="64" t="e">
        <f t="shared" si="98"/>
        <v>#REF!</v>
      </c>
      <c r="CB184" s="64" t="e">
        <f t="shared" si="99"/>
        <v>#REF!</v>
      </c>
      <c r="CC184" s="64"/>
      <c r="CG184" s="64" t="e">
        <f t="shared" si="67"/>
        <v>#REF!</v>
      </c>
      <c r="CH184" s="64" t="e">
        <f t="shared" si="68"/>
        <v>#REF!</v>
      </c>
      <c r="CM184" s="64" t="e">
        <f t="shared" si="100"/>
        <v>#REF!</v>
      </c>
      <c r="CN184" s="64" t="e">
        <f t="shared" si="69"/>
        <v>#REF!</v>
      </c>
    </row>
    <row r="185" spans="1:92" x14ac:dyDescent="0.25">
      <c r="A185" s="1">
        <v>180</v>
      </c>
      <c r="B185" s="4">
        <v>178</v>
      </c>
      <c r="C185" s="2" t="s">
        <v>14</v>
      </c>
      <c r="D185" s="50" t="s">
        <v>740</v>
      </c>
      <c r="E185" s="4">
        <v>134300</v>
      </c>
      <c r="F185" s="2" t="s">
        <v>425</v>
      </c>
      <c r="G185" s="2" t="s">
        <v>426</v>
      </c>
      <c r="H185" s="51" t="str">
        <f t="shared" si="62"/>
        <v>100910-DD400</v>
      </c>
      <c r="I185" s="4">
        <v>100910</v>
      </c>
      <c r="J185" s="2" t="s">
        <v>394</v>
      </c>
      <c r="K185" s="2" t="s">
        <v>19</v>
      </c>
      <c r="L185" s="2" t="s">
        <v>200</v>
      </c>
      <c r="M185" s="2" t="s">
        <v>21</v>
      </c>
      <c r="N185" s="3">
        <v>45108</v>
      </c>
      <c r="O185" s="3">
        <v>45473</v>
      </c>
      <c r="P185" s="12"/>
      <c r="Q185" s="12"/>
      <c r="R185" s="12"/>
      <c r="S185" s="13"/>
      <c r="T185" s="16" t="e">
        <f>VLOOKUP(E185,#REF!,12,FALSE)</f>
        <v>#REF!</v>
      </c>
      <c r="U185" s="16">
        <v>1</v>
      </c>
      <c r="V185" s="16"/>
      <c r="W185" s="17"/>
      <c r="X185" s="20"/>
      <c r="Y185" s="20"/>
      <c r="Z185" s="20"/>
      <c r="AA185" s="21"/>
      <c r="AB185" s="2" t="s">
        <v>15</v>
      </c>
      <c r="AC185" s="4">
        <v>11942</v>
      </c>
      <c r="AD185" s="4"/>
      <c r="AE185" s="4">
        <v>3</v>
      </c>
      <c r="AF185" s="4">
        <v>204</v>
      </c>
      <c r="AG185" s="4">
        <v>171</v>
      </c>
      <c r="AH185" s="4"/>
      <c r="AI185" s="4"/>
      <c r="AJ185" s="4">
        <v>96</v>
      </c>
      <c r="AK185" s="4"/>
      <c r="AL185" s="4">
        <v>117</v>
      </c>
      <c r="AM185" s="4">
        <v>390</v>
      </c>
      <c r="AN185" s="4">
        <v>196</v>
      </c>
      <c r="AO185" s="4"/>
      <c r="AP185" s="4">
        <v>237</v>
      </c>
      <c r="AQ185" s="4"/>
      <c r="AR185" s="4">
        <v>96</v>
      </c>
      <c r="AS185" s="4"/>
      <c r="AT185" s="4"/>
      <c r="AU185" s="4">
        <v>511</v>
      </c>
      <c r="AV185" s="4"/>
      <c r="AW185" s="4">
        <v>386</v>
      </c>
      <c r="AX185" s="4">
        <v>26</v>
      </c>
      <c r="AY185" s="4">
        <v>472</v>
      </c>
      <c r="AZ185" s="4">
        <v>227</v>
      </c>
      <c r="BA185" s="4">
        <v>16</v>
      </c>
      <c r="BB185" s="4"/>
      <c r="BC185" s="4"/>
      <c r="BD185" s="4">
        <v>37</v>
      </c>
      <c r="BE185" s="4"/>
      <c r="BF185" s="4">
        <v>251</v>
      </c>
      <c r="BG185" s="4">
        <v>105</v>
      </c>
      <c r="BH185" s="4">
        <f t="shared" si="64"/>
        <v>3541</v>
      </c>
      <c r="BI185" s="7" t="e">
        <f t="shared" si="88"/>
        <v>#REF!</v>
      </c>
      <c r="BJ185" s="7" t="e">
        <f t="shared" si="89"/>
        <v>#REF!</v>
      </c>
      <c r="BK185" s="7"/>
      <c r="BL185" s="63"/>
      <c r="BM185" s="7" t="e">
        <f t="shared" si="90"/>
        <v>#REF!</v>
      </c>
      <c r="BN185" s="7" t="e">
        <f t="shared" si="91"/>
        <v>#REF!</v>
      </c>
      <c r="BO185" s="89" t="e">
        <f t="shared" si="92"/>
        <v>#REF!</v>
      </c>
      <c r="BP185" s="7" t="e">
        <f t="shared" si="93"/>
        <v>#REF!</v>
      </c>
      <c r="BQ185" s="7" t="e">
        <f t="shared" si="94"/>
        <v>#REF!</v>
      </c>
      <c r="BR185" s="7"/>
      <c r="BS185" s="7"/>
      <c r="BU185" s="6" t="e">
        <f t="shared" si="95"/>
        <v>#REF!</v>
      </c>
      <c r="BX185" s="64" t="e">
        <f t="shared" si="96"/>
        <v>#REF!</v>
      </c>
      <c r="BY185" s="64" t="e">
        <f t="shared" si="97"/>
        <v>#REF!</v>
      </c>
      <c r="BZ185" s="82" t="e">
        <f t="shared" si="66"/>
        <v>#REF!</v>
      </c>
      <c r="CA185" s="64" t="e">
        <f t="shared" si="98"/>
        <v>#REF!</v>
      </c>
      <c r="CB185" s="64" t="e">
        <f t="shared" si="99"/>
        <v>#REF!</v>
      </c>
      <c r="CC185" s="64"/>
      <c r="CG185" s="64" t="e">
        <f t="shared" si="67"/>
        <v>#REF!</v>
      </c>
      <c r="CH185" s="64" t="e">
        <f t="shared" si="68"/>
        <v>#REF!</v>
      </c>
      <c r="CM185" s="64" t="e">
        <f t="shared" si="100"/>
        <v>#REF!</v>
      </c>
      <c r="CN185" s="64" t="e">
        <f t="shared" si="69"/>
        <v>#REF!</v>
      </c>
    </row>
    <row r="186" spans="1:92" x14ac:dyDescent="0.25">
      <c r="A186" s="1">
        <v>181</v>
      </c>
      <c r="B186" s="4">
        <v>179</v>
      </c>
      <c r="C186" s="2" t="s">
        <v>14</v>
      </c>
      <c r="D186" s="50" t="s">
        <v>741</v>
      </c>
      <c r="E186" s="4">
        <v>134419</v>
      </c>
      <c r="F186" s="2" t="s">
        <v>427</v>
      </c>
      <c r="G186" s="2" t="s">
        <v>428</v>
      </c>
      <c r="H186" s="51" t="str">
        <f t="shared" si="62"/>
        <v>100910-PD446</v>
      </c>
      <c r="I186" s="4">
        <v>100910</v>
      </c>
      <c r="J186" s="2" t="s">
        <v>394</v>
      </c>
      <c r="K186" s="2" t="s">
        <v>19</v>
      </c>
      <c r="L186" s="2" t="s">
        <v>429</v>
      </c>
      <c r="M186" s="2" t="s">
        <v>21</v>
      </c>
      <c r="N186" s="3">
        <v>45108</v>
      </c>
      <c r="O186" s="3">
        <v>45473</v>
      </c>
      <c r="P186" s="12"/>
      <c r="Q186" s="12"/>
      <c r="R186" s="12"/>
      <c r="S186" s="13"/>
      <c r="T186" s="16" t="e">
        <f>VLOOKUP(E186,#REF!,12,FALSE)</f>
        <v>#REF!</v>
      </c>
      <c r="U186" s="16">
        <v>1</v>
      </c>
      <c r="V186" s="16"/>
      <c r="W186" s="17"/>
      <c r="X186" s="20"/>
      <c r="Y186" s="20"/>
      <c r="Z186" s="20"/>
      <c r="AA186" s="21"/>
      <c r="AB186" s="2" t="s">
        <v>15</v>
      </c>
      <c r="AC186" s="4">
        <v>2771</v>
      </c>
      <c r="AD186" s="4">
        <v>260</v>
      </c>
      <c r="AE186" s="4">
        <v>79</v>
      </c>
      <c r="AF186" s="4"/>
      <c r="AG186" s="4">
        <v>287</v>
      </c>
      <c r="AH186" s="4"/>
      <c r="AI186" s="4">
        <v>7</v>
      </c>
      <c r="AJ186" s="4">
        <v>7</v>
      </c>
      <c r="AK186" s="4"/>
      <c r="AL186" s="4"/>
      <c r="AM186" s="4"/>
      <c r="AN186" s="4"/>
      <c r="AO186" s="4"/>
      <c r="AP186" s="4"/>
      <c r="AQ186" s="4"/>
      <c r="AR186" s="4"/>
      <c r="AS186" s="4">
        <v>765</v>
      </c>
      <c r="AT186" s="4">
        <v>4</v>
      </c>
      <c r="AU186" s="4"/>
      <c r="AV186" s="4"/>
      <c r="AW186" s="4"/>
      <c r="AX186" s="4"/>
      <c r="AY186" s="4"/>
      <c r="AZ186" s="4"/>
      <c r="BA186" s="4"/>
      <c r="BB186" s="4">
        <v>72</v>
      </c>
      <c r="BC186" s="4"/>
      <c r="BD186" s="4">
        <v>54</v>
      </c>
      <c r="BE186" s="4"/>
      <c r="BF186" s="4"/>
      <c r="BG186" s="4">
        <v>40</v>
      </c>
      <c r="BH186" s="4">
        <f t="shared" si="64"/>
        <v>1575</v>
      </c>
      <c r="BI186" s="7" t="e">
        <f t="shared" si="88"/>
        <v>#REF!</v>
      </c>
      <c r="BJ186" s="7" t="e">
        <f t="shared" si="89"/>
        <v>#REF!</v>
      </c>
      <c r="BK186" s="7"/>
      <c r="BL186" s="63"/>
      <c r="BM186" s="7" t="e">
        <f t="shared" si="90"/>
        <v>#REF!</v>
      </c>
      <c r="BN186" s="7" t="e">
        <f t="shared" si="91"/>
        <v>#REF!</v>
      </c>
      <c r="BO186" s="89" t="e">
        <f t="shared" si="92"/>
        <v>#REF!</v>
      </c>
      <c r="BP186" s="7" t="e">
        <f t="shared" si="93"/>
        <v>#REF!</v>
      </c>
      <c r="BQ186" s="7" t="e">
        <f t="shared" si="94"/>
        <v>#REF!</v>
      </c>
      <c r="BR186" s="7"/>
      <c r="BS186" s="7"/>
      <c r="BU186" s="6" t="e">
        <f t="shared" si="95"/>
        <v>#REF!</v>
      </c>
      <c r="BX186" s="64" t="e">
        <f t="shared" si="96"/>
        <v>#REF!</v>
      </c>
      <c r="BY186" s="64" t="e">
        <f t="shared" si="97"/>
        <v>#REF!</v>
      </c>
      <c r="BZ186" s="82" t="e">
        <f t="shared" si="66"/>
        <v>#REF!</v>
      </c>
      <c r="CA186" s="64" t="e">
        <f t="shared" si="98"/>
        <v>#REF!</v>
      </c>
      <c r="CB186" s="64" t="e">
        <f t="shared" si="99"/>
        <v>#REF!</v>
      </c>
      <c r="CC186" s="64"/>
      <c r="CG186" s="64" t="e">
        <f t="shared" si="67"/>
        <v>#REF!</v>
      </c>
      <c r="CH186" s="64" t="e">
        <f t="shared" si="68"/>
        <v>#REF!</v>
      </c>
      <c r="CM186" s="64" t="e">
        <f t="shared" si="100"/>
        <v>#REF!</v>
      </c>
      <c r="CN186" s="64" t="e">
        <f t="shared" si="69"/>
        <v>#REF!</v>
      </c>
    </row>
    <row r="187" spans="1:92" x14ac:dyDescent="0.25">
      <c r="A187" s="1">
        <v>182</v>
      </c>
      <c r="B187" s="4">
        <v>180</v>
      </c>
      <c r="C187" s="2" t="s">
        <v>14</v>
      </c>
      <c r="D187" s="50" t="s">
        <v>742</v>
      </c>
      <c r="E187" s="4">
        <v>134464</v>
      </c>
      <c r="F187" s="2" t="s">
        <v>430</v>
      </c>
      <c r="G187" s="2" t="s">
        <v>431</v>
      </c>
      <c r="H187" s="51" t="str">
        <f t="shared" si="62"/>
        <v>100910-PDB446</v>
      </c>
      <c r="I187" s="4">
        <v>100910</v>
      </c>
      <c r="J187" s="2" t="s">
        <v>394</v>
      </c>
      <c r="K187" s="2" t="s">
        <v>19</v>
      </c>
      <c r="L187" s="2" t="s">
        <v>429</v>
      </c>
      <c r="M187" s="2" t="s">
        <v>21</v>
      </c>
      <c r="N187" s="3">
        <v>45108</v>
      </c>
      <c r="O187" s="3">
        <v>45473</v>
      </c>
      <c r="P187" s="12"/>
      <c r="Q187" s="12"/>
      <c r="R187" s="12"/>
      <c r="S187" s="13"/>
      <c r="T187" s="16" t="e">
        <f>VLOOKUP(E187,#REF!,12,FALSE)</f>
        <v>#REF!</v>
      </c>
      <c r="U187" s="16">
        <v>1</v>
      </c>
      <c r="V187" s="16"/>
      <c r="W187" s="17"/>
      <c r="X187" s="20"/>
      <c r="Y187" s="20"/>
      <c r="Z187" s="20"/>
      <c r="AA187" s="21"/>
      <c r="AB187" s="2" t="s">
        <v>15</v>
      </c>
      <c r="AC187" s="4">
        <v>1753</v>
      </c>
      <c r="AD187" s="4"/>
      <c r="AE187" s="4">
        <v>17</v>
      </c>
      <c r="AF187" s="4"/>
      <c r="AG187" s="4">
        <v>22</v>
      </c>
      <c r="AH187" s="4"/>
      <c r="AI187" s="4"/>
      <c r="AJ187" s="4">
        <v>7</v>
      </c>
      <c r="AK187" s="4"/>
      <c r="AL187" s="4"/>
      <c r="AM187" s="4">
        <v>521</v>
      </c>
      <c r="AN187" s="4">
        <v>142</v>
      </c>
      <c r="AO187" s="4"/>
      <c r="AP187" s="4">
        <v>6</v>
      </c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>
        <v>5</v>
      </c>
      <c r="BB187" s="4">
        <v>12</v>
      </c>
      <c r="BC187" s="4"/>
      <c r="BD187" s="4"/>
      <c r="BE187" s="4"/>
      <c r="BF187" s="4"/>
      <c r="BG187" s="4"/>
      <c r="BH187" s="4">
        <f t="shared" si="64"/>
        <v>732</v>
      </c>
      <c r="BI187" s="7" t="e">
        <f t="shared" si="88"/>
        <v>#REF!</v>
      </c>
      <c r="BJ187" s="7" t="e">
        <f t="shared" si="89"/>
        <v>#REF!</v>
      </c>
      <c r="BK187" s="7"/>
      <c r="BL187" s="63"/>
      <c r="BM187" s="7" t="e">
        <f t="shared" si="90"/>
        <v>#REF!</v>
      </c>
      <c r="BN187" s="7" t="e">
        <f t="shared" si="91"/>
        <v>#REF!</v>
      </c>
      <c r="BO187" s="89" t="e">
        <f t="shared" si="92"/>
        <v>#REF!</v>
      </c>
      <c r="BP187" s="7" t="e">
        <f t="shared" si="93"/>
        <v>#REF!</v>
      </c>
      <c r="BQ187" s="7" t="e">
        <f t="shared" si="94"/>
        <v>#REF!</v>
      </c>
      <c r="BR187" s="7"/>
      <c r="BS187" s="7"/>
      <c r="BU187" s="6" t="e">
        <f t="shared" si="95"/>
        <v>#REF!</v>
      </c>
      <c r="BX187" s="64" t="e">
        <f t="shared" si="96"/>
        <v>#REF!</v>
      </c>
      <c r="BY187" s="64" t="e">
        <f t="shared" si="97"/>
        <v>#REF!</v>
      </c>
      <c r="BZ187" s="82" t="e">
        <f t="shared" si="66"/>
        <v>#REF!</v>
      </c>
      <c r="CA187" s="64" t="e">
        <f t="shared" si="98"/>
        <v>#REF!</v>
      </c>
      <c r="CB187" s="64" t="e">
        <f t="shared" si="99"/>
        <v>#REF!</v>
      </c>
      <c r="CC187" s="64"/>
      <c r="CG187" s="64" t="e">
        <f t="shared" si="67"/>
        <v>#REF!</v>
      </c>
      <c r="CH187" s="64" t="e">
        <f t="shared" si="68"/>
        <v>#REF!</v>
      </c>
      <c r="CM187" s="64" t="e">
        <f t="shared" si="100"/>
        <v>#REF!</v>
      </c>
      <c r="CN187" s="64" t="e">
        <f t="shared" si="69"/>
        <v>#REF!</v>
      </c>
    </row>
    <row r="188" spans="1:92" x14ac:dyDescent="0.25">
      <c r="A188" s="1">
        <v>183</v>
      </c>
      <c r="B188" s="4">
        <v>181</v>
      </c>
      <c r="C188" s="2" t="s">
        <v>14</v>
      </c>
      <c r="D188" s="50" t="s">
        <v>743</v>
      </c>
      <c r="E188" s="4">
        <v>405321</v>
      </c>
      <c r="F188" s="2" t="s">
        <v>432</v>
      </c>
      <c r="G188" s="2" t="s">
        <v>433</v>
      </c>
      <c r="H188" s="51" t="str">
        <f t="shared" si="62"/>
        <v>100910-BL672</v>
      </c>
      <c r="I188" s="4">
        <v>100910</v>
      </c>
      <c r="J188" s="2" t="s">
        <v>394</v>
      </c>
      <c r="K188" s="2" t="s">
        <v>19</v>
      </c>
      <c r="L188" s="2" t="s">
        <v>434</v>
      </c>
      <c r="M188" s="2" t="s">
        <v>21</v>
      </c>
      <c r="N188" s="3">
        <v>45108</v>
      </c>
      <c r="O188" s="3">
        <v>45473</v>
      </c>
      <c r="P188" s="12"/>
      <c r="Q188" s="12"/>
      <c r="R188" s="12"/>
      <c r="S188" s="13"/>
      <c r="T188" s="16" t="e">
        <f>VLOOKUP(E188,#REF!,12,FALSE)</f>
        <v>#REF!</v>
      </c>
      <c r="U188" s="16">
        <v>1</v>
      </c>
      <c r="V188" s="16"/>
      <c r="W188" s="17"/>
      <c r="X188" s="20"/>
      <c r="Y188" s="20"/>
      <c r="Z188" s="20"/>
      <c r="AA188" s="21"/>
      <c r="AB188" s="2" t="s">
        <v>15</v>
      </c>
      <c r="AC188" s="4">
        <v>2267</v>
      </c>
      <c r="AD188" s="4"/>
      <c r="AE188" s="4"/>
      <c r="AF188" s="4"/>
      <c r="AG188" s="4"/>
      <c r="AH188" s="4"/>
      <c r="AI188" s="4"/>
      <c r="AJ188" s="4">
        <v>31</v>
      </c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>
        <v>20</v>
      </c>
      <c r="BE188" s="4"/>
      <c r="BF188" s="4">
        <v>79</v>
      </c>
      <c r="BG188" s="4">
        <v>291</v>
      </c>
      <c r="BH188" s="4">
        <f t="shared" si="64"/>
        <v>421</v>
      </c>
      <c r="BI188" s="7" t="e">
        <f t="shared" si="88"/>
        <v>#REF!</v>
      </c>
      <c r="BJ188" s="7" t="e">
        <f t="shared" si="89"/>
        <v>#REF!</v>
      </c>
      <c r="BK188" s="7"/>
      <c r="BL188" s="63">
        <v>-1.0600000000000023</v>
      </c>
      <c r="BM188" s="7" t="e">
        <f t="shared" si="90"/>
        <v>#REF!</v>
      </c>
      <c r="BN188" s="7" t="e">
        <f t="shared" si="91"/>
        <v>#REF!</v>
      </c>
      <c r="BO188" s="89" t="e">
        <f t="shared" si="92"/>
        <v>#REF!</v>
      </c>
      <c r="BP188" s="7" t="e">
        <f t="shared" si="93"/>
        <v>#REF!</v>
      </c>
      <c r="BQ188" s="7" t="e">
        <f t="shared" si="94"/>
        <v>#REF!</v>
      </c>
      <c r="BR188" s="7"/>
      <c r="BS188" s="7"/>
      <c r="BU188" s="6" t="e">
        <f t="shared" si="95"/>
        <v>#REF!</v>
      </c>
      <c r="BW188" s="65">
        <f>BL188</f>
        <v>-1.0600000000000023</v>
      </c>
      <c r="BX188" s="64" t="e">
        <f t="shared" si="96"/>
        <v>#REF!</v>
      </c>
      <c r="BY188" s="64" t="e">
        <f t="shared" si="97"/>
        <v>#REF!</v>
      </c>
      <c r="BZ188" s="82" t="e">
        <f t="shared" si="66"/>
        <v>#REF!</v>
      </c>
      <c r="CA188" s="64" t="e">
        <f t="shared" si="98"/>
        <v>#REF!</v>
      </c>
      <c r="CB188" s="64" t="e">
        <f t="shared" si="99"/>
        <v>#REF!</v>
      </c>
      <c r="CC188" s="64"/>
      <c r="CG188" s="64" t="e">
        <f t="shared" si="67"/>
        <v>#REF!</v>
      </c>
      <c r="CH188" s="64" t="e">
        <f t="shared" si="68"/>
        <v>#REF!</v>
      </c>
      <c r="CM188" s="64" t="e">
        <f t="shared" si="100"/>
        <v>#REF!</v>
      </c>
      <c r="CN188" s="64" t="e">
        <f t="shared" si="69"/>
        <v>#REF!</v>
      </c>
    </row>
    <row r="189" spans="1:92" x14ac:dyDescent="0.25">
      <c r="A189" s="1">
        <v>184</v>
      </c>
      <c r="B189" s="4">
        <v>182</v>
      </c>
      <c r="C189" s="2" t="s">
        <v>14</v>
      </c>
      <c r="D189" s="50" t="s">
        <v>744</v>
      </c>
      <c r="E189" s="4">
        <v>404762</v>
      </c>
      <c r="F189" s="2" t="s">
        <v>435</v>
      </c>
      <c r="G189" s="2" t="s">
        <v>436</v>
      </c>
      <c r="H189" s="51" t="str">
        <f t="shared" si="62"/>
        <v>100910-MBM480</v>
      </c>
      <c r="I189" s="4">
        <v>100910</v>
      </c>
      <c r="J189" s="2" t="s">
        <v>394</v>
      </c>
      <c r="K189" s="2" t="s">
        <v>19</v>
      </c>
      <c r="L189" s="2" t="s">
        <v>437</v>
      </c>
      <c r="M189" s="2" t="s">
        <v>21</v>
      </c>
      <c r="N189" s="3">
        <v>45108</v>
      </c>
      <c r="O189" s="3">
        <v>45473</v>
      </c>
      <c r="P189" s="12"/>
      <c r="Q189" s="12"/>
      <c r="R189" s="12"/>
      <c r="S189" s="13"/>
      <c r="T189" s="16" t="e">
        <f>VLOOKUP(E189,#REF!,12,FALSE)</f>
        <v>#REF!</v>
      </c>
      <c r="U189" s="16">
        <v>1</v>
      </c>
      <c r="V189" s="16"/>
      <c r="W189" s="17"/>
      <c r="X189" s="20"/>
      <c r="Y189" s="20"/>
      <c r="Z189" s="20"/>
      <c r="AA189" s="21"/>
      <c r="AB189" s="2" t="s">
        <v>15</v>
      </c>
      <c r="AC189" s="4">
        <v>1366</v>
      </c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>
        <v>1</v>
      </c>
      <c r="AS189" s="4"/>
      <c r="AT189" s="4"/>
      <c r="AU189" s="4"/>
      <c r="AV189" s="4"/>
      <c r="AW189" s="4"/>
      <c r="AX189" s="4"/>
      <c r="AY189" s="4"/>
      <c r="AZ189" s="4"/>
      <c r="BA189" s="4"/>
      <c r="BB189" s="4">
        <v>2</v>
      </c>
      <c r="BC189" s="4"/>
      <c r="BD189" s="4"/>
      <c r="BE189" s="4"/>
      <c r="BF189" s="4">
        <v>41</v>
      </c>
      <c r="BG189" s="4">
        <v>119</v>
      </c>
      <c r="BH189" s="4">
        <f t="shared" si="64"/>
        <v>163</v>
      </c>
      <c r="BI189" s="7" t="e">
        <f t="shared" si="88"/>
        <v>#REF!</v>
      </c>
      <c r="BJ189" s="7" t="e">
        <f t="shared" si="89"/>
        <v>#REF!</v>
      </c>
      <c r="BK189" s="7"/>
      <c r="BL189" s="63">
        <v>-5.4699999999999989</v>
      </c>
      <c r="BM189" s="7" t="e">
        <f t="shared" si="90"/>
        <v>#REF!</v>
      </c>
      <c r="BN189" s="7" t="e">
        <f t="shared" si="91"/>
        <v>#REF!</v>
      </c>
      <c r="BO189" s="89" t="e">
        <f t="shared" si="92"/>
        <v>#REF!</v>
      </c>
      <c r="BP189" s="7" t="e">
        <f t="shared" si="93"/>
        <v>#REF!</v>
      </c>
      <c r="BQ189" s="7" t="e">
        <f t="shared" si="94"/>
        <v>#REF!</v>
      </c>
      <c r="BR189" s="7"/>
      <c r="BS189" s="7"/>
      <c r="BU189" s="6" t="e">
        <f t="shared" si="95"/>
        <v>#REF!</v>
      </c>
      <c r="BW189" s="65">
        <f>BL189</f>
        <v>-5.4699999999999989</v>
      </c>
      <c r="BX189" s="64" t="e">
        <f t="shared" si="96"/>
        <v>#REF!</v>
      </c>
      <c r="BY189" s="64" t="e">
        <f t="shared" si="97"/>
        <v>#REF!</v>
      </c>
      <c r="BZ189" s="82" t="e">
        <f t="shared" si="66"/>
        <v>#REF!</v>
      </c>
      <c r="CA189" s="64" t="e">
        <f t="shared" si="98"/>
        <v>#REF!</v>
      </c>
      <c r="CB189" s="64" t="e">
        <f t="shared" si="99"/>
        <v>#REF!</v>
      </c>
      <c r="CC189" s="64"/>
      <c r="CG189" s="64" t="e">
        <f t="shared" si="67"/>
        <v>#REF!</v>
      </c>
      <c r="CH189" s="64" t="e">
        <f t="shared" si="68"/>
        <v>#REF!</v>
      </c>
      <c r="CM189" s="64" t="e">
        <f t="shared" si="100"/>
        <v>#REF!</v>
      </c>
      <c r="CN189" s="64" t="e">
        <f t="shared" si="69"/>
        <v>#REF!</v>
      </c>
    </row>
    <row r="190" spans="1:92" x14ac:dyDescent="0.25">
      <c r="A190" s="1">
        <v>185</v>
      </c>
      <c r="B190" s="4">
        <v>183</v>
      </c>
      <c r="C190" s="2" t="s">
        <v>14</v>
      </c>
      <c r="D190" s="50" t="s">
        <v>745</v>
      </c>
      <c r="E190" s="4">
        <v>101426</v>
      </c>
      <c r="F190" s="2" t="s">
        <v>438</v>
      </c>
      <c r="G190" s="2" t="s">
        <v>439</v>
      </c>
      <c r="H190" s="51" t="str">
        <f t="shared" si="62"/>
        <v>116346-381627/97712</v>
      </c>
      <c r="I190" s="4">
        <v>116346</v>
      </c>
      <c r="J190" s="2" t="s">
        <v>440</v>
      </c>
      <c r="K190" s="2" t="s">
        <v>19</v>
      </c>
      <c r="L190" s="2" t="s">
        <v>441</v>
      </c>
      <c r="M190" s="2" t="s">
        <v>21</v>
      </c>
      <c r="N190" s="3">
        <v>45108</v>
      </c>
      <c r="O190" s="3">
        <v>45473</v>
      </c>
      <c r="P190" s="12"/>
      <c r="Q190" s="12"/>
      <c r="R190" s="12"/>
      <c r="S190" s="13"/>
      <c r="T190" s="16"/>
      <c r="U190" s="16"/>
      <c r="V190" s="16" t="e">
        <f>VLOOKUP(E190,#REF!,14,FALSE)</f>
        <v>#REF!</v>
      </c>
      <c r="W190" s="17"/>
      <c r="X190" s="20"/>
      <c r="Y190" s="20"/>
      <c r="Z190" s="20">
        <v>51</v>
      </c>
      <c r="AA190" s="21" t="s">
        <v>1675</v>
      </c>
      <c r="AB190" s="2" t="s">
        <v>15</v>
      </c>
      <c r="AC190" s="4">
        <v>383</v>
      </c>
      <c r="AD190" s="4"/>
      <c r="AE190" s="4">
        <v>14</v>
      </c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>
        <v>126</v>
      </c>
      <c r="AX190" s="4"/>
      <c r="AY190" s="4"/>
      <c r="AZ190" s="4"/>
      <c r="BA190" s="4">
        <v>16</v>
      </c>
      <c r="BB190" s="4">
        <v>1</v>
      </c>
      <c r="BC190" s="4"/>
      <c r="BD190" s="4"/>
      <c r="BE190" s="4"/>
      <c r="BF190" s="4"/>
      <c r="BG190" s="4"/>
      <c r="BH190" s="4">
        <f t="shared" si="64"/>
        <v>157</v>
      </c>
      <c r="BI190" s="7">
        <f>Z190</f>
        <v>51</v>
      </c>
      <c r="BJ190" s="7">
        <f t="shared" si="89"/>
        <v>63.339999999999996</v>
      </c>
      <c r="BK190" s="7"/>
      <c r="BL190" s="63"/>
      <c r="BM190" s="7">
        <f t="shared" si="90"/>
        <v>63.339999999999996</v>
      </c>
      <c r="BN190" s="7">
        <f t="shared" si="91"/>
        <v>12.339999999999996</v>
      </c>
      <c r="BO190" s="89">
        <f t="shared" si="92"/>
        <v>0.19482159772655505</v>
      </c>
      <c r="BP190" s="7">
        <f t="shared" si="93"/>
        <v>19533</v>
      </c>
      <c r="BQ190" s="7">
        <f t="shared" si="94"/>
        <v>24259.219999999998</v>
      </c>
      <c r="BR190" s="7"/>
      <c r="BS190" s="7"/>
      <c r="BU190" s="6">
        <f t="shared" si="95"/>
        <v>66.650000000000006</v>
      </c>
      <c r="BX190" s="64">
        <f t="shared" si="96"/>
        <v>66.650000000000006</v>
      </c>
      <c r="BY190" s="64">
        <f t="shared" si="97"/>
        <v>15.650000000000006</v>
      </c>
      <c r="BZ190" s="82">
        <f t="shared" si="66"/>
        <v>0.23480870217554395</v>
      </c>
      <c r="CA190" s="64">
        <f t="shared" si="98"/>
        <v>19533</v>
      </c>
      <c r="CB190" s="64">
        <f t="shared" si="99"/>
        <v>25526.95</v>
      </c>
      <c r="CC190" s="64"/>
      <c r="CG190" s="64">
        <f t="shared" si="67"/>
        <v>8007</v>
      </c>
      <c r="CH190" s="64">
        <f t="shared" si="68"/>
        <v>9944.3799999999992</v>
      </c>
      <c r="CM190" s="64">
        <f t="shared" si="100"/>
        <v>8007</v>
      </c>
      <c r="CN190" s="64">
        <f t="shared" si="69"/>
        <v>10464.050000000001</v>
      </c>
    </row>
    <row r="191" spans="1:92" x14ac:dyDescent="0.25">
      <c r="A191" s="1">
        <v>186</v>
      </c>
      <c r="B191" s="4">
        <v>184</v>
      </c>
      <c r="C191" s="2" t="s">
        <v>14</v>
      </c>
      <c r="D191" s="50" t="s">
        <v>746</v>
      </c>
      <c r="E191" s="4">
        <v>110671</v>
      </c>
      <c r="F191" s="2" t="s">
        <v>442</v>
      </c>
      <c r="G191" s="2" t="s">
        <v>443</v>
      </c>
      <c r="H191" s="51" t="str">
        <f t="shared" si="62"/>
        <v>116346-381631/97762</v>
      </c>
      <c r="I191" s="4">
        <v>116346</v>
      </c>
      <c r="J191" s="2" t="s">
        <v>440</v>
      </c>
      <c r="K191" s="2" t="s">
        <v>19</v>
      </c>
      <c r="L191" s="2" t="s">
        <v>444</v>
      </c>
      <c r="M191" s="2" t="s">
        <v>21</v>
      </c>
      <c r="N191" s="3">
        <v>45108</v>
      </c>
      <c r="O191" s="3">
        <v>45473</v>
      </c>
      <c r="P191" s="12"/>
      <c r="Q191" s="12"/>
      <c r="R191" s="12"/>
      <c r="S191" s="13"/>
      <c r="T191" s="16"/>
      <c r="U191" s="16"/>
      <c r="V191" s="16" t="e">
        <f>VLOOKUP(E191,#REF!,14,FALSE)</f>
        <v>#REF!</v>
      </c>
      <c r="W191" s="17"/>
      <c r="X191" s="20"/>
      <c r="Y191" s="20"/>
      <c r="Z191" s="20">
        <v>40</v>
      </c>
      <c r="AA191" s="21" t="s">
        <v>1675</v>
      </c>
      <c r="AB191" s="2" t="s">
        <v>15</v>
      </c>
      <c r="AC191" s="4">
        <v>181</v>
      </c>
      <c r="AD191" s="4"/>
      <c r="AE191" s="4"/>
      <c r="AF191" s="4"/>
      <c r="AG191" s="4"/>
      <c r="AH191" s="4"/>
      <c r="AI191" s="4"/>
      <c r="AJ191" s="4">
        <v>1</v>
      </c>
      <c r="AK191" s="4"/>
      <c r="AL191" s="4"/>
      <c r="AM191" s="4"/>
      <c r="AN191" s="4"/>
      <c r="AO191" s="4">
        <v>31</v>
      </c>
      <c r="AP191" s="4"/>
      <c r="AQ191" s="4"/>
      <c r="AR191" s="4">
        <v>1</v>
      </c>
      <c r="AS191" s="4"/>
      <c r="AT191" s="4"/>
      <c r="AU191" s="4">
        <v>2</v>
      </c>
      <c r="AV191" s="4"/>
      <c r="AW191" s="4"/>
      <c r="AX191" s="4"/>
      <c r="AY191" s="4">
        <v>10</v>
      </c>
      <c r="AZ191" s="4"/>
      <c r="BA191" s="4">
        <v>46</v>
      </c>
      <c r="BB191" s="4"/>
      <c r="BC191" s="4"/>
      <c r="BD191" s="4"/>
      <c r="BE191" s="4"/>
      <c r="BF191" s="4"/>
      <c r="BG191" s="4"/>
      <c r="BH191" s="4">
        <f t="shared" si="64"/>
        <v>91</v>
      </c>
      <c r="BI191" s="7">
        <f>Z191</f>
        <v>40</v>
      </c>
      <c r="BJ191" s="7">
        <f t="shared" si="89"/>
        <v>49.669999999999995</v>
      </c>
      <c r="BK191" s="7"/>
      <c r="BL191" s="63"/>
      <c r="BM191" s="7">
        <f t="shared" si="90"/>
        <v>49.669999999999995</v>
      </c>
      <c r="BN191" s="7">
        <f t="shared" si="91"/>
        <v>9.6699999999999946</v>
      </c>
      <c r="BO191" s="89">
        <f t="shared" si="92"/>
        <v>0.1946849204751358</v>
      </c>
      <c r="BP191" s="7">
        <f t="shared" si="93"/>
        <v>7240</v>
      </c>
      <c r="BQ191" s="7">
        <f t="shared" si="94"/>
        <v>8990.2699999999986</v>
      </c>
      <c r="BR191" s="7"/>
      <c r="BS191" s="7"/>
      <c r="BU191" s="6">
        <f t="shared" si="95"/>
        <v>52.269999999999996</v>
      </c>
      <c r="BX191" s="64">
        <f t="shared" si="96"/>
        <v>52.269999999999996</v>
      </c>
      <c r="BY191" s="64">
        <f t="shared" si="97"/>
        <v>12.269999999999996</v>
      </c>
      <c r="BZ191" s="82">
        <f t="shared" si="66"/>
        <v>0.23474268222689873</v>
      </c>
      <c r="CA191" s="64">
        <f t="shared" si="98"/>
        <v>7240</v>
      </c>
      <c r="CB191" s="64">
        <f t="shared" si="99"/>
        <v>9460.869999999999</v>
      </c>
      <c r="CC191" s="64"/>
      <c r="CG191" s="64">
        <f t="shared" si="67"/>
        <v>3640</v>
      </c>
      <c r="CH191" s="64">
        <f t="shared" si="68"/>
        <v>4519.9699999999993</v>
      </c>
      <c r="CM191" s="64">
        <f t="shared" si="100"/>
        <v>3640</v>
      </c>
      <c r="CN191" s="64">
        <f t="shared" si="69"/>
        <v>4756.57</v>
      </c>
    </row>
    <row r="192" spans="1:92" x14ac:dyDescent="0.25">
      <c r="A192" s="1">
        <v>187</v>
      </c>
      <c r="B192" s="4">
        <v>185</v>
      </c>
      <c r="C192" s="2" t="s">
        <v>14</v>
      </c>
      <c r="D192" s="50" t="s">
        <v>747</v>
      </c>
      <c r="E192" s="4">
        <v>144042</v>
      </c>
      <c r="F192" s="2" t="s">
        <v>445</v>
      </c>
      <c r="G192" s="2" t="s">
        <v>446</v>
      </c>
      <c r="H192" s="51" t="str">
        <f t="shared" si="62"/>
        <v>116346-28989-10407</v>
      </c>
      <c r="I192" s="4">
        <v>116346</v>
      </c>
      <c r="J192" s="2" t="s">
        <v>440</v>
      </c>
      <c r="K192" s="2" t="s">
        <v>19</v>
      </c>
      <c r="L192" s="2" t="s">
        <v>447</v>
      </c>
      <c r="M192" s="2" t="s">
        <v>21</v>
      </c>
      <c r="N192" s="3">
        <v>45108</v>
      </c>
      <c r="O192" s="3">
        <v>45473</v>
      </c>
      <c r="P192" s="12"/>
      <c r="Q192" s="12"/>
      <c r="R192" s="12"/>
      <c r="S192" s="13"/>
      <c r="T192" s="16"/>
      <c r="U192" s="16"/>
      <c r="V192" s="16" t="e">
        <f>VLOOKUP(E192,#REF!,14,FALSE)</f>
        <v>#REF!</v>
      </c>
      <c r="W192" s="17"/>
      <c r="X192" s="20"/>
      <c r="Y192" s="20"/>
      <c r="Z192" s="20">
        <v>40</v>
      </c>
      <c r="AA192" s="21" t="s">
        <v>1675</v>
      </c>
      <c r="AB192" s="2" t="s">
        <v>15</v>
      </c>
      <c r="AC192" s="4">
        <v>841</v>
      </c>
      <c r="AD192" s="4"/>
      <c r="AE192" s="4"/>
      <c r="AF192" s="4">
        <v>3</v>
      </c>
      <c r="AG192" s="4"/>
      <c r="AH192" s="4"/>
      <c r="AI192" s="4"/>
      <c r="AJ192" s="4"/>
      <c r="AK192" s="4"/>
      <c r="AL192" s="4"/>
      <c r="AM192" s="4"/>
      <c r="AN192" s="4"/>
      <c r="AO192" s="4">
        <v>399</v>
      </c>
      <c r="AP192" s="4"/>
      <c r="AQ192" s="4"/>
      <c r="AR192" s="4"/>
      <c r="AS192" s="4"/>
      <c r="AT192" s="4"/>
      <c r="AU192" s="4">
        <v>1</v>
      </c>
      <c r="AV192" s="4"/>
      <c r="AW192" s="4"/>
      <c r="AX192" s="4"/>
      <c r="AY192" s="4"/>
      <c r="AZ192" s="4"/>
      <c r="BA192" s="4">
        <v>1</v>
      </c>
      <c r="BB192" s="4"/>
      <c r="BC192" s="4"/>
      <c r="BD192" s="4"/>
      <c r="BE192" s="4"/>
      <c r="BF192" s="4"/>
      <c r="BG192" s="4"/>
      <c r="BH192" s="4">
        <f t="shared" si="64"/>
        <v>404</v>
      </c>
      <c r="BI192" s="7">
        <f>Z192</f>
        <v>40</v>
      </c>
      <c r="BJ192" s="7">
        <f t="shared" si="89"/>
        <v>49.669999999999995</v>
      </c>
      <c r="BK192" s="7"/>
      <c r="BL192" s="63"/>
      <c r="BM192" s="7">
        <f t="shared" si="90"/>
        <v>49.669999999999995</v>
      </c>
      <c r="BN192" s="7">
        <f t="shared" si="91"/>
        <v>9.6699999999999946</v>
      </c>
      <c r="BO192" s="89">
        <f t="shared" si="92"/>
        <v>0.1946849204751358</v>
      </c>
      <c r="BP192" s="7">
        <f t="shared" si="93"/>
        <v>33640</v>
      </c>
      <c r="BQ192" s="7">
        <f t="shared" si="94"/>
        <v>41772.469999999994</v>
      </c>
      <c r="BR192" s="7"/>
      <c r="BS192" s="7"/>
      <c r="BU192" s="6">
        <f t="shared" si="95"/>
        <v>52.269999999999996</v>
      </c>
      <c r="BX192" s="64">
        <f t="shared" si="96"/>
        <v>52.269999999999996</v>
      </c>
      <c r="BY192" s="64">
        <f t="shared" si="97"/>
        <v>12.269999999999996</v>
      </c>
      <c r="BZ192" s="82">
        <f t="shared" si="66"/>
        <v>0.23474268222689873</v>
      </c>
      <c r="CA192" s="64">
        <f t="shared" si="98"/>
        <v>33640</v>
      </c>
      <c r="CB192" s="64">
        <f t="shared" si="99"/>
        <v>43959.07</v>
      </c>
      <c r="CC192" s="64"/>
      <c r="CG192" s="64">
        <f t="shared" si="67"/>
        <v>16160</v>
      </c>
      <c r="CH192" s="64">
        <f t="shared" si="68"/>
        <v>20066.679999999997</v>
      </c>
      <c r="CM192" s="64">
        <f t="shared" si="100"/>
        <v>16160</v>
      </c>
      <c r="CN192" s="64">
        <f t="shared" si="69"/>
        <v>21117.079999999998</v>
      </c>
    </row>
    <row r="193" spans="1:92" x14ac:dyDescent="0.25">
      <c r="A193" s="1">
        <v>188</v>
      </c>
      <c r="B193" s="4">
        <v>186</v>
      </c>
      <c r="C193" s="2" t="s">
        <v>14</v>
      </c>
      <c r="D193" s="50" t="s">
        <v>748</v>
      </c>
      <c r="E193" s="4">
        <v>102306</v>
      </c>
      <c r="F193" s="4">
        <v>4152065</v>
      </c>
      <c r="G193" s="2" t="s">
        <v>448</v>
      </c>
      <c r="H193" s="51" t="str">
        <f t="shared" si="62"/>
        <v>100977-4152065</v>
      </c>
      <c r="I193" s="4">
        <v>100977</v>
      </c>
      <c r="J193" s="2" t="s">
        <v>449</v>
      </c>
      <c r="K193" s="2" t="s">
        <v>19</v>
      </c>
      <c r="L193" s="2" t="s">
        <v>450</v>
      </c>
      <c r="M193" s="2" t="s">
        <v>21</v>
      </c>
      <c r="N193" s="3">
        <v>45108</v>
      </c>
      <c r="O193" s="3">
        <v>45473</v>
      </c>
      <c r="P193" s="12">
        <v>33.39</v>
      </c>
      <c r="Q193" s="12"/>
      <c r="R193" s="12"/>
      <c r="S193" s="13"/>
      <c r="T193" s="16">
        <f>P193-AB193</f>
        <v>28.39</v>
      </c>
      <c r="U193" s="16">
        <v>1</v>
      </c>
      <c r="V193" s="16"/>
      <c r="W193" s="17"/>
      <c r="X193" s="20"/>
      <c r="Y193" s="20"/>
      <c r="Z193" s="20"/>
      <c r="AA193" s="21"/>
      <c r="AB193" s="76">
        <v>5</v>
      </c>
      <c r="AC193" s="4">
        <v>4190</v>
      </c>
      <c r="AD193" s="4"/>
      <c r="AE193" s="4">
        <v>130</v>
      </c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>
        <v>102</v>
      </c>
      <c r="AQ193" s="4"/>
      <c r="AR193" s="4">
        <v>1</v>
      </c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>
        <v>904</v>
      </c>
      <c r="BG193" s="4"/>
      <c r="BH193" s="4">
        <f t="shared" si="64"/>
        <v>1137</v>
      </c>
      <c r="BI193" s="7">
        <f>T193+U193</f>
        <v>29.39</v>
      </c>
      <c r="BJ193" s="7">
        <f t="shared" si="89"/>
        <v>36.489999999999995</v>
      </c>
      <c r="BK193" s="7"/>
      <c r="BL193" s="63"/>
      <c r="BM193" s="7">
        <f t="shared" si="90"/>
        <v>36.489999999999995</v>
      </c>
      <c r="BN193" s="7">
        <f t="shared" si="91"/>
        <v>7.0999999999999943</v>
      </c>
      <c r="BO193" s="89">
        <f t="shared" si="92"/>
        <v>0.19457385585091794</v>
      </c>
      <c r="BP193" s="7">
        <f t="shared" si="93"/>
        <v>123144.1</v>
      </c>
      <c r="BQ193" s="7">
        <f t="shared" si="94"/>
        <v>152893.09999999998</v>
      </c>
      <c r="BR193" s="7"/>
      <c r="BS193" s="7"/>
      <c r="BU193" s="6">
        <f t="shared" si="95"/>
        <v>38.4</v>
      </c>
      <c r="BX193" s="64">
        <f t="shared" si="96"/>
        <v>38.4</v>
      </c>
      <c r="BY193" s="64">
        <f t="shared" si="97"/>
        <v>9.009999999999998</v>
      </c>
      <c r="BZ193" s="82">
        <f t="shared" si="66"/>
        <v>0.23463541666666662</v>
      </c>
      <c r="CA193" s="64">
        <f t="shared" si="98"/>
        <v>123144.1</v>
      </c>
      <c r="CB193" s="64">
        <f t="shared" si="99"/>
        <v>160896</v>
      </c>
      <c r="CC193" s="64"/>
      <c r="CG193" s="64">
        <f t="shared" si="67"/>
        <v>33416.43</v>
      </c>
      <c r="CH193" s="64">
        <f t="shared" si="68"/>
        <v>41489.129999999997</v>
      </c>
      <c r="CM193" s="64">
        <f t="shared" si="100"/>
        <v>33416.43</v>
      </c>
      <c r="CN193" s="64">
        <f t="shared" si="69"/>
        <v>43660.799999999996</v>
      </c>
    </row>
    <row r="194" spans="1:92" x14ac:dyDescent="0.25">
      <c r="A194" s="1">
        <v>189</v>
      </c>
      <c r="B194" s="4">
        <v>187</v>
      </c>
      <c r="C194" s="2" t="s">
        <v>14</v>
      </c>
      <c r="D194" s="50" t="s">
        <v>749</v>
      </c>
      <c r="E194" s="4">
        <v>101476</v>
      </c>
      <c r="F194" s="4">
        <v>606</v>
      </c>
      <c r="G194" s="2" t="s">
        <v>451</v>
      </c>
      <c r="H194" s="51" t="str">
        <f t="shared" si="62"/>
        <v>100365-606</v>
      </c>
      <c r="I194" s="4">
        <v>100365</v>
      </c>
      <c r="J194" s="2" t="s">
        <v>452</v>
      </c>
      <c r="K194" s="2" t="s">
        <v>19</v>
      </c>
      <c r="L194" s="2" t="s">
        <v>130</v>
      </c>
      <c r="M194" s="2" t="s">
        <v>21</v>
      </c>
      <c r="N194" s="3">
        <v>45108</v>
      </c>
      <c r="O194" s="3">
        <v>45473</v>
      </c>
      <c r="P194" s="12"/>
      <c r="Q194" s="12"/>
      <c r="R194" s="12"/>
      <c r="S194" s="13"/>
      <c r="T194" s="16">
        <v>27.8</v>
      </c>
      <c r="U194" s="16">
        <v>1</v>
      </c>
      <c r="V194" s="16"/>
      <c r="W194" s="17"/>
      <c r="X194" s="20"/>
      <c r="Y194" s="20"/>
      <c r="Z194" s="20"/>
      <c r="AA194" s="21"/>
      <c r="AB194" s="2" t="s">
        <v>15</v>
      </c>
      <c r="AC194" s="4">
        <v>436</v>
      </c>
      <c r="AD194" s="4"/>
      <c r="AE194" s="4"/>
      <c r="AF194" s="4">
        <v>22</v>
      </c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>
        <v>2</v>
      </c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>
        <v>1</v>
      </c>
      <c r="BG194" s="4"/>
      <c r="BH194" s="4">
        <f t="shared" si="64"/>
        <v>25</v>
      </c>
      <c r="BI194" s="7">
        <f>T194+U194</f>
        <v>28.8</v>
      </c>
      <c r="BJ194" s="7">
        <f t="shared" si="89"/>
        <v>35.76</v>
      </c>
      <c r="BK194" s="7"/>
      <c r="BL194" s="63"/>
      <c r="BM194" s="7">
        <f t="shared" si="90"/>
        <v>35.76</v>
      </c>
      <c r="BN194" s="7">
        <f t="shared" si="91"/>
        <v>6.9599999999999973</v>
      </c>
      <c r="BO194" s="89">
        <f t="shared" si="92"/>
        <v>0.19463087248322142</v>
      </c>
      <c r="BP194" s="7">
        <f t="shared" si="93"/>
        <v>12556.800000000001</v>
      </c>
      <c r="BQ194" s="7">
        <f t="shared" si="94"/>
        <v>15591.359999999999</v>
      </c>
      <c r="BR194" s="7"/>
      <c r="BS194" s="7"/>
      <c r="BU194" s="6">
        <f t="shared" si="95"/>
        <v>37.629999999999995</v>
      </c>
      <c r="BX194" s="64">
        <f t="shared" si="96"/>
        <v>37.629999999999995</v>
      </c>
      <c r="BY194" s="64">
        <f t="shared" si="97"/>
        <v>8.8299999999999947</v>
      </c>
      <c r="BZ194" s="82">
        <f t="shared" si="66"/>
        <v>0.23465320223226138</v>
      </c>
      <c r="CA194" s="64">
        <f t="shared" si="98"/>
        <v>12556.800000000001</v>
      </c>
      <c r="CB194" s="64">
        <f t="shared" si="99"/>
        <v>16406.679999999997</v>
      </c>
      <c r="CC194" s="64"/>
      <c r="CG194" s="64">
        <f t="shared" si="67"/>
        <v>720</v>
      </c>
      <c r="CH194" s="64">
        <f t="shared" si="68"/>
        <v>894</v>
      </c>
      <c r="CM194" s="64">
        <f t="shared" si="100"/>
        <v>720</v>
      </c>
      <c r="CN194" s="64">
        <f t="shared" si="69"/>
        <v>940.74999999999989</v>
      </c>
    </row>
    <row r="195" spans="1:92" x14ac:dyDescent="0.25">
      <c r="A195" s="1">
        <v>191</v>
      </c>
      <c r="B195" s="4">
        <v>188</v>
      </c>
      <c r="C195" s="2" t="s">
        <v>14</v>
      </c>
      <c r="D195" s="50" t="s">
        <v>750</v>
      </c>
      <c r="E195" s="4">
        <v>101480</v>
      </c>
      <c r="F195" s="4">
        <v>27403</v>
      </c>
      <c r="G195" s="2" t="s">
        <v>453</v>
      </c>
      <c r="H195" s="51" t="str">
        <f t="shared" ref="H195:H242" si="101">_xlfn.CONCAT(I195,"-",F195)</f>
        <v>100365-27403</v>
      </c>
      <c r="I195" s="4">
        <v>100365</v>
      </c>
      <c r="J195" s="2" t="s">
        <v>452</v>
      </c>
      <c r="K195" s="2" t="s">
        <v>19</v>
      </c>
      <c r="L195" s="2" t="s">
        <v>238</v>
      </c>
      <c r="M195" s="2" t="s">
        <v>21</v>
      </c>
      <c r="N195" s="3">
        <v>45108</v>
      </c>
      <c r="O195" s="3">
        <v>45473</v>
      </c>
      <c r="P195" s="12"/>
      <c r="Q195" s="12"/>
      <c r="R195" s="12"/>
      <c r="S195" s="13"/>
      <c r="T195" s="16">
        <v>26.1</v>
      </c>
      <c r="U195" s="16">
        <v>1</v>
      </c>
      <c r="V195" s="16"/>
      <c r="W195" s="17"/>
      <c r="X195" s="20"/>
      <c r="Y195" s="20"/>
      <c r="Z195" s="20"/>
      <c r="AA195" s="21"/>
      <c r="AB195" s="2" t="s">
        <v>15</v>
      </c>
      <c r="AC195" s="4">
        <v>277</v>
      </c>
      <c r="AD195" s="4"/>
      <c r="AE195" s="4">
        <v>6</v>
      </c>
      <c r="AF195" s="4"/>
      <c r="AG195" s="4"/>
      <c r="AH195" s="4"/>
      <c r="AI195" s="4"/>
      <c r="AJ195" s="4"/>
      <c r="AK195" s="4"/>
      <c r="AL195" s="4">
        <v>3</v>
      </c>
      <c r="AM195" s="4"/>
      <c r="AN195" s="4"/>
      <c r="AO195" s="4"/>
      <c r="AP195" s="4"/>
      <c r="AQ195" s="4"/>
      <c r="AR195" s="4"/>
      <c r="AS195" s="4"/>
      <c r="AT195" s="4"/>
      <c r="AU195" s="4">
        <v>4</v>
      </c>
      <c r="AV195" s="4"/>
      <c r="AW195" s="4"/>
      <c r="AX195" s="4"/>
      <c r="AY195" s="4"/>
      <c r="AZ195" s="4"/>
      <c r="BA195" s="4"/>
      <c r="BB195" s="4">
        <v>2</v>
      </c>
      <c r="BC195" s="4">
        <v>40</v>
      </c>
      <c r="BD195" s="4"/>
      <c r="BE195" s="4"/>
      <c r="BF195" s="4">
        <v>32</v>
      </c>
      <c r="BG195" s="4">
        <v>50</v>
      </c>
      <c r="BH195" s="4">
        <f t="shared" si="64"/>
        <v>137</v>
      </c>
      <c r="BI195" s="7">
        <f>T195+U195</f>
        <v>27.1</v>
      </c>
      <c r="BJ195" s="7">
        <f t="shared" si="89"/>
        <v>33.65</v>
      </c>
      <c r="BK195" s="7"/>
      <c r="BL195" s="63"/>
      <c r="BM195" s="7">
        <f t="shared" si="90"/>
        <v>33.65</v>
      </c>
      <c r="BN195" s="7">
        <f t="shared" si="91"/>
        <v>6.5499999999999972</v>
      </c>
      <c r="BO195" s="89">
        <f t="shared" si="92"/>
        <v>0.19465081723625549</v>
      </c>
      <c r="BP195" s="7">
        <f t="shared" si="93"/>
        <v>7506.7000000000007</v>
      </c>
      <c r="BQ195" s="7">
        <f t="shared" si="94"/>
        <v>9321.0499999999993</v>
      </c>
      <c r="BR195" s="7"/>
      <c r="BS195" s="7"/>
      <c r="BU195" s="6">
        <f t="shared" si="95"/>
        <v>35.409999999999997</v>
      </c>
      <c r="BX195" s="64">
        <f t="shared" si="96"/>
        <v>35.409999999999997</v>
      </c>
      <c r="BY195" s="64">
        <f t="shared" si="97"/>
        <v>8.3099999999999952</v>
      </c>
      <c r="BZ195" s="82">
        <f t="shared" si="66"/>
        <v>0.23467946907653195</v>
      </c>
      <c r="CA195" s="64">
        <f t="shared" si="98"/>
        <v>7506.7000000000007</v>
      </c>
      <c r="CB195" s="64">
        <f t="shared" si="99"/>
        <v>9808.57</v>
      </c>
      <c r="CC195" s="64"/>
      <c r="CG195" s="64">
        <f t="shared" si="67"/>
        <v>3712.7000000000003</v>
      </c>
      <c r="CH195" s="64">
        <f t="shared" si="68"/>
        <v>4610.05</v>
      </c>
      <c r="CM195" s="64">
        <f t="shared" si="100"/>
        <v>3712.7000000000003</v>
      </c>
      <c r="CN195" s="64">
        <f t="shared" si="69"/>
        <v>4851.1699999999992</v>
      </c>
    </row>
    <row r="196" spans="1:92" x14ac:dyDescent="0.25">
      <c r="A196" s="1">
        <v>192</v>
      </c>
      <c r="B196" s="4">
        <v>189</v>
      </c>
      <c r="C196" s="2" t="s">
        <v>14</v>
      </c>
      <c r="D196" s="50" t="s">
        <v>751</v>
      </c>
      <c r="E196" s="4">
        <v>406810</v>
      </c>
      <c r="F196" s="4">
        <v>54486</v>
      </c>
      <c r="G196" s="2" t="s">
        <v>454</v>
      </c>
      <c r="H196" s="51" t="str">
        <f t="shared" si="101"/>
        <v>100979-54486</v>
      </c>
      <c r="I196" s="4">
        <v>100979</v>
      </c>
      <c r="J196" s="2" t="s">
        <v>455</v>
      </c>
      <c r="K196" s="2" t="s">
        <v>19</v>
      </c>
      <c r="L196" s="2" t="s">
        <v>456</v>
      </c>
      <c r="M196" s="2" t="s">
        <v>21</v>
      </c>
      <c r="N196" s="3">
        <v>45108</v>
      </c>
      <c r="O196" s="3">
        <v>45473</v>
      </c>
      <c r="P196" s="12"/>
      <c r="Q196" s="12"/>
      <c r="R196" s="12"/>
      <c r="S196" s="13"/>
      <c r="T196" s="16"/>
      <c r="U196" s="16"/>
      <c r="V196" s="16"/>
      <c r="W196" s="17"/>
      <c r="X196" s="20"/>
      <c r="Y196" s="20"/>
      <c r="Z196" s="20">
        <v>86.7</v>
      </c>
      <c r="AA196" s="56" t="s">
        <v>1671</v>
      </c>
      <c r="AB196" s="2" t="s">
        <v>15</v>
      </c>
      <c r="AC196" s="4">
        <v>25000</v>
      </c>
      <c r="AD196" s="4"/>
      <c r="AE196" s="4"/>
      <c r="AF196" s="4"/>
      <c r="AG196" s="4"/>
      <c r="AH196" s="4"/>
      <c r="AI196" s="4">
        <v>21</v>
      </c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>
        <f t="shared" ref="BH196:BH242" si="102">SUM(AD196:BG196)</f>
        <v>21</v>
      </c>
      <c r="BI196" s="7">
        <f>Z196</f>
        <v>86.7</v>
      </c>
      <c r="BJ196" s="7">
        <f t="shared" si="89"/>
        <v>107.69000000000001</v>
      </c>
      <c r="BK196" s="7"/>
      <c r="BL196" s="63">
        <v>-26.54</v>
      </c>
      <c r="BM196" s="7">
        <f t="shared" si="90"/>
        <v>81.150000000000006</v>
      </c>
      <c r="BN196" s="7">
        <f t="shared" si="91"/>
        <v>20.990000000000009</v>
      </c>
      <c r="BO196" s="89">
        <f t="shared" si="92"/>
        <v>0.19491131952827567</v>
      </c>
      <c r="BP196" s="7">
        <f t="shared" si="93"/>
        <v>2167500</v>
      </c>
      <c r="BQ196" s="7">
        <f t="shared" si="94"/>
        <v>2692250.0000000005</v>
      </c>
      <c r="BR196" s="7"/>
      <c r="BS196" s="7"/>
      <c r="BU196" s="6">
        <f t="shared" si="95"/>
        <v>113.32000000000001</v>
      </c>
      <c r="BW196" s="65">
        <f>BL196</f>
        <v>-26.54</v>
      </c>
      <c r="BX196" s="64">
        <f t="shared" si="96"/>
        <v>86.78</v>
      </c>
      <c r="BY196" s="64">
        <f t="shared" si="97"/>
        <v>26.620000000000005</v>
      </c>
      <c r="BZ196" s="82">
        <f t="shared" ref="BZ196:BZ242" si="103">((BU196+BV196)-BI196)/(BU196+BV196)</f>
        <v>0.23490998941051891</v>
      </c>
      <c r="CA196" s="64">
        <f t="shared" si="98"/>
        <v>2167500</v>
      </c>
      <c r="CB196" s="64">
        <f t="shared" si="99"/>
        <v>2833000</v>
      </c>
      <c r="CC196" s="64"/>
      <c r="CG196" s="64">
        <f t="shared" ref="CG196:CG242" si="104">BI196*BH196</f>
        <v>1820.7</v>
      </c>
      <c r="CH196" s="64">
        <f t="shared" ref="CH196:CH242" si="105">(BJ196+BK196)*BH196</f>
        <v>2261.4900000000002</v>
      </c>
      <c r="CM196" s="64">
        <f t="shared" si="100"/>
        <v>1820.7</v>
      </c>
      <c r="CN196" s="64">
        <f t="shared" ref="CN196:CN242" si="106">(BU196+BV196)*BH196</f>
        <v>2379.7200000000003</v>
      </c>
    </row>
    <row r="197" spans="1:92" x14ac:dyDescent="0.25">
      <c r="A197" s="1">
        <v>193</v>
      </c>
      <c r="B197" s="4">
        <v>190</v>
      </c>
      <c r="C197" s="2" t="s">
        <v>14</v>
      </c>
      <c r="D197" s="50" t="s">
        <v>752</v>
      </c>
      <c r="E197" s="4">
        <v>303544</v>
      </c>
      <c r="F197" s="2" t="s">
        <v>457</v>
      </c>
      <c r="G197" s="2" t="s">
        <v>458</v>
      </c>
      <c r="H197" s="51" t="str">
        <f t="shared" si="101"/>
        <v>100447-212382UG</v>
      </c>
      <c r="I197" s="4">
        <v>100447</v>
      </c>
      <c r="J197" s="2" t="s">
        <v>459</v>
      </c>
      <c r="K197" s="2" t="s">
        <v>19</v>
      </c>
      <c r="L197" s="2" t="s">
        <v>460</v>
      </c>
      <c r="M197" s="2" t="s">
        <v>21</v>
      </c>
      <c r="N197" s="3">
        <v>45108</v>
      </c>
      <c r="O197" s="3">
        <v>45473</v>
      </c>
      <c r="P197" s="12"/>
      <c r="Q197" s="12"/>
      <c r="R197" s="12">
        <v>28.68</v>
      </c>
      <c r="S197" s="13"/>
      <c r="T197" s="16"/>
      <c r="U197" s="16"/>
      <c r="V197" s="16">
        <v>28.68</v>
      </c>
      <c r="W197" s="17"/>
      <c r="X197" s="20"/>
      <c r="Y197" s="20"/>
      <c r="Z197" s="20"/>
      <c r="AA197" s="21"/>
      <c r="AB197" s="2" t="s">
        <v>15</v>
      </c>
      <c r="AC197" s="4">
        <v>100</v>
      </c>
      <c r="AD197" s="4"/>
      <c r="AE197" s="4"/>
      <c r="AF197" s="4"/>
      <c r="AG197" s="4"/>
      <c r="AH197" s="4"/>
      <c r="AI197" s="4"/>
      <c r="AJ197" s="4"/>
      <c r="AK197" s="4">
        <v>32</v>
      </c>
      <c r="AL197" s="4"/>
      <c r="AM197" s="4"/>
      <c r="AN197" s="4"/>
      <c r="AO197" s="4">
        <v>75</v>
      </c>
      <c r="AP197" s="4"/>
      <c r="AQ197" s="4"/>
      <c r="AR197" s="4"/>
      <c r="AS197" s="4"/>
      <c r="AT197" s="4"/>
      <c r="AU197" s="4"/>
      <c r="AV197" s="4"/>
      <c r="AW197" s="4"/>
      <c r="AX197" s="4"/>
      <c r="AY197" s="4">
        <v>58</v>
      </c>
      <c r="AZ197" s="4"/>
      <c r="BA197" s="4"/>
      <c r="BB197" s="4"/>
      <c r="BC197" s="4"/>
      <c r="BD197" s="4"/>
      <c r="BE197" s="4">
        <v>30</v>
      </c>
      <c r="BF197" s="4"/>
      <c r="BG197" s="4"/>
      <c r="BH197" s="4">
        <f t="shared" si="102"/>
        <v>195</v>
      </c>
      <c r="BI197" s="7">
        <f>V197</f>
        <v>28.68</v>
      </c>
      <c r="BJ197" s="7">
        <f t="shared" si="89"/>
        <v>35.61</v>
      </c>
      <c r="BK197" s="7"/>
      <c r="BL197" s="63"/>
      <c r="BM197" s="7">
        <f t="shared" si="90"/>
        <v>35.61</v>
      </c>
      <c r="BN197" s="7">
        <f t="shared" si="91"/>
        <v>6.93</v>
      </c>
      <c r="BO197" s="89">
        <f t="shared" si="92"/>
        <v>0.19460825610783486</v>
      </c>
      <c r="BP197" s="7">
        <f t="shared" si="93"/>
        <v>2868</v>
      </c>
      <c r="BQ197" s="7">
        <f t="shared" si="94"/>
        <v>3561</v>
      </c>
      <c r="BR197" s="7"/>
      <c r="BS197" s="7"/>
      <c r="BU197" s="6">
        <f t="shared" si="95"/>
        <v>37.479999999999997</v>
      </c>
      <c r="BX197" s="64">
        <f t="shared" si="96"/>
        <v>37.479999999999997</v>
      </c>
      <c r="BY197" s="64">
        <f t="shared" si="97"/>
        <v>8.7999999999999972</v>
      </c>
      <c r="BZ197" s="82">
        <f t="shared" si="103"/>
        <v>0.23479188900747058</v>
      </c>
      <c r="CA197" s="64">
        <f t="shared" si="98"/>
        <v>2868</v>
      </c>
      <c r="CB197" s="64">
        <f t="shared" si="99"/>
        <v>3747.9999999999995</v>
      </c>
      <c r="CC197" s="64"/>
      <c r="CG197" s="64">
        <f t="shared" si="104"/>
        <v>5592.6</v>
      </c>
      <c r="CH197" s="64">
        <f t="shared" si="105"/>
        <v>6943.95</v>
      </c>
      <c r="CM197" s="64">
        <f t="shared" si="100"/>
        <v>5592.6</v>
      </c>
      <c r="CN197" s="64">
        <f t="shared" si="106"/>
        <v>7308.5999999999995</v>
      </c>
    </row>
    <row r="198" spans="1:92" x14ac:dyDescent="0.25">
      <c r="A198" s="1">
        <v>194</v>
      </c>
      <c r="B198" s="4">
        <v>191</v>
      </c>
      <c r="C198" s="2" t="s">
        <v>14</v>
      </c>
      <c r="D198" s="50" t="s">
        <v>753</v>
      </c>
      <c r="E198" s="4">
        <v>305371</v>
      </c>
      <c r="F198" s="4">
        <v>160020</v>
      </c>
      <c r="G198" s="2" t="s">
        <v>461</v>
      </c>
      <c r="H198" s="51" t="str">
        <f t="shared" si="101"/>
        <v>100447-160020</v>
      </c>
      <c r="I198" s="4">
        <v>100447</v>
      </c>
      <c r="J198" s="2" t="s">
        <v>459</v>
      </c>
      <c r="K198" s="2" t="s">
        <v>19</v>
      </c>
      <c r="L198" s="2" t="s">
        <v>462</v>
      </c>
      <c r="M198" s="2" t="s">
        <v>21</v>
      </c>
      <c r="N198" s="3">
        <v>45108</v>
      </c>
      <c r="O198" s="3">
        <v>45473</v>
      </c>
      <c r="P198" s="12"/>
      <c r="Q198" s="12"/>
      <c r="R198" s="12">
        <v>36</v>
      </c>
      <c r="S198" s="13"/>
      <c r="T198" s="16"/>
      <c r="U198" s="16"/>
      <c r="V198" s="16">
        <v>36</v>
      </c>
      <c r="W198" s="17"/>
      <c r="X198" s="20"/>
      <c r="Y198" s="20"/>
      <c r="Z198" s="20"/>
      <c r="AA198" s="21"/>
      <c r="AB198" s="2" t="s">
        <v>15</v>
      </c>
      <c r="AC198" s="4">
        <v>532</v>
      </c>
      <c r="AD198" s="4">
        <v>1</v>
      </c>
      <c r="AE198" s="4"/>
      <c r="AF198" s="4">
        <v>20</v>
      </c>
      <c r="AG198" s="4">
        <v>19</v>
      </c>
      <c r="AH198" s="4"/>
      <c r="AI198" s="4"/>
      <c r="AJ198" s="4"/>
      <c r="AK198" s="4">
        <v>8</v>
      </c>
      <c r="AL198" s="4"/>
      <c r="AM198" s="4"/>
      <c r="AN198" s="4"/>
      <c r="AO198" s="4"/>
      <c r="AP198" s="4">
        <v>6</v>
      </c>
      <c r="AQ198" s="4">
        <v>4</v>
      </c>
      <c r="AR198" s="4"/>
      <c r="AS198" s="4"/>
      <c r="AT198" s="4">
        <v>3</v>
      </c>
      <c r="AU198" s="4">
        <v>86</v>
      </c>
      <c r="AV198" s="4">
        <v>70</v>
      </c>
      <c r="AW198" s="4"/>
      <c r="AX198" s="4"/>
      <c r="AY198" s="4">
        <v>10</v>
      </c>
      <c r="AZ198" s="4"/>
      <c r="BA198" s="4"/>
      <c r="BB198" s="4"/>
      <c r="BC198" s="4"/>
      <c r="BD198" s="4"/>
      <c r="BE198" s="4"/>
      <c r="BF198" s="4"/>
      <c r="BG198" s="4"/>
      <c r="BH198" s="4">
        <f t="shared" si="102"/>
        <v>227</v>
      </c>
      <c r="BI198" s="7">
        <f>V198</f>
        <v>36</v>
      </c>
      <c r="BJ198" s="7">
        <f t="shared" si="89"/>
        <v>44.71</v>
      </c>
      <c r="BK198" s="7"/>
      <c r="BL198" s="63"/>
      <c r="BM198" s="7">
        <f t="shared" si="90"/>
        <v>44.71</v>
      </c>
      <c r="BN198" s="7">
        <f t="shared" si="91"/>
        <v>8.7100000000000009</v>
      </c>
      <c r="BO198" s="89">
        <f t="shared" si="92"/>
        <v>0.19481100424960859</v>
      </c>
      <c r="BP198" s="7">
        <f t="shared" si="93"/>
        <v>19152</v>
      </c>
      <c r="BQ198" s="7">
        <f t="shared" si="94"/>
        <v>23785.72</v>
      </c>
      <c r="BR198" s="7"/>
      <c r="BS198" s="7"/>
      <c r="BU198" s="6">
        <f t="shared" si="95"/>
        <v>47.04</v>
      </c>
      <c r="BX198" s="64">
        <f t="shared" si="96"/>
        <v>47.04</v>
      </c>
      <c r="BY198" s="64">
        <f t="shared" si="97"/>
        <v>11.04</v>
      </c>
      <c r="BZ198" s="82">
        <f t="shared" si="103"/>
        <v>0.23469387755102039</v>
      </c>
      <c r="CA198" s="64">
        <f t="shared" si="98"/>
        <v>19152</v>
      </c>
      <c r="CB198" s="64">
        <f t="shared" si="99"/>
        <v>25025.279999999999</v>
      </c>
      <c r="CC198" s="64"/>
      <c r="CG198" s="64">
        <f t="shared" si="104"/>
        <v>8172</v>
      </c>
      <c r="CH198" s="64">
        <f t="shared" si="105"/>
        <v>10149.17</v>
      </c>
      <c r="CM198" s="64">
        <f t="shared" si="100"/>
        <v>8172</v>
      </c>
      <c r="CN198" s="64">
        <f t="shared" si="106"/>
        <v>10678.08</v>
      </c>
    </row>
    <row r="199" spans="1:92" x14ac:dyDescent="0.25">
      <c r="A199" s="1">
        <v>195</v>
      </c>
      <c r="B199" s="4">
        <v>192</v>
      </c>
      <c r="C199" s="2" t="s">
        <v>14</v>
      </c>
      <c r="D199" s="50" t="s">
        <v>754</v>
      </c>
      <c r="E199" s="4">
        <v>406703</v>
      </c>
      <c r="F199" s="4">
        <v>850</v>
      </c>
      <c r="G199" s="2" t="s">
        <v>463</v>
      </c>
      <c r="H199" s="51" t="str">
        <f t="shared" si="101"/>
        <v>100452-850</v>
      </c>
      <c r="I199" s="4">
        <v>100452</v>
      </c>
      <c r="J199" s="2" t="s">
        <v>464</v>
      </c>
      <c r="K199" s="2" t="s">
        <v>19</v>
      </c>
      <c r="L199" s="2" t="s">
        <v>125</v>
      </c>
      <c r="M199" s="2" t="s">
        <v>21</v>
      </c>
      <c r="N199" s="3">
        <v>45108</v>
      </c>
      <c r="O199" s="3">
        <v>45473</v>
      </c>
      <c r="P199" s="12">
        <f t="shared" ref="P199:P214" si="107">T199</f>
        <v>63.2</v>
      </c>
      <c r="Q199" s="12"/>
      <c r="R199" s="12"/>
      <c r="S199" s="55" t="s">
        <v>1673</v>
      </c>
      <c r="T199" s="16">
        <v>63.2</v>
      </c>
      <c r="U199" s="16">
        <v>1</v>
      </c>
      <c r="V199" s="16"/>
      <c r="W199" s="17"/>
      <c r="X199" s="20"/>
      <c r="Y199" s="20"/>
      <c r="Z199" s="20"/>
      <c r="AA199" s="21"/>
      <c r="AB199" s="2" t="s">
        <v>15</v>
      </c>
      <c r="AC199" s="4">
        <v>472</v>
      </c>
      <c r="AD199" s="4"/>
      <c r="AE199" s="4"/>
      <c r="AF199" s="4">
        <v>2</v>
      </c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>
        <v>15</v>
      </c>
      <c r="AT199" s="4"/>
      <c r="AU199" s="4"/>
      <c r="AV199" s="4"/>
      <c r="AW199" s="4">
        <v>54</v>
      </c>
      <c r="AX199" s="4"/>
      <c r="AY199" s="4"/>
      <c r="AZ199" s="4"/>
      <c r="BA199" s="4"/>
      <c r="BB199" s="4">
        <v>4</v>
      </c>
      <c r="BC199" s="4"/>
      <c r="BD199" s="4"/>
      <c r="BE199" s="4"/>
      <c r="BF199" s="4"/>
      <c r="BG199" s="4"/>
      <c r="BH199" s="4">
        <f t="shared" si="102"/>
        <v>75</v>
      </c>
      <c r="BI199" s="7">
        <f t="shared" ref="BI199:BI218" si="108">T199+U199</f>
        <v>64.2</v>
      </c>
      <c r="BJ199" s="7">
        <f t="shared" si="89"/>
        <v>79.740000000000009</v>
      </c>
      <c r="BK199" s="7"/>
      <c r="BL199" s="63">
        <v>-14.6</v>
      </c>
      <c r="BM199" s="7">
        <f t="shared" si="90"/>
        <v>65.140000000000015</v>
      </c>
      <c r="BN199" s="7">
        <f t="shared" si="91"/>
        <v>15.540000000000006</v>
      </c>
      <c r="BO199" s="89">
        <f t="shared" si="92"/>
        <v>0.19488337095560576</v>
      </c>
      <c r="BP199" s="7">
        <f t="shared" si="93"/>
        <v>30302.400000000001</v>
      </c>
      <c r="BQ199" s="7">
        <f t="shared" si="94"/>
        <v>37637.280000000006</v>
      </c>
      <c r="BR199" s="7"/>
      <c r="BS199" s="7"/>
      <c r="BU199" s="6">
        <f t="shared" si="95"/>
        <v>83.910000000000011</v>
      </c>
      <c r="BW199" s="65">
        <f t="shared" ref="BW199:BW209" si="109">BL199</f>
        <v>-14.6</v>
      </c>
      <c r="BX199" s="64">
        <f t="shared" si="96"/>
        <v>69.310000000000016</v>
      </c>
      <c r="BY199" s="64">
        <f t="shared" si="97"/>
        <v>19.710000000000008</v>
      </c>
      <c r="BZ199" s="82">
        <f t="shared" si="103"/>
        <v>0.23489452985341444</v>
      </c>
      <c r="CA199" s="64">
        <f t="shared" si="98"/>
        <v>30302.400000000001</v>
      </c>
      <c r="CB199" s="64">
        <f t="shared" si="99"/>
        <v>39605.520000000004</v>
      </c>
      <c r="CC199" s="64"/>
      <c r="CG199" s="64">
        <f t="shared" si="104"/>
        <v>4815</v>
      </c>
      <c r="CH199" s="64">
        <f t="shared" si="105"/>
        <v>5980.5000000000009</v>
      </c>
      <c r="CM199" s="64">
        <f t="shared" si="100"/>
        <v>4815</v>
      </c>
      <c r="CN199" s="64">
        <f t="shared" si="106"/>
        <v>6293.2500000000009</v>
      </c>
    </row>
    <row r="200" spans="1:92" x14ac:dyDescent="0.25">
      <c r="A200" s="1">
        <v>196</v>
      </c>
      <c r="B200" s="4">
        <v>193</v>
      </c>
      <c r="C200" s="2" t="s">
        <v>14</v>
      </c>
      <c r="D200" s="50" t="s">
        <v>755</v>
      </c>
      <c r="E200" s="4">
        <v>406706</v>
      </c>
      <c r="F200" s="2" t="s">
        <v>465</v>
      </c>
      <c r="G200" s="2" t="s">
        <v>466</v>
      </c>
      <c r="H200" s="51" t="str">
        <f t="shared" si="101"/>
        <v>100452-850-TRAY</v>
      </c>
      <c r="I200" s="4">
        <v>100452</v>
      </c>
      <c r="J200" s="2" t="s">
        <v>464</v>
      </c>
      <c r="K200" s="2" t="s">
        <v>19</v>
      </c>
      <c r="L200" s="2" t="s">
        <v>467</v>
      </c>
      <c r="M200" s="2" t="s">
        <v>21</v>
      </c>
      <c r="N200" s="3">
        <v>45108</v>
      </c>
      <c r="O200" s="3">
        <v>45473</v>
      </c>
      <c r="P200" s="12">
        <f t="shared" si="107"/>
        <v>63.62</v>
      </c>
      <c r="Q200" s="12"/>
      <c r="R200" s="12"/>
      <c r="S200" s="55" t="s">
        <v>1673</v>
      </c>
      <c r="T200" s="16">
        <v>63.62</v>
      </c>
      <c r="U200" s="16">
        <v>1</v>
      </c>
      <c r="V200" s="16"/>
      <c r="W200" s="17"/>
      <c r="X200" s="20"/>
      <c r="Y200" s="20"/>
      <c r="Z200" s="20"/>
      <c r="AA200" s="21"/>
      <c r="AB200" s="2" t="s">
        <v>15</v>
      </c>
      <c r="AC200" s="4">
        <v>4389</v>
      </c>
      <c r="AD200" s="4"/>
      <c r="AE200" s="4"/>
      <c r="AF200" s="4"/>
      <c r="AG200" s="4"/>
      <c r="AH200" s="4"/>
      <c r="AI200" s="4"/>
      <c r="AJ200" s="4">
        <v>109</v>
      </c>
      <c r="AK200" s="4"/>
      <c r="AL200" s="4"/>
      <c r="AM200" s="4">
        <v>208</v>
      </c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>
        <v>4</v>
      </c>
      <c r="BG200" s="4">
        <v>322</v>
      </c>
      <c r="BH200" s="4">
        <f t="shared" si="102"/>
        <v>643</v>
      </c>
      <c r="BI200" s="7">
        <f t="shared" si="108"/>
        <v>64.62</v>
      </c>
      <c r="BJ200" s="7">
        <f t="shared" si="89"/>
        <v>80.260000000000005</v>
      </c>
      <c r="BK200" s="7"/>
      <c r="BL200" s="63">
        <v>-10.97</v>
      </c>
      <c r="BM200" s="7">
        <f t="shared" si="90"/>
        <v>69.290000000000006</v>
      </c>
      <c r="BN200" s="7">
        <f t="shared" si="91"/>
        <v>15.64</v>
      </c>
      <c r="BO200" s="89">
        <f t="shared" si="92"/>
        <v>0.19486668327934215</v>
      </c>
      <c r="BP200" s="7">
        <f t="shared" si="93"/>
        <v>283617.18</v>
      </c>
      <c r="BQ200" s="7">
        <f t="shared" si="94"/>
        <v>352261.14</v>
      </c>
      <c r="BR200" s="7"/>
      <c r="BS200" s="7"/>
      <c r="BU200" s="6">
        <f t="shared" si="95"/>
        <v>84.460000000000008</v>
      </c>
      <c r="BW200" s="65">
        <f t="shared" si="109"/>
        <v>-10.97</v>
      </c>
      <c r="BX200" s="64">
        <f t="shared" si="96"/>
        <v>73.490000000000009</v>
      </c>
      <c r="BY200" s="64">
        <f t="shared" si="97"/>
        <v>19.840000000000003</v>
      </c>
      <c r="BZ200" s="82">
        <f t="shared" si="103"/>
        <v>0.2349040966137817</v>
      </c>
      <c r="CA200" s="64">
        <f t="shared" si="98"/>
        <v>283617.18</v>
      </c>
      <c r="CB200" s="64">
        <f t="shared" si="99"/>
        <v>370694.94000000006</v>
      </c>
      <c r="CC200" s="64"/>
      <c r="CG200" s="64">
        <f t="shared" si="104"/>
        <v>41550.660000000003</v>
      </c>
      <c r="CH200" s="64">
        <f t="shared" si="105"/>
        <v>51607.18</v>
      </c>
      <c r="CM200" s="64">
        <f t="shared" si="100"/>
        <v>41550.660000000003</v>
      </c>
      <c r="CN200" s="64">
        <f t="shared" si="106"/>
        <v>54307.780000000006</v>
      </c>
    </row>
    <row r="201" spans="1:92" x14ac:dyDescent="0.25">
      <c r="A201" s="1">
        <v>197</v>
      </c>
      <c r="B201" s="4">
        <v>194</v>
      </c>
      <c r="C201" s="2" t="s">
        <v>14</v>
      </c>
      <c r="D201" s="50" t="s">
        <v>756</v>
      </c>
      <c r="E201" s="4">
        <v>401528</v>
      </c>
      <c r="F201" s="2" t="s">
        <v>468</v>
      </c>
      <c r="G201" s="2" t="s">
        <v>469</v>
      </c>
      <c r="H201" s="51" t="str">
        <f t="shared" si="101"/>
        <v>100452-W31100</v>
      </c>
      <c r="I201" s="4">
        <v>100452</v>
      </c>
      <c r="J201" s="2" t="s">
        <v>464</v>
      </c>
      <c r="K201" s="2" t="s">
        <v>19</v>
      </c>
      <c r="L201" s="2" t="s">
        <v>470</v>
      </c>
      <c r="M201" s="2" t="s">
        <v>21</v>
      </c>
      <c r="N201" s="3">
        <v>45108</v>
      </c>
      <c r="O201" s="3">
        <v>45473</v>
      </c>
      <c r="P201" s="12">
        <f t="shared" si="107"/>
        <v>45.29</v>
      </c>
      <c r="Q201" s="12"/>
      <c r="R201" s="12"/>
      <c r="S201" s="55" t="s">
        <v>1673</v>
      </c>
      <c r="T201" s="16">
        <v>45.29</v>
      </c>
      <c r="U201" s="16">
        <v>1</v>
      </c>
      <c r="V201" s="16"/>
      <c r="W201" s="17"/>
      <c r="X201" s="20"/>
      <c r="Y201" s="20"/>
      <c r="Z201" s="20"/>
      <c r="AA201" s="21"/>
      <c r="AB201" s="2" t="s">
        <v>15</v>
      </c>
      <c r="AC201" s="4">
        <v>8749</v>
      </c>
      <c r="AD201" s="4"/>
      <c r="AE201" s="4"/>
      <c r="AF201" s="4"/>
      <c r="AG201" s="4"/>
      <c r="AH201" s="4"/>
      <c r="AI201" s="4">
        <v>121</v>
      </c>
      <c r="AJ201" s="4">
        <v>59</v>
      </c>
      <c r="AK201" s="4"/>
      <c r="AL201" s="4"/>
      <c r="AM201" s="4"/>
      <c r="AN201" s="4">
        <v>105</v>
      </c>
      <c r="AO201" s="4"/>
      <c r="AP201" s="4">
        <v>319</v>
      </c>
      <c r="AQ201" s="4">
        <v>87</v>
      </c>
      <c r="AR201" s="4">
        <v>9</v>
      </c>
      <c r="AS201" s="4">
        <v>1400</v>
      </c>
      <c r="AT201" s="4"/>
      <c r="AU201" s="4">
        <v>289</v>
      </c>
      <c r="AV201" s="4"/>
      <c r="AW201" s="4"/>
      <c r="AX201" s="4">
        <v>141</v>
      </c>
      <c r="AY201" s="4"/>
      <c r="AZ201" s="4"/>
      <c r="BA201" s="4"/>
      <c r="BB201" s="4">
        <v>2</v>
      </c>
      <c r="BC201" s="4"/>
      <c r="BD201" s="4">
        <v>178</v>
      </c>
      <c r="BE201" s="4">
        <v>4</v>
      </c>
      <c r="BF201" s="4"/>
      <c r="BG201" s="4">
        <v>145</v>
      </c>
      <c r="BH201" s="4">
        <f t="shared" si="102"/>
        <v>2859</v>
      </c>
      <c r="BI201" s="7">
        <f t="shared" si="108"/>
        <v>46.29</v>
      </c>
      <c r="BJ201" s="7">
        <f t="shared" si="89"/>
        <v>57.489999999999995</v>
      </c>
      <c r="BK201" s="7"/>
      <c r="BL201" s="63">
        <v>-11.69</v>
      </c>
      <c r="BM201" s="7">
        <f t="shared" si="90"/>
        <v>45.8</v>
      </c>
      <c r="BN201" s="7">
        <f t="shared" si="91"/>
        <v>11.199999999999996</v>
      </c>
      <c r="BO201" s="89">
        <f t="shared" si="92"/>
        <v>0.19481648982431721</v>
      </c>
      <c r="BP201" s="7">
        <f t="shared" si="93"/>
        <v>404991.21</v>
      </c>
      <c r="BQ201" s="7">
        <f t="shared" si="94"/>
        <v>502980.00999999995</v>
      </c>
      <c r="BR201" s="7"/>
      <c r="BS201" s="7"/>
      <c r="BU201" s="6">
        <f t="shared" si="95"/>
        <v>60.489999999999995</v>
      </c>
      <c r="BW201" s="65">
        <f t="shared" si="109"/>
        <v>-11.69</v>
      </c>
      <c r="BX201" s="64">
        <f t="shared" si="96"/>
        <v>48.8</v>
      </c>
      <c r="BY201" s="64">
        <f t="shared" si="97"/>
        <v>14.199999999999996</v>
      </c>
      <c r="BZ201" s="82">
        <f t="shared" si="103"/>
        <v>0.23474954537940151</v>
      </c>
      <c r="CA201" s="64">
        <f t="shared" si="98"/>
        <v>404991.21</v>
      </c>
      <c r="CB201" s="64">
        <f t="shared" si="99"/>
        <v>529227.01</v>
      </c>
      <c r="CC201" s="64"/>
      <c r="CG201" s="64">
        <f t="shared" si="104"/>
        <v>132343.10999999999</v>
      </c>
      <c r="CH201" s="64">
        <f t="shared" si="105"/>
        <v>164363.90999999997</v>
      </c>
      <c r="CM201" s="64">
        <f t="shared" si="100"/>
        <v>132343.10999999999</v>
      </c>
      <c r="CN201" s="64">
        <f t="shared" si="106"/>
        <v>172940.90999999997</v>
      </c>
    </row>
    <row r="202" spans="1:92" x14ac:dyDescent="0.25">
      <c r="A202" s="1">
        <v>198</v>
      </c>
      <c r="B202" s="4">
        <v>195</v>
      </c>
      <c r="C202" s="2" t="s">
        <v>14</v>
      </c>
      <c r="D202" s="50" t="s">
        <v>757</v>
      </c>
      <c r="E202" s="4">
        <v>406707</v>
      </c>
      <c r="F202" s="2" t="s">
        <v>471</v>
      </c>
      <c r="G202" s="2" t="s">
        <v>472</v>
      </c>
      <c r="H202" s="51" t="str">
        <f t="shared" si="101"/>
        <v>100452-BSTR100C</v>
      </c>
      <c r="I202" s="4">
        <v>100452</v>
      </c>
      <c r="J202" s="2" t="s">
        <v>464</v>
      </c>
      <c r="K202" s="2" t="s">
        <v>19</v>
      </c>
      <c r="L202" s="2" t="s">
        <v>473</v>
      </c>
      <c r="M202" s="2" t="s">
        <v>21</v>
      </c>
      <c r="N202" s="3">
        <v>45108</v>
      </c>
      <c r="O202" s="3">
        <v>45473</v>
      </c>
      <c r="P202" s="12">
        <f t="shared" si="107"/>
        <v>43.46</v>
      </c>
      <c r="Q202" s="12"/>
      <c r="R202" s="12"/>
      <c r="S202" s="55" t="s">
        <v>1673</v>
      </c>
      <c r="T202" s="16">
        <v>43.46</v>
      </c>
      <c r="U202" s="16">
        <v>1</v>
      </c>
      <c r="V202" s="16"/>
      <c r="W202" s="17"/>
      <c r="X202" s="20"/>
      <c r="Y202" s="20"/>
      <c r="Z202" s="20"/>
      <c r="AA202" s="21"/>
      <c r="AB202" s="2" t="s">
        <v>15</v>
      </c>
      <c r="AC202" s="4">
        <v>3966</v>
      </c>
      <c r="AD202" s="4"/>
      <c r="AE202" s="4"/>
      <c r="AF202" s="4">
        <v>3</v>
      </c>
      <c r="AG202" s="4">
        <v>128</v>
      </c>
      <c r="AH202" s="4"/>
      <c r="AI202" s="4"/>
      <c r="AJ202" s="4"/>
      <c r="AK202" s="4"/>
      <c r="AL202" s="4"/>
      <c r="AM202" s="4">
        <v>608</v>
      </c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>
        <v>110</v>
      </c>
      <c r="AY202" s="4"/>
      <c r="AZ202" s="4">
        <v>457</v>
      </c>
      <c r="BA202" s="4"/>
      <c r="BB202" s="4">
        <v>7</v>
      </c>
      <c r="BC202" s="4"/>
      <c r="BD202" s="4">
        <v>1</v>
      </c>
      <c r="BE202" s="4"/>
      <c r="BF202" s="4"/>
      <c r="BG202" s="4"/>
      <c r="BH202" s="4">
        <f t="shared" si="102"/>
        <v>1314</v>
      </c>
      <c r="BI202" s="7">
        <f t="shared" si="108"/>
        <v>44.46</v>
      </c>
      <c r="BJ202" s="7">
        <f t="shared" si="89"/>
        <v>55.21</v>
      </c>
      <c r="BK202" s="7"/>
      <c r="BL202" s="63">
        <v>-10.83</v>
      </c>
      <c r="BM202" s="7">
        <f t="shared" si="90"/>
        <v>44.38</v>
      </c>
      <c r="BN202" s="7">
        <f t="shared" si="91"/>
        <v>10.75</v>
      </c>
      <c r="BO202" s="89">
        <f t="shared" si="92"/>
        <v>0.19471110306103967</v>
      </c>
      <c r="BP202" s="7">
        <f t="shared" si="93"/>
        <v>176328.36000000002</v>
      </c>
      <c r="BQ202" s="7">
        <f t="shared" si="94"/>
        <v>218962.86000000002</v>
      </c>
      <c r="BR202" s="7"/>
      <c r="BS202" s="7"/>
      <c r="BU202" s="6">
        <f t="shared" si="95"/>
        <v>58.1</v>
      </c>
      <c r="BW202" s="65">
        <f t="shared" si="109"/>
        <v>-10.83</v>
      </c>
      <c r="BX202" s="64">
        <f t="shared" si="96"/>
        <v>47.27</v>
      </c>
      <c r="BY202" s="64">
        <f t="shared" si="97"/>
        <v>13.64</v>
      </c>
      <c r="BZ202" s="82">
        <f t="shared" si="103"/>
        <v>0.23476764199655767</v>
      </c>
      <c r="CA202" s="64">
        <f t="shared" si="98"/>
        <v>176328.36000000002</v>
      </c>
      <c r="CB202" s="64">
        <f t="shared" si="99"/>
        <v>230424.6</v>
      </c>
      <c r="CC202" s="64"/>
      <c r="CG202" s="64">
        <f t="shared" si="104"/>
        <v>58420.44</v>
      </c>
      <c r="CH202" s="64">
        <f t="shared" si="105"/>
        <v>72545.94</v>
      </c>
      <c r="CM202" s="64">
        <f t="shared" si="100"/>
        <v>58420.44</v>
      </c>
      <c r="CN202" s="64">
        <f t="shared" si="106"/>
        <v>76343.400000000009</v>
      </c>
    </row>
    <row r="203" spans="1:92" x14ac:dyDescent="0.25">
      <c r="A203" s="1">
        <v>199</v>
      </c>
      <c r="B203" s="4">
        <v>196</v>
      </c>
      <c r="C203" s="2" t="s">
        <v>14</v>
      </c>
      <c r="D203" s="50" t="s">
        <v>758</v>
      </c>
      <c r="E203" s="4">
        <v>406708</v>
      </c>
      <c r="F203" s="2" t="s">
        <v>474</v>
      </c>
      <c r="G203" s="2" t="s">
        <v>475</v>
      </c>
      <c r="H203" s="51" t="str">
        <f t="shared" si="101"/>
        <v>100452-BSTR100P</v>
      </c>
      <c r="I203" s="4">
        <v>100452</v>
      </c>
      <c r="J203" s="2" t="s">
        <v>464</v>
      </c>
      <c r="K203" s="2" t="s">
        <v>19</v>
      </c>
      <c r="L203" s="2" t="s">
        <v>476</v>
      </c>
      <c r="M203" s="2" t="s">
        <v>21</v>
      </c>
      <c r="N203" s="3">
        <v>45108</v>
      </c>
      <c r="O203" s="3">
        <v>45473</v>
      </c>
      <c r="P203" s="12">
        <f t="shared" si="107"/>
        <v>46</v>
      </c>
      <c r="Q203" s="12"/>
      <c r="R203" s="12"/>
      <c r="S203" s="55" t="s">
        <v>1673</v>
      </c>
      <c r="T203" s="16">
        <v>46</v>
      </c>
      <c r="U203" s="16">
        <v>1</v>
      </c>
      <c r="V203" s="16"/>
      <c r="W203" s="17"/>
      <c r="X203" s="20"/>
      <c r="Y203" s="20"/>
      <c r="Z203" s="20"/>
      <c r="AA203" s="21"/>
      <c r="AB203" s="2" t="s">
        <v>15</v>
      </c>
      <c r="AC203" s="4">
        <v>5032</v>
      </c>
      <c r="AD203" s="4"/>
      <c r="AE203" s="4"/>
      <c r="AF203" s="4">
        <v>33</v>
      </c>
      <c r="AG203" s="4">
        <v>481</v>
      </c>
      <c r="AH203" s="4"/>
      <c r="AI203" s="4"/>
      <c r="AJ203" s="4"/>
      <c r="AK203" s="4"/>
      <c r="AL203" s="4"/>
      <c r="AM203" s="4">
        <v>736</v>
      </c>
      <c r="AN203" s="4"/>
      <c r="AO203" s="4"/>
      <c r="AP203" s="4">
        <v>30</v>
      </c>
      <c r="AQ203" s="4"/>
      <c r="AR203" s="4"/>
      <c r="AS203" s="4"/>
      <c r="AT203" s="4"/>
      <c r="AU203" s="4"/>
      <c r="AV203" s="4"/>
      <c r="AW203" s="4"/>
      <c r="AX203" s="4">
        <v>134</v>
      </c>
      <c r="AY203" s="4"/>
      <c r="AZ203" s="4">
        <v>204</v>
      </c>
      <c r="BA203" s="4"/>
      <c r="BB203" s="4"/>
      <c r="BC203" s="4"/>
      <c r="BD203" s="4"/>
      <c r="BE203" s="4"/>
      <c r="BF203" s="4"/>
      <c r="BG203" s="4"/>
      <c r="BH203" s="4">
        <f t="shared" si="102"/>
        <v>1618</v>
      </c>
      <c r="BI203" s="7">
        <f t="shared" si="108"/>
        <v>47</v>
      </c>
      <c r="BJ203" s="7">
        <f t="shared" si="89"/>
        <v>58.37</v>
      </c>
      <c r="BK203" s="7"/>
      <c r="BL203" s="63">
        <v>-10</v>
      </c>
      <c r="BM203" s="7">
        <f t="shared" si="90"/>
        <v>48.37</v>
      </c>
      <c r="BN203" s="7">
        <f t="shared" si="91"/>
        <v>11.369999999999997</v>
      </c>
      <c r="BO203" s="89">
        <f t="shared" si="92"/>
        <v>0.19479184512592082</v>
      </c>
      <c r="BP203" s="7">
        <f t="shared" si="93"/>
        <v>236504</v>
      </c>
      <c r="BQ203" s="7">
        <f t="shared" si="94"/>
        <v>293717.83999999997</v>
      </c>
      <c r="BR203" s="7"/>
      <c r="BS203" s="7"/>
      <c r="BU203" s="6">
        <f t="shared" si="95"/>
        <v>61.419999999999995</v>
      </c>
      <c r="BW203" s="65">
        <f t="shared" si="109"/>
        <v>-10</v>
      </c>
      <c r="BX203" s="64">
        <f t="shared" si="96"/>
        <v>51.419999999999995</v>
      </c>
      <c r="BY203" s="64">
        <f t="shared" si="97"/>
        <v>14.419999999999995</v>
      </c>
      <c r="BZ203" s="82">
        <f t="shared" si="103"/>
        <v>0.23477694562031906</v>
      </c>
      <c r="CA203" s="64">
        <f t="shared" si="98"/>
        <v>236504</v>
      </c>
      <c r="CB203" s="64">
        <f t="shared" si="99"/>
        <v>309065.43999999994</v>
      </c>
      <c r="CC203" s="64"/>
      <c r="CG203" s="64">
        <f t="shared" si="104"/>
        <v>76046</v>
      </c>
      <c r="CH203" s="64">
        <f t="shared" si="105"/>
        <v>94442.659999999989</v>
      </c>
      <c r="CM203" s="64">
        <f t="shared" si="100"/>
        <v>76046</v>
      </c>
      <c r="CN203" s="64">
        <f t="shared" si="106"/>
        <v>99377.56</v>
      </c>
    </row>
    <row r="204" spans="1:92" x14ac:dyDescent="0.25">
      <c r="A204" s="1">
        <v>200</v>
      </c>
      <c r="B204" s="4">
        <v>197</v>
      </c>
      <c r="C204" s="2" t="s">
        <v>14</v>
      </c>
      <c r="D204" s="50" t="s">
        <v>759</v>
      </c>
      <c r="E204" s="4">
        <v>406709</v>
      </c>
      <c r="F204" s="2" t="s">
        <v>477</v>
      </c>
      <c r="G204" s="2" t="s">
        <v>478</v>
      </c>
      <c r="H204" s="51" t="str">
        <f t="shared" si="101"/>
        <v>100452-BSTR1600P</v>
      </c>
      <c r="I204" s="4">
        <v>100452</v>
      </c>
      <c r="J204" s="2" t="s">
        <v>464</v>
      </c>
      <c r="K204" s="2" t="s">
        <v>19</v>
      </c>
      <c r="L204" s="2" t="s">
        <v>55</v>
      </c>
      <c r="M204" s="2" t="s">
        <v>21</v>
      </c>
      <c r="N204" s="3">
        <v>45108</v>
      </c>
      <c r="O204" s="3">
        <v>45473</v>
      </c>
      <c r="P204" s="12">
        <f t="shared" si="107"/>
        <v>60.97</v>
      </c>
      <c r="Q204" s="12"/>
      <c r="R204" s="12"/>
      <c r="S204" s="55" t="s">
        <v>1673</v>
      </c>
      <c r="T204" s="16">
        <v>60.97</v>
      </c>
      <c r="U204" s="16">
        <v>1</v>
      </c>
      <c r="V204" s="16"/>
      <c r="W204" s="17"/>
      <c r="X204" s="20"/>
      <c r="Y204" s="20"/>
      <c r="Z204" s="20"/>
      <c r="AA204" s="21"/>
      <c r="AB204" s="2" t="s">
        <v>15</v>
      </c>
      <c r="AC204" s="4">
        <v>5828</v>
      </c>
      <c r="AD204" s="4"/>
      <c r="AE204" s="4"/>
      <c r="AF204" s="4">
        <v>129</v>
      </c>
      <c r="AG204" s="4"/>
      <c r="AH204" s="4">
        <v>145</v>
      </c>
      <c r="AI204" s="4"/>
      <c r="AJ204" s="4"/>
      <c r="AK204" s="4"/>
      <c r="AL204" s="4"/>
      <c r="AM204" s="4"/>
      <c r="AN204" s="4"/>
      <c r="AO204" s="4">
        <v>10</v>
      </c>
      <c r="AP204" s="4"/>
      <c r="AQ204" s="4">
        <v>3</v>
      </c>
      <c r="AR204" s="4"/>
      <c r="AS204" s="4"/>
      <c r="AT204" s="4"/>
      <c r="AU204" s="4"/>
      <c r="AV204" s="4"/>
      <c r="AW204" s="4">
        <v>386</v>
      </c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>
        <f t="shared" si="102"/>
        <v>673</v>
      </c>
      <c r="BI204" s="7">
        <f t="shared" si="108"/>
        <v>61.97</v>
      </c>
      <c r="BJ204" s="7">
        <f t="shared" si="89"/>
        <v>76.97</v>
      </c>
      <c r="BK204" s="7"/>
      <c r="BL204" s="63">
        <v>-17.77</v>
      </c>
      <c r="BM204" s="7">
        <f t="shared" si="90"/>
        <v>59.2</v>
      </c>
      <c r="BN204" s="7">
        <f t="shared" si="91"/>
        <v>15</v>
      </c>
      <c r="BO204" s="89">
        <f t="shared" si="92"/>
        <v>0.19488112251526568</v>
      </c>
      <c r="BP204" s="7">
        <f t="shared" si="93"/>
        <v>361161.16</v>
      </c>
      <c r="BQ204" s="7">
        <f t="shared" si="94"/>
        <v>448581.16</v>
      </c>
      <c r="BR204" s="7"/>
      <c r="BS204" s="7"/>
      <c r="BU204" s="6">
        <f t="shared" si="95"/>
        <v>80.990000000000009</v>
      </c>
      <c r="BW204" s="65">
        <f t="shared" si="109"/>
        <v>-17.77</v>
      </c>
      <c r="BX204" s="64">
        <f t="shared" si="96"/>
        <v>63.220000000000013</v>
      </c>
      <c r="BY204" s="64">
        <f t="shared" si="97"/>
        <v>19.02000000000001</v>
      </c>
      <c r="BZ204" s="82">
        <f t="shared" si="103"/>
        <v>0.23484380787751585</v>
      </c>
      <c r="CA204" s="64">
        <f t="shared" si="98"/>
        <v>361161.16</v>
      </c>
      <c r="CB204" s="64">
        <f t="shared" si="99"/>
        <v>472009.72000000003</v>
      </c>
      <c r="CC204" s="64"/>
      <c r="CG204" s="64">
        <f t="shared" si="104"/>
        <v>41705.81</v>
      </c>
      <c r="CH204" s="64">
        <f t="shared" si="105"/>
        <v>51800.81</v>
      </c>
      <c r="CM204" s="64">
        <f t="shared" si="100"/>
        <v>41705.81</v>
      </c>
      <c r="CN204" s="64">
        <f t="shared" si="106"/>
        <v>54506.270000000004</v>
      </c>
    </row>
    <row r="205" spans="1:92" x14ac:dyDescent="0.25">
      <c r="A205" s="1">
        <v>201</v>
      </c>
      <c r="B205" s="4">
        <v>198</v>
      </c>
      <c r="C205" s="2" t="s">
        <v>14</v>
      </c>
      <c r="D205" s="50" t="s">
        <v>760</v>
      </c>
      <c r="E205" s="4">
        <v>406710</v>
      </c>
      <c r="F205" s="2" t="s">
        <v>479</v>
      </c>
      <c r="G205" s="2" t="s">
        <v>480</v>
      </c>
      <c r="H205" s="51" t="str">
        <f t="shared" si="101"/>
        <v>100452-BSTR1600C</v>
      </c>
      <c r="I205" s="4">
        <v>100452</v>
      </c>
      <c r="J205" s="2" t="s">
        <v>464</v>
      </c>
      <c r="K205" s="2" t="s">
        <v>19</v>
      </c>
      <c r="L205" s="2" t="s">
        <v>481</v>
      </c>
      <c r="M205" s="2" t="s">
        <v>21</v>
      </c>
      <c r="N205" s="3">
        <v>45108</v>
      </c>
      <c r="O205" s="3">
        <v>45473</v>
      </c>
      <c r="P205" s="12">
        <f t="shared" si="107"/>
        <v>59.23</v>
      </c>
      <c r="Q205" s="12"/>
      <c r="R205" s="12"/>
      <c r="S205" s="55" t="s">
        <v>1673</v>
      </c>
      <c r="T205" s="16">
        <v>59.23</v>
      </c>
      <c r="U205" s="16">
        <v>1</v>
      </c>
      <c r="V205" s="16"/>
      <c r="W205" s="17"/>
      <c r="X205" s="20"/>
      <c r="Y205" s="20"/>
      <c r="Z205" s="20"/>
      <c r="AA205" s="21"/>
      <c r="AB205" s="2" t="s">
        <v>15</v>
      </c>
      <c r="AC205" s="4">
        <v>5122</v>
      </c>
      <c r="AD205" s="4"/>
      <c r="AE205" s="4"/>
      <c r="AF205" s="4">
        <v>17</v>
      </c>
      <c r="AG205" s="4"/>
      <c r="AH205" s="4">
        <v>27</v>
      </c>
      <c r="AI205" s="4">
        <v>1471</v>
      </c>
      <c r="AJ205" s="4"/>
      <c r="AK205" s="4"/>
      <c r="AL205" s="4"/>
      <c r="AM205" s="4"/>
      <c r="AN205" s="4"/>
      <c r="AO205" s="4"/>
      <c r="AP205" s="4"/>
      <c r="AQ205" s="4">
        <v>2</v>
      </c>
      <c r="AR205" s="4"/>
      <c r="AS205" s="4"/>
      <c r="AT205" s="4"/>
      <c r="AU205" s="4"/>
      <c r="AV205" s="4"/>
      <c r="AW205" s="4">
        <v>501</v>
      </c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>
        <f t="shared" si="102"/>
        <v>2018</v>
      </c>
      <c r="BI205" s="7">
        <f t="shared" si="108"/>
        <v>60.23</v>
      </c>
      <c r="BJ205" s="7">
        <f t="shared" si="89"/>
        <v>74.800000000000011</v>
      </c>
      <c r="BK205" s="7"/>
      <c r="BL205" s="63">
        <v>-19.23</v>
      </c>
      <c r="BM205" s="7">
        <f t="shared" si="90"/>
        <v>55.570000000000007</v>
      </c>
      <c r="BN205" s="7">
        <f t="shared" si="91"/>
        <v>14.570000000000014</v>
      </c>
      <c r="BO205" s="89">
        <f t="shared" si="92"/>
        <v>0.19478609625668467</v>
      </c>
      <c r="BP205" s="7">
        <f t="shared" si="93"/>
        <v>308498.06</v>
      </c>
      <c r="BQ205" s="7">
        <f t="shared" si="94"/>
        <v>383125.60000000003</v>
      </c>
      <c r="BR205" s="7"/>
      <c r="BS205" s="7"/>
      <c r="BU205" s="6">
        <f t="shared" si="95"/>
        <v>78.72</v>
      </c>
      <c r="BW205" s="65">
        <f t="shared" si="109"/>
        <v>-19.23</v>
      </c>
      <c r="BX205" s="64">
        <f t="shared" si="96"/>
        <v>59.489999999999995</v>
      </c>
      <c r="BY205" s="64">
        <f t="shared" si="97"/>
        <v>18.490000000000002</v>
      </c>
      <c r="BZ205" s="82">
        <f t="shared" si="103"/>
        <v>0.23488313008130085</v>
      </c>
      <c r="CA205" s="64">
        <f t="shared" si="98"/>
        <v>308498.06</v>
      </c>
      <c r="CB205" s="64">
        <f t="shared" si="99"/>
        <v>403203.83999999997</v>
      </c>
      <c r="CC205" s="64"/>
      <c r="CG205" s="64">
        <f t="shared" si="104"/>
        <v>121544.14</v>
      </c>
      <c r="CH205" s="64">
        <f t="shared" si="105"/>
        <v>150946.40000000002</v>
      </c>
      <c r="CM205" s="64">
        <f t="shared" si="100"/>
        <v>121544.14</v>
      </c>
      <c r="CN205" s="64">
        <f t="shared" si="106"/>
        <v>158856.95999999999</v>
      </c>
    </row>
    <row r="206" spans="1:92" x14ac:dyDescent="0.25">
      <c r="A206" s="1">
        <v>202</v>
      </c>
      <c r="B206" s="4">
        <v>199</v>
      </c>
      <c r="C206" s="2" t="s">
        <v>14</v>
      </c>
      <c r="D206" s="50" t="s">
        <v>761</v>
      </c>
      <c r="E206" s="4">
        <v>406711</v>
      </c>
      <c r="F206" s="2" t="s">
        <v>482</v>
      </c>
      <c r="G206" s="2" t="s">
        <v>483</v>
      </c>
      <c r="H206" s="51" t="str">
        <f t="shared" si="101"/>
        <v>100452-BSTR125C</v>
      </c>
      <c r="I206" s="4">
        <v>100452</v>
      </c>
      <c r="J206" s="2" t="s">
        <v>464</v>
      </c>
      <c r="K206" s="2" t="s">
        <v>19</v>
      </c>
      <c r="L206" s="2" t="s">
        <v>473</v>
      </c>
      <c r="M206" s="2" t="s">
        <v>21</v>
      </c>
      <c r="N206" s="3">
        <v>45108</v>
      </c>
      <c r="O206" s="3">
        <v>45473</v>
      </c>
      <c r="P206" s="12">
        <f t="shared" si="107"/>
        <v>40.08</v>
      </c>
      <c r="Q206" s="12"/>
      <c r="R206" s="12"/>
      <c r="S206" s="55" t="s">
        <v>1673</v>
      </c>
      <c r="T206" s="16">
        <v>40.08</v>
      </c>
      <c r="U206" s="16">
        <v>1</v>
      </c>
      <c r="V206" s="16"/>
      <c r="W206" s="17"/>
      <c r="X206" s="20"/>
      <c r="Y206" s="20"/>
      <c r="Z206" s="20"/>
      <c r="AA206" s="21"/>
      <c r="AB206" s="2" t="s">
        <v>15</v>
      </c>
      <c r="AC206" s="4">
        <v>1992</v>
      </c>
      <c r="AD206" s="4"/>
      <c r="AE206" s="4"/>
      <c r="AF206" s="4"/>
      <c r="AG206" s="4"/>
      <c r="AH206" s="4"/>
      <c r="AI206" s="4">
        <v>1576</v>
      </c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>
        <v>706</v>
      </c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>
        <f t="shared" si="102"/>
        <v>2282</v>
      </c>
      <c r="BI206" s="7">
        <f t="shared" si="108"/>
        <v>41.08</v>
      </c>
      <c r="BJ206" s="7">
        <f t="shared" si="89"/>
        <v>51.019999999999996</v>
      </c>
      <c r="BK206" s="7"/>
      <c r="BL206" s="63">
        <v>-10.83</v>
      </c>
      <c r="BM206" s="7">
        <f t="shared" si="90"/>
        <v>40.19</v>
      </c>
      <c r="BN206" s="7">
        <f t="shared" si="91"/>
        <v>9.9399999999999977</v>
      </c>
      <c r="BO206" s="89">
        <f t="shared" si="92"/>
        <v>0.19482555860446882</v>
      </c>
      <c r="BP206" s="7">
        <f t="shared" si="93"/>
        <v>81831.360000000001</v>
      </c>
      <c r="BQ206" s="7">
        <f t="shared" si="94"/>
        <v>101631.84</v>
      </c>
      <c r="BR206" s="7"/>
      <c r="BS206" s="7"/>
      <c r="BU206" s="6">
        <f t="shared" si="95"/>
        <v>53.68</v>
      </c>
      <c r="BW206" s="65">
        <f t="shared" si="109"/>
        <v>-10.83</v>
      </c>
      <c r="BX206" s="64">
        <f t="shared" si="96"/>
        <v>42.85</v>
      </c>
      <c r="BY206" s="64">
        <f t="shared" si="97"/>
        <v>12.600000000000001</v>
      </c>
      <c r="BZ206" s="82">
        <f t="shared" si="103"/>
        <v>0.2347242921013413</v>
      </c>
      <c r="CA206" s="64">
        <f t="shared" si="98"/>
        <v>81831.360000000001</v>
      </c>
      <c r="CB206" s="64">
        <f t="shared" si="99"/>
        <v>106930.56</v>
      </c>
      <c r="CC206" s="64"/>
      <c r="CG206" s="64">
        <f t="shared" si="104"/>
        <v>93744.56</v>
      </c>
      <c r="CH206" s="64">
        <f t="shared" si="105"/>
        <v>116427.63999999998</v>
      </c>
      <c r="CM206" s="64">
        <f t="shared" si="100"/>
        <v>93744.56</v>
      </c>
      <c r="CN206" s="64">
        <f t="shared" si="106"/>
        <v>122497.76</v>
      </c>
    </row>
    <row r="207" spans="1:92" x14ac:dyDescent="0.25">
      <c r="A207" s="1">
        <v>203</v>
      </c>
      <c r="B207" s="4">
        <v>200</v>
      </c>
      <c r="C207" s="2" t="s">
        <v>14</v>
      </c>
      <c r="D207" s="50" t="s">
        <v>762</v>
      </c>
      <c r="E207" s="4">
        <v>402111</v>
      </c>
      <c r="F207" s="4">
        <v>790</v>
      </c>
      <c r="G207" s="2" t="s">
        <v>484</v>
      </c>
      <c r="H207" s="51" t="str">
        <f t="shared" si="101"/>
        <v>100452-790</v>
      </c>
      <c r="I207" s="4">
        <v>100452</v>
      </c>
      <c r="J207" s="2" t="s">
        <v>464</v>
      </c>
      <c r="K207" s="2" t="s">
        <v>19</v>
      </c>
      <c r="L207" s="2" t="s">
        <v>212</v>
      </c>
      <c r="M207" s="2" t="s">
        <v>21</v>
      </c>
      <c r="N207" s="3">
        <v>45108</v>
      </c>
      <c r="O207" s="3">
        <v>45473</v>
      </c>
      <c r="P207" s="12">
        <f t="shared" si="107"/>
        <v>164.08</v>
      </c>
      <c r="Q207" s="12"/>
      <c r="R207" s="12"/>
      <c r="S207" s="55" t="s">
        <v>1673</v>
      </c>
      <c r="T207" s="16">
        <v>164.08</v>
      </c>
      <c r="U207" s="16">
        <v>1</v>
      </c>
      <c r="V207" s="16"/>
      <c r="W207" s="17"/>
      <c r="X207" s="20"/>
      <c r="Y207" s="20"/>
      <c r="Z207" s="20"/>
      <c r="AA207" s="21"/>
      <c r="AB207" s="2" t="s">
        <v>15</v>
      </c>
      <c r="AC207" s="4">
        <v>515</v>
      </c>
      <c r="AD207" s="4"/>
      <c r="AE207" s="4">
        <v>3</v>
      </c>
      <c r="AF207" s="4">
        <v>12</v>
      </c>
      <c r="AG207" s="4"/>
      <c r="AH207" s="4">
        <v>13</v>
      </c>
      <c r="AI207" s="4"/>
      <c r="AJ207" s="4">
        <v>3</v>
      </c>
      <c r="AK207" s="4"/>
      <c r="AL207" s="4">
        <v>3</v>
      </c>
      <c r="AM207" s="4"/>
      <c r="AN207" s="4"/>
      <c r="AO207" s="4"/>
      <c r="AP207" s="4"/>
      <c r="AQ207" s="4"/>
      <c r="AR207" s="4">
        <v>4</v>
      </c>
      <c r="AS207" s="4"/>
      <c r="AT207" s="4"/>
      <c r="AU207" s="4">
        <v>28</v>
      </c>
      <c r="AV207" s="4"/>
      <c r="AW207" s="4"/>
      <c r="AX207" s="4"/>
      <c r="AY207" s="4">
        <v>15</v>
      </c>
      <c r="AZ207" s="4">
        <v>62</v>
      </c>
      <c r="BA207" s="4"/>
      <c r="BB207" s="4">
        <v>1</v>
      </c>
      <c r="BC207" s="4"/>
      <c r="BD207" s="4"/>
      <c r="BE207" s="4"/>
      <c r="BF207" s="4"/>
      <c r="BG207" s="4">
        <v>5</v>
      </c>
      <c r="BH207" s="4">
        <f t="shared" si="102"/>
        <v>149</v>
      </c>
      <c r="BI207" s="7">
        <f t="shared" si="108"/>
        <v>165.08</v>
      </c>
      <c r="BJ207" s="7">
        <f t="shared" si="89"/>
        <v>205.04999999999998</v>
      </c>
      <c r="BK207" s="7"/>
      <c r="BL207" s="63">
        <v>-94.58</v>
      </c>
      <c r="BM207" s="7">
        <f t="shared" si="90"/>
        <v>110.46999999999998</v>
      </c>
      <c r="BN207" s="7">
        <f t="shared" si="91"/>
        <v>39.96999999999997</v>
      </c>
      <c r="BO207" s="89">
        <f t="shared" si="92"/>
        <v>0.19492806632528639</v>
      </c>
      <c r="BP207" s="7">
        <f t="shared" si="93"/>
        <v>85016.200000000012</v>
      </c>
      <c r="BQ207" s="7">
        <f t="shared" si="94"/>
        <v>105600.74999999999</v>
      </c>
      <c r="BR207" s="7"/>
      <c r="BS207" s="7"/>
      <c r="BU207" s="6">
        <f t="shared" si="95"/>
        <v>215.78</v>
      </c>
      <c r="BW207" s="65">
        <f t="shared" si="109"/>
        <v>-94.58</v>
      </c>
      <c r="BX207" s="64">
        <f t="shared" si="96"/>
        <v>121.2</v>
      </c>
      <c r="BY207" s="64">
        <f t="shared" si="97"/>
        <v>50.699999999999989</v>
      </c>
      <c r="BZ207" s="82">
        <f t="shared" si="103"/>
        <v>0.23496153489665395</v>
      </c>
      <c r="CA207" s="64">
        <f t="shared" si="98"/>
        <v>85016.200000000012</v>
      </c>
      <c r="CB207" s="64">
        <f t="shared" si="99"/>
        <v>111126.7</v>
      </c>
      <c r="CC207" s="64"/>
      <c r="CG207" s="64">
        <f t="shared" si="104"/>
        <v>24596.920000000002</v>
      </c>
      <c r="CH207" s="64">
        <f t="shared" si="105"/>
        <v>30552.449999999997</v>
      </c>
      <c r="CM207" s="64">
        <f t="shared" si="100"/>
        <v>24596.920000000002</v>
      </c>
      <c r="CN207" s="64">
        <f t="shared" si="106"/>
        <v>32151.22</v>
      </c>
    </row>
    <row r="208" spans="1:92" x14ac:dyDescent="0.25">
      <c r="A208" s="1">
        <v>204</v>
      </c>
      <c r="B208" s="4">
        <v>202</v>
      </c>
      <c r="C208" s="2" t="s">
        <v>14</v>
      </c>
      <c r="D208" s="50" t="s">
        <v>763</v>
      </c>
      <c r="E208" s="4">
        <v>401508</v>
      </c>
      <c r="F208" s="2" t="s">
        <v>485</v>
      </c>
      <c r="G208" s="2" t="s">
        <v>486</v>
      </c>
      <c r="H208" s="51" t="str">
        <f t="shared" si="101"/>
        <v>100452-SST10WC</v>
      </c>
      <c r="I208" s="4">
        <v>100452</v>
      </c>
      <c r="J208" s="2" t="s">
        <v>464</v>
      </c>
      <c r="K208" s="2" t="s">
        <v>19</v>
      </c>
      <c r="L208" s="2" t="s">
        <v>487</v>
      </c>
      <c r="M208" s="2" t="s">
        <v>21</v>
      </c>
      <c r="N208" s="3">
        <v>45108</v>
      </c>
      <c r="O208" s="3">
        <v>45473</v>
      </c>
      <c r="P208" s="12">
        <f t="shared" si="107"/>
        <v>64.48</v>
      </c>
      <c r="Q208" s="12"/>
      <c r="R208" s="12"/>
      <c r="S208" s="55" t="s">
        <v>1673</v>
      </c>
      <c r="T208" s="16">
        <v>64.48</v>
      </c>
      <c r="U208" s="16">
        <v>1</v>
      </c>
      <c r="V208" s="16"/>
      <c r="W208" s="17"/>
      <c r="X208" s="20"/>
      <c r="Y208" s="20"/>
      <c r="Z208" s="20"/>
      <c r="AA208" s="21"/>
      <c r="AB208" s="2" t="s">
        <v>15</v>
      </c>
      <c r="AC208" s="4">
        <v>3876</v>
      </c>
      <c r="AD208" s="4">
        <v>130</v>
      </c>
      <c r="AE208" s="4"/>
      <c r="AF208" s="4"/>
      <c r="AG208" s="4"/>
      <c r="AH208" s="4"/>
      <c r="AI208" s="4"/>
      <c r="AJ208" s="4">
        <v>5</v>
      </c>
      <c r="AK208" s="4">
        <v>26</v>
      </c>
      <c r="AL208" s="4">
        <v>5</v>
      </c>
      <c r="AM208" s="4">
        <v>256</v>
      </c>
      <c r="AN208" s="4">
        <v>23</v>
      </c>
      <c r="AO208" s="4"/>
      <c r="AP208" s="4">
        <v>199</v>
      </c>
      <c r="AQ208" s="4">
        <v>87</v>
      </c>
      <c r="AR208" s="4"/>
      <c r="AS208" s="4">
        <v>124</v>
      </c>
      <c r="AT208" s="4">
        <v>11</v>
      </c>
      <c r="AU208" s="4">
        <v>12</v>
      </c>
      <c r="AV208" s="4"/>
      <c r="AW208" s="4"/>
      <c r="AX208" s="4">
        <v>26</v>
      </c>
      <c r="AY208" s="4"/>
      <c r="AZ208" s="4"/>
      <c r="BA208" s="4"/>
      <c r="BB208" s="4">
        <v>37</v>
      </c>
      <c r="BC208" s="4"/>
      <c r="BD208" s="4">
        <v>31</v>
      </c>
      <c r="BE208" s="4"/>
      <c r="BF208" s="4"/>
      <c r="BG208" s="4">
        <v>64</v>
      </c>
      <c r="BH208" s="4">
        <f t="shared" si="102"/>
        <v>1036</v>
      </c>
      <c r="BI208" s="7">
        <f t="shared" si="108"/>
        <v>65.48</v>
      </c>
      <c r="BJ208" s="7">
        <f t="shared" si="89"/>
        <v>81.33</v>
      </c>
      <c r="BK208" s="7"/>
      <c r="BL208" s="63">
        <v>-24.72</v>
      </c>
      <c r="BM208" s="7">
        <f t="shared" si="90"/>
        <v>56.61</v>
      </c>
      <c r="BN208" s="7">
        <f t="shared" si="91"/>
        <v>15.849999999999994</v>
      </c>
      <c r="BO208" s="89">
        <f t="shared" si="92"/>
        <v>0.19488503627197828</v>
      </c>
      <c r="BP208" s="7">
        <f t="shared" si="93"/>
        <v>253800.48</v>
      </c>
      <c r="BQ208" s="7">
        <f t="shared" si="94"/>
        <v>315235.08</v>
      </c>
      <c r="BR208" s="7"/>
      <c r="BS208" s="7"/>
      <c r="BU208" s="6">
        <f t="shared" si="95"/>
        <v>85.58</v>
      </c>
      <c r="BW208" s="65">
        <f t="shared" si="109"/>
        <v>-24.72</v>
      </c>
      <c r="BX208" s="64">
        <f t="shared" si="96"/>
        <v>60.86</v>
      </c>
      <c r="BY208" s="64">
        <f t="shared" si="97"/>
        <v>20.099999999999994</v>
      </c>
      <c r="BZ208" s="82">
        <f t="shared" si="103"/>
        <v>0.23486795980369238</v>
      </c>
      <c r="CA208" s="64">
        <f t="shared" si="98"/>
        <v>253800.48</v>
      </c>
      <c r="CB208" s="64">
        <f t="shared" si="99"/>
        <v>331708.08</v>
      </c>
      <c r="CC208" s="64"/>
      <c r="CG208" s="64">
        <f t="shared" si="104"/>
        <v>67837.279999999999</v>
      </c>
      <c r="CH208" s="64">
        <f t="shared" si="105"/>
        <v>84257.88</v>
      </c>
      <c r="CM208" s="64">
        <f t="shared" si="100"/>
        <v>67837.279999999999</v>
      </c>
      <c r="CN208" s="64">
        <f t="shared" si="106"/>
        <v>88660.88</v>
      </c>
    </row>
    <row r="209" spans="1:92" x14ac:dyDescent="0.25">
      <c r="A209" s="1">
        <v>205</v>
      </c>
      <c r="B209" s="4">
        <v>203</v>
      </c>
      <c r="C209" s="2" t="s">
        <v>14</v>
      </c>
      <c r="D209" s="50" t="s">
        <v>764</v>
      </c>
      <c r="E209" s="4">
        <v>401514</v>
      </c>
      <c r="F209" s="2" t="s">
        <v>488</v>
      </c>
      <c r="G209" s="2" t="s">
        <v>489</v>
      </c>
      <c r="H209" s="51" t="str">
        <f t="shared" si="101"/>
        <v>100452-TDC248WC</v>
      </c>
      <c r="I209" s="4">
        <v>100452</v>
      </c>
      <c r="J209" s="2" t="s">
        <v>464</v>
      </c>
      <c r="K209" s="2" t="s">
        <v>19</v>
      </c>
      <c r="L209" s="2" t="s">
        <v>490</v>
      </c>
      <c r="M209" s="2" t="s">
        <v>21</v>
      </c>
      <c r="N209" s="3">
        <v>45108</v>
      </c>
      <c r="O209" s="3">
        <v>45473</v>
      </c>
      <c r="P209" s="12">
        <f t="shared" si="107"/>
        <v>73.180000000000007</v>
      </c>
      <c r="Q209" s="12"/>
      <c r="R209" s="12"/>
      <c r="S209" s="55" t="s">
        <v>1673</v>
      </c>
      <c r="T209" s="16">
        <v>73.180000000000007</v>
      </c>
      <c r="U209" s="16">
        <v>1</v>
      </c>
      <c r="V209" s="16"/>
      <c r="W209" s="17"/>
      <c r="X209" s="20"/>
      <c r="Y209" s="20"/>
      <c r="Z209" s="20"/>
      <c r="AA209" s="21"/>
      <c r="AB209" s="2" t="s">
        <v>15</v>
      </c>
      <c r="AC209" s="4">
        <v>4063</v>
      </c>
      <c r="AD209" s="4">
        <v>198</v>
      </c>
      <c r="AE209" s="4">
        <v>105</v>
      </c>
      <c r="AF209" s="4">
        <v>2</v>
      </c>
      <c r="AG209" s="4"/>
      <c r="AH209" s="4"/>
      <c r="AI209" s="4"/>
      <c r="AJ209" s="4">
        <v>2</v>
      </c>
      <c r="AK209" s="4">
        <v>15</v>
      </c>
      <c r="AL209" s="4">
        <v>22</v>
      </c>
      <c r="AM209" s="4"/>
      <c r="AN209" s="4"/>
      <c r="AO209" s="4"/>
      <c r="AP209" s="4">
        <v>237</v>
      </c>
      <c r="AQ209" s="4">
        <v>182</v>
      </c>
      <c r="AR209" s="4"/>
      <c r="AS209" s="4">
        <v>48</v>
      </c>
      <c r="AT209" s="4"/>
      <c r="AU209" s="4">
        <v>8</v>
      </c>
      <c r="AV209" s="4"/>
      <c r="AW209" s="4"/>
      <c r="AX209" s="4"/>
      <c r="AY209" s="4"/>
      <c r="AZ209" s="4">
        <v>74</v>
      </c>
      <c r="BA209" s="4"/>
      <c r="BB209" s="4">
        <v>1</v>
      </c>
      <c r="BC209" s="4"/>
      <c r="BD209" s="4"/>
      <c r="BE209" s="4"/>
      <c r="BF209" s="4"/>
      <c r="BG209" s="4">
        <v>52</v>
      </c>
      <c r="BH209" s="4">
        <f t="shared" si="102"/>
        <v>946</v>
      </c>
      <c r="BI209" s="7">
        <f t="shared" si="108"/>
        <v>74.180000000000007</v>
      </c>
      <c r="BJ209" s="7">
        <f t="shared" si="89"/>
        <v>92.13000000000001</v>
      </c>
      <c r="BK209" s="7"/>
      <c r="BL209" s="63">
        <v>-31.42</v>
      </c>
      <c r="BM209" s="7">
        <f t="shared" si="90"/>
        <v>60.710000000000008</v>
      </c>
      <c r="BN209" s="7">
        <f t="shared" si="91"/>
        <v>17.950000000000003</v>
      </c>
      <c r="BO209" s="89">
        <f t="shared" si="92"/>
        <v>0.19483338760447194</v>
      </c>
      <c r="BP209" s="7">
        <f t="shared" si="93"/>
        <v>301393.34000000003</v>
      </c>
      <c r="BQ209" s="7">
        <f t="shared" si="94"/>
        <v>374324.19000000006</v>
      </c>
      <c r="BR209" s="7"/>
      <c r="BS209" s="7"/>
      <c r="BU209" s="6">
        <f t="shared" si="95"/>
        <v>96.95</v>
      </c>
      <c r="BW209" s="65">
        <f t="shared" si="109"/>
        <v>-31.42</v>
      </c>
      <c r="BX209" s="64">
        <f t="shared" si="96"/>
        <v>65.53</v>
      </c>
      <c r="BY209" s="64">
        <f t="shared" si="97"/>
        <v>22.769999999999996</v>
      </c>
      <c r="BZ209" s="82">
        <f t="shared" si="103"/>
        <v>0.23486333161423409</v>
      </c>
      <c r="CA209" s="64">
        <f t="shared" si="98"/>
        <v>301393.34000000003</v>
      </c>
      <c r="CB209" s="64">
        <f t="shared" si="99"/>
        <v>393907.85000000003</v>
      </c>
      <c r="CC209" s="64"/>
      <c r="CG209" s="64">
        <f t="shared" si="104"/>
        <v>70174.280000000013</v>
      </c>
      <c r="CH209" s="64">
        <f t="shared" si="105"/>
        <v>87154.98000000001</v>
      </c>
      <c r="CM209" s="64">
        <f t="shared" si="100"/>
        <v>70174.280000000013</v>
      </c>
      <c r="CN209" s="64">
        <f t="shared" si="106"/>
        <v>91714.7</v>
      </c>
    </row>
    <row r="210" spans="1:92" x14ac:dyDescent="0.25">
      <c r="A210" s="1">
        <v>206</v>
      </c>
      <c r="B210" s="4">
        <v>204</v>
      </c>
      <c r="C210" s="2" t="s">
        <v>14</v>
      </c>
      <c r="D210" s="50" t="s">
        <v>765</v>
      </c>
      <c r="E210" s="4">
        <v>102184</v>
      </c>
      <c r="F210" s="2" t="s">
        <v>491</v>
      </c>
      <c r="G210" s="2" t="s">
        <v>493</v>
      </c>
      <c r="H210" s="51" t="str">
        <f t="shared" si="101"/>
        <v>100474-SB-1355</v>
      </c>
      <c r="I210" s="4">
        <v>100474</v>
      </c>
      <c r="J210" s="2" t="s">
        <v>492</v>
      </c>
      <c r="K210" s="2" t="s">
        <v>19</v>
      </c>
      <c r="L210" s="2" t="s">
        <v>494</v>
      </c>
      <c r="M210" s="2" t="s">
        <v>21</v>
      </c>
      <c r="N210" s="3">
        <v>45108</v>
      </c>
      <c r="O210" s="3">
        <v>45473</v>
      </c>
      <c r="P210" s="12">
        <f t="shared" si="107"/>
        <v>29.65</v>
      </c>
      <c r="Q210" s="12"/>
      <c r="R210" s="12"/>
      <c r="S210" s="55" t="s">
        <v>1682</v>
      </c>
      <c r="T210" s="16">
        <v>29.65</v>
      </c>
      <c r="U210" s="16">
        <v>1</v>
      </c>
      <c r="V210" s="16"/>
      <c r="W210" s="17"/>
      <c r="X210" s="20"/>
      <c r="Y210" s="20"/>
      <c r="Z210" s="20"/>
      <c r="AA210" s="21"/>
      <c r="AB210" s="2" t="s">
        <v>15</v>
      </c>
      <c r="AC210" s="4">
        <v>5944</v>
      </c>
      <c r="AD210" s="4">
        <v>150</v>
      </c>
      <c r="AE210" s="4">
        <v>9</v>
      </c>
      <c r="AF210" s="4"/>
      <c r="AG210" s="4"/>
      <c r="AH210" s="4"/>
      <c r="AI210" s="4"/>
      <c r="AJ210" s="4"/>
      <c r="AK210" s="4"/>
      <c r="AL210" s="4"/>
      <c r="AM210" s="4"/>
      <c r="AN210" s="4">
        <v>885</v>
      </c>
      <c r="AO210" s="4"/>
      <c r="AP210" s="4">
        <v>7</v>
      </c>
      <c r="AQ210" s="4">
        <v>131</v>
      </c>
      <c r="AR210" s="4"/>
      <c r="AS210" s="4"/>
      <c r="AT210" s="4"/>
      <c r="AU210" s="4">
        <v>255</v>
      </c>
      <c r="AV210" s="4"/>
      <c r="AW210" s="4">
        <v>1</v>
      </c>
      <c r="AX210" s="4">
        <v>10</v>
      </c>
      <c r="AY210" s="4">
        <v>467</v>
      </c>
      <c r="AZ210" s="4">
        <v>199</v>
      </c>
      <c r="BA210" s="4"/>
      <c r="BB210" s="4">
        <v>8</v>
      </c>
      <c r="BC210" s="4">
        <v>148</v>
      </c>
      <c r="BD210" s="4">
        <v>140</v>
      </c>
      <c r="BE210" s="4"/>
      <c r="BF210" s="4"/>
      <c r="BG210" s="4"/>
      <c r="BH210" s="4">
        <f t="shared" si="102"/>
        <v>2410</v>
      </c>
      <c r="BI210" s="7">
        <f t="shared" si="108"/>
        <v>30.65</v>
      </c>
      <c r="BJ210" s="7">
        <f t="shared" si="89"/>
        <v>38.059999999999995</v>
      </c>
      <c r="BK210" s="7"/>
      <c r="BL210" s="63"/>
      <c r="BM210" s="7">
        <f t="shared" si="90"/>
        <v>38.059999999999995</v>
      </c>
      <c r="BN210" s="7">
        <f t="shared" si="91"/>
        <v>7.4099999999999966</v>
      </c>
      <c r="BO210" s="89">
        <f t="shared" si="92"/>
        <v>0.19469259064634781</v>
      </c>
      <c r="BP210" s="7">
        <f t="shared" si="93"/>
        <v>182183.6</v>
      </c>
      <c r="BQ210" s="7">
        <f t="shared" si="94"/>
        <v>226228.63999999998</v>
      </c>
      <c r="BR210" s="7"/>
      <c r="BS210" s="7"/>
      <c r="BU210" s="6">
        <f t="shared" si="95"/>
        <v>40.049999999999997</v>
      </c>
      <c r="BX210" s="64">
        <f t="shared" si="96"/>
        <v>40.049999999999997</v>
      </c>
      <c r="BY210" s="64">
        <f t="shared" si="97"/>
        <v>9.3999999999999986</v>
      </c>
      <c r="BZ210" s="82">
        <f t="shared" si="103"/>
        <v>0.23470661672908863</v>
      </c>
      <c r="CA210" s="64">
        <f t="shared" si="98"/>
        <v>182183.6</v>
      </c>
      <c r="CB210" s="64">
        <f t="shared" si="99"/>
        <v>238057.19999999998</v>
      </c>
      <c r="CC210" s="64"/>
      <c r="CG210" s="64">
        <f t="shared" si="104"/>
        <v>73866.5</v>
      </c>
      <c r="CH210" s="64">
        <f t="shared" si="105"/>
        <v>91724.599999999991</v>
      </c>
      <c r="CM210" s="64">
        <f t="shared" si="100"/>
        <v>73866.5</v>
      </c>
      <c r="CN210" s="64">
        <f t="shared" si="106"/>
        <v>96520.5</v>
      </c>
    </row>
    <row r="211" spans="1:92" x14ac:dyDescent="0.25">
      <c r="A211" s="1">
        <v>207</v>
      </c>
      <c r="B211" s="4">
        <v>205</v>
      </c>
      <c r="C211" s="2" t="s">
        <v>14</v>
      </c>
      <c r="D211" s="50" t="s">
        <v>766</v>
      </c>
      <c r="E211" s="4">
        <v>133926</v>
      </c>
      <c r="F211" s="2" t="s">
        <v>495</v>
      </c>
      <c r="G211" s="2" t="s">
        <v>496</v>
      </c>
      <c r="H211" s="51" t="str">
        <f t="shared" si="101"/>
        <v>100474-SB-770</v>
      </c>
      <c r="I211" s="4">
        <v>100474</v>
      </c>
      <c r="J211" s="2" t="s">
        <v>492</v>
      </c>
      <c r="K211" s="2" t="s">
        <v>19</v>
      </c>
      <c r="L211" s="2" t="s">
        <v>497</v>
      </c>
      <c r="M211" s="2" t="s">
        <v>21</v>
      </c>
      <c r="N211" s="3">
        <v>45108</v>
      </c>
      <c r="O211" s="3">
        <v>45473</v>
      </c>
      <c r="P211" s="12">
        <f t="shared" si="107"/>
        <v>31.69</v>
      </c>
      <c r="Q211" s="12"/>
      <c r="R211" s="12"/>
      <c r="S211" s="55" t="s">
        <v>1682</v>
      </c>
      <c r="T211" s="16">
        <v>31.69</v>
      </c>
      <c r="U211" s="16">
        <v>1</v>
      </c>
      <c r="V211" s="16"/>
      <c r="W211" s="17"/>
      <c r="X211" s="20"/>
      <c r="Y211" s="20"/>
      <c r="Z211" s="20"/>
      <c r="AA211" s="21"/>
      <c r="AB211" s="2" t="s">
        <v>15</v>
      </c>
      <c r="AC211" s="4">
        <v>380</v>
      </c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>
        <v>113</v>
      </c>
      <c r="AV211" s="4"/>
      <c r="AW211" s="4"/>
      <c r="AX211" s="4"/>
      <c r="AY211" s="4"/>
      <c r="AZ211" s="4"/>
      <c r="BA211" s="4"/>
      <c r="BB211" s="4"/>
      <c r="BC211" s="4">
        <v>153</v>
      </c>
      <c r="BD211" s="4"/>
      <c r="BE211" s="4"/>
      <c r="BF211" s="4"/>
      <c r="BG211" s="4"/>
      <c r="BH211" s="4">
        <f t="shared" si="102"/>
        <v>266</v>
      </c>
      <c r="BI211" s="7">
        <f t="shared" si="108"/>
        <v>32.69</v>
      </c>
      <c r="BJ211" s="7">
        <f t="shared" si="89"/>
        <v>40.589999999999996</v>
      </c>
      <c r="BK211" s="7"/>
      <c r="BL211" s="63"/>
      <c r="BM211" s="7">
        <f t="shared" si="90"/>
        <v>40.589999999999996</v>
      </c>
      <c r="BN211" s="7">
        <f t="shared" si="91"/>
        <v>7.8999999999999986</v>
      </c>
      <c r="BO211" s="89">
        <f t="shared" si="92"/>
        <v>0.1946292190194629</v>
      </c>
      <c r="BP211" s="7">
        <f t="shared" si="93"/>
        <v>12422.199999999999</v>
      </c>
      <c r="BQ211" s="7">
        <f t="shared" si="94"/>
        <v>15424.199999999999</v>
      </c>
      <c r="BR211" s="7"/>
      <c r="BS211" s="7"/>
      <c r="BU211" s="6">
        <f t="shared" si="95"/>
        <v>42.72</v>
      </c>
      <c r="BX211" s="64">
        <f t="shared" si="96"/>
        <v>42.72</v>
      </c>
      <c r="BY211" s="64">
        <f t="shared" si="97"/>
        <v>10.030000000000001</v>
      </c>
      <c r="BZ211" s="82">
        <f t="shared" si="103"/>
        <v>0.23478464419475659</v>
      </c>
      <c r="CA211" s="64">
        <f t="shared" si="98"/>
        <v>12422.199999999999</v>
      </c>
      <c r="CB211" s="64">
        <f t="shared" si="99"/>
        <v>16233.6</v>
      </c>
      <c r="CC211" s="64"/>
      <c r="CG211" s="64">
        <f t="shared" si="104"/>
        <v>8695.5399999999991</v>
      </c>
      <c r="CH211" s="64">
        <f t="shared" si="105"/>
        <v>10796.939999999999</v>
      </c>
      <c r="CM211" s="64">
        <f t="shared" si="100"/>
        <v>8695.5399999999991</v>
      </c>
      <c r="CN211" s="64">
        <f t="shared" si="106"/>
        <v>11363.52</v>
      </c>
    </row>
    <row r="212" spans="1:92" x14ac:dyDescent="0.25">
      <c r="A212" s="1">
        <v>208</v>
      </c>
      <c r="B212" s="4">
        <v>206</v>
      </c>
      <c r="C212" s="2" t="s">
        <v>14</v>
      </c>
      <c r="D212" s="50" t="s">
        <v>767</v>
      </c>
      <c r="E212" s="4">
        <v>133927</v>
      </c>
      <c r="F212" s="2" t="s">
        <v>498</v>
      </c>
      <c r="G212" s="2" t="s">
        <v>499</v>
      </c>
      <c r="H212" s="51" t="str">
        <f t="shared" si="101"/>
        <v>100474-SB-822</v>
      </c>
      <c r="I212" s="4">
        <v>100474</v>
      </c>
      <c r="J212" s="2" t="s">
        <v>492</v>
      </c>
      <c r="K212" s="2" t="s">
        <v>19</v>
      </c>
      <c r="L212" s="2" t="s">
        <v>500</v>
      </c>
      <c r="M212" s="2" t="s">
        <v>21</v>
      </c>
      <c r="N212" s="3">
        <v>45108</v>
      </c>
      <c r="O212" s="3">
        <v>45473</v>
      </c>
      <c r="P212" s="12">
        <f t="shared" si="107"/>
        <v>36.49</v>
      </c>
      <c r="Q212" s="12"/>
      <c r="R212" s="12"/>
      <c r="S212" s="55" t="s">
        <v>1682</v>
      </c>
      <c r="T212" s="16">
        <v>36.49</v>
      </c>
      <c r="U212" s="16">
        <v>1</v>
      </c>
      <c r="V212" s="16"/>
      <c r="W212" s="17"/>
      <c r="X212" s="20"/>
      <c r="Y212" s="20"/>
      <c r="Z212" s="20"/>
      <c r="AA212" s="21"/>
      <c r="AB212" s="2" t="s">
        <v>15</v>
      </c>
      <c r="AC212" s="4">
        <v>358</v>
      </c>
      <c r="AD212" s="4"/>
      <c r="AE212" s="4"/>
      <c r="AF212" s="4"/>
      <c r="AG212" s="4">
        <v>241</v>
      </c>
      <c r="AH212" s="4"/>
      <c r="AI212" s="4"/>
      <c r="AJ212" s="4">
        <v>5</v>
      </c>
      <c r="AK212" s="4"/>
      <c r="AL212" s="4"/>
      <c r="AM212" s="4">
        <v>6</v>
      </c>
      <c r="AN212" s="4"/>
      <c r="AO212" s="4"/>
      <c r="AP212" s="4"/>
      <c r="AQ212" s="4"/>
      <c r="AR212" s="4"/>
      <c r="AS212" s="4"/>
      <c r="AT212" s="4"/>
      <c r="AU212" s="4">
        <v>42</v>
      </c>
      <c r="AV212" s="4"/>
      <c r="AW212" s="4"/>
      <c r="AX212" s="4"/>
      <c r="AY212" s="4"/>
      <c r="AZ212" s="4"/>
      <c r="BA212" s="4"/>
      <c r="BB212" s="4">
        <v>12</v>
      </c>
      <c r="BC212" s="4"/>
      <c r="BD212" s="4">
        <v>5</v>
      </c>
      <c r="BE212" s="4"/>
      <c r="BF212" s="4">
        <v>25</v>
      </c>
      <c r="BG212" s="4"/>
      <c r="BH212" s="4">
        <f t="shared" si="102"/>
        <v>336</v>
      </c>
      <c r="BI212" s="7">
        <f t="shared" si="108"/>
        <v>37.49</v>
      </c>
      <c r="BJ212" s="7">
        <f t="shared" si="89"/>
        <v>46.559999999999995</v>
      </c>
      <c r="BK212" s="7"/>
      <c r="BL212" s="63"/>
      <c r="BM212" s="7">
        <f t="shared" si="90"/>
        <v>46.559999999999995</v>
      </c>
      <c r="BN212" s="7">
        <f t="shared" si="91"/>
        <v>9.0699999999999932</v>
      </c>
      <c r="BO212" s="89">
        <f t="shared" si="92"/>
        <v>0.19480240549828165</v>
      </c>
      <c r="BP212" s="7">
        <f t="shared" si="93"/>
        <v>13421.42</v>
      </c>
      <c r="BQ212" s="7">
        <f t="shared" si="94"/>
        <v>16668.48</v>
      </c>
      <c r="BR212" s="7"/>
      <c r="BS212" s="7"/>
      <c r="BU212" s="6">
        <f t="shared" si="95"/>
        <v>48.989999999999995</v>
      </c>
      <c r="BX212" s="64">
        <f t="shared" si="96"/>
        <v>48.989999999999995</v>
      </c>
      <c r="BY212" s="64">
        <f t="shared" si="97"/>
        <v>11.499999999999993</v>
      </c>
      <c r="BZ212" s="82">
        <f t="shared" si="103"/>
        <v>0.23474178403755858</v>
      </c>
      <c r="CA212" s="64">
        <f t="shared" si="98"/>
        <v>13421.42</v>
      </c>
      <c r="CB212" s="64">
        <f t="shared" si="99"/>
        <v>17538.419999999998</v>
      </c>
      <c r="CC212" s="64"/>
      <c r="CG212" s="64">
        <f t="shared" si="104"/>
        <v>12596.640000000001</v>
      </c>
      <c r="CH212" s="64">
        <f t="shared" si="105"/>
        <v>15644.159999999998</v>
      </c>
      <c r="CM212" s="64">
        <f t="shared" si="100"/>
        <v>12596.640000000001</v>
      </c>
      <c r="CN212" s="64">
        <f t="shared" si="106"/>
        <v>16460.64</v>
      </c>
    </row>
    <row r="213" spans="1:92" x14ac:dyDescent="0.25">
      <c r="A213" s="1">
        <v>209</v>
      </c>
      <c r="B213" s="4">
        <v>207</v>
      </c>
      <c r="C213" s="2" t="s">
        <v>14</v>
      </c>
      <c r="D213" s="50" t="s">
        <v>768</v>
      </c>
      <c r="E213" s="4">
        <v>133929</v>
      </c>
      <c r="F213" s="2" t="s">
        <v>501</v>
      </c>
      <c r="G213" s="2" t="s">
        <v>502</v>
      </c>
      <c r="H213" s="51" t="str">
        <f t="shared" si="101"/>
        <v>100474-SB-210</v>
      </c>
      <c r="I213" s="4">
        <v>100474</v>
      </c>
      <c r="J213" s="2" t="s">
        <v>492</v>
      </c>
      <c r="K213" s="2" t="s">
        <v>19</v>
      </c>
      <c r="L213" s="2" t="s">
        <v>503</v>
      </c>
      <c r="M213" s="2" t="s">
        <v>21</v>
      </c>
      <c r="N213" s="3">
        <v>45108</v>
      </c>
      <c r="O213" s="3">
        <v>45473</v>
      </c>
      <c r="P213" s="12">
        <f t="shared" si="107"/>
        <v>36.19</v>
      </c>
      <c r="Q213" s="12"/>
      <c r="R213" s="12"/>
      <c r="S213" s="55" t="s">
        <v>1682</v>
      </c>
      <c r="T213" s="16">
        <v>36.19</v>
      </c>
      <c r="U213" s="16">
        <v>1</v>
      </c>
      <c r="V213" s="16"/>
      <c r="W213" s="17"/>
      <c r="X213" s="20"/>
      <c r="Y213" s="20"/>
      <c r="Z213" s="20"/>
      <c r="AA213" s="21"/>
      <c r="AB213" s="2" t="s">
        <v>15</v>
      </c>
      <c r="AC213" s="4">
        <v>1271</v>
      </c>
      <c r="AD213" s="4">
        <v>18</v>
      </c>
      <c r="AE213" s="4"/>
      <c r="AF213" s="4">
        <v>14</v>
      </c>
      <c r="AG213" s="4"/>
      <c r="AH213" s="4">
        <v>218</v>
      </c>
      <c r="AI213" s="4"/>
      <c r="AJ213" s="4">
        <v>3</v>
      </c>
      <c r="AK213" s="4"/>
      <c r="AL213" s="4">
        <v>25</v>
      </c>
      <c r="AM213" s="4"/>
      <c r="AN213" s="4"/>
      <c r="AO213" s="4"/>
      <c r="AP213" s="4"/>
      <c r="AQ213" s="4"/>
      <c r="AR213" s="4"/>
      <c r="AS213" s="4"/>
      <c r="AT213" s="4">
        <v>6</v>
      </c>
      <c r="AU213" s="4">
        <v>249</v>
      </c>
      <c r="AV213" s="4"/>
      <c r="AW213" s="4">
        <v>72</v>
      </c>
      <c r="AX213" s="4">
        <v>11</v>
      </c>
      <c r="AY213" s="4"/>
      <c r="AZ213" s="4"/>
      <c r="BA213" s="4">
        <v>5</v>
      </c>
      <c r="BB213" s="4">
        <v>8</v>
      </c>
      <c r="BC213" s="4">
        <v>4</v>
      </c>
      <c r="BD213" s="4"/>
      <c r="BE213" s="4"/>
      <c r="BF213" s="4"/>
      <c r="BG213" s="4">
        <v>2</v>
      </c>
      <c r="BH213" s="4">
        <f t="shared" si="102"/>
        <v>635</v>
      </c>
      <c r="BI213" s="7">
        <f t="shared" si="108"/>
        <v>37.19</v>
      </c>
      <c r="BJ213" s="7">
        <f t="shared" si="89"/>
        <v>46.18</v>
      </c>
      <c r="BK213" s="7"/>
      <c r="BL213" s="63"/>
      <c r="BM213" s="7">
        <f t="shared" si="90"/>
        <v>46.18</v>
      </c>
      <c r="BN213" s="7">
        <f t="shared" si="91"/>
        <v>8.990000000000002</v>
      </c>
      <c r="BO213" s="89">
        <f t="shared" si="92"/>
        <v>0.19467301862278047</v>
      </c>
      <c r="BP213" s="7">
        <f t="shared" si="93"/>
        <v>47268.49</v>
      </c>
      <c r="BQ213" s="7">
        <f t="shared" si="94"/>
        <v>58694.78</v>
      </c>
      <c r="BR213" s="7"/>
      <c r="BS213" s="7"/>
      <c r="BU213" s="6">
        <f t="shared" si="95"/>
        <v>48.6</v>
      </c>
      <c r="BX213" s="64">
        <f t="shared" si="96"/>
        <v>48.6</v>
      </c>
      <c r="BY213" s="64">
        <f t="shared" si="97"/>
        <v>11.410000000000004</v>
      </c>
      <c r="BZ213" s="82">
        <f t="shared" si="103"/>
        <v>0.23477366255144039</v>
      </c>
      <c r="CA213" s="64">
        <f t="shared" si="98"/>
        <v>47268.49</v>
      </c>
      <c r="CB213" s="64">
        <f t="shared" si="99"/>
        <v>61770.6</v>
      </c>
      <c r="CC213" s="64"/>
      <c r="CG213" s="64">
        <f t="shared" si="104"/>
        <v>23615.649999999998</v>
      </c>
      <c r="CH213" s="64">
        <f t="shared" si="105"/>
        <v>29324.3</v>
      </c>
      <c r="CM213" s="64">
        <f t="shared" si="100"/>
        <v>23615.649999999998</v>
      </c>
      <c r="CN213" s="64">
        <f t="shared" si="106"/>
        <v>30861</v>
      </c>
    </row>
    <row r="214" spans="1:92" x14ac:dyDescent="0.25">
      <c r="A214" s="1">
        <v>210</v>
      </c>
      <c r="B214" s="4">
        <v>208</v>
      </c>
      <c r="C214" s="2" t="s">
        <v>14</v>
      </c>
      <c r="D214" s="50" t="s">
        <v>769</v>
      </c>
      <c r="E214" s="4">
        <v>140273</v>
      </c>
      <c r="F214" s="2" t="s">
        <v>504</v>
      </c>
      <c r="G214" s="2" t="s">
        <v>505</v>
      </c>
      <c r="H214" s="51" t="str">
        <f t="shared" si="101"/>
        <v>100474-SB-2000</v>
      </c>
      <c r="I214" s="4">
        <v>100474</v>
      </c>
      <c r="J214" s="2" t="s">
        <v>492</v>
      </c>
      <c r="K214" s="2" t="s">
        <v>19</v>
      </c>
      <c r="L214" s="2" t="s">
        <v>308</v>
      </c>
      <c r="M214" s="2" t="s">
        <v>21</v>
      </c>
      <c r="N214" s="3">
        <v>45108</v>
      </c>
      <c r="O214" s="3">
        <v>45473</v>
      </c>
      <c r="P214" s="12">
        <f t="shared" si="107"/>
        <v>37.65</v>
      </c>
      <c r="Q214" s="12"/>
      <c r="R214" s="12"/>
      <c r="S214" s="55" t="s">
        <v>1682</v>
      </c>
      <c r="T214" s="16">
        <v>37.65</v>
      </c>
      <c r="U214" s="16">
        <v>1</v>
      </c>
      <c r="V214" s="16"/>
      <c r="W214" s="17"/>
      <c r="X214" s="20"/>
      <c r="Y214" s="20"/>
      <c r="Z214" s="20"/>
      <c r="AA214" s="21"/>
      <c r="AB214" s="2" t="s">
        <v>15</v>
      </c>
      <c r="AC214" s="4">
        <v>390</v>
      </c>
      <c r="AD214" s="4">
        <v>62</v>
      </c>
      <c r="AE214" s="4">
        <v>4</v>
      </c>
      <c r="AF214" s="4">
        <v>24</v>
      </c>
      <c r="AG214" s="4"/>
      <c r="AH214" s="4"/>
      <c r="AI214" s="4"/>
      <c r="AJ214" s="4">
        <v>9</v>
      </c>
      <c r="AK214" s="4"/>
      <c r="AL214" s="4"/>
      <c r="AM214" s="4"/>
      <c r="AN214" s="4"/>
      <c r="AO214" s="4"/>
      <c r="AP214" s="4">
        <v>1</v>
      </c>
      <c r="AQ214" s="4"/>
      <c r="AR214" s="4"/>
      <c r="AS214" s="4"/>
      <c r="AT214" s="4"/>
      <c r="AU214" s="4">
        <v>26</v>
      </c>
      <c r="AV214" s="4"/>
      <c r="AW214" s="4"/>
      <c r="AX214" s="4">
        <v>2</v>
      </c>
      <c r="AY214" s="4"/>
      <c r="AZ214" s="4"/>
      <c r="BA214" s="4"/>
      <c r="BB214" s="4"/>
      <c r="BC214" s="4"/>
      <c r="BD214" s="4"/>
      <c r="BE214" s="4"/>
      <c r="BF214" s="4">
        <v>39</v>
      </c>
      <c r="BG214" s="4">
        <v>1</v>
      </c>
      <c r="BH214" s="4">
        <f t="shared" si="102"/>
        <v>168</v>
      </c>
      <c r="BI214" s="7">
        <f t="shared" si="108"/>
        <v>38.65</v>
      </c>
      <c r="BJ214" s="7">
        <f t="shared" si="89"/>
        <v>48</v>
      </c>
      <c r="BK214" s="7"/>
      <c r="BL214" s="63"/>
      <c r="BM214" s="7">
        <f t="shared" si="90"/>
        <v>48</v>
      </c>
      <c r="BN214" s="7">
        <f t="shared" si="91"/>
        <v>9.3500000000000014</v>
      </c>
      <c r="BO214" s="89">
        <f t="shared" si="92"/>
        <v>0.1947916666666667</v>
      </c>
      <c r="BP214" s="7">
        <f t="shared" si="93"/>
        <v>15073.5</v>
      </c>
      <c r="BQ214" s="7">
        <f t="shared" si="94"/>
        <v>18720</v>
      </c>
      <c r="BR214" s="7"/>
      <c r="BS214" s="7"/>
      <c r="BU214" s="6">
        <f t="shared" si="95"/>
        <v>50.51</v>
      </c>
      <c r="BX214" s="64">
        <f t="shared" si="96"/>
        <v>50.51</v>
      </c>
      <c r="BY214" s="64">
        <f t="shared" si="97"/>
        <v>11.86</v>
      </c>
      <c r="BZ214" s="82">
        <f t="shared" si="103"/>
        <v>0.23480498911106712</v>
      </c>
      <c r="CA214" s="64">
        <f t="shared" si="98"/>
        <v>15073.5</v>
      </c>
      <c r="CB214" s="64">
        <f t="shared" si="99"/>
        <v>19698.899999999998</v>
      </c>
      <c r="CC214" s="64"/>
      <c r="CG214" s="64">
        <f t="shared" si="104"/>
        <v>6493.2</v>
      </c>
      <c r="CH214" s="64">
        <f t="shared" si="105"/>
        <v>8064</v>
      </c>
      <c r="CM214" s="64">
        <f t="shared" si="100"/>
        <v>6493.2</v>
      </c>
      <c r="CN214" s="64">
        <f t="shared" si="106"/>
        <v>8485.68</v>
      </c>
    </row>
    <row r="215" spans="1:92" x14ac:dyDescent="0.25">
      <c r="A215" s="1">
        <v>211</v>
      </c>
      <c r="B215" s="4">
        <v>209</v>
      </c>
      <c r="C215" s="2" t="s">
        <v>14</v>
      </c>
      <c r="D215" s="50" t="s">
        <v>770</v>
      </c>
      <c r="E215" s="4">
        <v>102558</v>
      </c>
      <c r="F215" s="4">
        <v>19232</v>
      </c>
      <c r="G215" s="2" t="s">
        <v>506</v>
      </c>
      <c r="H215" s="51" t="str">
        <f t="shared" si="101"/>
        <v>100524-19232</v>
      </c>
      <c r="I215" s="4">
        <v>100524</v>
      </c>
      <c r="J215" s="2" t="s">
        <v>507</v>
      </c>
      <c r="K215" s="2" t="s">
        <v>19</v>
      </c>
      <c r="L215" s="2" t="s">
        <v>508</v>
      </c>
      <c r="M215" s="2" t="s">
        <v>21</v>
      </c>
      <c r="N215" s="3">
        <v>45108</v>
      </c>
      <c r="O215" s="3">
        <v>45473</v>
      </c>
      <c r="P215" s="12"/>
      <c r="Q215" s="12"/>
      <c r="R215" s="12"/>
      <c r="S215" s="13"/>
      <c r="T215" s="16">
        <v>23.9</v>
      </c>
      <c r="U215" s="16">
        <v>1</v>
      </c>
      <c r="V215" s="16"/>
      <c r="W215" s="17"/>
      <c r="X215" s="20"/>
      <c r="Y215" s="20"/>
      <c r="Z215" s="20"/>
      <c r="AA215" s="21"/>
      <c r="AB215" s="2" t="s">
        <v>15</v>
      </c>
      <c r="AC215" s="4">
        <v>2032</v>
      </c>
      <c r="AD215" s="4">
        <v>115</v>
      </c>
      <c r="AE215" s="4">
        <v>33</v>
      </c>
      <c r="AF215" s="4">
        <v>17</v>
      </c>
      <c r="AG215" s="4">
        <v>27</v>
      </c>
      <c r="AH215" s="4"/>
      <c r="AI215" s="4"/>
      <c r="AJ215" s="4"/>
      <c r="AK215" s="4"/>
      <c r="AL215" s="4">
        <v>5</v>
      </c>
      <c r="AM215" s="4"/>
      <c r="AN215" s="4">
        <v>536</v>
      </c>
      <c r="AO215" s="4"/>
      <c r="AP215" s="4">
        <v>2</v>
      </c>
      <c r="AQ215" s="4">
        <v>11</v>
      </c>
      <c r="AR215" s="4">
        <v>180</v>
      </c>
      <c r="AS215" s="4">
        <v>4</v>
      </c>
      <c r="AT215" s="4">
        <v>110</v>
      </c>
      <c r="AU215" s="4">
        <v>90</v>
      </c>
      <c r="AV215" s="4">
        <v>176</v>
      </c>
      <c r="AW215" s="4"/>
      <c r="AX215" s="4">
        <v>1</v>
      </c>
      <c r="AY215" s="4">
        <v>68</v>
      </c>
      <c r="AZ215" s="4"/>
      <c r="BA215" s="4"/>
      <c r="BB215" s="4">
        <v>4</v>
      </c>
      <c r="BC215" s="4"/>
      <c r="BD215" s="4"/>
      <c r="BE215" s="4"/>
      <c r="BF215" s="4"/>
      <c r="BG215" s="4"/>
      <c r="BH215" s="4">
        <f t="shared" si="102"/>
        <v>1379</v>
      </c>
      <c r="BI215" s="7">
        <f t="shared" si="108"/>
        <v>24.9</v>
      </c>
      <c r="BJ215" s="7">
        <f t="shared" si="89"/>
        <v>30.92</v>
      </c>
      <c r="BK215" s="7"/>
      <c r="BL215" s="63"/>
      <c r="BM215" s="7">
        <f t="shared" si="90"/>
        <v>30.92</v>
      </c>
      <c r="BN215" s="7">
        <f t="shared" si="91"/>
        <v>6.0200000000000031</v>
      </c>
      <c r="BO215" s="89">
        <f t="shared" si="92"/>
        <v>0.19469598965071161</v>
      </c>
      <c r="BP215" s="7">
        <f t="shared" si="93"/>
        <v>50596.799999999996</v>
      </c>
      <c r="BQ215" s="7">
        <f t="shared" si="94"/>
        <v>62829.440000000002</v>
      </c>
      <c r="BR215" s="7"/>
      <c r="BS215" s="7"/>
      <c r="BU215" s="6">
        <f t="shared" si="95"/>
        <v>32.53</v>
      </c>
      <c r="BX215" s="64">
        <f t="shared" si="96"/>
        <v>32.53</v>
      </c>
      <c r="BY215" s="64">
        <f t="shared" si="97"/>
        <v>7.6300000000000026</v>
      </c>
      <c r="BZ215" s="82">
        <f t="shared" si="103"/>
        <v>0.23455272056563178</v>
      </c>
      <c r="CA215" s="64">
        <f t="shared" si="98"/>
        <v>50596.799999999996</v>
      </c>
      <c r="CB215" s="64">
        <f t="shared" si="99"/>
        <v>66100.960000000006</v>
      </c>
      <c r="CC215" s="64"/>
      <c r="CG215" s="64">
        <f t="shared" si="104"/>
        <v>34337.1</v>
      </c>
      <c r="CH215" s="64">
        <f t="shared" si="105"/>
        <v>42638.68</v>
      </c>
      <c r="CM215" s="64">
        <f t="shared" si="100"/>
        <v>34337.1</v>
      </c>
      <c r="CN215" s="64">
        <f t="shared" si="106"/>
        <v>44858.87</v>
      </c>
    </row>
    <row r="216" spans="1:92" x14ac:dyDescent="0.25">
      <c r="A216" s="1">
        <v>212</v>
      </c>
      <c r="B216" s="4">
        <v>210</v>
      </c>
      <c r="C216" s="2" t="s">
        <v>14</v>
      </c>
      <c r="D216" s="50" t="s">
        <v>771</v>
      </c>
      <c r="E216" s="4">
        <v>113031</v>
      </c>
      <c r="F216" s="4">
        <v>19231</v>
      </c>
      <c r="G216" s="2" t="s">
        <v>509</v>
      </c>
      <c r="H216" s="51" t="str">
        <f t="shared" si="101"/>
        <v>100524-19231</v>
      </c>
      <c r="I216" s="4">
        <v>100524</v>
      </c>
      <c r="J216" s="2" t="s">
        <v>507</v>
      </c>
      <c r="K216" s="2" t="s">
        <v>19</v>
      </c>
      <c r="L216" s="2" t="s">
        <v>508</v>
      </c>
      <c r="M216" s="2" t="s">
        <v>21</v>
      </c>
      <c r="N216" s="3">
        <v>45108</v>
      </c>
      <c r="O216" s="3">
        <v>45473</v>
      </c>
      <c r="P216" s="12"/>
      <c r="Q216" s="12"/>
      <c r="R216" s="12"/>
      <c r="S216" s="13"/>
      <c r="T216" s="16">
        <v>18.75</v>
      </c>
      <c r="U216" s="16">
        <v>1</v>
      </c>
      <c r="V216" s="16"/>
      <c r="W216" s="17"/>
      <c r="X216" s="20"/>
      <c r="Y216" s="20"/>
      <c r="Z216" s="20"/>
      <c r="AA216" s="21"/>
      <c r="AB216" s="2" t="s">
        <v>15</v>
      </c>
      <c r="AC216" s="4">
        <v>1425</v>
      </c>
      <c r="AD216" s="4"/>
      <c r="AE216" s="4"/>
      <c r="AF216" s="4">
        <v>329</v>
      </c>
      <c r="AG216" s="4">
        <v>121</v>
      </c>
      <c r="AH216" s="4"/>
      <c r="AI216" s="4">
        <v>1</v>
      </c>
      <c r="AJ216" s="4">
        <v>118</v>
      </c>
      <c r="AK216" s="4"/>
      <c r="AL216" s="4">
        <v>2</v>
      </c>
      <c r="AM216" s="4"/>
      <c r="AN216" s="4">
        <v>95</v>
      </c>
      <c r="AO216" s="4"/>
      <c r="AP216" s="4">
        <v>131</v>
      </c>
      <c r="AQ216" s="4"/>
      <c r="AR216" s="4">
        <v>5</v>
      </c>
      <c r="AS216" s="4">
        <v>4</v>
      </c>
      <c r="AT216" s="4"/>
      <c r="AU216" s="4">
        <v>10</v>
      </c>
      <c r="AV216" s="4"/>
      <c r="AW216" s="4"/>
      <c r="AX216" s="4">
        <v>22</v>
      </c>
      <c r="AY216" s="4"/>
      <c r="AZ216" s="4"/>
      <c r="BA216" s="4"/>
      <c r="BB216" s="4">
        <v>20</v>
      </c>
      <c r="BC216" s="4">
        <v>46</v>
      </c>
      <c r="BD216" s="4"/>
      <c r="BE216" s="4"/>
      <c r="BF216" s="4"/>
      <c r="BG216" s="4"/>
      <c r="BH216" s="4">
        <f t="shared" si="102"/>
        <v>904</v>
      </c>
      <c r="BI216" s="7">
        <f t="shared" si="108"/>
        <v>19.75</v>
      </c>
      <c r="BJ216" s="7">
        <f t="shared" si="89"/>
        <v>24.520000000000003</v>
      </c>
      <c r="BK216" s="7"/>
      <c r="BL216" s="63"/>
      <c r="BM216" s="7">
        <f t="shared" si="90"/>
        <v>24.520000000000003</v>
      </c>
      <c r="BN216" s="7">
        <f t="shared" si="91"/>
        <v>4.7700000000000031</v>
      </c>
      <c r="BO216" s="89">
        <f t="shared" si="92"/>
        <v>0.19453507340946177</v>
      </c>
      <c r="BP216" s="7">
        <f t="shared" si="93"/>
        <v>28143.75</v>
      </c>
      <c r="BQ216" s="7">
        <f t="shared" si="94"/>
        <v>34941.000000000007</v>
      </c>
      <c r="BR216" s="7"/>
      <c r="BS216" s="7"/>
      <c r="BU216" s="6">
        <f t="shared" si="95"/>
        <v>25.8</v>
      </c>
      <c r="BX216" s="64">
        <f t="shared" si="96"/>
        <v>25.8</v>
      </c>
      <c r="BY216" s="64">
        <f t="shared" si="97"/>
        <v>6.0500000000000007</v>
      </c>
      <c r="BZ216" s="82">
        <f t="shared" si="103"/>
        <v>0.23449612403100778</v>
      </c>
      <c r="CA216" s="64">
        <f t="shared" si="98"/>
        <v>28143.75</v>
      </c>
      <c r="CB216" s="64">
        <f t="shared" si="99"/>
        <v>36765</v>
      </c>
      <c r="CC216" s="64"/>
      <c r="CG216" s="64">
        <f t="shared" si="104"/>
        <v>17854</v>
      </c>
      <c r="CH216" s="64">
        <f t="shared" si="105"/>
        <v>22166.080000000002</v>
      </c>
      <c r="CM216" s="64">
        <f t="shared" si="100"/>
        <v>17854</v>
      </c>
      <c r="CN216" s="64">
        <f t="shared" si="106"/>
        <v>23323.200000000001</v>
      </c>
    </row>
    <row r="217" spans="1:92" x14ac:dyDescent="0.25">
      <c r="A217" s="1">
        <v>213</v>
      </c>
      <c r="B217" s="4">
        <v>211</v>
      </c>
      <c r="C217" s="2" t="s">
        <v>14</v>
      </c>
      <c r="D217" s="50" t="s">
        <v>772</v>
      </c>
      <c r="E217" s="4">
        <v>133798</v>
      </c>
      <c r="F217" s="4">
        <v>19321</v>
      </c>
      <c r="G217" s="2" t="s">
        <v>510</v>
      </c>
      <c r="H217" s="51" t="str">
        <f t="shared" si="101"/>
        <v>100524-19321</v>
      </c>
      <c r="I217" s="4">
        <v>100524</v>
      </c>
      <c r="J217" s="2" t="s">
        <v>507</v>
      </c>
      <c r="K217" s="2" t="s">
        <v>19</v>
      </c>
      <c r="L217" s="2" t="s">
        <v>511</v>
      </c>
      <c r="M217" s="2" t="s">
        <v>21</v>
      </c>
      <c r="N217" s="3">
        <v>45108</v>
      </c>
      <c r="O217" s="3">
        <v>45473</v>
      </c>
      <c r="P217" s="12"/>
      <c r="Q217" s="12"/>
      <c r="R217" s="12"/>
      <c r="S217" s="13"/>
      <c r="T217" s="16">
        <v>20.96</v>
      </c>
      <c r="U217" s="16">
        <v>1</v>
      </c>
      <c r="V217" s="16"/>
      <c r="W217" s="17"/>
      <c r="X217" s="20"/>
      <c r="Y217" s="20"/>
      <c r="Z217" s="20"/>
      <c r="AA217" s="21"/>
      <c r="AB217" s="2" t="s">
        <v>15</v>
      </c>
      <c r="AC217" s="4">
        <v>2629</v>
      </c>
      <c r="AD217" s="4"/>
      <c r="AE217" s="4"/>
      <c r="AF217" s="4">
        <v>13</v>
      </c>
      <c r="AG217" s="4"/>
      <c r="AH217" s="4">
        <v>50</v>
      </c>
      <c r="AI217" s="4">
        <v>10</v>
      </c>
      <c r="AJ217" s="4"/>
      <c r="AK217" s="4"/>
      <c r="AL217" s="4"/>
      <c r="AM217" s="4"/>
      <c r="AN217" s="4"/>
      <c r="AO217" s="4"/>
      <c r="AP217" s="4"/>
      <c r="AQ217" s="4"/>
      <c r="AR217" s="4">
        <v>3</v>
      </c>
      <c r="AS217" s="4"/>
      <c r="AT217" s="4"/>
      <c r="AU217" s="4"/>
      <c r="AV217" s="4"/>
      <c r="AW217" s="4"/>
      <c r="AX217" s="4"/>
      <c r="AY217" s="4"/>
      <c r="AZ217" s="4"/>
      <c r="BA217" s="4"/>
      <c r="BB217" s="4">
        <v>41</v>
      </c>
      <c r="BC217" s="4">
        <v>1</v>
      </c>
      <c r="BD217" s="4"/>
      <c r="BE217" s="4"/>
      <c r="BF217" s="4"/>
      <c r="BG217" s="4"/>
      <c r="BH217" s="4">
        <f t="shared" si="102"/>
        <v>118</v>
      </c>
      <c r="BI217" s="7">
        <f t="shared" si="108"/>
        <v>21.96</v>
      </c>
      <c r="BJ217" s="7">
        <f t="shared" si="89"/>
        <v>27.26</v>
      </c>
      <c r="BK217" s="7"/>
      <c r="BL217" s="63"/>
      <c r="BM217" s="7">
        <f t="shared" si="90"/>
        <v>27.26</v>
      </c>
      <c r="BN217" s="7">
        <f t="shared" si="91"/>
        <v>5.3000000000000007</v>
      </c>
      <c r="BO217" s="89">
        <f t="shared" si="92"/>
        <v>0.19442406456346295</v>
      </c>
      <c r="BP217" s="7">
        <f t="shared" si="93"/>
        <v>57732.840000000004</v>
      </c>
      <c r="BQ217" s="7">
        <f t="shared" si="94"/>
        <v>71666.540000000008</v>
      </c>
      <c r="BR217" s="7"/>
      <c r="BS217" s="7"/>
      <c r="BU217" s="6">
        <f t="shared" si="95"/>
        <v>28.69</v>
      </c>
      <c r="BX217" s="64">
        <f t="shared" si="96"/>
        <v>28.69</v>
      </c>
      <c r="BY217" s="64">
        <f t="shared" si="97"/>
        <v>6.73</v>
      </c>
      <c r="BZ217" s="82">
        <f t="shared" si="103"/>
        <v>0.23457650749390033</v>
      </c>
      <c r="CA217" s="64">
        <f t="shared" si="98"/>
        <v>57732.840000000004</v>
      </c>
      <c r="CB217" s="64">
        <f t="shared" si="99"/>
        <v>75426.010000000009</v>
      </c>
      <c r="CC217" s="64"/>
      <c r="CG217" s="64">
        <f t="shared" si="104"/>
        <v>2591.2800000000002</v>
      </c>
      <c r="CH217" s="64">
        <f t="shared" si="105"/>
        <v>3216.6800000000003</v>
      </c>
      <c r="CM217" s="64">
        <f t="shared" si="100"/>
        <v>2591.2800000000002</v>
      </c>
      <c r="CN217" s="64">
        <f t="shared" si="106"/>
        <v>3385.42</v>
      </c>
    </row>
    <row r="218" spans="1:92" x14ac:dyDescent="0.25">
      <c r="A218" s="1">
        <v>214</v>
      </c>
      <c r="B218" s="4">
        <v>212</v>
      </c>
      <c r="C218" s="2" t="s">
        <v>14</v>
      </c>
      <c r="D218" s="50" t="s">
        <v>773</v>
      </c>
      <c r="E218" s="4">
        <v>134083</v>
      </c>
      <c r="F218" s="4">
        <v>19322</v>
      </c>
      <c r="G218" s="2" t="s">
        <v>512</v>
      </c>
      <c r="H218" s="51" t="str">
        <f t="shared" si="101"/>
        <v>100524-19322</v>
      </c>
      <c r="I218" s="4">
        <v>100524</v>
      </c>
      <c r="J218" s="2" t="s">
        <v>507</v>
      </c>
      <c r="K218" s="2" t="s">
        <v>19</v>
      </c>
      <c r="L218" s="2" t="s">
        <v>511</v>
      </c>
      <c r="M218" s="2" t="s">
        <v>21</v>
      </c>
      <c r="N218" s="3">
        <v>45108</v>
      </c>
      <c r="O218" s="3">
        <v>45473</v>
      </c>
      <c r="P218" s="12"/>
      <c r="Q218" s="12"/>
      <c r="R218" s="12"/>
      <c r="S218" s="13"/>
      <c r="T218" s="16">
        <v>25.05</v>
      </c>
      <c r="U218" s="16">
        <v>1</v>
      </c>
      <c r="V218" s="16"/>
      <c r="W218" s="17"/>
      <c r="X218" s="20"/>
      <c r="Y218" s="20"/>
      <c r="Z218" s="20"/>
      <c r="AA218" s="21"/>
      <c r="AB218" s="2" t="s">
        <v>15</v>
      </c>
      <c r="AC218" s="4">
        <v>2906</v>
      </c>
      <c r="AD218" s="4"/>
      <c r="AE218" s="4"/>
      <c r="AF218" s="4">
        <v>35</v>
      </c>
      <c r="AG218" s="4"/>
      <c r="AH218" s="4"/>
      <c r="AI218" s="4">
        <v>633</v>
      </c>
      <c r="AJ218" s="4">
        <v>34</v>
      </c>
      <c r="AK218" s="4"/>
      <c r="AL218" s="4">
        <v>1</v>
      </c>
      <c r="AM218" s="4"/>
      <c r="AN218" s="4"/>
      <c r="AO218" s="4"/>
      <c r="AP218" s="4"/>
      <c r="AQ218" s="4">
        <v>3</v>
      </c>
      <c r="AR218" s="4"/>
      <c r="AS218" s="4"/>
      <c r="AT218" s="4"/>
      <c r="AU218" s="4"/>
      <c r="AV218" s="4">
        <v>5</v>
      </c>
      <c r="AW218" s="4">
        <v>523</v>
      </c>
      <c r="AX218" s="4">
        <v>10</v>
      </c>
      <c r="AY218" s="4">
        <v>134</v>
      </c>
      <c r="AZ218" s="4"/>
      <c r="BA218" s="4">
        <v>10</v>
      </c>
      <c r="BB218" s="4">
        <v>5</v>
      </c>
      <c r="BC218" s="4"/>
      <c r="BD218" s="4"/>
      <c r="BE218" s="4">
        <v>138</v>
      </c>
      <c r="BF218" s="4"/>
      <c r="BG218" s="4"/>
      <c r="BH218" s="4">
        <f t="shared" si="102"/>
        <v>1531</v>
      </c>
      <c r="BI218" s="7">
        <f t="shared" si="108"/>
        <v>26.05</v>
      </c>
      <c r="BJ218" s="7">
        <f t="shared" si="89"/>
        <v>32.35</v>
      </c>
      <c r="BK218" s="7"/>
      <c r="BL218" s="63"/>
      <c r="BM218" s="7">
        <f t="shared" si="90"/>
        <v>32.35</v>
      </c>
      <c r="BN218" s="7">
        <f t="shared" si="91"/>
        <v>6.3000000000000007</v>
      </c>
      <c r="BO218" s="89">
        <f t="shared" si="92"/>
        <v>0.19474497681607419</v>
      </c>
      <c r="BP218" s="7">
        <f t="shared" si="93"/>
        <v>75701.3</v>
      </c>
      <c r="BQ218" s="7">
        <f t="shared" si="94"/>
        <v>94009.1</v>
      </c>
      <c r="BR218" s="7"/>
      <c r="BS218" s="7"/>
      <c r="BU218" s="6">
        <f t="shared" si="95"/>
        <v>34.04</v>
      </c>
      <c r="BX218" s="64">
        <f t="shared" si="96"/>
        <v>34.04</v>
      </c>
      <c r="BY218" s="64">
        <f t="shared" si="97"/>
        <v>7.9899999999999984</v>
      </c>
      <c r="BZ218" s="82">
        <f t="shared" si="103"/>
        <v>0.23472385428907164</v>
      </c>
      <c r="CA218" s="64">
        <f t="shared" si="98"/>
        <v>75701.3</v>
      </c>
      <c r="CB218" s="64">
        <f t="shared" si="99"/>
        <v>98920.239999999991</v>
      </c>
      <c r="CC218" s="64"/>
      <c r="CG218" s="64">
        <f t="shared" si="104"/>
        <v>39882.550000000003</v>
      </c>
      <c r="CH218" s="64">
        <f t="shared" si="105"/>
        <v>49527.85</v>
      </c>
      <c r="CM218" s="64">
        <f t="shared" si="100"/>
        <v>39882.550000000003</v>
      </c>
      <c r="CN218" s="64">
        <f t="shared" si="106"/>
        <v>52115.24</v>
      </c>
    </row>
    <row r="219" spans="1:92" x14ac:dyDescent="0.25">
      <c r="A219" s="1">
        <v>215</v>
      </c>
      <c r="B219" s="4">
        <v>213</v>
      </c>
      <c r="C219" s="2" t="s">
        <v>14</v>
      </c>
      <c r="D219" s="50" t="s">
        <v>774</v>
      </c>
      <c r="E219" s="4">
        <v>403799</v>
      </c>
      <c r="F219" s="4">
        <v>78976</v>
      </c>
      <c r="G219" s="2" t="s">
        <v>513</v>
      </c>
      <c r="H219" s="51" t="str">
        <f t="shared" si="101"/>
        <v>100524-78976</v>
      </c>
      <c r="I219" s="4">
        <v>100524</v>
      </c>
      <c r="J219" s="2" t="s">
        <v>507</v>
      </c>
      <c r="K219" s="2" t="s">
        <v>19</v>
      </c>
      <c r="L219" s="2" t="s">
        <v>238</v>
      </c>
      <c r="M219" s="2" t="s">
        <v>21</v>
      </c>
      <c r="N219" s="3">
        <v>45108</v>
      </c>
      <c r="O219" s="3">
        <v>45473</v>
      </c>
      <c r="P219" s="12"/>
      <c r="Q219" s="12"/>
      <c r="R219" s="12"/>
      <c r="S219" s="13"/>
      <c r="T219" s="16">
        <v>51.92</v>
      </c>
      <c r="U219" s="16"/>
      <c r="V219" s="16"/>
      <c r="W219" s="17"/>
      <c r="X219" s="20">
        <v>51.921999999999997</v>
      </c>
      <c r="Y219" s="20">
        <v>1</v>
      </c>
      <c r="Z219" s="20"/>
      <c r="AA219" s="56" t="s">
        <v>1671</v>
      </c>
      <c r="AB219" s="2" t="s">
        <v>15</v>
      </c>
      <c r="AC219" s="4">
        <v>493</v>
      </c>
      <c r="AD219" s="4"/>
      <c r="AE219" s="4"/>
      <c r="AF219" s="4"/>
      <c r="AG219" s="4"/>
      <c r="AH219" s="4"/>
      <c r="AI219" s="4">
        <v>4</v>
      </c>
      <c r="AJ219" s="4"/>
      <c r="AK219" s="4"/>
      <c r="AL219" s="4"/>
      <c r="AM219" s="4"/>
      <c r="AN219" s="4"/>
      <c r="AO219" s="4"/>
      <c r="AP219" s="4">
        <v>60</v>
      </c>
      <c r="AQ219" s="4"/>
      <c r="AR219" s="4">
        <v>2</v>
      </c>
      <c r="AS219" s="4"/>
      <c r="AT219" s="4">
        <v>47</v>
      </c>
      <c r="AU219" s="4"/>
      <c r="AV219" s="4"/>
      <c r="AW219" s="4"/>
      <c r="AX219" s="4"/>
      <c r="AY219" s="4"/>
      <c r="AZ219" s="4"/>
      <c r="BA219" s="4">
        <v>12</v>
      </c>
      <c r="BB219" s="4"/>
      <c r="BC219" s="4"/>
      <c r="BD219" s="4"/>
      <c r="BE219" s="4"/>
      <c r="BF219" s="4"/>
      <c r="BG219" s="4"/>
      <c r="BH219" s="4">
        <f t="shared" si="102"/>
        <v>125</v>
      </c>
      <c r="BI219" s="7">
        <f t="shared" ref="BI219:BI224" si="110">X219+Y219</f>
        <v>52.921999999999997</v>
      </c>
      <c r="BJ219" s="7">
        <f t="shared" si="89"/>
        <v>65.73</v>
      </c>
      <c r="BK219" s="7"/>
      <c r="BL219" s="63">
        <v>-11.54</v>
      </c>
      <c r="BM219" s="7">
        <f t="shared" si="90"/>
        <v>54.190000000000005</v>
      </c>
      <c r="BN219" s="7">
        <f t="shared" si="91"/>
        <v>12.808000000000007</v>
      </c>
      <c r="BO219" s="89">
        <f t="shared" si="92"/>
        <v>0.19485775140727227</v>
      </c>
      <c r="BP219" s="7">
        <f t="shared" si="93"/>
        <v>26090.545999999998</v>
      </c>
      <c r="BQ219" s="7">
        <f t="shared" si="94"/>
        <v>32404.890000000003</v>
      </c>
      <c r="BR219" s="7"/>
      <c r="BS219" s="7"/>
      <c r="BU219" s="6">
        <f t="shared" si="95"/>
        <v>69.160000000000011</v>
      </c>
      <c r="BW219" s="65">
        <f t="shared" ref="BW219:BW224" si="111">BL219</f>
        <v>-11.54</v>
      </c>
      <c r="BX219" s="64">
        <f t="shared" si="96"/>
        <v>57.620000000000012</v>
      </c>
      <c r="BY219" s="64">
        <f t="shared" si="97"/>
        <v>16.238000000000014</v>
      </c>
      <c r="BZ219" s="82">
        <f t="shared" si="103"/>
        <v>0.23478889531521127</v>
      </c>
      <c r="CA219" s="64">
        <f t="shared" si="98"/>
        <v>26090.545999999998</v>
      </c>
      <c r="CB219" s="64">
        <f t="shared" si="99"/>
        <v>34095.880000000005</v>
      </c>
      <c r="CC219" s="64"/>
      <c r="CG219" s="64">
        <f t="shared" si="104"/>
        <v>6615.25</v>
      </c>
      <c r="CH219" s="64">
        <f t="shared" si="105"/>
        <v>8216.25</v>
      </c>
      <c r="CM219" s="64">
        <f t="shared" si="100"/>
        <v>6615.25</v>
      </c>
      <c r="CN219" s="64">
        <f t="shared" si="106"/>
        <v>8645.0000000000018</v>
      </c>
    </row>
    <row r="220" spans="1:92" x14ac:dyDescent="0.25">
      <c r="A220" s="1">
        <v>216</v>
      </c>
      <c r="B220" s="4">
        <v>214</v>
      </c>
      <c r="C220" s="2" t="s">
        <v>14</v>
      </c>
      <c r="D220" s="50" t="s">
        <v>775</v>
      </c>
      <c r="E220" s="4">
        <v>403800</v>
      </c>
      <c r="F220" s="4">
        <v>78977</v>
      </c>
      <c r="G220" s="2" t="s">
        <v>514</v>
      </c>
      <c r="H220" s="51" t="str">
        <f t="shared" si="101"/>
        <v>100524-78977</v>
      </c>
      <c r="I220" s="4">
        <v>100524</v>
      </c>
      <c r="J220" s="2" t="s">
        <v>507</v>
      </c>
      <c r="K220" s="2" t="s">
        <v>19</v>
      </c>
      <c r="L220" s="2" t="s">
        <v>238</v>
      </c>
      <c r="M220" s="2" t="s">
        <v>21</v>
      </c>
      <c r="N220" s="3">
        <v>45108</v>
      </c>
      <c r="O220" s="3">
        <v>45473</v>
      </c>
      <c r="P220" s="12"/>
      <c r="Q220" s="12"/>
      <c r="R220" s="12"/>
      <c r="S220" s="13"/>
      <c r="T220" s="16">
        <v>55.74</v>
      </c>
      <c r="U220" s="16"/>
      <c r="V220" s="16"/>
      <c r="W220" s="17"/>
      <c r="X220" s="20">
        <v>55.74</v>
      </c>
      <c r="Y220" s="20">
        <v>1</v>
      </c>
      <c r="Z220" s="20"/>
      <c r="AA220" s="56" t="s">
        <v>1671</v>
      </c>
      <c r="AB220" s="2" t="s">
        <v>15</v>
      </c>
      <c r="AC220" s="4">
        <v>2733</v>
      </c>
      <c r="AD220" s="4">
        <v>166</v>
      </c>
      <c r="AE220" s="4"/>
      <c r="AF220" s="4">
        <v>23</v>
      </c>
      <c r="AG220" s="4">
        <v>43</v>
      </c>
      <c r="AH220" s="4"/>
      <c r="AI220" s="4"/>
      <c r="AJ220" s="4">
        <v>84</v>
      </c>
      <c r="AK220" s="4">
        <v>248</v>
      </c>
      <c r="AL220" s="4"/>
      <c r="AM220" s="4"/>
      <c r="AN220" s="4"/>
      <c r="AO220" s="4"/>
      <c r="AP220" s="4">
        <v>64</v>
      </c>
      <c r="AQ220" s="4">
        <v>27</v>
      </c>
      <c r="AR220" s="4">
        <v>9</v>
      </c>
      <c r="AS220" s="4"/>
      <c r="AT220" s="4">
        <v>20</v>
      </c>
      <c r="AU220" s="4">
        <v>45</v>
      </c>
      <c r="AV220" s="4"/>
      <c r="AW220" s="4"/>
      <c r="AX220" s="4">
        <v>71</v>
      </c>
      <c r="AY220" s="4">
        <v>98</v>
      </c>
      <c r="AZ220" s="4"/>
      <c r="BA220" s="4">
        <v>32</v>
      </c>
      <c r="BB220" s="4">
        <v>57</v>
      </c>
      <c r="BC220" s="4"/>
      <c r="BD220" s="4"/>
      <c r="BE220" s="4"/>
      <c r="BF220" s="4">
        <v>28</v>
      </c>
      <c r="BG220" s="4"/>
      <c r="BH220" s="4">
        <f t="shared" si="102"/>
        <v>1015</v>
      </c>
      <c r="BI220" s="7">
        <f t="shared" si="110"/>
        <v>56.74</v>
      </c>
      <c r="BJ220" s="7">
        <f t="shared" si="89"/>
        <v>70.47</v>
      </c>
      <c r="BK220" s="7"/>
      <c r="BL220" s="63">
        <v>-11.54</v>
      </c>
      <c r="BM220" s="7">
        <f t="shared" si="90"/>
        <v>58.93</v>
      </c>
      <c r="BN220" s="7">
        <f t="shared" si="91"/>
        <v>13.729999999999997</v>
      </c>
      <c r="BO220" s="89">
        <f t="shared" si="92"/>
        <v>0.19483468142471969</v>
      </c>
      <c r="BP220" s="7">
        <f t="shared" si="93"/>
        <v>155070.42000000001</v>
      </c>
      <c r="BQ220" s="7">
        <f t="shared" si="94"/>
        <v>192594.51</v>
      </c>
      <c r="BR220" s="7"/>
      <c r="BS220" s="7"/>
      <c r="BU220" s="6">
        <f t="shared" si="95"/>
        <v>74.150000000000006</v>
      </c>
      <c r="BW220" s="65">
        <f t="shared" si="111"/>
        <v>-11.54</v>
      </c>
      <c r="BX220" s="64">
        <f t="shared" si="96"/>
        <v>62.610000000000007</v>
      </c>
      <c r="BY220" s="64">
        <f t="shared" si="97"/>
        <v>17.410000000000004</v>
      </c>
      <c r="BZ220" s="82">
        <f t="shared" si="103"/>
        <v>0.23479433580579909</v>
      </c>
      <c r="CA220" s="64">
        <f t="shared" si="98"/>
        <v>155070.42000000001</v>
      </c>
      <c r="CB220" s="64">
        <f t="shared" si="99"/>
        <v>202651.95</v>
      </c>
      <c r="CC220" s="64"/>
      <c r="CG220" s="64">
        <f t="shared" si="104"/>
        <v>57591.1</v>
      </c>
      <c r="CH220" s="64">
        <f t="shared" si="105"/>
        <v>71527.05</v>
      </c>
      <c r="CM220" s="64">
        <f t="shared" si="100"/>
        <v>57591.1</v>
      </c>
      <c r="CN220" s="64">
        <f t="shared" si="106"/>
        <v>75262.25</v>
      </c>
    </row>
    <row r="221" spans="1:92" x14ac:dyDescent="0.25">
      <c r="A221" s="1">
        <v>217</v>
      </c>
      <c r="B221" s="4">
        <v>215</v>
      </c>
      <c r="C221" s="2" t="s">
        <v>14</v>
      </c>
      <c r="D221" s="50" t="s">
        <v>776</v>
      </c>
      <c r="E221" s="4">
        <v>403807</v>
      </c>
      <c r="F221" s="4">
        <v>66256</v>
      </c>
      <c r="G221" s="2" t="s">
        <v>515</v>
      </c>
      <c r="H221" s="51" t="str">
        <f t="shared" si="101"/>
        <v>100524-66256</v>
      </c>
      <c r="I221" s="4">
        <v>100524</v>
      </c>
      <c r="J221" s="2" t="s">
        <v>507</v>
      </c>
      <c r="K221" s="2" t="s">
        <v>19</v>
      </c>
      <c r="L221" s="2" t="s">
        <v>516</v>
      </c>
      <c r="M221" s="2" t="s">
        <v>21</v>
      </c>
      <c r="N221" s="3">
        <v>45108</v>
      </c>
      <c r="O221" s="3">
        <v>45473</v>
      </c>
      <c r="P221" s="12"/>
      <c r="Q221" s="12"/>
      <c r="R221" s="12"/>
      <c r="S221" s="13"/>
      <c r="T221" s="16">
        <v>53.94</v>
      </c>
      <c r="U221" s="16"/>
      <c r="V221" s="16"/>
      <c r="W221" s="17"/>
      <c r="X221" s="20">
        <v>53.94</v>
      </c>
      <c r="Y221" s="20">
        <v>1</v>
      </c>
      <c r="Z221" s="20"/>
      <c r="AA221" s="56" t="s">
        <v>1671</v>
      </c>
      <c r="AB221" s="2" t="s">
        <v>15</v>
      </c>
      <c r="AC221" s="4">
        <v>1315</v>
      </c>
      <c r="AD221" s="4"/>
      <c r="AE221" s="4"/>
      <c r="AF221" s="4"/>
      <c r="AG221" s="4">
        <v>47</v>
      </c>
      <c r="AH221" s="4"/>
      <c r="AI221" s="4"/>
      <c r="AJ221" s="4">
        <v>66</v>
      </c>
      <c r="AK221" s="4"/>
      <c r="AL221" s="4"/>
      <c r="AM221" s="4"/>
      <c r="AN221" s="4"/>
      <c r="AO221" s="4">
        <v>142</v>
      </c>
      <c r="AP221" s="4"/>
      <c r="AQ221" s="4"/>
      <c r="AR221" s="4">
        <v>2</v>
      </c>
      <c r="AS221" s="4"/>
      <c r="AT221" s="4"/>
      <c r="AU221" s="4"/>
      <c r="AV221" s="4"/>
      <c r="AW221" s="4"/>
      <c r="AX221" s="4">
        <v>136</v>
      </c>
      <c r="AY221" s="4"/>
      <c r="AZ221" s="4"/>
      <c r="BA221" s="4"/>
      <c r="BB221" s="4">
        <v>1</v>
      </c>
      <c r="BC221" s="4"/>
      <c r="BD221" s="4"/>
      <c r="BE221" s="4"/>
      <c r="BF221" s="4">
        <v>290</v>
      </c>
      <c r="BG221" s="4"/>
      <c r="BH221" s="4">
        <f t="shared" si="102"/>
        <v>684</v>
      </c>
      <c r="BI221" s="7">
        <f t="shared" si="110"/>
        <v>54.94</v>
      </c>
      <c r="BJ221" s="7">
        <f t="shared" si="89"/>
        <v>68.23</v>
      </c>
      <c r="BK221" s="7"/>
      <c r="BL221" s="63">
        <v>-14.42</v>
      </c>
      <c r="BM221" s="7">
        <f t="shared" si="90"/>
        <v>53.81</v>
      </c>
      <c r="BN221" s="7">
        <f t="shared" si="91"/>
        <v>13.290000000000006</v>
      </c>
      <c r="BO221" s="89">
        <f t="shared" si="92"/>
        <v>0.19478235380331241</v>
      </c>
      <c r="BP221" s="7">
        <f t="shared" si="93"/>
        <v>72246.099999999991</v>
      </c>
      <c r="BQ221" s="7">
        <f t="shared" si="94"/>
        <v>89722.450000000012</v>
      </c>
      <c r="BR221" s="7"/>
      <c r="BS221" s="7"/>
      <c r="BU221" s="6">
        <f t="shared" si="95"/>
        <v>71.800000000000011</v>
      </c>
      <c r="BW221" s="65">
        <f t="shared" si="111"/>
        <v>-14.42</v>
      </c>
      <c r="BX221" s="64">
        <f t="shared" si="96"/>
        <v>57.38000000000001</v>
      </c>
      <c r="BY221" s="64">
        <f t="shared" si="97"/>
        <v>16.860000000000014</v>
      </c>
      <c r="BZ221" s="82">
        <f t="shared" si="103"/>
        <v>0.23481894150417842</v>
      </c>
      <c r="CA221" s="64">
        <f t="shared" si="98"/>
        <v>72246.099999999991</v>
      </c>
      <c r="CB221" s="64">
        <f t="shared" si="99"/>
        <v>94417.000000000015</v>
      </c>
      <c r="CC221" s="64"/>
      <c r="CG221" s="64">
        <f t="shared" si="104"/>
        <v>37578.959999999999</v>
      </c>
      <c r="CH221" s="64">
        <f t="shared" si="105"/>
        <v>46669.32</v>
      </c>
      <c r="CM221" s="64">
        <f t="shared" si="100"/>
        <v>37578.959999999999</v>
      </c>
      <c r="CN221" s="64">
        <f t="shared" si="106"/>
        <v>49111.200000000004</v>
      </c>
    </row>
    <row r="222" spans="1:92" x14ac:dyDescent="0.25">
      <c r="A222" s="1">
        <v>218</v>
      </c>
      <c r="B222" s="4">
        <v>216</v>
      </c>
      <c r="C222" s="2" t="s">
        <v>14</v>
      </c>
      <c r="D222" s="50" t="s">
        <v>777</v>
      </c>
      <c r="E222" s="4">
        <v>404501</v>
      </c>
      <c r="F222" s="4">
        <v>66257</v>
      </c>
      <c r="G222" s="2" t="s">
        <v>517</v>
      </c>
      <c r="H222" s="51" t="str">
        <f t="shared" si="101"/>
        <v>100524-66257</v>
      </c>
      <c r="I222" s="4">
        <v>100524</v>
      </c>
      <c r="J222" s="2" t="s">
        <v>507</v>
      </c>
      <c r="K222" s="2" t="s">
        <v>19</v>
      </c>
      <c r="L222" s="2" t="s">
        <v>67</v>
      </c>
      <c r="M222" s="2" t="s">
        <v>21</v>
      </c>
      <c r="N222" s="3">
        <v>45108</v>
      </c>
      <c r="O222" s="3">
        <v>45473</v>
      </c>
      <c r="P222" s="12"/>
      <c r="Q222" s="12"/>
      <c r="R222" s="12"/>
      <c r="S222" s="13"/>
      <c r="T222" s="16">
        <v>57.95</v>
      </c>
      <c r="U222" s="16"/>
      <c r="V222" s="16"/>
      <c r="W222" s="17"/>
      <c r="X222" s="20">
        <v>57.95</v>
      </c>
      <c r="Y222" s="20">
        <v>1</v>
      </c>
      <c r="Z222" s="20"/>
      <c r="AA222" s="56" t="s">
        <v>1671</v>
      </c>
      <c r="AB222" s="2" t="s">
        <v>15</v>
      </c>
      <c r="AC222" s="4">
        <v>3676</v>
      </c>
      <c r="AD222" s="4">
        <v>223</v>
      </c>
      <c r="AE222" s="4">
        <v>14</v>
      </c>
      <c r="AF222" s="4"/>
      <c r="AG222" s="4">
        <v>188</v>
      </c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>
        <v>60</v>
      </c>
      <c r="AS222" s="4"/>
      <c r="AT222" s="4"/>
      <c r="AU222" s="4"/>
      <c r="AV222" s="4">
        <v>52</v>
      </c>
      <c r="AW222" s="4"/>
      <c r="AX222" s="4">
        <v>5</v>
      </c>
      <c r="AY222" s="4"/>
      <c r="AZ222" s="4"/>
      <c r="BA222" s="4"/>
      <c r="BB222" s="4"/>
      <c r="BC222" s="4"/>
      <c r="BD222" s="4"/>
      <c r="BE222" s="4"/>
      <c r="BF222" s="4">
        <v>632</v>
      </c>
      <c r="BG222" s="4"/>
      <c r="BH222" s="4">
        <f t="shared" si="102"/>
        <v>1174</v>
      </c>
      <c r="BI222" s="7">
        <f t="shared" si="110"/>
        <v>58.95</v>
      </c>
      <c r="BJ222" s="7">
        <f t="shared" si="89"/>
        <v>73.210000000000008</v>
      </c>
      <c r="BK222" s="7"/>
      <c r="BL222" s="63">
        <v>-14.42</v>
      </c>
      <c r="BM222" s="7">
        <f t="shared" si="90"/>
        <v>58.790000000000006</v>
      </c>
      <c r="BN222" s="7">
        <f t="shared" si="91"/>
        <v>14.260000000000005</v>
      </c>
      <c r="BO222" s="89">
        <f t="shared" si="92"/>
        <v>0.19478213358830765</v>
      </c>
      <c r="BP222" s="7">
        <f t="shared" si="93"/>
        <v>216700.2</v>
      </c>
      <c r="BQ222" s="7">
        <f t="shared" si="94"/>
        <v>269119.96000000002</v>
      </c>
      <c r="BR222" s="7"/>
      <c r="BS222" s="7"/>
      <c r="BU222" s="6">
        <f t="shared" si="95"/>
        <v>77.040000000000006</v>
      </c>
      <c r="BW222" s="65">
        <f t="shared" si="111"/>
        <v>-14.42</v>
      </c>
      <c r="BX222" s="64">
        <f t="shared" si="96"/>
        <v>62.620000000000005</v>
      </c>
      <c r="BY222" s="64">
        <f t="shared" si="97"/>
        <v>18.090000000000003</v>
      </c>
      <c r="BZ222" s="82">
        <f t="shared" si="103"/>
        <v>0.23481308411214954</v>
      </c>
      <c r="CA222" s="64">
        <f t="shared" si="98"/>
        <v>216700.2</v>
      </c>
      <c r="CB222" s="64">
        <f t="shared" si="99"/>
        <v>283199.04000000004</v>
      </c>
      <c r="CC222" s="64"/>
      <c r="CG222" s="64">
        <f t="shared" si="104"/>
        <v>69207.3</v>
      </c>
      <c r="CH222" s="64">
        <f t="shared" si="105"/>
        <v>85948.540000000008</v>
      </c>
      <c r="CM222" s="64">
        <f t="shared" si="100"/>
        <v>69207.3</v>
      </c>
      <c r="CN222" s="64">
        <f t="shared" si="106"/>
        <v>90444.96</v>
      </c>
    </row>
    <row r="223" spans="1:92" x14ac:dyDescent="0.25">
      <c r="A223" s="1">
        <v>219</v>
      </c>
      <c r="B223" s="4">
        <v>217</v>
      </c>
      <c r="C223" s="2" t="s">
        <v>14</v>
      </c>
      <c r="D223" s="50" t="s">
        <v>778</v>
      </c>
      <c r="E223" s="4">
        <v>403762</v>
      </c>
      <c r="F223" s="4">
        <v>74815</v>
      </c>
      <c r="G223" s="2" t="s">
        <v>518</v>
      </c>
      <c r="H223" s="51" t="str">
        <f t="shared" si="101"/>
        <v>100524-74815</v>
      </c>
      <c r="I223" s="4">
        <v>100524</v>
      </c>
      <c r="J223" s="2" t="s">
        <v>507</v>
      </c>
      <c r="K223" s="2" t="s">
        <v>19</v>
      </c>
      <c r="L223" s="2" t="s">
        <v>519</v>
      </c>
      <c r="M223" s="2" t="s">
        <v>21</v>
      </c>
      <c r="N223" s="3">
        <v>45108</v>
      </c>
      <c r="O223" s="3">
        <v>45473</v>
      </c>
      <c r="P223" s="12"/>
      <c r="Q223" s="12"/>
      <c r="R223" s="12"/>
      <c r="S223" s="13"/>
      <c r="T223" s="16">
        <v>61.95</v>
      </c>
      <c r="U223" s="16"/>
      <c r="V223" s="16"/>
      <c r="W223" s="17"/>
      <c r="X223" s="20">
        <v>61.95</v>
      </c>
      <c r="Y223" s="20">
        <v>1</v>
      </c>
      <c r="Z223" s="20"/>
      <c r="AA223" s="56" t="s">
        <v>1671</v>
      </c>
      <c r="AB223" s="2" t="s">
        <v>15</v>
      </c>
      <c r="AC223" s="4">
        <v>1503</v>
      </c>
      <c r="AD223" s="4"/>
      <c r="AE223" s="4"/>
      <c r="AF223" s="4"/>
      <c r="AG223" s="4">
        <v>1</v>
      </c>
      <c r="AH223" s="4"/>
      <c r="AI223" s="4"/>
      <c r="AJ223" s="4">
        <v>24</v>
      </c>
      <c r="AK223" s="4"/>
      <c r="AL223" s="4"/>
      <c r="AM223" s="4"/>
      <c r="AN223" s="4"/>
      <c r="AO223" s="4"/>
      <c r="AP223" s="4"/>
      <c r="AQ223" s="4"/>
      <c r="AR223" s="4"/>
      <c r="AS223" s="4">
        <v>76</v>
      </c>
      <c r="AT223" s="4"/>
      <c r="AU223" s="4"/>
      <c r="AV223" s="4"/>
      <c r="AW223" s="4">
        <v>388</v>
      </c>
      <c r="AX223" s="4"/>
      <c r="AY223" s="4"/>
      <c r="AZ223" s="4"/>
      <c r="BA223" s="4"/>
      <c r="BB223" s="4"/>
      <c r="BC223" s="4"/>
      <c r="BD223" s="4"/>
      <c r="BE223" s="4"/>
      <c r="BF223" s="4">
        <v>4</v>
      </c>
      <c r="BG223" s="4"/>
      <c r="BH223" s="4">
        <f t="shared" si="102"/>
        <v>493</v>
      </c>
      <c r="BI223" s="7">
        <f t="shared" si="110"/>
        <v>62.95</v>
      </c>
      <c r="BJ223" s="7">
        <f t="shared" si="89"/>
        <v>78.180000000000007</v>
      </c>
      <c r="BK223" s="7"/>
      <c r="BL223" s="63">
        <v>-12.33</v>
      </c>
      <c r="BM223" s="7">
        <f t="shared" si="90"/>
        <v>65.850000000000009</v>
      </c>
      <c r="BN223" s="7">
        <f t="shared" si="91"/>
        <v>15.230000000000004</v>
      </c>
      <c r="BO223" s="89">
        <f t="shared" si="92"/>
        <v>0.19480685597339475</v>
      </c>
      <c r="BP223" s="7">
        <f t="shared" si="93"/>
        <v>94613.85</v>
      </c>
      <c r="BQ223" s="7">
        <f t="shared" si="94"/>
        <v>117504.54000000001</v>
      </c>
      <c r="BR223" s="7"/>
      <c r="BS223" s="7"/>
      <c r="BU223" s="6">
        <f t="shared" si="95"/>
        <v>82.27000000000001</v>
      </c>
      <c r="BW223" s="65">
        <f t="shared" si="111"/>
        <v>-12.33</v>
      </c>
      <c r="BX223" s="64">
        <f t="shared" si="96"/>
        <v>69.940000000000012</v>
      </c>
      <c r="BY223" s="64">
        <f t="shared" si="97"/>
        <v>19.320000000000007</v>
      </c>
      <c r="BZ223" s="82">
        <f t="shared" si="103"/>
        <v>0.2348365139175885</v>
      </c>
      <c r="CA223" s="64">
        <f t="shared" si="98"/>
        <v>94613.85</v>
      </c>
      <c r="CB223" s="64">
        <f t="shared" si="99"/>
        <v>123651.81000000001</v>
      </c>
      <c r="CC223" s="64"/>
      <c r="CG223" s="64">
        <f t="shared" si="104"/>
        <v>31034.350000000002</v>
      </c>
      <c r="CH223" s="64">
        <f t="shared" si="105"/>
        <v>38542.740000000005</v>
      </c>
      <c r="CM223" s="64">
        <f t="shared" si="100"/>
        <v>31034.350000000002</v>
      </c>
      <c r="CN223" s="64">
        <f t="shared" si="106"/>
        <v>40559.110000000008</v>
      </c>
    </row>
    <row r="224" spans="1:92" x14ac:dyDescent="0.25">
      <c r="A224" s="1">
        <v>220</v>
      </c>
      <c r="B224" s="4">
        <v>218</v>
      </c>
      <c r="C224" s="2" t="s">
        <v>14</v>
      </c>
      <c r="D224" s="50" t="s">
        <v>779</v>
      </c>
      <c r="E224" s="4">
        <v>406826</v>
      </c>
      <c r="F224" s="4">
        <v>78915</v>
      </c>
      <c r="G224" s="2" t="s">
        <v>520</v>
      </c>
      <c r="H224" s="51" t="str">
        <f t="shared" si="101"/>
        <v>100524-78915</v>
      </c>
      <c r="I224" s="4">
        <v>100524</v>
      </c>
      <c r="J224" s="2" t="s">
        <v>507</v>
      </c>
      <c r="K224" s="2" t="s">
        <v>19</v>
      </c>
      <c r="L224" s="2" t="s">
        <v>519</v>
      </c>
      <c r="M224" s="2" t="s">
        <v>21</v>
      </c>
      <c r="N224" s="3">
        <v>45108</v>
      </c>
      <c r="O224" s="3">
        <v>45473</v>
      </c>
      <c r="P224" s="12"/>
      <c r="Q224" s="12"/>
      <c r="R224" s="12"/>
      <c r="S224" s="13"/>
      <c r="T224" s="16">
        <v>61.95</v>
      </c>
      <c r="U224" s="16"/>
      <c r="V224" s="16"/>
      <c r="W224" s="17"/>
      <c r="X224" s="20">
        <v>61.95</v>
      </c>
      <c r="Y224" s="20">
        <v>1</v>
      </c>
      <c r="Z224" s="20"/>
      <c r="AA224" s="56" t="s">
        <v>1671</v>
      </c>
      <c r="AB224" s="2" t="s">
        <v>15</v>
      </c>
      <c r="AC224" s="4">
        <v>508</v>
      </c>
      <c r="AD224" s="4"/>
      <c r="AE224" s="4"/>
      <c r="AF224" s="4">
        <v>61</v>
      </c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>
        <v>2</v>
      </c>
      <c r="BB224" s="4">
        <v>4</v>
      </c>
      <c r="BC224" s="4"/>
      <c r="BD224" s="4">
        <v>143</v>
      </c>
      <c r="BE224" s="4"/>
      <c r="BF224" s="4"/>
      <c r="BG224" s="4"/>
      <c r="BH224" s="4">
        <f t="shared" si="102"/>
        <v>210</v>
      </c>
      <c r="BI224" s="7">
        <f t="shared" si="110"/>
        <v>62.95</v>
      </c>
      <c r="BJ224" s="7">
        <f t="shared" si="89"/>
        <v>78.180000000000007</v>
      </c>
      <c r="BK224" s="7"/>
      <c r="BL224" s="63">
        <v>-12.33</v>
      </c>
      <c r="BM224" s="7">
        <f t="shared" si="90"/>
        <v>65.850000000000009</v>
      </c>
      <c r="BN224" s="7">
        <f t="shared" si="91"/>
        <v>15.230000000000004</v>
      </c>
      <c r="BO224" s="89">
        <f t="shared" si="92"/>
        <v>0.19480685597339475</v>
      </c>
      <c r="BP224" s="7">
        <f t="shared" si="93"/>
        <v>31978.600000000002</v>
      </c>
      <c r="BQ224" s="7">
        <f t="shared" si="94"/>
        <v>39715.440000000002</v>
      </c>
      <c r="BR224" s="7"/>
      <c r="BS224" s="7"/>
      <c r="BU224" s="6">
        <f t="shared" si="95"/>
        <v>82.27000000000001</v>
      </c>
      <c r="BW224" s="65">
        <f t="shared" si="111"/>
        <v>-12.33</v>
      </c>
      <c r="BX224" s="64">
        <f t="shared" si="96"/>
        <v>69.940000000000012</v>
      </c>
      <c r="BY224" s="64">
        <f t="shared" si="97"/>
        <v>19.320000000000007</v>
      </c>
      <c r="BZ224" s="82">
        <f t="shared" si="103"/>
        <v>0.2348365139175885</v>
      </c>
      <c r="CA224" s="64">
        <f t="shared" si="98"/>
        <v>31978.600000000002</v>
      </c>
      <c r="CB224" s="64">
        <f t="shared" si="99"/>
        <v>41793.160000000003</v>
      </c>
      <c r="CC224" s="64"/>
      <c r="CG224" s="64">
        <f t="shared" si="104"/>
        <v>13219.5</v>
      </c>
      <c r="CH224" s="64">
        <f t="shared" si="105"/>
        <v>16417.800000000003</v>
      </c>
      <c r="CM224" s="64">
        <f t="shared" si="100"/>
        <v>13219.5</v>
      </c>
      <c r="CN224" s="64">
        <f t="shared" si="106"/>
        <v>17276.7</v>
      </c>
    </row>
    <row r="225" spans="1:92" x14ac:dyDescent="0.25">
      <c r="A225" s="1">
        <v>221</v>
      </c>
      <c r="B225" s="4">
        <v>219</v>
      </c>
      <c r="C225" s="2" t="s">
        <v>14</v>
      </c>
      <c r="D225" s="50" t="s">
        <v>780</v>
      </c>
      <c r="E225" s="4">
        <v>139970</v>
      </c>
      <c r="F225" s="2" t="s">
        <v>521</v>
      </c>
      <c r="G225" s="2" t="s">
        <v>523</v>
      </c>
      <c r="H225" s="51" t="str">
        <f t="shared" si="101"/>
        <v>100814-10501/1826G</v>
      </c>
      <c r="I225" s="4">
        <v>100814</v>
      </c>
      <c r="J225" s="2" t="s">
        <v>522</v>
      </c>
      <c r="K225" s="2" t="s">
        <v>19</v>
      </c>
      <c r="L225" s="2" t="s">
        <v>524</v>
      </c>
      <c r="M225" s="2" t="s">
        <v>21</v>
      </c>
      <c r="N225" s="3">
        <v>45108</v>
      </c>
      <c r="O225" s="3">
        <v>45473</v>
      </c>
      <c r="P225" s="12"/>
      <c r="Q225" s="12"/>
      <c r="R225" s="12"/>
      <c r="S225" s="13"/>
      <c r="T225" s="16"/>
      <c r="U225" s="16"/>
      <c r="V225" s="16"/>
      <c r="W225" s="17"/>
      <c r="X225" s="20"/>
      <c r="Y225" s="20"/>
      <c r="Z225" s="20">
        <v>45.11</v>
      </c>
      <c r="AA225" s="21" t="s">
        <v>1683</v>
      </c>
      <c r="AB225" s="2" t="s">
        <v>15</v>
      </c>
      <c r="AC225" s="4">
        <v>132</v>
      </c>
      <c r="AD225" s="4"/>
      <c r="AE225" s="4">
        <v>2</v>
      </c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>
        <f t="shared" si="102"/>
        <v>2</v>
      </c>
      <c r="BI225" s="7">
        <f>Z225</f>
        <v>45.11</v>
      </c>
      <c r="BJ225" s="7">
        <f t="shared" si="89"/>
        <v>56.019999999999996</v>
      </c>
      <c r="BK225" s="7"/>
      <c r="BL225" s="63"/>
      <c r="BM225" s="7">
        <f t="shared" si="90"/>
        <v>56.019999999999996</v>
      </c>
      <c r="BN225" s="7">
        <f t="shared" si="91"/>
        <v>10.909999999999997</v>
      </c>
      <c r="BO225" s="89">
        <f t="shared" si="92"/>
        <v>0.19475187433059618</v>
      </c>
      <c r="BP225" s="7">
        <f t="shared" si="93"/>
        <v>5954.5199999999995</v>
      </c>
      <c r="BQ225" s="7">
        <f t="shared" si="94"/>
        <v>7394.6399999999994</v>
      </c>
      <c r="BR225" s="7"/>
      <c r="BS225" s="7"/>
      <c r="BU225" s="6">
        <f t="shared" si="95"/>
        <v>58.949999999999996</v>
      </c>
      <c r="BX225" s="64">
        <f t="shared" si="96"/>
        <v>58.949999999999996</v>
      </c>
      <c r="BY225" s="64">
        <f t="shared" si="97"/>
        <v>13.839999999999996</v>
      </c>
      <c r="BZ225" s="82">
        <f t="shared" si="103"/>
        <v>0.23477523324851565</v>
      </c>
      <c r="CA225" s="64">
        <f t="shared" si="98"/>
        <v>5954.5199999999995</v>
      </c>
      <c r="CB225" s="64">
        <f t="shared" si="99"/>
        <v>7781.4</v>
      </c>
      <c r="CC225" s="64"/>
      <c r="CG225" s="64">
        <f t="shared" si="104"/>
        <v>90.22</v>
      </c>
      <c r="CH225" s="64">
        <f t="shared" si="105"/>
        <v>112.03999999999999</v>
      </c>
      <c r="CM225" s="64">
        <f t="shared" si="100"/>
        <v>90.22</v>
      </c>
      <c r="CN225" s="64">
        <f t="shared" si="106"/>
        <v>117.89999999999999</v>
      </c>
    </row>
    <row r="226" spans="1:92" x14ac:dyDescent="0.25">
      <c r="A226" s="1">
        <v>222</v>
      </c>
      <c r="B226" s="4">
        <v>220</v>
      </c>
      <c r="C226" s="2" t="s">
        <v>14</v>
      </c>
      <c r="D226" s="50" t="s">
        <v>781</v>
      </c>
      <c r="E226" s="4">
        <v>133918</v>
      </c>
      <c r="F226" s="2" t="s">
        <v>525</v>
      </c>
      <c r="G226" s="2" t="s">
        <v>527</v>
      </c>
      <c r="H226" s="51" t="str">
        <f t="shared" si="101"/>
        <v>100568-9737-2</v>
      </c>
      <c r="I226" s="4">
        <v>100568</v>
      </c>
      <c r="J226" s="2" t="s">
        <v>526</v>
      </c>
      <c r="K226" s="2" t="s">
        <v>19</v>
      </c>
      <c r="L226" s="2" t="s">
        <v>528</v>
      </c>
      <c r="M226" s="2" t="s">
        <v>21</v>
      </c>
      <c r="N226" s="3">
        <v>45108</v>
      </c>
      <c r="O226" s="3">
        <v>45473</v>
      </c>
      <c r="P226" s="12">
        <v>73.48</v>
      </c>
      <c r="Q226" s="12"/>
      <c r="R226" s="12"/>
      <c r="S226" s="55" t="s">
        <v>1684</v>
      </c>
      <c r="T226" s="16">
        <v>73.48</v>
      </c>
      <c r="U226" s="16">
        <v>1</v>
      </c>
      <c r="V226" s="16"/>
      <c r="W226" s="17"/>
      <c r="X226" s="20"/>
      <c r="Y226" s="20"/>
      <c r="Z226" s="20"/>
      <c r="AA226" s="21"/>
      <c r="AB226" s="2" t="s">
        <v>15</v>
      </c>
      <c r="AC226" s="4">
        <v>1210</v>
      </c>
      <c r="AD226" s="4"/>
      <c r="AE226" s="4">
        <v>16</v>
      </c>
      <c r="AF226" s="4">
        <v>192</v>
      </c>
      <c r="AG226" s="4"/>
      <c r="AH226" s="4"/>
      <c r="AI226" s="4"/>
      <c r="AJ226" s="4"/>
      <c r="AK226" s="4"/>
      <c r="AL226" s="4"/>
      <c r="AM226" s="4"/>
      <c r="AN226" s="4"/>
      <c r="AO226" s="4"/>
      <c r="AP226" s="4">
        <v>118</v>
      </c>
      <c r="AQ226" s="4">
        <v>20</v>
      </c>
      <c r="AR226" s="4"/>
      <c r="AS226" s="4"/>
      <c r="AT226" s="4"/>
      <c r="AU226" s="4"/>
      <c r="AV226" s="4"/>
      <c r="AW226" s="4"/>
      <c r="AX226" s="4">
        <v>1</v>
      </c>
      <c r="AY226" s="4"/>
      <c r="AZ226" s="4"/>
      <c r="BA226" s="4">
        <v>12</v>
      </c>
      <c r="BB226" s="4">
        <v>2</v>
      </c>
      <c r="BC226" s="4"/>
      <c r="BD226" s="4"/>
      <c r="BE226" s="4"/>
      <c r="BF226" s="4"/>
      <c r="BG226" s="4"/>
      <c r="BH226" s="4">
        <f t="shared" si="102"/>
        <v>361</v>
      </c>
      <c r="BI226" s="7">
        <f>T226+U226</f>
        <v>74.48</v>
      </c>
      <c r="BJ226" s="7">
        <f t="shared" si="89"/>
        <v>92.51</v>
      </c>
      <c r="BK226" s="7"/>
      <c r="BL226" s="63"/>
      <c r="BM226" s="7">
        <f t="shared" si="90"/>
        <v>92.51</v>
      </c>
      <c r="BN226" s="7">
        <f t="shared" si="91"/>
        <v>18.03</v>
      </c>
      <c r="BO226" s="89">
        <f t="shared" si="92"/>
        <v>0.19489784888120204</v>
      </c>
      <c r="BP226" s="7">
        <f t="shared" si="93"/>
        <v>90120.8</v>
      </c>
      <c r="BQ226" s="7">
        <f t="shared" si="94"/>
        <v>111937.1</v>
      </c>
      <c r="BR226" s="7"/>
      <c r="BS226" s="7"/>
      <c r="BU226" s="6">
        <f t="shared" si="95"/>
        <v>97.34</v>
      </c>
      <c r="BX226" s="64">
        <f t="shared" si="96"/>
        <v>97.34</v>
      </c>
      <c r="BY226" s="64">
        <f t="shared" si="97"/>
        <v>22.86</v>
      </c>
      <c r="BZ226" s="82">
        <f t="shared" si="103"/>
        <v>0.23484692829258269</v>
      </c>
      <c r="CA226" s="64">
        <f t="shared" si="98"/>
        <v>90120.8</v>
      </c>
      <c r="CB226" s="64">
        <f t="shared" si="99"/>
        <v>117781.40000000001</v>
      </c>
      <c r="CC226" s="64"/>
      <c r="CG226" s="64">
        <f t="shared" si="104"/>
        <v>26887.280000000002</v>
      </c>
      <c r="CH226" s="64">
        <f t="shared" si="105"/>
        <v>33396.11</v>
      </c>
      <c r="CM226" s="64">
        <f t="shared" si="100"/>
        <v>26887.280000000002</v>
      </c>
      <c r="CN226" s="64">
        <f t="shared" si="106"/>
        <v>35139.74</v>
      </c>
    </row>
    <row r="227" spans="1:92" x14ac:dyDescent="0.25">
      <c r="A227" s="1">
        <v>223</v>
      </c>
      <c r="B227" s="4">
        <v>221</v>
      </c>
      <c r="C227" s="2" t="s">
        <v>14</v>
      </c>
      <c r="D227" s="50" t="s">
        <v>782</v>
      </c>
      <c r="E227" s="4">
        <v>144045</v>
      </c>
      <c r="F227" s="2" t="s">
        <v>529</v>
      </c>
      <c r="G227" s="2" t="s">
        <v>530</v>
      </c>
      <c r="H227" s="51" t="str">
        <f t="shared" si="101"/>
        <v>100568-9702-2</v>
      </c>
      <c r="I227" s="4">
        <v>100568</v>
      </c>
      <c r="J227" s="2" t="s">
        <v>526</v>
      </c>
      <c r="K227" s="2" t="s">
        <v>19</v>
      </c>
      <c r="L227" s="2" t="s">
        <v>531</v>
      </c>
      <c r="M227" s="2" t="s">
        <v>21</v>
      </c>
      <c r="N227" s="3">
        <v>45108</v>
      </c>
      <c r="O227" s="3">
        <v>45473</v>
      </c>
      <c r="P227" s="12">
        <v>78.7</v>
      </c>
      <c r="Q227" s="12"/>
      <c r="R227" s="12"/>
      <c r="S227" s="55" t="s">
        <v>1684</v>
      </c>
      <c r="T227" s="16">
        <v>78.7</v>
      </c>
      <c r="U227" s="16">
        <v>1</v>
      </c>
      <c r="V227" s="16"/>
      <c r="W227" s="17"/>
      <c r="X227" s="20"/>
      <c r="Y227" s="20"/>
      <c r="Z227" s="20"/>
      <c r="AA227" s="21"/>
      <c r="AB227" s="2" t="s">
        <v>15</v>
      </c>
      <c r="AC227" s="4">
        <v>491</v>
      </c>
      <c r="AD227" s="4"/>
      <c r="AE227" s="4"/>
      <c r="AF227" s="4">
        <v>78</v>
      </c>
      <c r="AG227" s="4"/>
      <c r="AH227" s="4"/>
      <c r="AI227" s="4"/>
      <c r="AJ227" s="4"/>
      <c r="AK227" s="4"/>
      <c r="AL227" s="4"/>
      <c r="AM227" s="4"/>
      <c r="AN227" s="4"/>
      <c r="AO227" s="4"/>
      <c r="AP227" s="4">
        <v>9</v>
      </c>
      <c r="AQ227" s="4">
        <v>87</v>
      </c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>
        <f t="shared" si="102"/>
        <v>174</v>
      </c>
      <c r="BI227" s="7">
        <f>T227+U227</f>
        <v>79.7</v>
      </c>
      <c r="BJ227" s="7">
        <f t="shared" si="89"/>
        <v>98.990000000000009</v>
      </c>
      <c r="BK227" s="7"/>
      <c r="BL227" s="63"/>
      <c r="BM227" s="7">
        <f t="shared" si="90"/>
        <v>98.990000000000009</v>
      </c>
      <c r="BN227" s="7">
        <f t="shared" si="91"/>
        <v>19.290000000000006</v>
      </c>
      <c r="BO227" s="89">
        <f t="shared" si="92"/>
        <v>0.19486816850186892</v>
      </c>
      <c r="BP227" s="7">
        <f t="shared" si="93"/>
        <v>39132.700000000004</v>
      </c>
      <c r="BQ227" s="7">
        <f t="shared" si="94"/>
        <v>48604.090000000004</v>
      </c>
      <c r="BR227" s="7"/>
      <c r="BS227" s="7"/>
      <c r="BU227" s="6">
        <f t="shared" si="95"/>
        <v>104.17</v>
      </c>
      <c r="BX227" s="64">
        <f t="shared" si="96"/>
        <v>104.17</v>
      </c>
      <c r="BY227" s="64">
        <f t="shared" si="97"/>
        <v>24.47</v>
      </c>
      <c r="BZ227" s="82">
        <f t="shared" si="103"/>
        <v>0.23490448305654218</v>
      </c>
      <c r="CA227" s="64">
        <f t="shared" si="98"/>
        <v>39132.700000000004</v>
      </c>
      <c r="CB227" s="64">
        <f t="shared" si="99"/>
        <v>51147.47</v>
      </c>
      <c r="CC227" s="64"/>
      <c r="CG227" s="64">
        <f t="shared" si="104"/>
        <v>13867.800000000001</v>
      </c>
      <c r="CH227" s="64">
        <f t="shared" si="105"/>
        <v>17224.260000000002</v>
      </c>
      <c r="CM227" s="64">
        <f t="shared" si="100"/>
        <v>13867.800000000001</v>
      </c>
      <c r="CN227" s="64">
        <f t="shared" si="106"/>
        <v>18125.580000000002</v>
      </c>
    </row>
    <row r="228" spans="1:92" x14ac:dyDescent="0.25">
      <c r="A228" s="1">
        <v>224</v>
      </c>
      <c r="B228" s="51" t="s">
        <v>1634</v>
      </c>
      <c r="C228" s="2" t="s">
        <v>14</v>
      </c>
      <c r="D228" s="50" t="s">
        <v>783</v>
      </c>
      <c r="E228" s="4">
        <v>406364</v>
      </c>
      <c r="F228" s="2" t="s">
        <v>532</v>
      </c>
      <c r="G228" s="2" t="s">
        <v>533</v>
      </c>
      <c r="H228" s="51" t="str">
        <f t="shared" si="101"/>
        <v>100554-044535-77</v>
      </c>
      <c r="I228" s="4">
        <v>100554</v>
      </c>
      <c r="J228" s="2" t="s">
        <v>534</v>
      </c>
      <c r="K228" s="2" t="s">
        <v>19</v>
      </c>
      <c r="L228" s="2" t="s">
        <v>276</v>
      </c>
      <c r="M228" s="2" t="s">
        <v>21</v>
      </c>
      <c r="N228" s="3">
        <v>45108</v>
      </c>
      <c r="O228" s="3">
        <v>45473</v>
      </c>
      <c r="P228" s="12"/>
      <c r="Q228" s="12"/>
      <c r="R228" s="12"/>
      <c r="S228" s="13"/>
      <c r="T228" s="16" t="e">
        <f>VLOOKUP(E228,#REF!,12,FALSE)</f>
        <v>#REF!</v>
      </c>
      <c r="U228" s="16"/>
      <c r="V228" s="16" t="e">
        <f>VLOOKUP(E228,#REF!,14,FALSE)</f>
        <v>#REF!</v>
      </c>
      <c r="W228" s="17"/>
      <c r="X228" s="20"/>
      <c r="Y228" s="20"/>
      <c r="Z228" s="20"/>
      <c r="AA228" s="21"/>
      <c r="AB228" s="2" t="s">
        <v>15</v>
      </c>
      <c r="AC228" s="4">
        <v>383</v>
      </c>
      <c r="AD228" s="4"/>
      <c r="AE228" s="4"/>
      <c r="AF228" s="4">
        <v>15</v>
      </c>
      <c r="AG228" s="4"/>
      <c r="AH228" s="4"/>
      <c r="AI228" s="4"/>
      <c r="AJ228" s="4"/>
      <c r="AK228" s="4"/>
      <c r="AL228" s="4"/>
      <c r="AM228" s="4"/>
      <c r="AN228" s="4"/>
      <c r="AO228" s="4">
        <v>73</v>
      </c>
      <c r="AP228" s="4"/>
      <c r="AQ228" s="4"/>
      <c r="AR228" s="4"/>
      <c r="AS228" s="4">
        <v>37</v>
      </c>
      <c r="AT228" s="4"/>
      <c r="AU228" s="4"/>
      <c r="AV228" s="4"/>
      <c r="AW228" s="4"/>
      <c r="AX228" s="4"/>
      <c r="AY228" s="4">
        <v>203</v>
      </c>
      <c r="AZ228" s="4"/>
      <c r="BA228" s="4"/>
      <c r="BB228" s="4"/>
      <c r="BC228" s="4"/>
      <c r="BD228" s="4"/>
      <c r="BE228" s="4"/>
      <c r="BF228" s="4"/>
      <c r="BG228" s="4"/>
      <c r="BH228" s="4">
        <f t="shared" si="102"/>
        <v>328</v>
      </c>
      <c r="BI228" s="7" t="e">
        <f>V228</f>
        <v>#REF!</v>
      </c>
      <c r="BJ228" s="7" t="e">
        <f>BI228</f>
        <v>#REF!</v>
      </c>
      <c r="BK228" s="59">
        <v>6.68</v>
      </c>
      <c r="BL228" s="63"/>
      <c r="BM228" s="7" t="e">
        <f t="shared" si="90"/>
        <v>#REF!</v>
      </c>
      <c r="BN228" s="7" t="e">
        <f t="shared" si="91"/>
        <v>#REF!</v>
      </c>
      <c r="BO228" s="89" t="e">
        <f t="shared" si="92"/>
        <v>#REF!</v>
      </c>
      <c r="BP228" s="7" t="e">
        <f t="shared" si="93"/>
        <v>#REF!</v>
      </c>
      <c r="BQ228" s="7" t="e">
        <f t="shared" si="94"/>
        <v>#REF!</v>
      </c>
      <c r="BR228" s="7"/>
      <c r="BS228" s="7"/>
      <c r="BU228" s="6" t="e">
        <f>BI228</f>
        <v>#REF!</v>
      </c>
      <c r="BV228" s="64">
        <v>8.4700000000000006</v>
      </c>
      <c r="BX228" s="64" t="e">
        <f t="shared" si="96"/>
        <v>#REF!</v>
      </c>
      <c r="BY228" s="64" t="e">
        <f t="shared" si="97"/>
        <v>#REF!</v>
      </c>
      <c r="BZ228" s="82" t="e">
        <f t="shared" si="103"/>
        <v>#REF!</v>
      </c>
      <c r="CA228" s="64" t="e">
        <f t="shared" si="98"/>
        <v>#REF!</v>
      </c>
      <c r="CB228" s="64" t="e">
        <f t="shared" si="99"/>
        <v>#REF!</v>
      </c>
      <c r="CC228" s="64"/>
      <c r="CD228" s="64"/>
      <c r="CG228" s="64" t="e">
        <f t="shared" si="104"/>
        <v>#REF!</v>
      </c>
      <c r="CH228" s="64" t="e">
        <f t="shared" si="105"/>
        <v>#REF!</v>
      </c>
      <c r="CM228" s="64" t="e">
        <f t="shared" si="100"/>
        <v>#REF!</v>
      </c>
      <c r="CN228" s="64" t="e">
        <f t="shared" si="106"/>
        <v>#REF!</v>
      </c>
    </row>
    <row r="229" spans="1:92" x14ac:dyDescent="0.25">
      <c r="A229" s="1"/>
      <c r="B229" s="51" t="s">
        <v>1635</v>
      </c>
      <c r="C229" s="2" t="s">
        <v>14</v>
      </c>
      <c r="D229" s="50" t="s">
        <v>783</v>
      </c>
      <c r="E229" s="4">
        <v>102744</v>
      </c>
      <c r="F229" s="2" t="s">
        <v>1685</v>
      </c>
      <c r="G229" s="2" t="s">
        <v>1646</v>
      </c>
      <c r="H229" s="51" t="str">
        <f t="shared" si="101"/>
        <v>100554-4453</v>
      </c>
      <c r="I229" s="4">
        <v>100554</v>
      </c>
      <c r="J229" s="2" t="s">
        <v>534</v>
      </c>
      <c r="K229" s="2" t="s">
        <v>19</v>
      </c>
      <c r="L229" s="2" t="s">
        <v>276</v>
      </c>
      <c r="M229" s="2"/>
      <c r="N229" s="3"/>
      <c r="O229" s="3"/>
      <c r="P229" s="12"/>
      <c r="Q229" s="12"/>
      <c r="R229" s="12"/>
      <c r="S229" s="13"/>
      <c r="T229" s="16" t="e">
        <f>VLOOKUP(E229,#REF!,12,FALSE)</f>
        <v>#REF!</v>
      </c>
      <c r="U229" s="16"/>
      <c r="V229" s="16" t="e">
        <f>VLOOKUP(E229,#REF!,14,FALSE)</f>
        <v>#REF!</v>
      </c>
      <c r="W229" s="17"/>
      <c r="X229" s="20"/>
      <c r="Y229" s="20"/>
      <c r="Z229" s="20"/>
      <c r="AA229" s="21"/>
      <c r="AB229" s="2"/>
      <c r="AC229" s="4">
        <v>0</v>
      </c>
      <c r="AD229" s="4"/>
      <c r="AE229" s="4"/>
      <c r="AF229" s="4">
        <v>10</v>
      </c>
      <c r="AG229" s="4"/>
      <c r="AH229" s="4"/>
      <c r="AI229" s="4"/>
      <c r="AJ229" s="4"/>
      <c r="AK229" s="4"/>
      <c r="AL229" s="4"/>
      <c r="AM229" s="4"/>
      <c r="AN229" s="4"/>
      <c r="AO229" s="4">
        <v>4</v>
      </c>
      <c r="AP229" s="4"/>
      <c r="AQ229" s="4"/>
      <c r="AR229" s="4"/>
      <c r="AS229" s="4">
        <v>188</v>
      </c>
      <c r="AT229" s="4"/>
      <c r="AU229" s="4"/>
      <c r="AV229" s="4"/>
      <c r="AW229" s="4"/>
      <c r="AX229" s="4"/>
      <c r="AY229" s="4">
        <v>18</v>
      </c>
      <c r="AZ229" s="4"/>
      <c r="BA229" s="4"/>
      <c r="BB229" s="4"/>
      <c r="BC229" s="4"/>
      <c r="BD229" s="4"/>
      <c r="BE229" s="4"/>
      <c r="BF229" s="4"/>
      <c r="BG229" s="4"/>
      <c r="BH229" s="4">
        <f t="shared" si="102"/>
        <v>220</v>
      </c>
      <c r="BI229" s="7" t="e">
        <f>V229</f>
        <v>#REF!</v>
      </c>
      <c r="BJ229" s="7" t="e">
        <f>ROUNDUP(((BI229/0.805)-0.02),2)</f>
        <v>#REF!</v>
      </c>
      <c r="BK229" s="7"/>
      <c r="BL229" s="63"/>
      <c r="BM229" s="7" t="e">
        <f t="shared" si="90"/>
        <v>#REF!</v>
      </c>
      <c r="BN229" s="7" t="e">
        <f t="shared" si="91"/>
        <v>#REF!</v>
      </c>
      <c r="BO229" s="89" t="e">
        <f t="shared" si="92"/>
        <v>#REF!</v>
      </c>
      <c r="BP229" s="7" t="e">
        <f t="shared" si="93"/>
        <v>#REF!</v>
      </c>
      <c r="BQ229" s="7" t="e">
        <f t="shared" si="94"/>
        <v>#REF!</v>
      </c>
      <c r="BR229" s="7"/>
      <c r="BS229" s="7"/>
      <c r="BU229" s="6" t="e">
        <f>ROUNDUP(((BI229/0.765)-0.02),2)</f>
        <v>#REF!</v>
      </c>
      <c r="BX229" s="64" t="e">
        <f t="shared" si="96"/>
        <v>#REF!</v>
      </c>
      <c r="BY229" s="64" t="e">
        <f t="shared" si="97"/>
        <v>#REF!</v>
      </c>
      <c r="BZ229" s="82" t="e">
        <f t="shared" si="103"/>
        <v>#REF!</v>
      </c>
      <c r="CA229" s="64" t="e">
        <f t="shared" si="98"/>
        <v>#REF!</v>
      </c>
      <c r="CB229" s="64" t="e">
        <f t="shared" si="99"/>
        <v>#REF!</v>
      </c>
      <c r="CC229" s="64"/>
      <c r="CG229" s="64" t="e">
        <f t="shared" si="104"/>
        <v>#REF!</v>
      </c>
      <c r="CH229" s="64" t="e">
        <f t="shared" si="105"/>
        <v>#REF!</v>
      </c>
      <c r="CM229" s="64" t="e">
        <f t="shared" si="100"/>
        <v>#REF!</v>
      </c>
      <c r="CN229" s="64" t="e">
        <f t="shared" si="106"/>
        <v>#REF!</v>
      </c>
    </row>
    <row r="230" spans="1:92" x14ac:dyDescent="0.25">
      <c r="A230" s="1">
        <v>225</v>
      </c>
      <c r="B230" s="51" t="s">
        <v>1636</v>
      </c>
      <c r="C230" s="2" t="s">
        <v>14</v>
      </c>
      <c r="D230" s="50" t="s">
        <v>784</v>
      </c>
      <c r="E230" s="4">
        <v>406508</v>
      </c>
      <c r="F230" s="2" t="s">
        <v>535</v>
      </c>
      <c r="G230" s="2" t="s">
        <v>536</v>
      </c>
      <c r="H230" s="51" t="str">
        <f t="shared" si="101"/>
        <v>100554-059605-77</v>
      </c>
      <c r="I230" s="4">
        <v>100554</v>
      </c>
      <c r="J230" s="2" t="s">
        <v>534</v>
      </c>
      <c r="K230" s="2" t="s">
        <v>19</v>
      </c>
      <c r="L230" s="2" t="s">
        <v>283</v>
      </c>
      <c r="M230" s="2" t="s">
        <v>21</v>
      </c>
      <c r="N230" s="3">
        <v>45108</v>
      </c>
      <c r="O230" s="3">
        <v>45473</v>
      </c>
      <c r="P230" s="12"/>
      <c r="Q230" s="12"/>
      <c r="R230" s="12"/>
      <c r="S230" s="13"/>
      <c r="T230" s="16" t="e">
        <f>VLOOKUP(E230,#REF!,12,FALSE)</f>
        <v>#REF!</v>
      </c>
      <c r="U230" s="16"/>
      <c r="V230" s="16" t="e">
        <f>VLOOKUP(E230,#REF!,14,FALSE)</f>
        <v>#REF!</v>
      </c>
      <c r="W230" s="17"/>
      <c r="X230" s="20"/>
      <c r="Y230" s="20"/>
      <c r="Z230" s="20"/>
      <c r="AA230" s="21"/>
      <c r="AB230" s="2" t="s">
        <v>15</v>
      </c>
      <c r="AC230" s="4">
        <v>445</v>
      </c>
      <c r="AD230" s="4"/>
      <c r="AE230" s="4"/>
      <c r="AF230" s="4"/>
      <c r="AG230" s="4"/>
      <c r="AH230" s="4"/>
      <c r="AI230" s="4"/>
      <c r="AJ230" s="4"/>
      <c r="AK230" s="4"/>
      <c r="AL230" s="4"/>
      <c r="AM230" s="4">
        <v>43</v>
      </c>
      <c r="AN230" s="4"/>
      <c r="AO230" s="4"/>
      <c r="AP230" s="4"/>
      <c r="AQ230" s="4"/>
      <c r="AR230" s="4"/>
      <c r="AS230" s="4">
        <v>8</v>
      </c>
      <c r="AT230" s="4"/>
      <c r="AU230" s="4">
        <v>4</v>
      </c>
      <c r="AV230" s="4"/>
      <c r="AW230" s="4">
        <v>7</v>
      </c>
      <c r="AX230" s="4"/>
      <c r="AY230" s="4"/>
      <c r="AZ230" s="4"/>
      <c r="BA230" s="4"/>
      <c r="BB230" s="4"/>
      <c r="BC230" s="4"/>
      <c r="BD230" s="4"/>
      <c r="BE230" s="4"/>
      <c r="BF230" s="4">
        <v>26</v>
      </c>
      <c r="BG230" s="4">
        <v>25</v>
      </c>
      <c r="BH230" s="4">
        <f t="shared" si="102"/>
        <v>113</v>
      </c>
      <c r="BI230" s="7" t="e">
        <f>V230</f>
        <v>#REF!</v>
      </c>
      <c r="BJ230" s="7" t="e">
        <f>BI230</f>
        <v>#REF!</v>
      </c>
      <c r="BK230" s="59">
        <v>10.65</v>
      </c>
      <c r="BL230" s="63"/>
      <c r="BM230" s="7" t="e">
        <f t="shared" si="90"/>
        <v>#REF!</v>
      </c>
      <c r="BN230" s="7" t="e">
        <f t="shared" si="91"/>
        <v>#REF!</v>
      </c>
      <c r="BO230" s="89" t="e">
        <f t="shared" si="92"/>
        <v>#REF!</v>
      </c>
      <c r="BP230" s="7" t="e">
        <f t="shared" si="93"/>
        <v>#REF!</v>
      </c>
      <c r="BQ230" s="7" t="e">
        <f t="shared" si="94"/>
        <v>#REF!</v>
      </c>
      <c r="BR230" s="7"/>
      <c r="BS230" s="7"/>
      <c r="BU230" s="6" t="e">
        <f>BI230</f>
        <v>#REF!</v>
      </c>
      <c r="BV230" s="64">
        <v>13.51</v>
      </c>
      <c r="BX230" s="64" t="e">
        <f t="shared" si="96"/>
        <v>#REF!</v>
      </c>
      <c r="BY230" s="64" t="e">
        <f t="shared" si="97"/>
        <v>#REF!</v>
      </c>
      <c r="BZ230" s="82" t="e">
        <f t="shared" si="103"/>
        <v>#REF!</v>
      </c>
      <c r="CA230" s="64" t="e">
        <f t="shared" si="98"/>
        <v>#REF!</v>
      </c>
      <c r="CB230" s="64" t="e">
        <f t="shared" si="99"/>
        <v>#REF!</v>
      </c>
      <c r="CC230" s="64"/>
      <c r="CD230" s="64"/>
      <c r="CG230" s="64" t="e">
        <f t="shared" si="104"/>
        <v>#REF!</v>
      </c>
      <c r="CH230" s="64" t="e">
        <f t="shared" si="105"/>
        <v>#REF!</v>
      </c>
      <c r="CM230" s="64" t="e">
        <f t="shared" si="100"/>
        <v>#REF!</v>
      </c>
      <c r="CN230" s="64" t="e">
        <f t="shared" si="106"/>
        <v>#REF!</v>
      </c>
    </row>
    <row r="231" spans="1:92" x14ac:dyDescent="0.25">
      <c r="A231" s="1"/>
      <c r="B231" s="51" t="s">
        <v>1637</v>
      </c>
      <c r="C231" s="2" t="s">
        <v>14</v>
      </c>
      <c r="D231" s="50" t="s">
        <v>784</v>
      </c>
      <c r="E231" s="4">
        <v>141561</v>
      </c>
      <c r="F231" s="2" t="s">
        <v>1655</v>
      </c>
      <c r="G231" s="2" t="s">
        <v>1656</v>
      </c>
      <c r="H231" s="51" t="str">
        <f t="shared" si="101"/>
        <v>100554-59600-00</v>
      </c>
      <c r="I231" s="4">
        <v>100554</v>
      </c>
      <c r="J231" s="2" t="s">
        <v>534</v>
      </c>
      <c r="K231" s="2" t="s">
        <v>19</v>
      </c>
      <c r="L231" s="2" t="s">
        <v>283</v>
      </c>
      <c r="M231" s="2"/>
      <c r="N231" s="3"/>
      <c r="O231" s="3"/>
      <c r="P231" s="12"/>
      <c r="Q231" s="12"/>
      <c r="R231" s="12"/>
      <c r="S231" s="13"/>
      <c r="T231" s="16" t="e">
        <f>VLOOKUP(E231,#REF!,12,FALSE)</f>
        <v>#REF!</v>
      </c>
      <c r="U231" s="16"/>
      <c r="V231" s="16" t="e">
        <f>VLOOKUP(E231,#REF!,14,FALSE)</f>
        <v>#REF!</v>
      </c>
      <c r="W231" s="17"/>
      <c r="X231" s="20"/>
      <c r="Y231" s="20"/>
      <c r="Z231" s="20"/>
      <c r="AA231" s="21"/>
      <c r="AB231" s="2"/>
      <c r="AC231" s="4">
        <v>0</v>
      </c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>
        <f t="shared" si="102"/>
        <v>0</v>
      </c>
      <c r="BI231" s="7" t="e">
        <f>V231</f>
        <v>#REF!</v>
      </c>
      <c r="BJ231" s="7" t="e">
        <f t="shared" ref="BJ231:BJ242" si="112">ROUNDUP(((BI231/0.805)-0.02),2)</f>
        <v>#REF!</v>
      </c>
      <c r="BK231" s="7"/>
      <c r="BL231" s="63"/>
      <c r="BM231" s="7" t="e">
        <f t="shared" si="90"/>
        <v>#REF!</v>
      </c>
      <c r="BN231" s="7" t="e">
        <f t="shared" si="91"/>
        <v>#REF!</v>
      </c>
      <c r="BO231" s="89" t="e">
        <f t="shared" si="92"/>
        <v>#REF!</v>
      </c>
      <c r="BP231" s="7" t="e">
        <f t="shared" si="93"/>
        <v>#REF!</v>
      </c>
      <c r="BQ231" s="7" t="e">
        <f t="shared" si="94"/>
        <v>#REF!</v>
      </c>
      <c r="BR231" s="7"/>
      <c r="BS231" s="7"/>
      <c r="BU231" s="6" t="e">
        <f t="shared" ref="BU231:BU242" si="113">ROUNDUP(((BI231/0.765)-0.02),2)</f>
        <v>#REF!</v>
      </c>
      <c r="BX231" s="64" t="e">
        <f t="shared" si="96"/>
        <v>#REF!</v>
      </c>
      <c r="BY231" s="64" t="e">
        <f t="shared" si="97"/>
        <v>#REF!</v>
      </c>
      <c r="BZ231" s="82" t="e">
        <f t="shared" si="103"/>
        <v>#REF!</v>
      </c>
      <c r="CA231" s="64" t="e">
        <f t="shared" si="98"/>
        <v>#REF!</v>
      </c>
      <c r="CB231" s="64" t="e">
        <f t="shared" si="99"/>
        <v>#REF!</v>
      </c>
      <c r="CC231" s="64"/>
      <c r="CG231" s="64" t="e">
        <f t="shared" si="104"/>
        <v>#REF!</v>
      </c>
      <c r="CH231" s="64" t="e">
        <f t="shared" si="105"/>
        <v>#REF!</v>
      </c>
      <c r="CM231" s="64" t="e">
        <f t="shared" si="100"/>
        <v>#REF!</v>
      </c>
      <c r="CN231" s="64" t="e">
        <f t="shared" si="106"/>
        <v>#REF!</v>
      </c>
    </row>
    <row r="232" spans="1:92" x14ac:dyDescent="0.25">
      <c r="A232" s="1">
        <v>226</v>
      </c>
      <c r="B232" s="4">
        <v>224</v>
      </c>
      <c r="C232" s="2" t="s">
        <v>14</v>
      </c>
      <c r="D232" s="50" t="s">
        <v>785</v>
      </c>
      <c r="E232" s="4">
        <v>133985</v>
      </c>
      <c r="F232" s="2" t="s">
        <v>537</v>
      </c>
      <c r="G232" s="2" t="s">
        <v>538</v>
      </c>
      <c r="H232" s="51" t="str">
        <f t="shared" si="101"/>
        <v>100318-8-52724-00301-6</v>
      </c>
      <c r="I232" s="4">
        <v>100318</v>
      </c>
      <c r="J232" s="2" t="s">
        <v>539</v>
      </c>
      <c r="K232" s="2" t="s">
        <v>19</v>
      </c>
      <c r="L232" s="2" t="s">
        <v>540</v>
      </c>
      <c r="M232" s="2" t="s">
        <v>21</v>
      </c>
      <c r="N232" s="3">
        <v>45108</v>
      </c>
      <c r="O232" s="3">
        <v>45473</v>
      </c>
      <c r="P232" s="12">
        <v>29</v>
      </c>
      <c r="Q232" s="12"/>
      <c r="R232" s="12"/>
      <c r="S232" s="55" t="s">
        <v>1686</v>
      </c>
      <c r="T232" s="16">
        <v>29</v>
      </c>
      <c r="U232" s="16">
        <v>1</v>
      </c>
      <c r="V232" s="16"/>
      <c r="W232" s="17"/>
      <c r="X232" s="20"/>
      <c r="Y232" s="20"/>
      <c r="Z232" s="20"/>
      <c r="AA232" s="21"/>
      <c r="AB232" s="2" t="s">
        <v>15</v>
      </c>
      <c r="AC232" s="4">
        <v>2780</v>
      </c>
      <c r="AD232" s="4"/>
      <c r="AE232" s="4">
        <v>7</v>
      </c>
      <c r="AF232" s="4"/>
      <c r="AG232" s="4"/>
      <c r="AH232" s="4"/>
      <c r="AI232" s="4"/>
      <c r="AJ232" s="4"/>
      <c r="AK232" s="4">
        <v>208</v>
      </c>
      <c r="AL232" s="4">
        <v>11</v>
      </c>
      <c r="AM232" s="4"/>
      <c r="AN232" s="4"/>
      <c r="AO232" s="4">
        <v>54</v>
      </c>
      <c r="AP232" s="4">
        <v>2</v>
      </c>
      <c r="AQ232" s="4">
        <v>693</v>
      </c>
      <c r="AR232" s="4"/>
      <c r="AS232" s="4"/>
      <c r="AT232" s="4"/>
      <c r="AU232" s="4">
        <v>18</v>
      </c>
      <c r="AV232" s="4"/>
      <c r="AW232" s="4"/>
      <c r="AX232" s="4"/>
      <c r="AY232" s="4">
        <v>87</v>
      </c>
      <c r="AZ232" s="4"/>
      <c r="BA232" s="4">
        <v>2</v>
      </c>
      <c r="BB232" s="4"/>
      <c r="BC232" s="4"/>
      <c r="BD232" s="4"/>
      <c r="BE232" s="4"/>
      <c r="BF232" s="4"/>
      <c r="BG232" s="4"/>
      <c r="BH232" s="4">
        <f t="shared" si="102"/>
        <v>1082</v>
      </c>
      <c r="BI232" s="7">
        <f>T232+U232</f>
        <v>30</v>
      </c>
      <c r="BJ232" s="7">
        <f t="shared" si="112"/>
        <v>37.25</v>
      </c>
      <c r="BK232" s="7"/>
      <c r="BL232" s="63"/>
      <c r="BM232" s="7">
        <f t="shared" si="90"/>
        <v>37.25</v>
      </c>
      <c r="BN232" s="7">
        <f t="shared" si="91"/>
        <v>7.25</v>
      </c>
      <c r="BO232" s="89">
        <f t="shared" si="92"/>
        <v>0.19463087248322147</v>
      </c>
      <c r="BP232" s="7">
        <f t="shared" si="93"/>
        <v>83400</v>
      </c>
      <c r="BQ232" s="7">
        <f t="shared" si="94"/>
        <v>103555</v>
      </c>
      <c r="BR232" s="7"/>
      <c r="BS232" s="7"/>
      <c r="BU232" s="6">
        <f t="shared" si="113"/>
        <v>39.199999999999996</v>
      </c>
      <c r="BX232" s="64">
        <f t="shared" si="96"/>
        <v>39.199999999999996</v>
      </c>
      <c r="BY232" s="64">
        <f t="shared" si="97"/>
        <v>9.1999999999999957</v>
      </c>
      <c r="BZ232" s="82">
        <f t="shared" si="103"/>
        <v>0.23469387755102034</v>
      </c>
      <c r="CA232" s="64">
        <f t="shared" si="98"/>
        <v>83400</v>
      </c>
      <c r="CB232" s="64">
        <f t="shared" si="99"/>
        <v>108975.99999999999</v>
      </c>
      <c r="CC232" s="64"/>
      <c r="CG232" s="64">
        <f t="shared" si="104"/>
        <v>32460</v>
      </c>
      <c r="CH232" s="64">
        <f t="shared" si="105"/>
        <v>40304.5</v>
      </c>
      <c r="CM232" s="64">
        <f t="shared" si="100"/>
        <v>32460</v>
      </c>
      <c r="CN232" s="64">
        <f t="shared" si="106"/>
        <v>42414.399999999994</v>
      </c>
    </row>
    <row r="233" spans="1:92" x14ac:dyDescent="0.25">
      <c r="A233" s="1">
        <v>227</v>
      </c>
      <c r="B233" s="4">
        <v>225</v>
      </c>
      <c r="C233" s="2" t="s">
        <v>14</v>
      </c>
      <c r="D233" s="50" t="s">
        <v>786</v>
      </c>
      <c r="E233" s="4">
        <v>403630</v>
      </c>
      <c r="F233" s="2" t="s">
        <v>541</v>
      </c>
      <c r="G233" s="2" t="s">
        <v>542</v>
      </c>
      <c r="H233" s="51" t="str">
        <f t="shared" si="101"/>
        <v>100319-8-52724-15551-7</v>
      </c>
      <c r="I233" s="4">
        <v>100319</v>
      </c>
      <c r="J233" s="2" t="s">
        <v>539</v>
      </c>
      <c r="K233" s="2" t="s">
        <v>19</v>
      </c>
      <c r="L233" s="2" t="s">
        <v>543</v>
      </c>
      <c r="M233" s="2" t="s">
        <v>21</v>
      </c>
      <c r="N233" s="3">
        <v>45108</v>
      </c>
      <c r="O233" s="3">
        <v>45473</v>
      </c>
      <c r="P233" s="12">
        <v>148.13999999999999</v>
      </c>
      <c r="Q233" s="12"/>
      <c r="R233" s="12"/>
      <c r="S233" s="55" t="s">
        <v>1686</v>
      </c>
      <c r="T233" s="16" t="e">
        <f>VLOOKUP(E233,#REF!,12,FALSE)</f>
        <v>#REF!</v>
      </c>
      <c r="U233" s="16">
        <v>1</v>
      </c>
      <c r="V233" s="16"/>
      <c r="W233" s="17"/>
      <c r="X233" s="20">
        <v>148.13999999999999</v>
      </c>
      <c r="Y233" s="20">
        <v>1</v>
      </c>
      <c r="Z233" s="20"/>
      <c r="AA233" s="56" t="s">
        <v>1671</v>
      </c>
      <c r="AB233" s="2" t="s">
        <v>15</v>
      </c>
      <c r="AC233" s="4">
        <v>468</v>
      </c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>
        <v>32</v>
      </c>
      <c r="AP233" s="4"/>
      <c r="AQ233" s="4"/>
      <c r="AR233" s="4"/>
      <c r="AS233" s="4"/>
      <c r="AT233" s="4"/>
      <c r="AU233" s="4">
        <v>12</v>
      </c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>
        <v>57</v>
      </c>
      <c r="BG233" s="4"/>
      <c r="BH233" s="4">
        <f t="shared" si="102"/>
        <v>101</v>
      </c>
      <c r="BI233" s="7">
        <f t="shared" ref="BI233:BI238" si="114">X233+Y233</f>
        <v>149.13999999999999</v>
      </c>
      <c r="BJ233" s="7">
        <f t="shared" si="112"/>
        <v>185.25</v>
      </c>
      <c r="BK233" s="7"/>
      <c r="BL233" s="63">
        <v>-23.91</v>
      </c>
      <c r="BM233" s="7">
        <f t="shared" si="90"/>
        <v>161.34</v>
      </c>
      <c r="BN233" s="7">
        <f t="shared" si="91"/>
        <v>36.110000000000014</v>
      </c>
      <c r="BO233" s="89">
        <f t="shared" si="92"/>
        <v>0.19492577597840763</v>
      </c>
      <c r="BP233" s="7">
        <f t="shared" si="93"/>
        <v>69797.51999999999</v>
      </c>
      <c r="BQ233" s="7">
        <f t="shared" si="94"/>
        <v>86697</v>
      </c>
      <c r="BR233" s="7"/>
      <c r="BS233" s="7"/>
      <c r="BU233" s="6">
        <f t="shared" si="113"/>
        <v>194.94</v>
      </c>
      <c r="BW233" s="65">
        <f t="shared" ref="BW233:BW242" si="115">BL233</f>
        <v>-23.91</v>
      </c>
      <c r="BX233" s="64">
        <f t="shared" si="96"/>
        <v>171.03</v>
      </c>
      <c r="BY233" s="64">
        <f t="shared" si="97"/>
        <v>45.800000000000011</v>
      </c>
      <c r="BZ233" s="82">
        <f t="shared" si="103"/>
        <v>0.23494408535959788</v>
      </c>
      <c r="CA233" s="64">
        <f t="shared" si="98"/>
        <v>69797.51999999999</v>
      </c>
      <c r="CB233" s="64">
        <f t="shared" si="99"/>
        <v>91231.92</v>
      </c>
      <c r="CC233" s="64"/>
      <c r="CG233" s="64">
        <f t="shared" si="104"/>
        <v>15063.14</v>
      </c>
      <c r="CH233" s="64">
        <f t="shared" si="105"/>
        <v>18710.25</v>
      </c>
      <c r="CM233" s="64">
        <f t="shared" si="100"/>
        <v>15063.14</v>
      </c>
      <c r="CN233" s="64">
        <f t="shared" si="106"/>
        <v>19688.939999999999</v>
      </c>
    </row>
    <row r="234" spans="1:92" x14ac:dyDescent="0.25">
      <c r="A234" s="1">
        <v>228</v>
      </c>
      <c r="B234" s="4">
        <v>226</v>
      </c>
      <c r="C234" s="2" t="s">
        <v>14</v>
      </c>
      <c r="D234" s="50" t="s">
        <v>787</v>
      </c>
      <c r="E234" s="4">
        <v>403631</v>
      </c>
      <c r="F234" s="2" t="s">
        <v>544</v>
      </c>
      <c r="G234" s="2" t="s">
        <v>545</v>
      </c>
      <c r="H234" s="51" t="str">
        <f t="shared" si="101"/>
        <v>100319-8-52724-15552-4</v>
      </c>
      <c r="I234" s="4">
        <v>100319</v>
      </c>
      <c r="J234" s="2" t="s">
        <v>539</v>
      </c>
      <c r="K234" s="2" t="s">
        <v>19</v>
      </c>
      <c r="L234" s="2" t="s">
        <v>543</v>
      </c>
      <c r="M234" s="2" t="s">
        <v>21</v>
      </c>
      <c r="N234" s="3">
        <v>45108</v>
      </c>
      <c r="O234" s="3">
        <v>45473</v>
      </c>
      <c r="P234" s="12">
        <v>148.13999999999999</v>
      </c>
      <c r="Q234" s="12"/>
      <c r="R234" s="12"/>
      <c r="S234" s="55" t="s">
        <v>1686</v>
      </c>
      <c r="T234" s="16" t="e">
        <f>VLOOKUP(E234,#REF!,12,FALSE)</f>
        <v>#REF!</v>
      </c>
      <c r="U234" s="16">
        <v>1</v>
      </c>
      <c r="V234" s="16"/>
      <c r="W234" s="17"/>
      <c r="X234" s="20">
        <v>148.13999999999999</v>
      </c>
      <c r="Y234" s="20">
        <v>1</v>
      </c>
      <c r="Z234" s="20"/>
      <c r="AA234" s="56" t="s">
        <v>1671</v>
      </c>
      <c r="AB234" s="2" t="s">
        <v>15</v>
      </c>
      <c r="AC234" s="4">
        <v>185</v>
      </c>
      <c r="AD234" s="4"/>
      <c r="AE234" s="4">
        <v>10</v>
      </c>
      <c r="AF234" s="4">
        <v>71</v>
      </c>
      <c r="AG234" s="4">
        <v>46</v>
      </c>
      <c r="AH234" s="4">
        <v>2</v>
      </c>
      <c r="AI234" s="4"/>
      <c r="AJ234" s="4">
        <v>51</v>
      </c>
      <c r="AK234" s="4">
        <v>106</v>
      </c>
      <c r="AL234" s="4">
        <v>3</v>
      </c>
      <c r="AM234" s="4">
        <v>76</v>
      </c>
      <c r="AN234" s="4">
        <v>207</v>
      </c>
      <c r="AO234" s="4"/>
      <c r="AP234" s="4">
        <v>4</v>
      </c>
      <c r="AQ234" s="4"/>
      <c r="AR234" s="4">
        <v>13</v>
      </c>
      <c r="AS234" s="4">
        <v>461</v>
      </c>
      <c r="AT234" s="4">
        <v>30</v>
      </c>
      <c r="AU234" s="4">
        <v>104</v>
      </c>
      <c r="AV234" s="4">
        <v>84</v>
      </c>
      <c r="AW234" s="4">
        <v>386</v>
      </c>
      <c r="AX234" s="4">
        <v>71</v>
      </c>
      <c r="AY234" s="4">
        <v>407</v>
      </c>
      <c r="AZ234" s="4">
        <v>28</v>
      </c>
      <c r="BA234" s="4">
        <v>48</v>
      </c>
      <c r="BB234" s="4">
        <v>68</v>
      </c>
      <c r="BC234" s="4">
        <v>4</v>
      </c>
      <c r="BD234" s="4"/>
      <c r="BE234" s="4"/>
      <c r="BF234" s="4">
        <v>46</v>
      </c>
      <c r="BG234" s="4">
        <v>100</v>
      </c>
      <c r="BH234" s="4">
        <f t="shared" si="102"/>
        <v>2426</v>
      </c>
      <c r="BI234" s="7">
        <f t="shared" si="114"/>
        <v>149.13999999999999</v>
      </c>
      <c r="BJ234" s="7">
        <f t="shared" si="112"/>
        <v>185.25</v>
      </c>
      <c r="BK234" s="7"/>
      <c r="BL234" s="63">
        <v>-23.91</v>
      </c>
      <c r="BM234" s="7">
        <f t="shared" si="90"/>
        <v>161.34</v>
      </c>
      <c r="BN234" s="7">
        <f t="shared" si="91"/>
        <v>36.110000000000014</v>
      </c>
      <c r="BO234" s="89">
        <f t="shared" si="92"/>
        <v>0.19492577597840763</v>
      </c>
      <c r="BP234" s="7">
        <f t="shared" si="93"/>
        <v>27590.899999999998</v>
      </c>
      <c r="BQ234" s="7">
        <f t="shared" si="94"/>
        <v>34271.25</v>
      </c>
      <c r="BR234" s="7"/>
      <c r="BS234" s="7"/>
      <c r="BU234" s="6">
        <f t="shared" si="113"/>
        <v>194.94</v>
      </c>
      <c r="BW234" s="65">
        <f t="shared" si="115"/>
        <v>-23.91</v>
      </c>
      <c r="BX234" s="64">
        <f t="shared" si="96"/>
        <v>171.03</v>
      </c>
      <c r="BY234" s="64">
        <f t="shared" si="97"/>
        <v>45.800000000000011</v>
      </c>
      <c r="BZ234" s="82">
        <f t="shared" si="103"/>
        <v>0.23494408535959788</v>
      </c>
      <c r="CA234" s="64">
        <f t="shared" si="98"/>
        <v>27590.899999999998</v>
      </c>
      <c r="CB234" s="64">
        <f t="shared" si="99"/>
        <v>36063.9</v>
      </c>
      <c r="CC234" s="64"/>
      <c r="CG234" s="64">
        <f t="shared" si="104"/>
        <v>361813.63999999996</v>
      </c>
      <c r="CH234" s="64">
        <f t="shared" si="105"/>
        <v>449416.5</v>
      </c>
      <c r="CM234" s="64">
        <f t="shared" si="100"/>
        <v>361813.63999999996</v>
      </c>
      <c r="CN234" s="64">
        <f t="shared" si="106"/>
        <v>472924.44</v>
      </c>
    </row>
    <row r="235" spans="1:92" x14ac:dyDescent="0.25">
      <c r="A235" s="1">
        <v>229</v>
      </c>
      <c r="B235" s="4">
        <v>227</v>
      </c>
      <c r="C235" s="2" t="s">
        <v>14</v>
      </c>
      <c r="D235" s="50" t="s">
        <v>788</v>
      </c>
      <c r="E235" s="4">
        <v>403632</v>
      </c>
      <c r="F235" s="2" t="s">
        <v>546</v>
      </c>
      <c r="G235" s="2" t="s">
        <v>547</v>
      </c>
      <c r="H235" s="51" t="str">
        <f t="shared" si="101"/>
        <v>100319-8-52724-15554-8</v>
      </c>
      <c r="I235" s="4">
        <v>100319</v>
      </c>
      <c r="J235" s="2" t="s">
        <v>539</v>
      </c>
      <c r="K235" s="2" t="s">
        <v>19</v>
      </c>
      <c r="L235" s="2" t="s">
        <v>548</v>
      </c>
      <c r="M235" s="2" t="s">
        <v>21</v>
      </c>
      <c r="N235" s="3">
        <v>45108</v>
      </c>
      <c r="O235" s="3">
        <v>45473</v>
      </c>
      <c r="P235" s="12">
        <v>140.53</v>
      </c>
      <c r="Q235" s="12"/>
      <c r="R235" s="12"/>
      <c r="S235" s="55" t="s">
        <v>1686</v>
      </c>
      <c r="T235" s="16" t="e">
        <f>VLOOKUP(E235,#REF!,12,FALSE)</f>
        <v>#REF!</v>
      </c>
      <c r="U235" s="16">
        <v>1</v>
      </c>
      <c r="V235" s="16"/>
      <c r="W235" s="17"/>
      <c r="X235" s="20">
        <v>140.53</v>
      </c>
      <c r="Y235" s="20">
        <v>1</v>
      </c>
      <c r="Z235" s="20"/>
      <c r="AA235" s="56" t="s">
        <v>1671</v>
      </c>
      <c r="AB235" s="2" t="s">
        <v>15</v>
      </c>
      <c r="AC235" s="4">
        <v>5235</v>
      </c>
      <c r="AD235" s="4">
        <v>400</v>
      </c>
      <c r="AE235" s="4">
        <v>11</v>
      </c>
      <c r="AF235" s="4">
        <v>20</v>
      </c>
      <c r="AG235" s="4"/>
      <c r="AH235" s="4">
        <v>135</v>
      </c>
      <c r="AI235" s="4">
        <v>5</v>
      </c>
      <c r="AJ235" s="4">
        <v>11</v>
      </c>
      <c r="AK235" s="4">
        <v>211</v>
      </c>
      <c r="AL235" s="4">
        <v>3</v>
      </c>
      <c r="AM235" s="4">
        <v>43</v>
      </c>
      <c r="AN235" s="4">
        <v>25</v>
      </c>
      <c r="AO235" s="4">
        <v>140</v>
      </c>
      <c r="AP235" s="4"/>
      <c r="AQ235" s="4">
        <v>190</v>
      </c>
      <c r="AR235" s="4">
        <v>1</v>
      </c>
      <c r="AS235" s="4">
        <v>134</v>
      </c>
      <c r="AT235" s="4">
        <v>36</v>
      </c>
      <c r="AU235" s="4">
        <v>101</v>
      </c>
      <c r="AV235" s="4"/>
      <c r="AW235" s="4">
        <v>279</v>
      </c>
      <c r="AX235" s="4">
        <v>47</v>
      </c>
      <c r="AY235" s="4">
        <v>140</v>
      </c>
      <c r="AZ235" s="4">
        <v>68</v>
      </c>
      <c r="BA235" s="4">
        <v>6</v>
      </c>
      <c r="BB235" s="4">
        <v>31</v>
      </c>
      <c r="BC235" s="4"/>
      <c r="BD235" s="4">
        <v>36</v>
      </c>
      <c r="BE235" s="4"/>
      <c r="BF235" s="4">
        <v>157</v>
      </c>
      <c r="BG235" s="4">
        <v>37</v>
      </c>
      <c r="BH235" s="4">
        <f t="shared" si="102"/>
        <v>2267</v>
      </c>
      <c r="BI235" s="7">
        <f t="shared" si="114"/>
        <v>141.53</v>
      </c>
      <c r="BJ235" s="7">
        <f t="shared" si="112"/>
        <v>175.79999999999998</v>
      </c>
      <c r="BK235" s="7"/>
      <c r="BL235" s="63">
        <v>-28.85</v>
      </c>
      <c r="BM235" s="7">
        <f t="shared" si="90"/>
        <v>146.94999999999999</v>
      </c>
      <c r="BN235" s="7">
        <f t="shared" si="91"/>
        <v>34.269999999999982</v>
      </c>
      <c r="BO235" s="89">
        <f t="shared" si="92"/>
        <v>0.19493742889647317</v>
      </c>
      <c r="BP235" s="7">
        <f t="shared" si="93"/>
        <v>740909.55</v>
      </c>
      <c r="BQ235" s="7">
        <f t="shared" si="94"/>
        <v>920312.99999999988</v>
      </c>
      <c r="BR235" s="7"/>
      <c r="BS235" s="7"/>
      <c r="BU235" s="6">
        <f t="shared" si="113"/>
        <v>184.98999999999998</v>
      </c>
      <c r="BW235" s="65">
        <f t="shared" si="115"/>
        <v>-28.85</v>
      </c>
      <c r="BX235" s="64">
        <f t="shared" si="96"/>
        <v>156.13999999999999</v>
      </c>
      <c r="BY235" s="64">
        <f t="shared" si="97"/>
        <v>43.45999999999998</v>
      </c>
      <c r="BZ235" s="82">
        <f t="shared" si="103"/>
        <v>0.23493161792529318</v>
      </c>
      <c r="CA235" s="64">
        <f t="shared" si="98"/>
        <v>740909.55</v>
      </c>
      <c r="CB235" s="64">
        <f t="shared" si="99"/>
        <v>968422.64999999991</v>
      </c>
      <c r="CC235" s="64"/>
      <c r="CG235" s="64">
        <f t="shared" si="104"/>
        <v>320848.51</v>
      </c>
      <c r="CH235" s="64">
        <f t="shared" si="105"/>
        <v>398538.6</v>
      </c>
      <c r="CM235" s="64">
        <f t="shared" si="100"/>
        <v>320848.51</v>
      </c>
      <c r="CN235" s="64">
        <f t="shared" si="106"/>
        <v>419372.32999999996</v>
      </c>
    </row>
    <row r="236" spans="1:92" x14ac:dyDescent="0.25">
      <c r="A236" s="1">
        <v>230</v>
      </c>
      <c r="B236" s="4">
        <v>228</v>
      </c>
      <c r="C236" s="2" t="s">
        <v>14</v>
      </c>
      <c r="D236" s="50" t="s">
        <v>789</v>
      </c>
      <c r="E236" s="4">
        <v>403886</v>
      </c>
      <c r="F236" s="2" t="s">
        <v>549</v>
      </c>
      <c r="G236" s="2" t="s">
        <v>550</v>
      </c>
      <c r="H236" s="51" t="str">
        <f t="shared" si="101"/>
        <v>100319-8-52724-15555-5</v>
      </c>
      <c r="I236" s="4">
        <v>100319</v>
      </c>
      <c r="J236" s="2" t="s">
        <v>539</v>
      </c>
      <c r="K236" s="2" t="s">
        <v>19</v>
      </c>
      <c r="L236" s="2" t="s">
        <v>543</v>
      </c>
      <c r="M236" s="2" t="s">
        <v>21</v>
      </c>
      <c r="N236" s="3">
        <v>45108</v>
      </c>
      <c r="O236" s="3">
        <v>45473</v>
      </c>
      <c r="P236" s="12">
        <v>135.30000000000001</v>
      </c>
      <c r="Q236" s="12"/>
      <c r="R236" s="12"/>
      <c r="S236" s="55" t="s">
        <v>1686</v>
      </c>
      <c r="T236" s="16" t="e">
        <f>VLOOKUP(E236,#REF!,12,FALSE)</f>
        <v>#REF!</v>
      </c>
      <c r="U236" s="16">
        <v>1</v>
      </c>
      <c r="V236" s="16"/>
      <c r="W236" s="17"/>
      <c r="X236" s="20">
        <v>135.30000000000001</v>
      </c>
      <c r="Y236" s="20">
        <v>1</v>
      </c>
      <c r="Z236" s="20"/>
      <c r="AA236" s="56" t="s">
        <v>1671</v>
      </c>
      <c r="AB236" s="2" t="s">
        <v>15</v>
      </c>
      <c r="AC236" s="4">
        <v>8712</v>
      </c>
      <c r="AD236" s="4">
        <v>500</v>
      </c>
      <c r="AE236" s="4"/>
      <c r="AF236" s="4"/>
      <c r="AG236" s="4"/>
      <c r="AH236" s="4">
        <v>30</v>
      </c>
      <c r="AI236" s="4">
        <v>53</v>
      </c>
      <c r="AJ236" s="4"/>
      <c r="AK236" s="4"/>
      <c r="AL236" s="4"/>
      <c r="AM236" s="4"/>
      <c r="AN236" s="4"/>
      <c r="AO236" s="4">
        <v>178</v>
      </c>
      <c r="AP236" s="4"/>
      <c r="AQ236" s="4">
        <v>249</v>
      </c>
      <c r="AR236" s="4"/>
      <c r="AS236" s="4"/>
      <c r="AT236" s="4"/>
      <c r="AU236" s="4">
        <v>11</v>
      </c>
      <c r="AV236" s="4"/>
      <c r="AW236" s="4"/>
      <c r="AX236" s="4">
        <v>9</v>
      </c>
      <c r="AY236" s="4"/>
      <c r="AZ236" s="4"/>
      <c r="BA236" s="4">
        <v>10</v>
      </c>
      <c r="BB236" s="4">
        <v>1</v>
      </c>
      <c r="BC236" s="4"/>
      <c r="BD236" s="4"/>
      <c r="BE236" s="4"/>
      <c r="BF236" s="4">
        <v>112</v>
      </c>
      <c r="BG236" s="4"/>
      <c r="BH236" s="4">
        <f t="shared" si="102"/>
        <v>1153</v>
      </c>
      <c r="BI236" s="7">
        <f t="shared" si="114"/>
        <v>136.30000000000001</v>
      </c>
      <c r="BJ236" s="7">
        <f t="shared" si="112"/>
        <v>169.29999999999998</v>
      </c>
      <c r="BK236" s="7"/>
      <c r="BL236" s="63">
        <v>-23.91</v>
      </c>
      <c r="BM236" s="7">
        <f t="shared" ref="BM236:BM242" si="116">BJ236+BK236+BL236</f>
        <v>145.38999999999999</v>
      </c>
      <c r="BN236" s="7">
        <f t="shared" ref="BN236:BN242" si="117">(BJ236+BK236)-BI236</f>
        <v>32.999999999999972</v>
      </c>
      <c r="BO236" s="89">
        <f t="shared" ref="BO236:BO242" si="118">((BJ236+BK236)-BI236)/(BJ236+BK236)</f>
        <v>0.1949202598936797</v>
      </c>
      <c r="BP236" s="7">
        <f t="shared" ref="BP236:BP242" si="119">BI236*AC236</f>
        <v>1187445.6000000001</v>
      </c>
      <c r="BQ236" s="7">
        <f t="shared" ref="BQ236:BQ242" si="120">(BJ236+BK236)*AC236</f>
        <v>1474941.5999999999</v>
      </c>
      <c r="BR236" s="7"/>
      <c r="BS236" s="7"/>
      <c r="BU236" s="6">
        <f t="shared" si="113"/>
        <v>178.14999999999998</v>
      </c>
      <c r="BW236" s="65">
        <f t="shared" si="115"/>
        <v>-23.91</v>
      </c>
      <c r="BX236" s="64">
        <f t="shared" ref="BX236:BX242" si="121">BU236+BV236+BW236</f>
        <v>154.23999999999998</v>
      </c>
      <c r="BY236" s="64">
        <f t="shared" ref="BY236:BY242" si="122">(BU236+BV236)-BI236</f>
        <v>41.849999999999966</v>
      </c>
      <c r="BZ236" s="82">
        <f t="shared" si="103"/>
        <v>0.23491439797923083</v>
      </c>
      <c r="CA236" s="64">
        <f t="shared" ref="CA236:CA242" si="123">BI236*AC236</f>
        <v>1187445.6000000001</v>
      </c>
      <c r="CB236" s="64">
        <f t="shared" ref="CB236:CB242" si="124">(BU236+BV236)*AC236</f>
        <v>1552042.7999999998</v>
      </c>
      <c r="CC236" s="64"/>
      <c r="CG236" s="64">
        <f t="shared" si="104"/>
        <v>157153.90000000002</v>
      </c>
      <c r="CH236" s="64">
        <f t="shared" si="105"/>
        <v>195202.9</v>
      </c>
      <c r="CM236" s="64">
        <f t="shared" ref="CM236:CM242" si="125">BI236*BH236</f>
        <v>157153.90000000002</v>
      </c>
      <c r="CN236" s="64">
        <f t="shared" si="106"/>
        <v>205406.94999999998</v>
      </c>
    </row>
    <row r="237" spans="1:92" x14ac:dyDescent="0.25">
      <c r="A237" s="1">
        <v>231</v>
      </c>
      <c r="B237" s="4">
        <v>229</v>
      </c>
      <c r="C237" s="2" t="s">
        <v>14</v>
      </c>
      <c r="D237" s="50" t="s">
        <v>790</v>
      </c>
      <c r="E237" s="4">
        <v>404028</v>
      </c>
      <c r="F237" s="2" t="s">
        <v>551</v>
      </c>
      <c r="G237" s="2" t="s">
        <v>552</v>
      </c>
      <c r="H237" s="51" t="str">
        <f t="shared" si="101"/>
        <v>100319-8-52724-15563-0</v>
      </c>
      <c r="I237" s="4">
        <v>100319</v>
      </c>
      <c r="J237" s="2" t="s">
        <v>539</v>
      </c>
      <c r="K237" s="2" t="s">
        <v>19</v>
      </c>
      <c r="L237" s="2" t="s">
        <v>543</v>
      </c>
      <c r="M237" s="2" t="s">
        <v>21</v>
      </c>
      <c r="N237" s="3">
        <v>45108</v>
      </c>
      <c r="O237" s="3">
        <v>45473</v>
      </c>
      <c r="P237" s="12">
        <v>148.13999999999999</v>
      </c>
      <c r="Q237" s="12"/>
      <c r="R237" s="12"/>
      <c r="S237" s="55" t="s">
        <v>1686</v>
      </c>
      <c r="T237" s="16" t="e">
        <f>VLOOKUP(E237,#REF!,12,FALSE)</f>
        <v>#REF!</v>
      </c>
      <c r="U237" s="16">
        <v>1</v>
      </c>
      <c r="V237" s="16"/>
      <c r="W237" s="17"/>
      <c r="X237" s="20">
        <v>148.13999999999999</v>
      </c>
      <c r="Y237" s="20">
        <v>1</v>
      </c>
      <c r="Z237" s="20"/>
      <c r="AA237" s="56" t="s">
        <v>1671</v>
      </c>
      <c r="AB237" s="2" t="s">
        <v>15</v>
      </c>
      <c r="AC237" s="4">
        <v>465</v>
      </c>
      <c r="AD237" s="4"/>
      <c r="AE237" s="4"/>
      <c r="AF237" s="4"/>
      <c r="AG237" s="4"/>
      <c r="AH237" s="4"/>
      <c r="AI237" s="4">
        <v>202</v>
      </c>
      <c r="AJ237" s="4"/>
      <c r="AK237" s="4"/>
      <c r="AL237" s="4"/>
      <c r="AM237" s="4"/>
      <c r="AN237" s="4"/>
      <c r="AO237" s="4">
        <v>93</v>
      </c>
      <c r="AP237" s="4"/>
      <c r="AQ237" s="4"/>
      <c r="AR237" s="4"/>
      <c r="AS237" s="4"/>
      <c r="AT237" s="4"/>
      <c r="AU237" s="4"/>
      <c r="AV237" s="4"/>
      <c r="AW237" s="4"/>
      <c r="AX237" s="4">
        <v>6</v>
      </c>
      <c r="AY237" s="4"/>
      <c r="AZ237" s="4"/>
      <c r="BA237" s="4">
        <v>8</v>
      </c>
      <c r="BB237" s="4">
        <v>4</v>
      </c>
      <c r="BC237" s="4"/>
      <c r="BD237" s="4"/>
      <c r="BE237" s="4"/>
      <c r="BF237" s="4"/>
      <c r="BG237" s="4"/>
      <c r="BH237" s="4">
        <f t="shared" si="102"/>
        <v>313</v>
      </c>
      <c r="BI237" s="7">
        <f t="shared" si="114"/>
        <v>149.13999999999999</v>
      </c>
      <c r="BJ237" s="7">
        <f t="shared" si="112"/>
        <v>185.25</v>
      </c>
      <c r="BK237" s="7"/>
      <c r="BL237" s="63">
        <v>-23.91</v>
      </c>
      <c r="BM237" s="7">
        <f t="shared" si="116"/>
        <v>161.34</v>
      </c>
      <c r="BN237" s="7">
        <f t="shared" si="117"/>
        <v>36.110000000000014</v>
      </c>
      <c r="BO237" s="89">
        <f t="shared" si="118"/>
        <v>0.19492577597840763</v>
      </c>
      <c r="BP237" s="7">
        <f t="shared" si="119"/>
        <v>69350.099999999991</v>
      </c>
      <c r="BQ237" s="7">
        <f t="shared" si="120"/>
        <v>86141.25</v>
      </c>
      <c r="BR237" s="7"/>
      <c r="BS237" s="7"/>
      <c r="BU237" s="6">
        <f t="shared" si="113"/>
        <v>194.94</v>
      </c>
      <c r="BW237" s="65">
        <f t="shared" si="115"/>
        <v>-23.91</v>
      </c>
      <c r="BX237" s="64">
        <f t="shared" si="121"/>
        <v>171.03</v>
      </c>
      <c r="BY237" s="64">
        <f t="shared" si="122"/>
        <v>45.800000000000011</v>
      </c>
      <c r="BZ237" s="82">
        <f t="shared" si="103"/>
        <v>0.23494408535959788</v>
      </c>
      <c r="CA237" s="64">
        <f t="shared" si="123"/>
        <v>69350.099999999991</v>
      </c>
      <c r="CB237" s="64">
        <f t="shared" si="124"/>
        <v>90647.1</v>
      </c>
      <c r="CC237" s="64"/>
      <c r="CG237" s="64">
        <f t="shared" si="104"/>
        <v>46680.819999999992</v>
      </c>
      <c r="CH237" s="64">
        <f t="shared" si="105"/>
        <v>57983.25</v>
      </c>
      <c r="CM237" s="64">
        <f t="shared" si="125"/>
        <v>46680.819999999992</v>
      </c>
      <c r="CN237" s="64">
        <f t="shared" si="106"/>
        <v>61016.22</v>
      </c>
    </row>
    <row r="238" spans="1:92" x14ac:dyDescent="0.25">
      <c r="A238" s="1">
        <v>232</v>
      </c>
      <c r="B238" s="4">
        <v>230</v>
      </c>
      <c r="C238" s="2" t="s">
        <v>14</v>
      </c>
      <c r="D238" s="50" t="s">
        <v>791</v>
      </c>
      <c r="E238" s="4">
        <v>405723</v>
      </c>
      <c r="F238" s="2" t="s">
        <v>553</v>
      </c>
      <c r="G238" s="2" t="s">
        <v>554</v>
      </c>
      <c r="H238" s="51" t="str">
        <f t="shared" si="101"/>
        <v>100319-8-52724-15559-3</v>
      </c>
      <c r="I238" s="4">
        <v>100319</v>
      </c>
      <c r="J238" s="2" t="s">
        <v>539</v>
      </c>
      <c r="K238" s="2" t="s">
        <v>19</v>
      </c>
      <c r="L238" s="2" t="s">
        <v>548</v>
      </c>
      <c r="M238" s="2" t="s">
        <v>21</v>
      </c>
      <c r="N238" s="3">
        <v>45108</v>
      </c>
      <c r="O238" s="3">
        <v>45473</v>
      </c>
      <c r="P238" s="12">
        <v>142.56</v>
      </c>
      <c r="Q238" s="12"/>
      <c r="R238" s="12"/>
      <c r="S238" s="55" t="s">
        <v>1686</v>
      </c>
      <c r="T238" s="16" t="e">
        <f>VLOOKUP(E238,#REF!,12,FALSE)</f>
        <v>#REF!</v>
      </c>
      <c r="U238" s="16">
        <v>1</v>
      </c>
      <c r="V238" s="16"/>
      <c r="W238" s="17"/>
      <c r="X238" s="20">
        <v>142.56</v>
      </c>
      <c r="Y238" s="20">
        <v>1</v>
      </c>
      <c r="Z238" s="20"/>
      <c r="AA238" s="56" t="s">
        <v>1671</v>
      </c>
      <c r="AB238" s="2" t="s">
        <v>15</v>
      </c>
      <c r="AC238" s="4">
        <v>859</v>
      </c>
      <c r="AD238" s="4"/>
      <c r="AE238" s="4"/>
      <c r="AF238" s="4"/>
      <c r="AG238" s="4"/>
      <c r="AH238" s="4"/>
      <c r="AI238" s="4">
        <v>24</v>
      </c>
      <c r="AJ238" s="4"/>
      <c r="AK238" s="4"/>
      <c r="AL238" s="4"/>
      <c r="AM238" s="4"/>
      <c r="AN238" s="4">
        <v>135</v>
      </c>
      <c r="AO238" s="4"/>
      <c r="AP238" s="4"/>
      <c r="AQ238" s="4">
        <v>1</v>
      </c>
      <c r="AR238" s="4">
        <v>2</v>
      </c>
      <c r="AS238" s="4"/>
      <c r="AT238" s="4">
        <v>5</v>
      </c>
      <c r="AU238" s="4">
        <v>27</v>
      </c>
      <c r="AV238" s="4"/>
      <c r="AW238" s="4">
        <v>62</v>
      </c>
      <c r="AX238" s="4"/>
      <c r="AY238" s="4"/>
      <c r="AZ238" s="4"/>
      <c r="BA238" s="4">
        <v>14</v>
      </c>
      <c r="BB238" s="4">
        <v>25</v>
      </c>
      <c r="BC238" s="4"/>
      <c r="BD238" s="4">
        <v>8</v>
      </c>
      <c r="BE238" s="4">
        <v>3</v>
      </c>
      <c r="BF238" s="4">
        <v>4</v>
      </c>
      <c r="BG238" s="4"/>
      <c r="BH238" s="4">
        <f t="shared" si="102"/>
        <v>310</v>
      </c>
      <c r="BI238" s="7">
        <f t="shared" si="114"/>
        <v>143.56</v>
      </c>
      <c r="BJ238" s="7">
        <f t="shared" si="112"/>
        <v>178.32</v>
      </c>
      <c r="BK238" s="7"/>
      <c r="BL238" s="63">
        <v>-28.85</v>
      </c>
      <c r="BM238" s="7">
        <f t="shared" si="116"/>
        <v>149.47</v>
      </c>
      <c r="BN238" s="7">
        <f t="shared" si="117"/>
        <v>34.759999999999991</v>
      </c>
      <c r="BO238" s="89">
        <f t="shared" si="118"/>
        <v>0.19493046209062356</v>
      </c>
      <c r="BP238" s="7">
        <f t="shared" si="119"/>
        <v>123318.04000000001</v>
      </c>
      <c r="BQ238" s="7">
        <f t="shared" si="120"/>
        <v>153176.88</v>
      </c>
      <c r="BR238" s="7"/>
      <c r="BS238" s="7"/>
      <c r="BU238" s="6">
        <f t="shared" si="113"/>
        <v>187.64999999999998</v>
      </c>
      <c r="BW238" s="65">
        <f t="shared" si="115"/>
        <v>-28.85</v>
      </c>
      <c r="BX238" s="64">
        <f t="shared" si="121"/>
        <v>158.79999999999998</v>
      </c>
      <c r="BY238" s="64">
        <f t="shared" si="122"/>
        <v>44.089999999999975</v>
      </c>
      <c r="BZ238" s="82">
        <f t="shared" si="103"/>
        <v>0.23495869970690103</v>
      </c>
      <c r="CA238" s="64">
        <f t="shared" si="123"/>
        <v>123318.04000000001</v>
      </c>
      <c r="CB238" s="64">
        <f t="shared" si="124"/>
        <v>161191.34999999998</v>
      </c>
      <c r="CC238" s="64"/>
      <c r="CG238" s="64">
        <f t="shared" si="104"/>
        <v>44503.6</v>
      </c>
      <c r="CH238" s="64">
        <f t="shared" si="105"/>
        <v>55279.199999999997</v>
      </c>
      <c r="CM238" s="64">
        <f t="shared" si="125"/>
        <v>44503.6</v>
      </c>
      <c r="CN238" s="64">
        <f t="shared" si="106"/>
        <v>58171.499999999993</v>
      </c>
    </row>
    <row r="239" spans="1:92" x14ac:dyDescent="0.25">
      <c r="A239" s="1">
        <v>233</v>
      </c>
      <c r="B239" s="4">
        <v>231</v>
      </c>
      <c r="C239" s="2" t="s">
        <v>14</v>
      </c>
      <c r="D239" s="50" t="s">
        <v>792</v>
      </c>
      <c r="E239" s="4">
        <v>405822</v>
      </c>
      <c r="F239" s="4">
        <v>11003</v>
      </c>
      <c r="G239" s="2" t="s">
        <v>555</v>
      </c>
      <c r="H239" s="51" t="str">
        <f t="shared" si="101"/>
        <v>100429-11003</v>
      </c>
      <c r="I239" s="4">
        <v>100429</v>
      </c>
      <c r="J239" s="2" t="s">
        <v>556</v>
      </c>
      <c r="K239" s="2" t="s">
        <v>19</v>
      </c>
      <c r="L239" s="2" t="s">
        <v>557</v>
      </c>
      <c r="M239" s="2" t="s">
        <v>21</v>
      </c>
      <c r="N239" s="3">
        <v>45108</v>
      </c>
      <c r="O239" s="3">
        <v>45473</v>
      </c>
      <c r="P239" s="12"/>
      <c r="Q239" s="12"/>
      <c r="R239" s="12"/>
      <c r="S239" s="13"/>
      <c r="T239" s="16"/>
      <c r="U239" s="16"/>
      <c r="V239" s="16" t="e">
        <f>VLOOKUP(E239,#REF!,14,FALSE)</f>
        <v>#REF!</v>
      </c>
      <c r="W239" s="17"/>
      <c r="X239" s="20"/>
      <c r="Y239" s="20"/>
      <c r="Z239" s="20">
        <v>66.44</v>
      </c>
      <c r="AA239" s="56" t="s">
        <v>1671</v>
      </c>
      <c r="AB239" s="2" t="s">
        <v>15</v>
      </c>
      <c r="AC239" s="4">
        <v>323</v>
      </c>
      <c r="AD239" s="4"/>
      <c r="AE239" s="4"/>
      <c r="AF239" s="4"/>
      <c r="AG239" s="4"/>
      <c r="AH239" s="4"/>
      <c r="AI239" s="4"/>
      <c r="AJ239" s="4"/>
      <c r="AK239" s="4"/>
      <c r="AL239" s="4">
        <v>8</v>
      </c>
      <c r="AM239" s="4"/>
      <c r="AN239" s="4"/>
      <c r="AO239" s="4"/>
      <c r="AP239" s="4"/>
      <c r="AQ239" s="4"/>
      <c r="AR239" s="4"/>
      <c r="AS239" s="4"/>
      <c r="AT239" s="4"/>
      <c r="AU239" s="4">
        <v>3</v>
      </c>
      <c r="AV239" s="4"/>
      <c r="AW239" s="4"/>
      <c r="AX239" s="4"/>
      <c r="AY239" s="4">
        <v>625</v>
      </c>
      <c r="AZ239" s="4"/>
      <c r="BA239" s="4"/>
      <c r="BB239" s="4"/>
      <c r="BC239" s="4">
        <v>220</v>
      </c>
      <c r="BD239" s="4"/>
      <c r="BE239" s="4"/>
      <c r="BF239" s="4"/>
      <c r="BG239" s="4"/>
      <c r="BH239" s="4">
        <f t="shared" si="102"/>
        <v>856</v>
      </c>
      <c r="BI239" s="7">
        <f>Z239</f>
        <v>66.44</v>
      </c>
      <c r="BJ239" s="7">
        <f t="shared" si="112"/>
        <v>82.52000000000001</v>
      </c>
      <c r="BK239" s="7"/>
      <c r="BL239" s="63">
        <v>-14.42</v>
      </c>
      <c r="BM239" s="7">
        <f t="shared" si="116"/>
        <v>68.100000000000009</v>
      </c>
      <c r="BN239" s="7">
        <f t="shared" si="117"/>
        <v>16.080000000000013</v>
      </c>
      <c r="BO239" s="89">
        <f t="shared" si="118"/>
        <v>0.19486185167232198</v>
      </c>
      <c r="BP239" s="7">
        <f t="shared" si="119"/>
        <v>21460.12</v>
      </c>
      <c r="BQ239" s="7">
        <f t="shared" si="120"/>
        <v>26653.960000000003</v>
      </c>
      <c r="BR239" s="7"/>
      <c r="BS239" s="7"/>
      <c r="BU239" s="6">
        <f t="shared" si="113"/>
        <v>86.83</v>
      </c>
      <c r="BW239" s="65">
        <f t="shared" si="115"/>
        <v>-14.42</v>
      </c>
      <c r="BX239" s="64">
        <f t="shared" si="121"/>
        <v>72.41</v>
      </c>
      <c r="BY239" s="64">
        <f t="shared" si="122"/>
        <v>20.39</v>
      </c>
      <c r="BZ239" s="82">
        <f t="shared" si="103"/>
        <v>0.23482667280893701</v>
      </c>
      <c r="CA239" s="64">
        <f t="shared" si="123"/>
        <v>21460.12</v>
      </c>
      <c r="CB239" s="64">
        <f t="shared" si="124"/>
        <v>28046.09</v>
      </c>
      <c r="CC239" s="64"/>
      <c r="CG239" s="64">
        <f t="shared" si="104"/>
        <v>56872.639999999999</v>
      </c>
      <c r="CH239" s="64">
        <f t="shared" si="105"/>
        <v>70637.12000000001</v>
      </c>
      <c r="CM239" s="64">
        <f t="shared" si="125"/>
        <v>56872.639999999999</v>
      </c>
      <c r="CN239" s="64">
        <f t="shared" si="106"/>
        <v>74326.48</v>
      </c>
    </row>
    <row r="240" spans="1:92" x14ac:dyDescent="0.25">
      <c r="A240" s="1">
        <v>234</v>
      </c>
      <c r="B240" s="4">
        <v>232</v>
      </c>
      <c r="C240" s="2" t="s">
        <v>14</v>
      </c>
      <c r="D240" s="50" t="s">
        <v>793</v>
      </c>
      <c r="E240" s="4">
        <v>403916</v>
      </c>
      <c r="F240" s="4">
        <v>90500</v>
      </c>
      <c r="G240" s="2" t="s">
        <v>558</v>
      </c>
      <c r="H240" s="51" t="str">
        <f t="shared" si="101"/>
        <v>100429-90500</v>
      </c>
      <c r="I240" s="4">
        <v>100429</v>
      </c>
      <c r="J240" s="2" t="s">
        <v>556</v>
      </c>
      <c r="K240" s="2" t="s">
        <v>19</v>
      </c>
      <c r="L240" s="2" t="s">
        <v>559</v>
      </c>
      <c r="M240" s="2" t="s">
        <v>21</v>
      </c>
      <c r="N240" s="3">
        <v>45108</v>
      </c>
      <c r="O240" s="3">
        <v>45473</v>
      </c>
      <c r="P240" s="12"/>
      <c r="Q240" s="12"/>
      <c r="R240" s="12"/>
      <c r="S240" s="13"/>
      <c r="T240" s="16"/>
      <c r="U240" s="16"/>
      <c r="V240" s="16" t="e">
        <f>VLOOKUP(E240,#REF!,14,FALSE)</f>
        <v>#REF!</v>
      </c>
      <c r="W240" s="17"/>
      <c r="X240" s="20"/>
      <c r="Y240" s="20"/>
      <c r="Z240" s="20">
        <v>92.67</v>
      </c>
      <c r="AA240" s="56" t="s">
        <v>1671</v>
      </c>
      <c r="AB240" s="2" t="s">
        <v>15</v>
      </c>
      <c r="AC240" s="4">
        <v>250</v>
      </c>
      <c r="AD240" s="4"/>
      <c r="AE240" s="4"/>
      <c r="AF240" s="4"/>
      <c r="AG240" s="4">
        <v>69</v>
      </c>
      <c r="AH240" s="4"/>
      <c r="AI240" s="4"/>
      <c r="AJ240" s="4"/>
      <c r="AK240" s="4"/>
      <c r="AL240" s="4"/>
      <c r="AM240" s="4"/>
      <c r="AN240" s="4">
        <v>13</v>
      </c>
      <c r="AO240" s="4"/>
      <c r="AP240" s="4"/>
      <c r="AQ240" s="4"/>
      <c r="AR240" s="4"/>
      <c r="AS240" s="4"/>
      <c r="AT240" s="4"/>
      <c r="AU240" s="4">
        <v>406</v>
      </c>
      <c r="AV240" s="4"/>
      <c r="AW240" s="4">
        <v>1</v>
      </c>
      <c r="AX240" s="4"/>
      <c r="AY240" s="4"/>
      <c r="AZ240" s="4"/>
      <c r="BA240" s="4"/>
      <c r="BB240" s="4"/>
      <c r="BC240" s="4"/>
      <c r="BD240" s="4"/>
      <c r="BE240" s="4"/>
      <c r="BF240" s="4"/>
      <c r="BG240" s="4">
        <v>86</v>
      </c>
      <c r="BH240" s="4">
        <f t="shared" si="102"/>
        <v>575</v>
      </c>
      <c r="BI240" s="7">
        <f>Z240</f>
        <v>92.67</v>
      </c>
      <c r="BJ240" s="7">
        <f t="shared" si="112"/>
        <v>115.10000000000001</v>
      </c>
      <c r="BK240" s="7"/>
      <c r="BL240" s="63">
        <v>-19.13</v>
      </c>
      <c r="BM240" s="7">
        <f t="shared" si="116"/>
        <v>95.970000000000013</v>
      </c>
      <c r="BN240" s="7">
        <f t="shared" si="117"/>
        <v>22.430000000000007</v>
      </c>
      <c r="BO240" s="89">
        <f t="shared" si="118"/>
        <v>0.19487402258905304</v>
      </c>
      <c r="BP240" s="7">
        <f t="shared" si="119"/>
        <v>23167.5</v>
      </c>
      <c r="BQ240" s="7">
        <f t="shared" si="120"/>
        <v>28775.000000000004</v>
      </c>
      <c r="BR240" s="7"/>
      <c r="BS240" s="7"/>
      <c r="BU240" s="6">
        <f t="shared" si="113"/>
        <v>121.12</v>
      </c>
      <c r="BW240" s="65">
        <f t="shared" si="115"/>
        <v>-19.13</v>
      </c>
      <c r="BX240" s="64">
        <f t="shared" si="121"/>
        <v>101.99000000000001</v>
      </c>
      <c r="BY240" s="64">
        <f t="shared" si="122"/>
        <v>28.450000000000003</v>
      </c>
      <c r="BZ240" s="82">
        <f t="shared" si="103"/>
        <v>0.23489101717305153</v>
      </c>
      <c r="CA240" s="64">
        <f t="shared" si="123"/>
        <v>23167.5</v>
      </c>
      <c r="CB240" s="64">
        <f t="shared" si="124"/>
        <v>30280</v>
      </c>
      <c r="CC240" s="64"/>
      <c r="CG240" s="64">
        <f t="shared" si="104"/>
        <v>53285.25</v>
      </c>
      <c r="CH240" s="64">
        <f t="shared" si="105"/>
        <v>66182.5</v>
      </c>
      <c r="CM240" s="64">
        <f t="shared" si="125"/>
        <v>53285.25</v>
      </c>
      <c r="CN240" s="64">
        <f t="shared" si="106"/>
        <v>69644</v>
      </c>
    </row>
    <row r="241" spans="1:94" x14ac:dyDescent="0.25">
      <c r="A241" s="1">
        <v>235</v>
      </c>
      <c r="B241" s="4">
        <v>233</v>
      </c>
      <c r="C241" s="2" t="s">
        <v>14</v>
      </c>
      <c r="D241" s="50" t="s">
        <v>794</v>
      </c>
      <c r="E241" s="4">
        <v>403892</v>
      </c>
      <c r="F241" s="4">
        <v>90501</v>
      </c>
      <c r="G241" s="2" t="s">
        <v>560</v>
      </c>
      <c r="H241" s="51" t="str">
        <f t="shared" si="101"/>
        <v>100429-90501</v>
      </c>
      <c r="I241" s="4">
        <v>100429</v>
      </c>
      <c r="J241" s="2" t="s">
        <v>556</v>
      </c>
      <c r="K241" s="2" t="s">
        <v>19</v>
      </c>
      <c r="L241" s="2" t="s">
        <v>561</v>
      </c>
      <c r="M241" s="2" t="s">
        <v>21</v>
      </c>
      <c r="N241" s="3">
        <v>45108</v>
      </c>
      <c r="O241" s="3">
        <v>45473</v>
      </c>
      <c r="P241" s="12"/>
      <c r="Q241" s="12"/>
      <c r="R241" s="12"/>
      <c r="S241" s="13"/>
      <c r="T241" s="16"/>
      <c r="U241" s="16"/>
      <c r="V241" s="16" t="e">
        <f>VLOOKUP(E241,#REF!,14,FALSE)</f>
        <v>#REF!</v>
      </c>
      <c r="W241" s="17"/>
      <c r="X241" s="20"/>
      <c r="Y241" s="20"/>
      <c r="Z241" s="20">
        <v>89.12</v>
      </c>
      <c r="AA241" s="56" t="s">
        <v>1671</v>
      </c>
      <c r="AB241" s="2" t="s">
        <v>15</v>
      </c>
      <c r="AC241" s="4">
        <v>140</v>
      </c>
      <c r="AD241" s="4"/>
      <c r="AE241" s="4"/>
      <c r="AF241" s="4"/>
      <c r="AG241" s="4">
        <v>270</v>
      </c>
      <c r="AH241" s="4"/>
      <c r="AI241" s="4"/>
      <c r="AJ241" s="4"/>
      <c r="AK241" s="4"/>
      <c r="AL241" s="4"/>
      <c r="AM241" s="4"/>
      <c r="AN241" s="4">
        <v>2</v>
      </c>
      <c r="AO241" s="4"/>
      <c r="AP241" s="4"/>
      <c r="AQ241" s="4"/>
      <c r="AR241" s="4"/>
      <c r="AS241" s="4"/>
      <c r="AT241" s="4"/>
      <c r="AU241" s="4"/>
      <c r="AV241" s="4"/>
      <c r="AW241" s="4">
        <v>40</v>
      </c>
      <c r="AX241" s="4"/>
      <c r="AY241" s="4"/>
      <c r="AZ241" s="4"/>
      <c r="BA241" s="4"/>
      <c r="BB241" s="4"/>
      <c r="BC241" s="4"/>
      <c r="BD241" s="4"/>
      <c r="BE241" s="4"/>
      <c r="BF241" s="4"/>
      <c r="BG241" s="4">
        <v>90</v>
      </c>
      <c r="BH241" s="4">
        <f t="shared" si="102"/>
        <v>402</v>
      </c>
      <c r="BI241" s="7">
        <f>Z241</f>
        <v>89.12</v>
      </c>
      <c r="BJ241" s="7">
        <f t="shared" si="112"/>
        <v>110.69000000000001</v>
      </c>
      <c r="BK241" s="7"/>
      <c r="BL241" s="63">
        <v>-22</v>
      </c>
      <c r="BM241" s="7">
        <f t="shared" si="116"/>
        <v>88.690000000000012</v>
      </c>
      <c r="BN241" s="7">
        <f t="shared" si="117"/>
        <v>21.570000000000007</v>
      </c>
      <c r="BO241" s="89">
        <f t="shared" si="118"/>
        <v>0.19486855181136511</v>
      </c>
      <c r="BP241" s="7">
        <f t="shared" si="119"/>
        <v>12476.800000000001</v>
      </c>
      <c r="BQ241" s="7">
        <f t="shared" si="120"/>
        <v>15496.600000000002</v>
      </c>
      <c r="BR241" s="7"/>
      <c r="BS241" s="7"/>
      <c r="BU241" s="6">
        <f t="shared" si="113"/>
        <v>116.48</v>
      </c>
      <c r="BW241" s="65">
        <f t="shared" si="115"/>
        <v>-22</v>
      </c>
      <c r="BX241" s="64">
        <f t="shared" si="121"/>
        <v>94.48</v>
      </c>
      <c r="BY241" s="64">
        <f t="shared" si="122"/>
        <v>27.36</v>
      </c>
      <c r="BZ241" s="82">
        <f t="shared" si="103"/>
        <v>0.23489010989010989</v>
      </c>
      <c r="CA241" s="64">
        <f t="shared" si="123"/>
        <v>12476.800000000001</v>
      </c>
      <c r="CB241" s="64">
        <f t="shared" si="124"/>
        <v>16307.2</v>
      </c>
      <c r="CC241" s="64"/>
      <c r="CG241" s="64">
        <f t="shared" si="104"/>
        <v>35826.240000000005</v>
      </c>
      <c r="CH241" s="64">
        <f t="shared" si="105"/>
        <v>44497.380000000005</v>
      </c>
      <c r="CM241" s="64">
        <f t="shared" si="125"/>
        <v>35826.240000000005</v>
      </c>
      <c r="CN241" s="64">
        <f t="shared" si="106"/>
        <v>46824.959999999999</v>
      </c>
    </row>
    <row r="242" spans="1:94" x14ac:dyDescent="0.25">
      <c r="A242" s="1">
        <v>236</v>
      </c>
      <c r="B242" s="4">
        <v>234</v>
      </c>
      <c r="C242" s="2" t="s">
        <v>14</v>
      </c>
      <c r="D242" s="50" t="s">
        <v>795</v>
      </c>
      <c r="E242" s="4">
        <v>405810</v>
      </c>
      <c r="F242" s="4">
        <v>80649</v>
      </c>
      <c r="G242" s="2" t="s">
        <v>562</v>
      </c>
      <c r="H242" s="51" t="str">
        <f t="shared" si="101"/>
        <v>100429-80649</v>
      </c>
      <c r="I242" s="4">
        <v>100429</v>
      </c>
      <c r="J242" s="2" t="s">
        <v>556</v>
      </c>
      <c r="K242" s="2" t="s">
        <v>19</v>
      </c>
      <c r="L242" s="2" t="s">
        <v>563</v>
      </c>
      <c r="M242" s="2" t="s">
        <v>21</v>
      </c>
      <c r="N242" s="3">
        <v>45108</v>
      </c>
      <c r="O242" s="3">
        <v>45473</v>
      </c>
      <c r="P242" s="12"/>
      <c r="Q242" s="12"/>
      <c r="R242" s="12"/>
      <c r="S242" s="13"/>
      <c r="T242" s="16"/>
      <c r="U242" s="16"/>
      <c r="V242" s="16" t="e">
        <f>VLOOKUP(E242,#REF!,14,FALSE)</f>
        <v>#REF!</v>
      </c>
      <c r="W242" s="17"/>
      <c r="X242" s="20"/>
      <c r="Y242" s="20"/>
      <c r="Z242" s="20">
        <v>93.38</v>
      </c>
      <c r="AA242" s="56" t="s">
        <v>1671</v>
      </c>
      <c r="AB242" s="2" t="s">
        <v>15</v>
      </c>
      <c r="AC242" s="4">
        <v>52</v>
      </c>
      <c r="AD242" s="4"/>
      <c r="AE242" s="4"/>
      <c r="AF242" s="4"/>
      <c r="AG242" s="4">
        <v>236</v>
      </c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>
        <v>102</v>
      </c>
      <c r="BG242" s="4"/>
      <c r="BH242" s="4">
        <f t="shared" si="102"/>
        <v>338</v>
      </c>
      <c r="BI242" s="7">
        <f>Z242</f>
        <v>93.38</v>
      </c>
      <c r="BJ242" s="7">
        <f t="shared" si="112"/>
        <v>115.98</v>
      </c>
      <c r="BK242" s="7"/>
      <c r="BL242" s="63">
        <v>-16.87</v>
      </c>
      <c r="BM242" s="7">
        <f t="shared" si="116"/>
        <v>99.11</v>
      </c>
      <c r="BN242" s="7">
        <f t="shared" si="117"/>
        <v>22.600000000000009</v>
      </c>
      <c r="BO242" s="89">
        <f t="shared" si="118"/>
        <v>0.19486118296257982</v>
      </c>
      <c r="BP242" s="7">
        <f t="shared" si="119"/>
        <v>4855.76</v>
      </c>
      <c r="BQ242" s="7">
        <f t="shared" si="120"/>
        <v>6030.96</v>
      </c>
      <c r="BR242" s="7"/>
      <c r="BS242" s="7"/>
      <c r="BU242" s="6">
        <f t="shared" si="113"/>
        <v>122.05000000000001</v>
      </c>
      <c r="BW242" s="65">
        <f t="shared" si="115"/>
        <v>-16.87</v>
      </c>
      <c r="BX242" s="64">
        <f t="shared" si="121"/>
        <v>105.18</v>
      </c>
      <c r="BY242" s="64">
        <f t="shared" si="122"/>
        <v>28.670000000000016</v>
      </c>
      <c r="BZ242" s="82">
        <f t="shared" si="103"/>
        <v>0.23490372798033604</v>
      </c>
      <c r="CA242" s="64">
        <f t="shared" si="123"/>
        <v>4855.76</v>
      </c>
      <c r="CB242" s="64">
        <f t="shared" si="124"/>
        <v>6346.6</v>
      </c>
      <c r="CC242" s="64"/>
      <c r="CG242" s="64">
        <f t="shared" si="104"/>
        <v>31562.44</v>
      </c>
      <c r="CH242" s="64">
        <f t="shared" si="105"/>
        <v>39201.24</v>
      </c>
      <c r="CM242" s="64">
        <f t="shared" si="125"/>
        <v>31562.44</v>
      </c>
      <c r="CN242" s="64">
        <f t="shared" si="106"/>
        <v>41252.9</v>
      </c>
    </row>
    <row r="243" spans="1:94" x14ac:dyDescent="0.25">
      <c r="AB243" s="6"/>
      <c r="AI243" s="4"/>
      <c r="BI243" s="7"/>
      <c r="CL243" s="92"/>
    </row>
    <row r="244" spans="1:94" ht="15.75" thickBot="1" x14ac:dyDescent="0.3">
      <c r="AC244" s="88">
        <v>549213</v>
      </c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  <c r="AX244" s="88"/>
      <c r="AY244" s="88"/>
      <c r="AZ244" s="88"/>
      <c r="BA244" s="88"/>
      <c r="BB244" s="88"/>
      <c r="BC244" s="88"/>
      <c r="BD244" s="88"/>
      <c r="BE244" s="88"/>
      <c r="BF244" s="88"/>
      <c r="BG244" s="88"/>
      <c r="BH244" s="98">
        <f>SUM(BH3:BH242)</f>
        <v>194573</v>
      </c>
      <c r="BI244" s="80" t="s">
        <v>1737</v>
      </c>
      <c r="BO244" s="83" t="e">
        <f>(BQ244-BP244)/BQ244</f>
        <v>#REF!</v>
      </c>
      <c r="BP244" s="94" t="e">
        <f>SUM(BP3:BP242)</f>
        <v>#REF!</v>
      </c>
      <c r="BQ244" s="94" t="e">
        <f>SUM(BQ3:BQ242)</f>
        <v>#REF!</v>
      </c>
      <c r="BZ244" s="83" t="e">
        <f>(CB244-CA244)/CB244</f>
        <v>#REF!</v>
      </c>
      <c r="CA244" s="80" t="e">
        <f>SUM(CA3:CA242)</f>
        <v>#REF!</v>
      </c>
      <c r="CB244" s="80" t="e">
        <f>SUM(CB3:CB242)</f>
        <v>#REF!</v>
      </c>
      <c r="CF244" s="83" t="e">
        <f>(CH244-CG244)/CH244</f>
        <v>#REF!</v>
      </c>
      <c r="CG244" s="80" t="e">
        <f>SUM(CG3:CG242)</f>
        <v>#REF!</v>
      </c>
      <c r="CH244" s="80" t="e">
        <f>SUM(CH3:CH242)</f>
        <v>#REF!</v>
      </c>
      <c r="CL244" s="83" t="e">
        <f>(CN244-CM244)/CN244</f>
        <v>#REF!</v>
      </c>
      <c r="CM244" s="80" t="e">
        <f>SUBTOTAL(9,CM3:CM242)</f>
        <v>#REF!</v>
      </c>
      <c r="CN244" s="80" t="e">
        <f>SUBTOTAL(9,CN3:CN242)</f>
        <v>#REF!</v>
      </c>
    </row>
    <row r="245" spans="1:94" ht="15.75" thickTop="1" x14ac:dyDescent="0.25"/>
    <row r="246" spans="1:94" ht="15.75" thickBot="1" x14ac:dyDescent="0.3">
      <c r="AC246" s="80">
        <f>AC244*2.39</f>
        <v>1312619.07</v>
      </c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99">
        <f>BH244*2.39</f>
        <v>465029.47000000003</v>
      </c>
      <c r="BI246" s="80" t="s">
        <v>1738</v>
      </c>
      <c r="BP246" s="80" t="e">
        <f>BQ244-BP244</f>
        <v>#REF!</v>
      </c>
      <c r="BQ246" s="80" t="s">
        <v>1739</v>
      </c>
      <c r="BR246" s="80" t="e">
        <f>BP246/AC244</f>
        <v>#REF!</v>
      </c>
      <c r="BS246" s="80" t="s">
        <v>1740</v>
      </c>
      <c r="CA246" s="80" t="e">
        <f>CB244-CA244</f>
        <v>#REF!</v>
      </c>
      <c r="CB246" s="80" t="s">
        <v>1739</v>
      </c>
      <c r="CC246" s="80" t="e">
        <f>CA246/AC244</f>
        <v>#REF!</v>
      </c>
      <c r="CD246" s="80" t="s">
        <v>1740</v>
      </c>
      <c r="CG246" s="80" t="e">
        <f>CH244-CG244</f>
        <v>#REF!</v>
      </c>
      <c r="CH246" s="80" t="s">
        <v>1739</v>
      </c>
      <c r="CI246" s="80" t="e">
        <f>CG246/BH244</f>
        <v>#REF!</v>
      </c>
      <c r="CJ246" s="80" t="s">
        <v>1740</v>
      </c>
      <c r="CM246" s="80" t="e">
        <f>CN244-CM244</f>
        <v>#REF!</v>
      </c>
      <c r="CN246" s="80" t="s">
        <v>1739</v>
      </c>
      <c r="CO246" s="80" t="e">
        <f>CM246/BH244</f>
        <v>#REF!</v>
      </c>
      <c r="CP246" s="80" t="s">
        <v>1740</v>
      </c>
    </row>
    <row r="247" spans="1:94" ht="15.75" thickTop="1" x14ac:dyDescent="0.25">
      <c r="BP247" s="6"/>
      <c r="BQ247" s="6"/>
      <c r="BS247" s="6"/>
      <c r="CB247" s="6"/>
      <c r="CC247" s="6"/>
      <c r="CD247" s="6"/>
      <c r="CH247" s="6"/>
      <c r="CI247" s="6"/>
      <c r="CJ247" s="6"/>
      <c r="CN247" s="6"/>
      <c r="CO247" s="6"/>
      <c r="CP247" s="6"/>
    </row>
    <row r="248" spans="1:94" ht="15.75" thickBot="1" x14ac:dyDescent="0.3">
      <c r="BP248" s="80" t="e">
        <f>BP246-AC246</f>
        <v>#REF!</v>
      </c>
      <c r="BQ248" s="80" t="s">
        <v>1741</v>
      </c>
      <c r="BR248" s="87" t="e">
        <f>BP248/BQ244</f>
        <v>#REF!</v>
      </c>
      <c r="BS248" s="80" t="s">
        <v>1742</v>
      </c>
      <c r="CA248" s="80" t="e">
        <f>CA246-AC246</f>
        <v>#REF!</v>
      </c>
      <c r="CB248" s="80" t="s">
        <v>1741</v>
      </c>
      <c r="CC248" s="87" t="e">
        <f>CA248/CB244</f>
        <v>#REF!</v>
      </c>
      <c r="CD248" s="80" t="s">
        <v>1742</v>
      </c>
      <c r="CG248" s="80" t="e">
        <f>CG246-BH246</f>
        <v>#REF!</v>
      </c>
      <c r="CH248" s="80" t="s">
        <v>1741</v>
      </c>
      <c r="CI248" s="87" t="e">
        <f>CG248/CH244</f>
        <v>#REF!</v>
      </c>
      <c r="CJ248" s="80" t="s">
        <v>1742</v>
      </c>
      <c r="CM248" s="80" t="e">
        <f>CM246-BH246</f>
        <v>#REF!</v>
      </c>
      <c r="CN248" s="80" t="s">
        <v>1741</v>
      </c>
      <c r="CO248" s="87" t="e">
        <f>CM248/CN244</f>
        <v>#REF!</v>
      </c>
      <c r="CP248" s="80" t="s">
        <v>1742</v>
      </c>
    </row>
    <row r="249" spans="1:94" ht="15.75" thickTop="1" x14ac:dyDescent="0.25">
      <c r="BP249" s="6"/>
      <c r="BQ249" s="6"/>
      <c r="CB249" s="6"/>
      <c r="CC249" s="6"/>
      <c r="CH249" s="6"/>
      <c r="CI249" s="6"/>
      <c r="CN249" s="6"/>
      <c r="CO249" s="6"/>
    </row>
    <row r="250" spans="1:94" ht="15.75" thickBot="1" x14ac:dyDescent="0.3">
      <c r="BP250" s="80" t="e">
        <f>BP248/AC244</f>
        <v>#REF!</v>
      </c>
      <c r="BQ250" s="80" t="s">
        <v>1743</v>
      </c>
      <c r="CA250" s="80" t="e">
        <f>CA248/AC244</f>
        <v>#REF!</v>
      </c>
      <c r="CB250" s="80" t="s">
        <v>1743</v>
      </c>
      <c r="CC250" s="6"/>
      <c r="CG250" s="80" t="e">
        <f>CG248/BH244</f>
        <v>#REF!</v>
      </c>
      <c r="CH250" s="80" t="s">
        <v>1743</v>
      </c>
      <c r="CI250" s="6"/>
      <c r="CM250" s="80" t="e">
        <f>CM248/BH244</f>
        <v>#REF!</v>
      </c>
      <c r="CN250" s="80" t="s">
        <v>1743</v>
      </c>
      <c r="CO250" s="6"/>
    </row>
    <row r="251" spans="1:94" ht="15.75" thickTop="1" x14ac:dyDescent="0.25">
      <c r="CC251" s="6"/>
    </row>
    <row r="253" spans="1:94" x14ac:dyDescent="0.25">
      <c r="BP253" s="106"/>
      <c r="CA253" s="64"/>
    </row>
    <row r="255" spans="1:94" x14ac:dyDescent="0.25">
      <c r="BP255" s="106"/>
    </row>
  </sheetData>
  <autoFilter ref="B2:CP242" xr:uid="{00000000-0001-0000-0000-000000000000}"/>
  <mergeCells count="1">
    <mergeCell ref="Q1:R1"/>
  </mergeCells>
  <conditionalFormatting sqref="G1:H1048576">
    <cfRule type="containsText" dxfId="21" priority="4" operator="containsText" text="CMDY">
      <formula>NOT(ISERROR(SEARCH("CMDY",G1)))</formula>
    </cfRule>
  </conditionalFormatting>
  <conditionalFormatting sqref="B1:B1048576">
    <cfRule type="duplicateValues" dxfId="20" priority="3"/>
  </conditionalFormatting>
  <conditionalFormatting sqref="G1:G1048576">
    <cfRule type="containsText" dxfId="19" priority="2" operator="containsText" text="CMDY">
      <formula>NOT(ISERROR(SEARCH("CMDY",G1)))</formula>
    </cfRule>
  </conditionalFormatting>
  <conditionalFormatting sqref="E1:E1048576">
    <cfRule type="cellIs" dxfId="18" priority="1" operator="greaterThan">
      <formula>399999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8871-77E0-4AE5-94E9-564C71526B3E}">
  <sheetPr>
    <tabColor rgb="FFFFFF00"/>
  </sheetPr>
  <dimension ref="A1:CP295"/>
  <sheetViews>
    <sheetView topLeftCell="B1" zoomScale="85" zoomScaleNormal="85" workbookViewId="0">
      <pane xSplit="1" ySplit="2" topLeftCell="H3" activePane="bottomRight" state="frozen"/>
      <selection activeCell="K23" sqref="K23"/>
      <selection pane="topRight" activeCell="K23" sqref="K23"/>
      <selection pane="bottomLeft" activeCell="K23" sqref="K23"/>
      <selection pane="bottomRight" activeCell="Y25" sqref="Y25"/>
    </sheetView>
  </sheetViews>
  <sheetFormatPr defaultRowHeight="15" x14ac:dyDescent="0.25"/>
  <cols>
    <col min="1" max="1" width="0" hidden="1" customWidth="1"/>
    <col min="2" max="2" width="7.140625" customWidth="1"/>
    <col min="4" max="4" width="109.140625" customWidth="1"/>
    <col min="5" max="5" width="10" bestFit="1" customWidth="1"/>
    <col min="6" max="6" width="21.5703125" customWidth="1"/>
    <col min="7" max="7" width="43" customWidth="1"/>
    <col min="8" max="8" width="26.5703125" customWidth="1"/>
    <col min="9" max="9" width="11.140625" customWidth="1"/>
    <col min="10" max="10" width="21.5703125" customWidth="1"/>
    <col min="11" max="11" width="9.140625" customWidth="1"/>
    <col min="12" max="12" width="13.5703125" customWidth="1"/>
    <col min="13" max="13" width="13.42578125" customWidth="1"/>
    <col min="14" max="14" width="9.140625" customWidth="1"/>
    <col min="15" max="15" width="9.7109375" customWidth="1"/>
    <col min="16" max="18" width="9.140625" customWidth="1"/>
    <col min="19" max="19" width="17.28515625" customWidth="1"/>
    <col min="20" max="26" width="9.140625" customWidth="1"/>
    <col min="27" max="27" width="10.140625" customWidth="1"/>
    <col min="28" max="28" width="9.140625" customWidth="1"/>
    <col min="29" max="29" width="14" bestFit="1" customWidth="1"/>
    <col min="30" max="59" width="14" hidden="1" customWidth="1"/>
    <col min="60" max="60" width="14" bestFit="1" customWidth="1"/>
    <col min="61" max="61" width="13.7109375" style="6" bestFit="1" customWidth="1"/>
    <col min="62" max="62" width="12.28515625" style="6" bestFit="1" customWidth="1"/>
    <col min="63" max="63" width="9.140625" style="6"/>
    <col min="64" max="64" width="14.28515625" style="48" bestFit="1" customWidth="1"/>
    <col min="65" max="65" width="10.85546875" style="6" customWidth="1"/>
    <col min="66" max="66" width="8.140625" style="6" customWidth="1"/>
    <col min="67" max="67" width="8" style="81" customWidth="1"/>
    <col min="68" max="68" width="15.140625" style="6" bestFit="1" customWidth="1"/>
    <col min="69" max="69" width="17.85546875" style="6" bestFit="1" customWidth="1"/>
    <col min="70" max="70" width="7.85546875" style="6" bestFit="1" customWidth="1"/>
    <col min="71" max="71" width="19.7109375" style="6" bestFit="1" customWidth="1"/>
    <col min="72" max="72" width="0.85546875" style="40" customWidth="1"/>
    <col min="73" max="73" width="12.28515625" style="6" bestFit="1" customWidth="1"/>
    <col min="74" max="74" width="9.140625" style="6"/>
    <col min="75" max="75" width="13.28515625" style="48" bestFit="1" customWidth="1"/>
    <col min="76" max="76" width="10.5703125" style="6" customWidth="1"/>
    <col min="77" max="77" width="8" style="6" customWidth="1"/>
    <col min="78" max="78" width="8.28515625" customWidth="1"/>
    <col min="79" max="79" width="15.140625" style="6" bestFit="1" customWidth="1"/>
    <col min="80" max="80" width="17.42578125" style="6" bestFit="1" customWidth="1"/>
    <col min="82" max="82" width="18.42578125" bestFit="1" customWidth="1"/>
    <col min="83" max="83" width="0.85546875" style="40" customWidth="1"/>
    <col min="84" max="84" width="14.28515625" bestFit="1" customWidth="1"/>
    <col min="85" max="85" width="15.140625" style="6" customWidth="1"/>
    <col min="86" max="86" width="17.42578125" style="6" customWidth="1"/>
    <col min="87" max="87" width="7.140625" customWidth="1"/>
    <col min="88" max="88" width="18.42578125" customWidth="1"/>
    <col min="89" max="89" width="0.85546875" style="40" customWidth="1"/>
    <col min="90" max="90" width="13.28515625" bestFit="1" customWidth="1"/>
    <col min="91" max="91" width="15.140625" style="6" customWidth="1"/>
    <col min="92" max="92" width="17.42578125" style="6" customWidth="1"/>
    <col min="94" max="94" width="18.42578125" customWidth="1"/>
  </cols>
  <sheetData>
    <row r="1" spans="1:94" ht="18.75" x14ac:dyDescent="0.3">
      <c r="B1" s="5" t="s">
        <v>796</v>
      </c>
      <c r="P1" s="8"/>
      <c r="Q1" s="110" t="s">
        <v>804</v>
      </c>
      <c r="R1" s="110"/>
      <c r="S1" s="9"/>
      <c r="T1" s="14"/>
      <c r="U1" s="14"/>
      <c r="V1" s="14"/>
      <c r="W1" s="15"/>
      <c r="X1" s="18"/>
      <c r="Y1" s="18"/>
      <c r="Z1" s="18"/>
      <c r="AA1" s="19"/>
      <c r="BL1" s="43" t="s">
        <v>1623</v>
      </c>
      <c r="BO1" s="85" t="e">
        <f>(BQ1-BP1)/BQ1</f>
        <v>#REF!</v>
      </c>
      <c r="BP1" s="43" t="e">
        <f>SUBTOTAL(9,BP3:BP286)</f>
        <v>#REF!</v>
      </c>
      <c r="BQ1" s="43" t="e">
        <f>SUBTOTAL(9,BQ3:BQ286)</f>
        <v>#REF!</v>
      </c>
      <c r="BW1" s="42" t="s">
        <v>1624</v>
      </c>
      <c r="BZ1" s="85" t="e">
        <f>(CB1-CA1)/CB1</f>
        <v>#REF!</v>
      </c>
      <c r="CA1" s="43" t="e">
        <f>SUBTOTAL(9,CA3:CA286)</f>
        <v>#REF!</v>
      </c>
      <c r="CB1" s="43" t="e">
        <f>SUBTOTAL(9,CB3:CB286)</f>
        <v>#REF!</v>
      </c>
      <c r="CF1" s="100" t="s">
        <v>1623</v>
      </c>
      <c r="CG1" s="100" t="e">
        <f>SUBTOTAL(9,CG3:CG286)</f>
        <v>#REF!</v>
      </c>
      <c r="CH1" s="100" t="e">
        <f>SUBTOTAL(9,CH3:CH286)</f>
        <v>#REF!</v>
      </c>
      <c r="CI1" s="101" t="e">
        <f>(CH1-CG1)/CH1</f>
        <v>#REF!</v>
      </c>
      <c r="CJ1" s="96"/>
      <c r="CL1" s="103" t="s">
        <v>1624</v>
      </c>
      <c r="CM1" s="100" t="e">
        <f>SUBTOTAL(9,CM3:CM286)</f>
        <v>#REF!</v>
      </c>
      <c r="CN1" s="100" t="e">
        <f>SUBTOTAL(9,CN3:CN286)</f>
        <v>#REF!</v>
      </c>
      <c r="CO1" s="101" t="e">
        <f>(CN1-CM1)/CN1</f>
        <v>#REF!</v>
      </c>
      <c r="CP1" s="96"/>
    </row>
    <row r="2" spans="1:94" s="47" customFormat="1" ht="45" x14ac:dyDescent="0.25">
      <c r="A2" s="44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797</v>
      </c>
      <c r="G2" s="28" t="s">
        <v>5</v>
      </c>
      <c r="H2" s="28"/>
      <c r="I2" s="28" t="s">
        <v>6</v>
      </c>
      <c r="J2" s="28" t="s">
        <v>798</v>
      </c>
      <c r="K2" s="28" t="s">
        <v>799</v>
      </c>
      <c r="L2" s="28" t="s">
        <v>800</v>
      </c>
      <c r="M2" s="28" t="s">
        <v>7</v>
      </c>
      <c r="N2" s="28" t="s">
        <v>8</v>
      </c>
      <c r="O2" s="28" t="s">
        <v>9</v>
      </c>
      <c r="P2" s="29" t="s">
        <v>801</v>
      </c>
      <c r="Q2" s="29" t="s">
        <v>10</v>
      </c>
      <c r="R2" s="29" t="s">
        <v>802</v>
      </c>
      <c r="S2" s="73" t="s">
        <v>803</v>
      </c>
      <c r="T2" s="31" t="s">
        <v>801</v>
      </c>
      <c r="U2" s="31" t="s">
        <v>10</v>
      </c>
      <c r="V2" s="31" t="s">
        <v>802</v>
      </c>
      <c r="W2" s="32" t="s">
        <v>803</v>
      </c>
      <c r="X2" s="33" t="s">
        <v>801</v>
      </c>
      <c r="Y2" s="33" t="s">
        <v>10</v>
      </c>
      <c r="Z2" s="33" t="s">
        <v>802</v>
      </c>
      <c r="AA2" s="68" t="s">
        <v>1622</v>
      </c>
      <c r="AB2" s="28" t="s">
        <v>805</v>
      </c>
      <c r="AC2" s="28" t="s">
        <v>11</v>
      </c>
      <c r="AD2" s="39" t="s">
        <v>1745</v>
      </c>
      <c r="AE2" s="39" t="s">
        <v>1744</v>
      </c>
      <c r="AF2" s="39" t="s">
        <v>1746</v>
      </c>
      <c r="AG2" s="39" t="s">
        <v>1747</v>
      </c>
      <c r="AH2" s="39" t="s">
        <v>1773</v>
      </c>
      <c r="AI2" s="39" t="s">
        <v>1772</v>
      </c>
      <c r="AJ2" s="39" t="s">
        <v>1748</v>
      </c>
      <c r="AK2" s="39" t="s">
        <v>1749</v>
      </c>
      <c r="AL2" s="39" t="s">
        <v>1750</v>
      </c>
      <c r="AM2" s="39" t="s">
        <v>1751</v>
      </c>
      <c r="AN2" s="39" t="s">
        <v>1752</v>
      </c>
      <c r="AO2" s="39" t="s">
        <v>1753</v>
      </c>
      <c r="AP2" s="39" t="s">
        <v>1754</v>
      </c>
      <c r="AQ2" s="39" t="s">
        <v>1755</v>
      </c>
      <c r="AR2" s="39" t="s">
        <v>1756</v>
      </c>
      <c r="AS2" s="39" t="s">
        <v>1757</v>
      </c>
      <c r="AT2" s="39" t="s">
        <v>1758</v>
      </c>
      <c r="AU2" s="39" t="s">
        <v>1759</v>
      </c>
      <c r="AV2" s="39" t="s">
        <v>1760</v>
      </c>
      <c r="AW2" s="39" t="s">
        <v>1761</v>
      </c>
      <c r="AX2" s="39" t="s">
        <v>1762</v>
      </c>
      <c r="AY2" s="39" t="s">
        <v>1763</v>
      </c>
      <c r="AZ2" s="39" t="s">
        <v>1764</v>
      </c>
      <c r="BA2" s="39" t="s">
        <v>1765</v>
      </c>
      <c r="BB2" s="39" t="s">
        <v>1766</v>
      </c>
      <c r="BC2" s="39" t="s">
        <v>1767</v>
      </c>
      <c r="BD2" s="39" t="s">
        <v>1768</v>
      </c>
      <c r="BE2" s="39" t="s">
        <v>1769</v>
      </c>
      <c r="BF2" s="39" t="s">
        <v>1770</v>
      </c>
      <c r="BG2" s="39" t="s">
        <v>1771</v>
      </c>
      <c r="BH2" s="108" t="s">
        <v>1774</v>
      </c>
      <c r="BI2" s="35" t="s">
        <v>12</v>
      </c>
      <c r="BJ2" s="35" t="s">
        <v>13</v>
      </c>
      <c r="BK2" s="35" t="s">
        <v>806</v>
      </c>
      <c r="BL2" s="36" t="s">
        <v>807</v>
      </c>
      <c r="BM2" s="35" t="s">
        <v>808</v>
      </c>
      <c r="BN2" s="35" t="s">
        <v>809</v>
      </c>
      <c r="BO2" s="45" t="s">
        <v>810</v>
      </c>
      <c r="BP2" s="49" t="s">
        <v>811</v>
      </c>
      <c r="BQ2" s="49" t="s">
        <v>1625</v>
      </c>
      <c r="BR2" s="49"/>
      <c r="BS2" s="49"/>
      <c r="BT2" s="46"/>
      <c r="BU2" s="35" t="s">
        <v>13</v>
      </c>
      <c r="BV2" s="35" t="s">
        <v>806</v>
      </c>
      <c r="BW2" s="36" t="s">
        <v>807</v>
      </c>
      <c r="BX2" s="35" t="s">
        <v>808</v>
      </c>
      <c r="BY2" s="35" t="s">
        <v>809</v>
      </c>
      <c r="BZ2" s="45" t="s">
        <v>810</v>
      </c>
      <c r="CA2" s="49" t="s">
        <v>811</v>
      </c>
      <c r="CB2" s="49" t="s">
        <v>1625</v>
      </c>
      <c r="CC2" s="49"/>
      <c r="CD2" s="49"/>
      <c r="CE2" s="46"/>
      <c r="CF2" s="45"/>
      <c r="CG2" s="49" t="s">
        <v>811</v>
      </c>
      <c r="CH2" s="49" t="s">
        <v>1625</v>
      </c>
      <c r="CI2" s="49"/>
      <c r="CJ2" s="49"/>
      <c r="CK2" s="46"/>
      <c r="CL2" s="45" t="s">
        <v>810</v>
      </c>
      <c r="CM2" s="49" t="s">
        <v>811</v>
      </c>
      <c r="CN2" s="49" t="s">
        <v>1625</v>
      </c>
      <c r="CO2" s="49"/>
      <c r="CP2" s="49"/>
    </row>
    <row r="3" spans="1:94" x14ac:dyDescent="0.25">
      <c r="A3" s="22">
        <v>1</v>
      </c>
      <c r="B3" s="23">
        <v>1</v>
      </c>
      <c r="C3" s="24" t="s">
        <v>14</v>
      </c>
      <c r="D3" s="53" t="s">
        <v>812</v>
      </c>
      <c r="E3" s="23">
        <v>400058</v>
      </c>
      <c r="F3" s="23">
        <v>10000011750</v>
      </c>
      <c r="G3" s="24" t="s">
        <v>813</v>
      </c>
      <c r="H3" s="71" t="str">
        <f>_xlfn.CONCAT(I3,"-",F3)</f>
        <v>100530-10000011750</v>
      </c>
      <c r="I3" s="23">
        <v>100530</v>
      </c>
      <c r="J3" s="24" t="s">
        <v>814</v>
      </c>
      <c r="K3" s="24" t="s">
        <v>19</v>
      </c>
      <c r="L3" s="24" t="s">
        <v>815</v>
      </c>
      <c r="M3" s="24" t="s">
        <v>21</v>
      </c>
      <c r="N3" s="25">
        <v>45108</v>
      </c>
      <c r="O3" s="25">
        <v>45473</v>
      </c>
      <c r="P3" s="10"/>
      <c r="Q3" s="10"/>
      <c r="R3" s="10"/>
      <c r="S3" s="11"/>
      <c r="T3" s="14"/>
      <c r="U3" s="14"/>
      <c r="V3" s="14"/>
      <c r="W3" s="14"/>
      <c r="X3" s="18"/>
      <c r="Y3" s="18"/>
      <c r="Z3" s="18">
        <v>140.91</v>
      </c>
      <c r="AA3" s="18" t="s">
        <v>1735</v>
      </c>
      <c r="AB3" s="6"/>
      <c r="AC3" s="26">
        <v>1275</v>
      </c>
      <c r="AD3" s="26"/>
      <c r="AE3" s="26">
        <v>2</v>
      </c>
      <c r="AF3" s="26">
        <v>23</v>
      </c>
      <c r="AG3" s="26">
        <v>4</v>
      </c>
      <c r="AH3" s="26"/>
      <c r="AI3" s="26">
        <v>32</v>
      </c>
      <c r="AJ3" s="26"/>
      <c r="AK3" s="26">
        <v>37</v>
      </c>
      <c r="AL3" s="26">
        <v>3</v>
      </c>
      <c r="AM3" s="26"/>
      <c r="AN3" s="26"/>
      <c r="AO3" s="26"/>
      <c r="AP3" s="26"/>
      <c r="AQ3" s="26">
        <v>2</v>
      </c>
      <c r="AR3" s="26"/>
      <c r="AS3" s="26">
        <v>15</v>
      </c>
      <c r="AT3" s="26"/>
      <c r="AU3" s="26">
        <v>138</v>
      </c>
      <c r="AV3" s="26"/>
      <c r="AW3" s="26"/>
      <c r="AX3" s="26">
        <v>55</v>
      </c>
      <c r="AY3" s="26"/>
      <c r="AZ3" s="26"/>
      <c r="BA3" s="26">
        <v>6</v>
      </c>
      <c r="BB3" s="26">
        <v>18</v>
      </c>
      <c r="BC3" s="26"/>
      <c r="BD3" s="26"/>
      <c r="BE3" s="26"/>
      <c r="BF3" s="26">
        <v>15</v>
      </c>
      <c r="BG3" s="26">
        <v>17</v>
      </c>
      <c r="BH3" s="26">
        <f>SUM(AD3:BG3)</f>
        <v>367</v>
      </c>
      <c r="BI3" s="6">
        <f t="shared" ref="BI3:BI18" si="0">Z3</f>
        <v>140.91</v>
      </c>
      <c r="BJ3" s="6">
        <f>ROUNDUP(((BI3/0.86)-0.02),2)</f>
        <v>163.82999999999998</v>
      </c>
      <c r="BL3" s="48">
        <f>VLOOKUP(H3,[1]NOI!F:K,6,FALSE)*-1</f>
        <v>-72.599999999999994</v>
      </c>
      <c r="BM3" s="6">
        <f>BJ3+BK3+BL3</f>
        <v>91.22999999999999</v>
      </c>
      <c r="BN3" s="6">
        <f>(BJ3+BK3)-BI3</f>
        <v>22.919999999999987</v>
      </c>
      <c r="BO3" s="82">
        <f>((BJ3+BK3)-BI3)/(BJ3+BK3)</f>
        <v>0.13990111701153629</v>
      </c>
      <c r="BP3" s="6">
        <f t="shared" ref="BP3:BP66" si="1">BI3*AC3</f>
        <v>179660.25</v>
      </c>
      <c r="BQ3" s="6">
        <f t="shared" ref="BQ3:BQ66" si="2">(BJ3+BK3)*AC3</f>
        <v>208883.24999999997</v>
      </c>
      <c r="BU3" s="6">
        <f>ROUNDUP(((BI3/0.82)-0.02),2)</f>
        <v>171.82999999999998</v>
      </c>
      <c r="BW3" s="48">
        <f>BL3</f>
        <v>-72.599999999999994</v>
      </c>
      <c r="BX3" s="6">
        <f>BU3+BV3+BW3</f>
        <v>99.22999999999999</v>
      </c>
      <c r="BY3" s="6">
        <f>(BU3+BV3)-BI3</f>
        <v>30.919999999999987</v>
      </c>
      <c r="BZ3" s="82">
        <f>((BU3+BV3)-BI3)/(BU3+BV3)</f>
        <v>0.17994529476808468</v>
      </c>
      <c r="CA3" s="6">
        <f t="shared" ref="CA3:CA66" si="3">(BI3*AC3)</f>
        <v>179660.25</v>
      </c>
      <c r="CB3" s="6">
        <f t="shared" ref="CB3:CB66" si="4">(BU3+BV3)*AC3</f>
        <v>219083.24999999997</v>
      </c>
      <c r="CF3" s="82"/>
      <c r="CG3" s="6">
        <f>BI3*BH3</f>
        <v>51713.97</v>
      </c>
      <c r="CH3" s="6">
        <f>(BJ3+BK3)*BH3</f>
        <v>60125.609999999993</v>
      </c>
      <c r="CL3" s="82"/>
      <c r="CM3" s="6">
        <f>BI3*BH3</f>
        <v>51713.97</v>
      </c>
      <c r="CN3" s="6">
        <f>(BU3+BV3)*BH3</f>
        <v>63061.609999999993</v>
      </c>
    </row>
    <row r="4" spans="1:94" x14ac:dyDescent="0.25">
      <c r="A4" s="22">
        <v>2</v>
      </c>
      <c r="B4" s="23">
        <v>2</v>
      </c>
      <c r="C4" s="24" t="s">
        <v>14</v>
      </c>
      <c r="D4" s="53" t="s">
        <v>816</v>
      </c>
      <c r="E4" s="23">
        <v>401372</v>
      </c>
      <c r="F4" s="23">
        <v>10000013716</v>
      </c>
      <c r="G4" s="24" t="s">
        <v>817</v>
      </c>
      <c r="H4" s="71" t="str">
        <f t="shared" ref="H4:H67" si="5">_xlfn.CONCAT(I4,"-",F4)</f>
        <v>100530-10000013716</v>
      </c>
      <c r="I4" s="23">
        <v>100530</v>
      </c>
      <c r="J4" s="24" t="s">
        <v>814</v>
      </c>
      <c r="K4" s="24" t="s">
        <v>19</v>
      </c>
      <c r="L4" s="24" t="s">
        <v>818</v>
      </c>
      <c r="M4" s="24" t="s">
        <v>21</v>
      </c>
      <c r="N4" s="25">
        <v>45108</v>
      </c>
      <c r="O4" s="25">
        <v>45473</v>
      </c>
      <c r="P4" s="10"/>
      <c r="Q4" s="10"/>
      <c r="R4" s="10"/>
      <c r="S4" s="11"/>
      <c r="T4" s="14"/>
      <c r="U4" s="14"/>
      <c r="V4" s="14"/>
      <c r="W4" s="14"/>
      <c r="X4" s="18"/>
      <c r="Y4" s="18"/>
      <c r="Z4" s="18">
        <v>65.7</v>
      </c>
      <c r="AA4" s="18" t="s">
        <v>1735</v>
      </c>
      <c r="AB4" s="6"/>
      <c r="AC4" s="26">
        <v>3233</v>
      </c>
      <c r="AD4" s="26">
        <v>208</v>
      </c>
      <c r="AE4" s="26"/>
      <c r="AF4" s="26"/>
      <c r="AG4" s="26"/>
      <c r="AH4" s="26"/>
      <c r="AI4" s="26"/>
      <c r="AJ4" s="26"/>
      <c r="AK4" s="26"/>
      <c r="AL4" s="26">
        <v>6</v>
      </c>
      <c r="AM4" s="26"/>
      <c r="AN4" s="26"/>
      <c r="AO4" s="26"/>
      <c r="AP4" s="26">
        <v>18</v>
      </c>
      <c r="AQ4" s="26">
        <v>61</v>
      </c>
      <c r="AR4" s="26">
        <v>13</v>
      </c>
      <c r="AS4" s="26">
        <v>587</v>
      </c>
      <c r="AT4" s="26"/>
      <c r="AU4" s="26">
        <v>104</v>
      </c>
      <c r="AV4" s="26"/>
      <c r="AW4" s="26"/>
      <c r="AX4" s="26"/>
      <c r="AY4" s="26">
        <v>392</v>
      </c>
      <c r="AZ4" s="26"/>
      <c r="BA4" s="26">
        <v>6</v>
      </c>
      <c r="BB4" s="26">
        <v>5</v>
      </c>
      <c r="BC4" s="26"/>
      <c r="BD4" s="26"/>
      <c r="BE4" s="26"/>
      <c r="BF4" s="26">
        <v>132</v>
      </c>
      <c r="BG4" s="26"/>
      <c r="BH4" s="26">
        <f t="shared" ref="BH4:BH67" si="6">SUM(AD4:BG4)</f>
        <v>1532</v>
      </c>
      <c r="BI4" s="6">
        <f t="shared" si="0"/>
        <v>65.7</v>
      </c>
      <c r="BJ4" s="6">
        <f t="shared" ref="BJ4:BJ67" si="7">ROUNDUP(((BI4/0.86)-0.02),2)</f>
        <v>76.38000000000001</v>
      </c>
      <c r="BL4" s="48">
        <f>VLOOKUP(H4,[1]NOI!F:K,6,FALSE)*-1</f>
        <v>-28.88</v>
      </c>
      <c r="BM4" s="6">
        <f t="shared" ref="BM4:BM67" si="8">BJ4+BK4+BL4</f>
        <v>47.500000000000014</v>
      </c>
      <c r="BN4" s="6">
        <f t="shared" ref="BN4:BN67" si="9">(BJ4+BK4)-BI4</f>
        <v>10.680000000000007</v>
      </c>
      <c r="BO4" s="82">
        <f t="shared" ref="BO4:BO67" si="10">((BJ4+BK4)-BI4)/(BJ4+BK4)</f>
        <v>0.13982717989002363</v>
      </c>
      <c r="BP4" s="6">
        <f t="shared" si="1"/>
        <v>212408.1</v>
      </c>
      <c r="BQ4" s="6">
        <f t="shared" si="2"/>
        <v>246936.54000000004</v>
      </c>
      <c r="BU4" s="6">
        <f t="shared" ref="BU4:BU67" si="11">ROUNDUP(((BI4/0.82)-0.02),2)</f>
        <v>80.11</v>
      </c>
      <c r="BW4" s="48">
        <f t="shared" ref="BW4:BW12" si="12">BL4</f>
        <v>-28.88</v>
      </c>
      <c r="BX4" s="6">
        <f t="shared" ref="BX4:BX67" si="13">BU4+BV4+BW4</f>
        <v>51.230000000000004</v>
      </c>
      <c r="BY4" s="6">
        <f t="shared" ref="BY4:BY67" si="14">(BU4+BV4)-BI4</f>
        <v>14.409999999999997</v>
      </c>
      <c r="BZ4" s="82">
        <f t="shared" ref="BZ4:BZ67" si="15">((BU4+BV4)-BI4)/(BU4+BV4)</f>
        <v>0.17987766820621642</v>
      </c>
      <c r="CA4" s="6">
        <f t="shared" si="3"/>
        <v>212408.1</v>
      </c>
      <c r="CB4" s="6">
        <f t="shared" si="4"/>
        <v>258995.63</v>
      </c>
      <c r="CF4" s="82"/>
      <c r="CG4" s="6">
        <f t="shared" ref="CG4:CG67" si="16">BI4*BH4</f>
        <v>100652.40000000001</v>
      </c>
      <c r="CH4" s="6">
        <f t="shared" ref="CH4:CH67" si="17">(BJ4+BK4)*BH4</f>
        <v>117014.16000000002</v>
      </c>
      <c r="CL4" s="82"/>
      <c r="CM4" s="6">
        <f t="shared" ref="CM4:CM67" si="18">BI4*BH4</f>
        <v>100652.40000000001</v>
      </c>
      <c r="CN4" s="6">
        <f t="shared" ref="CN4:CN67" si="19">(BU4+BV4)*BH4</f>
        <v>122728.52</v>
      </c>
    </row>
    <row r="5" spans="1:94" x14ac:dyDescent="0.25">
      <c r="A5" s="22">
        <v>3</v>
      </c>
      <c r="B5" s="23">
        <v>3</v>
      </c>
      <c r="C5" s="24" t="s">
        <v>14</v>
      </c>
      <c r="D5" s="53" t="s">
        <v>819</v>
      </c>
      <c r="E5" s="23">
        <v>401410</v>
      </c>
      <c r="F5" s="23">
        <v>10000096170</v>
      </c>
      <c r="G5" s="24" t="s">
        <v>820</v>
      </c>
      <c r="H5" s="71" t="str">
        <f t="shared" si="5"/>
        <v>100530-10000096170</v>
      </c>
      <c r="I5" s="23">
        <v>100530</v>
      </c>
      <c r="J5" s="24" t="s">
        <v>814</v>
      </c>
      <c r="K5" s="24" t="s">
        <v>19</v>
      </c>
      <c r="L5" s="24" t="s">
        <v>821</v>
      </c>
      <c r="M5" s="24" t="s">
        <v>21</v>
      </c>
      <c r="N5" s="25">
        <v>45108</v>
      </c>
      <c r="O5" s="25">
        <v>45473</v>
      </c>
      <c r="P5" s="10"/>
      <c r="Q5" s="10"/>
      <c r="R5" s="10"/>
      <c r="S5" s="11"/>
      <c r="T5" s="14"/>
      <c r="U5" s="14"/>
      <c r="V5" s="14"/>
      <c r="W5" s="14"/>
      <c r="X5" s="18"/>
      <c r="Y5" s="18"/>
      <c r="Z5" s="18">
        <v>105.64</v>
      </c>
      <c r="AA5" s="18" t="s">
        <v>1735</v>
      </c>
      <c r="AB5" s="6"/>
      <c r="AC5" s="26">
        <v>150</v>
      </c>
      <c r="AD5" s="26"/>
      <c r="AE5" s="26">
        <v>2</v>
      </c>
      <c r="AF5" s="26"/>
      <c r="AG5" s="26"/>
      <c r="AH5" s="26"/>
      <c r="AI5" s="26"/>
      <c r="AJ5" s="26"/>
      <c r="AK5" s="26">
        <v>25</v>
      </c>
      <c r="AL5" s="26">
        <v>8</v>
      </c>
      <c r="AM5" s="26"/>
      <c r="AN5" s="26"/>
      <c r="AO5" s="26"/>
      <c r="AP5" s="26"/>
      <c r="AQ5" s="26"/>
      <c r="AR5" s="26">
        <v>3</v>
      </c>
      <c r="AS5" s="26">
        <v>42</v>
      </c>
      <c r="AT5" s="26"/>
      <c r="AU5" s="26"/>
      <c r="AV5" s="26"/>
      <c r="AW5" s="26"/>
      <c r="AX5" s="26"/>
      <c r="AY5" s="26"/>
      <c r="AZ5" s="26"/>
      <c r="BA5" s="26"/>
      <c r="BB5" s="26">
        <v>2</v>
      </c>
      <c r="BC5" s="26"/>
      <c r="BD5" s="26"/>
      <c r="BE5" s="26"/>
      <c r="BF5" s="26">
        <v>1</v>
      </c>
      <c r="BG5" s="26">
        <v>262</v>
      </c>
      <c r="BH5" s="26">
        <f t="shared" si="6"/>
        <v>345</v>
      </c>
      <c r="BI5" s="6">
        <f t="shared" si="0"/>
        <v>105.64</v>
      </c>
      <c r="BJ5" s="6">
        <f t="shared" si="7"/>
        <v>122.82000000000001</v>
      </c>
      <c r="BL5" s="48">
        <f>VLOOKUP(H5,[1]NOI!F:K,6,FALSE)*-1</f>
        <v>-65.89</v>
      </c>
      <c r="BM5" s="6">
        <f t="shared" si="8"/>
        <v>56.930000000000007</v>
      </c>
      <c r="BN5" s="6">
        <f t="shared" si="9"/>
        <v>17.180000000000007</v>
      </c>
      <c r="BO5" s="82">
        <f t="shared" si="10"/>
        <v>0.13987949845302072</v>
      </c>
      <c r="BP5" s="6">
        <f t="shared" si="1"/>
        <v>15846</v>
      </c>
      <c r="BQ5" s="6">
        <f t="shared" si="2"/>
        <v>18423</v>
      </c>
      <c r="BU5" s="6">
        <f t="shared" si="11"/>
        <v>128.81</v>
      </c>
      <c r="BW5" s="48">
        <f t="shared" si="12"/>
        <v>-65.89</v>
      </c>
      <c r="BX5" s="6">
        <f t="shared" si="13"/>
        <v>62.92</v>
      </c>
      <c r="BY5" s="6">
        <f t="shared" si="14"/>
        <v>23.17</v>
      </c>
      <c r="BZ5" s="82">
        <f t="shared" si="15"/>
        <v>0.17987733871593822</v>
      </c>
      <c r="CA5" s="6">
        <f t="shared" si="3"/>
        <v>15846</v>
      </c>
      <c r="CB5" s="6">
        <f t="shared" si="4"/>
        <v>19321.5</v>
      </c>
      <c r="CF5" s="82"/>
      <c r="CG5" s="6">
        <f t="shared" si="16"/>
        <v>36445.800000000003</v>
      </c>
      <c r="CH5" s="6">
        <f t="shared" si="17"/>
        <v>42372.9</v>
      </c>
      <c r="CL5" s="82"/>
      <c r="CM5" s="6">
        <f t="shared" si="18"/>
        <v>36445.800000000003</v>
      </c>
      <c r="CN5" s="6">
        <f t="shared" si="19"/>
        <v>44439.450000000004</v>
      </c>
    </row>
    <row r="6" spans="1:94" x14ac:dyDescent="0.25">
      <c r="A6" s="22">
        <v>4</v>
      </c>
      <c r="B6" s="23">
        <v>4</v>
      </c>
      <c r="C6" s="24" t="s">
        <v>14</v>
      </c>
      <c r="D6" s="53" t="s">
        <v>822</v>
      </c>
      <c r="E6" s="23">
        <v>401418</v>
      </c>
      <c r="F6" s="23">
        <v>10000097370</v>
      </c>
      <c r="G6" s="24" t="s">
        <v>823</v>
      </c>
      <c r="H6" s="71" t="str">
        <f t="shared" si="5"/>
        <v>100530-10000097370</v>
      </c>
      <c r="I6" s="23">
        <v>100530</v>
      </c>
      <c r="J6" s="24" t="s">
        <v>814</v>
      </c>
      <c r="K6" s="24" t="s">
        <v>19</v>
      </c>
      <c r="L6" s="24" t="s">
        <v>824</v>
      </c>
      <c r="M6" s="24" t="s">
        <v>21</v>
      </c>
      <c r="N6" s="25">
        <v>45108</v>
      </c>
      <c r="O6" s="25">
        <v>45473</v>
      </c>
      <c r="P6" s="10"/>
      <c r="Q6" s="10"/>
      <c r="R6" s="10"/>
      <c r="S6" s="11"/>
      <c r="T6" s="14"/>
      <c r="U6" s="14"/>
      <c r="V6" s="14"/>
      <c r="W6" s="14"/>
      <c r="X6" s="18"/>
      <c r="Y6" s="18"/>
      <c r="Z6" s="18">
        <v>147.36000000000001</v>
      </c>
      <c r="AA6" s="18" t="s">
        <v>1735</v>
      </c>
      <c r="AB6" s="6"/>
      <c r="AC6" s="26">
        <v>405</v>
      </c>
      <c r="AD6" s="26">
        <v>92</v>
      </c>
      <c r="AE6" s="26">
        <v>8</v>
      </c>
      <c r="AF6" s="26"/>
      <c r="AG6" s="26"/>
      <c r="AH6" s="26"/>
      <c r="AI6" s="26">
        <v>49</v>
      </c>
      <c r="AJ6" s="26"/>
      <c r="AK6" s="26"/>
      <c r="AL6" s="26"/>
      <c r="AM6" s="26"/>
      <c r="AN6" s="26"/>
      <c r="AO6" s="26"/>
      <c r="AP6" s="26"/>
      <c r="AQ6" s="26">
        <v>9</v>
      </c>
      <c r="AR6" s="26"/>
      <c r="AS6" s="26">
        <v>11</v>
      </c>
      <c r="AT6" s="26"/>
      <c r="AU6" s="26">
        <v>1</v>
      </c>
      <c r="AV6" s="26"/>
      <c r="AW6" s="26"/>
      <c r="AX6" s="26">
        <v>7</v>
      </c>
      <c r="AY6" s="26"/>
      <c r="AZ6" s="26"/>
      <c r="BA6" s="26"/>
      <c r="BB6" s="26"/>
      <c r="BC6" s="26"/>
      <c r="BD6" s="26"/>
      <c r="BE6" s="26"/>
      <c r="BF6" s="26"/>
      <c r="BG6" s="26"/>
      <c r="BH6" s="26">
        <f t="shared" si="6"/>
        <v>177</v>
      </c>
      <c r="BI6" s="6">
        <f t="shared" si="0"/>
        <v>147.36000000000001</v>
      </c>
      <c r="BJ6" s="6">
        <f t="shared" si="7"/>
        <v>171.32999999999998</v>
      </c>
      <c r="BL6" s="48">
        <f>VLOOKUP(H6,[1]NOI!F:K,6,FALSE)*-1</f>
        <v>-100.61</v>
      </c>
      <c r="BM6" s="6">
        <f t="shared" si="8"/>
        <v>70.719999999999985</v>
      </c>
      <c r="BN6" s="6">
        <f t="shared" si="9"/>
        <v>23.96999999999997</v>
      </c>
      <c r="BO6" s="82">
        <f t="shared" si="10"/>
        <v>0.1399054456312378</v>
      </c>
      <c r="BP6" s="6">
        <f t="shared" si="1"/>
        <v>59680.800000000003</v>
      </c>
      <c r="BQ6" s="6">
        <f t="shared" si="2"/>
        <v>69388.649999999994</v>
      </c>
      <c r="BU6" s="6">
        <f t="shared" si="11"/>
        <v>179.69</v>
      </c>
      <c r="BW6" s="48">
        <f t="shared" si="12"/>
        <v>-100.61</v>
      </c>
      <c r="BX6" s="6">
        <f t="shared" si="13"/>
        <v>79.08</v>
      </c>
      <c r="BY6" s="6">
        <f t="shared" si="14"/>
        <v>32.329999999999984</v>
      </c>
      <c r="BZ6" s="82">
        <f t="shared" si="15"/>
        <v>0.17992097501252147</v>
      </c>
      <c r="CA6" s="6">
        <f t="shared" si="3"/>
        <v>59680.800000000003</v>
      </c>
      <c r="CB6" s="6">
        <f t="shared" si="4"/>
        <v>72774.45</v>
      </c>
      <c r="CF6" s="82"/>
      <c r="CG6" s="6">
        <f t="shared" si="16"/>
        <v>26082.720000000001</v>
      </c>
      <c r="CH6" s="6">
        <f t="shared" si="17"/>
        <v>30325.409999999996</v>
      </c>
      <c r="CL6" s="82"/>
      <c r="CM6" s="6">
        <f t="shared" si="18"/>
        <v>26082.720000000001</v>
      </c>
      <c r="CN6" s="6">
        <f t="shared" si="19"/>
        <v>31805.13</v>
      </c>
    </row>
    <row r="7" spans="1:94" x14ac:dyDescent="0.25">
      <c r="A7" s="22">
        <v>5</v>
      </c>
      <c r="B7" s="23">
        <v>5</v>
      </c>
      <c r="C7" s="24" t="s">
        <v>14</v>
      </c>
      <c r="D7" s="53" t="s">
        <v>825</v>
      </c>
      <c r="E7" s="23">
        <v>403394</v>
      </c>
      <c r="F7" s="23">
        <v>10000013740</v>
      </c>
      <c r="G7" s="24" t="s">
        <v>826</v>
      </c>
      <c r="H7" s="71" t="str">
        <f t="shared" si="5"/>
        <v>100530-10000013740</v>
      </c>
      <c r="I7" s="23">
        <v>100530</v>
      </c>
      <c r="J7" s="24" t="s">
        <v>814</v>
      </c>
      <c r="K7" s="24" t="s">
        <v>19</v>
      </c>
      <c r="L7" s="24" t="s">
        <v>827</v>
      </c>
      <c r="M7" s="24" t="s">
        <v>21</v>
      </c>
      <c r="N7" s="25">
        <v>45108</v>
      </c>
      <c r="O7" s="25">
        <v>45473</v>
      </c>
      <c r="P7" s="10"/>
      <c r="Q7" s="10"/>
      <c r="R7" s="10"/>
      <c r="S7" s="11"/>
      <c r="T7" s="14"/>
      <c r="U7" s="14"/>
      <c r="V7" s="14"/>
      <c r="W7" s="14"/>
      <c r="X7" s="18"/>
      <c r="Y7" s="18"/>
      <c r="Z7" s="18">
        <v>130.02000000000001</v>
      </c>
      <c r="AA7" s="18" t="s">
        <v>1735</v>
      </c>
      <c r="AB7" s="6"/>
      <c r="AC7" s="26">
        <v>2200</v>
      </c>
      <c r="AD7" s="26"/>
      <c r="AE7" s="26"/>
      <c r="AF7" s="26"/>
      <c r="AG7" s="26"/>
      <c r="AH7" s="26"/>
      <c r="AI7" s="26">
        <v>31</v>
      </c>
      <c r="AJ7" s="26"/>
      <c r="AK7" s="26"/>
      <c r="AL7" s="26"/>
      <c r="AM7" s="26"/>
      <c r="AN7" s="26"/>
      <c r="AO7" s="26"/>
      <c r="AP7" s="26">
        <v>31</v>
      </c>
      <c r="AQ7" s="26">
        <v>84</v>
      </c>
      <c r="AR7" s="26"/>
      <c r="AS7" s="26"/>
      <c r="AT7" s="26"/>
      <c r="AU7" s="26"/>
      <c r="AV7" s="26"/>
      <c r="AW7" s="26"/>
      <c r="AX7" s="26"/>
      <c r="AY7" s="26">
        <v>242</v>
      </c>
      <c r="AZ7" s="26"/>
      <c r="BA7" s="26">
        <v>10</v>
      </c>
      <c r="BB7" s="26">
        <v>1</v>
      </c>
      <c r="BC7" s="26"/>
      <c r="BD7" s="26"/>
      <c r="BE7" s="26"/>
      <c r="BF7" s="26">
        <v>123</v>
      </c>
      <c r="BG7" s="26"/>
      <c r="BH7" s="26">
        <f t="shared" si="6"/>
        <v>522</v>
      </c>
      <c r="BI7" s="6">
        <f t="shared" si="0"/>
        <v>130.02000000000001</v>
      </c>
      <c r="BJ7" s="6">
        <f t="shared" si="7"/>
        <v>151.16999999999999</v>
      </c>
      <c r="BL7" s="48">
        <f>VLOOKUP(H7,[1]NOI!F:K,6,FALSE)*-1</f>
        <v>-70.89</v>
      </c>
      <c r="BM7" s="6">
        <f t="shared" si="8"/>
        <v>80.279999999999987</v>
      </c>
      <c r="BN7" s="6">
        <f t="shared" si="9"/>
        <v>21.149999999999977</v>
      </c>
      <c r="BO7" s="82">
        <f t="shared" si="10"/>
        <v>0.13990871204604075</v>
      </c>
      <c r="BP7" s="6">
        <f t="shared" si="1"/>
        <v>286044</v>
      </c>
      <c r="BQ7" s="6">
        <f t="shared" si="2"/>
        <v>332574</v>
      </c>
      <c r="BU7" s="6">
        <f t="shared" si="11"/>
        <v>158.54999999999998</v>
      </c>
      <c r="BW7" s="48">
        <f t="shared" si="12"/>
        <v>-70.89</v>
      </c>
      <c r="BX7" s="6">
        <f t="shared" si="13"/>
        <v>87.659999999999982</v>
      </c>
      <c r="BY7" s="6">
        <f t="shared" si="14"/>
        <v>28.529999999999973</v>
      </c>
      <c r="BZ7" s="82">
        <f t="shared" si="15"/>
        <v>0.17994323557237449</v>
      </c>
      <c r="CA7" s="6">
        <f t="shared" si="3"/>
        <v>286044</v>
      </c>
      <c r="CB7" s="6">
        <f t="shared" si="4"/>
        <v>348809.99999999994</v>
      </c>
      <c r="CF7" s="82"/>
      <c r="CG7" s="6">
        <f t="shared" si="16"/>
        <v>67870.44</v>
      </c>
      <c r="CH7" s="6">
        <f t="shared" si="17"/>
        <v>78910.739999999991</v>
      </c>
      <c r="CL7" s="82"/>
      <c r="CM7" s="6">
        <f t="shared" si="18"/>
        <v>67870.44</v>
      </c>
      <c r="CN7" s="6">
        <f t="shared" si="19"/>
        <v>82763.099999999991</v>
      </c>
    </row>
    <row r="8" spans="1:94" x14ac:dyDescent="0.25">
      <c r="A8" s="22">
        <v>6</v>
      </c>
      <c r="B8" s="23">
        <v>6</v>
      </c>
      <c r="C8" s="24" t="s">
        <v>14</v>
      </c>
      <c r="D8" s="53" t="s">
        <v>828</v>
      </c>
      <c r="E8" s="23">
        <v>401406</v>
      </c>
      <c r="F8" s="23">
        <v>10000029467</v>
      </c>
      <c r="G8" s="24" t="s">
        <v>829</v>
      </c>
      <c r="H8" s="71" t="str">
        <f t="shared" si="5"/>
        <v>100530-10000029467</v>
      </c>
      <c r="I8" s="23">
        <v>100530</v>
      </c>
      <c r="J8" s="24" t="s">
        <v>814</v>
      </c>
      <c r="K8" s="24" t="s">
        <v>19</v>
      </c>
      <c r="L8" s="24" t="s">
        <v>830</v>
      </c>
      <c r="M8" s="24" t="s">
        <v>21</v>
      </c>
      <c r="N8" s="25">
        <v>45108</v>
      </c>
      <c r="O8" s="25">
        <v>45473</v>
      </c>
      <c r="P8" s="10"/>
      <c r="Q8" s="10"/>
      <c r="R8" s="10"/>
      <c r="S8" s="11"/>
      <c r="T8" s="14"/>
      <c r="U8" s="14"/>
      <c r="V8" s="14"/>
      <c r="W8" s="14"/>
      <c r="X8" s="18"/>
      <c r="Y8" s="18"/>
      <c r="Z8" s="18">
        <v>65.930000000000007</v>
      </c>
      <c r="AA8" s="18" t="s">
        <v>1735</v>
      </c>
      <c r="AB8" s="6"/>
      <c r="AC8" s="26">
        <v>1903</v>
      </c>
      <c r="AD8" s="26"/>
      <c r="AE8" s="26"/>
      <c r="AF8" s="26">
        <v>46</v>
      </c>
      <c r="AG8" s="26">
        <v>226</v>
      </c>
      <c r="AH8" s="26">
        <v>5</v>
      </c>
      <c r="AI8" s="26">
        <v>2</v>
      </c>
      <c r="AJ8" s="26"/>
      <c r="AK8" s="26">
        <v>139</v>
      </c>
      <c r="AL8" s="26">
        <v>31</v>
      </c>
      <c r="AM8" s="26"/>
      <c r="AN8" s="26"/>
      <c r="AO8" s="26"/>
      <c r="AP8" s="26">
        <v>1</v>
      </c>
      <c r="AQ8" s="26"/>
      <c r="AR8" s="26">
        <v>25</v>
      </c>
      <c r="AS8" s="26"/>
      <c r="AT8" s="26"/>
      <c r="AU8" s="26">
        <v>13</v>
      </c>
      <c r="AV8" s="26"/>
      <c r="AW8" s="26"/>
      <c r="AX8" s="26"/>
      <c r="AY8" s="26">
        <v>190</v>
      </c>
      <c r="AZ8" s="26"/>
      <c r="BA8" s="26"/>
      <c r="BB8" s="26"/>
      <c r="BC8" s="26"/>
      <c r="BD8" s="26"/>
      <c r="BE8" s="26"/>
      <c r="BF8" s="26"/>
      <c r="BG8" s="26"/>
      <c r="BH8" s="26">
        <f t="shared" si="6"/>
        <v>678</v>
      </c>
      <c r="BI8" s="6">
        <f t="shared" si="0"/>
        <v>65.930000000000007</v>
      </c>
      <c r="BJ8" s="6">
        <f t="shared" si="7"/>
        <v>76.650000000000006</v>
      </c>
      <c r="BL8" s="48">
        <f>VLOOKUP(H8,[1]NOI!F:K,6,FALSE)*-1</f>
        <v>-34.549999999999997</v>
      </c>
      <c r="BM8" s="6">
        <f t="shared" si="8"/>
        <v>42.100000000000009</v>
      </c>
      <c r="BN8" s="6">
        <f t="shared" si="9"/>
        <v>10.719999999999999</v>
      </c>
      <c r="BO8" s="82">
        <f t="shared" si="10"/>
        <v>0.13985649054142202</v>
      </c>
      <c r="BP8" s="6">
        <f t="shared" si="1"/>
        <v>125464.79000000001</v>
      </c>
      <c r="BQ8" s="6">
        <f t="shared" si="2"/>
        <v>145864.95000000001</v>
      </c>
      <c r="BU8" s="6">
        <f t="shared" si="11"/>
        <v>80.39</v>
      </c>
      <c r="BW8" s="48">
        <f t="shared" si="12"/>
        <v>-34.549999999999997</v>
      </c>
      <c r="BX8" s="6">
        <f t="shared" si="13"/>
        <v>45.84</v>
      </c>
      <c r="BY8" s="6">
        <f t="shared" si="14"/>
        <v>14.459999999999994</v>
      </c>
      <c r="BZ8" s="82">
        <f t="shared" si="15"/>
        <v>0.17987311854708291</v>
      </c>
      <c r="CA8" s="6">
        <f t="shared" si="3"/>
        <v>125464.79000000001</v>
      </c>
      <c r="CB8" s="6">
        <f t="shared" si="4"/>
        <v>152982.17000000001</v>
      </c>
      <c r="CF8" s="82"/>
      <c r="CG8" s="6">
        <f t="shared" si="16"/>
        <v>44700.540000000008</v>
      </c>
      <c r="CH8" s="6">
        <f t="shared" si="17"/>
        <v>51968.700000000004</v>
      </c>
      <c r="CL8" s="82"/>
      <c r="CM8" s="6">
        <f t="shared" si="18"/>
        <v>44700.540000000008</v>
      </c>
      <c r="CN8" s="6">
        <f t="shared" si="19"/>
        <v>54504.42</v>
      </c>
    </row>
    <row r="9" spans="1:94" x14ac:dyDescent="0.25">
      <c r="A9" s="22">
        <v>7</v>
      </c>
      <c r="B9" s="23">
        <v>7</v>
      </c>
      <c r="C9" s="24" t="s">
        <v>14</v>
      </c>
      <c r="D9" s="53" t="s">
        <v>831</v>
      </c>
      <c r="E9" s="23">
        <v>406552</v>
      </c>
      <c r="F9" s="23">
        <v>813</v>
      </c>
      <c r="G9" s="24" t="s">
        <v>832</v>
      </c>
      <c r="H9" s="71" t="str">
        <f t="shared" si="5"/>
        <v>100917-813</v>
      </c>
      <c r="I9" s="23">
        <v>100917</v>
      </c>
      <c r="J9" s="24" t="s">
        <v>833</v>
      </c>
      <c r="K9" s="24" t="s">
        <v>19</v>
      </c>
      <c r="L9" s="24" t="s">
        <v>487</v>
      </c>
      <c r="M9" s="24" t="s">
        <v>21</v>
      </c>
      <c r="N9" s="25">
        <v>45108</v>
      </c>
      <c r="O9" s="25">
        <v>45473</v>
      </c>
      <c r="P9" s="10"/>
      <c r="Q9" s="10"/>
      <c r="R9" s="10">
        <f>Z9</f>
        <v>46.37</v>
      </c>
      <c r="S9" s="11" t="s">
        <v>1691</v>
      </c>
      <c r="T9" s="14"/>
      <c r="U9" s="14"/>
      <c r="V9" s="14"/>
      <c r="W9" s="14"/>
      <c r="X9" s="18"/>
      <c r="Y9" s="18"/>
      <c r="Z9" s="18">
        <v>46.37</v>
      </c>
      <c r="AA9" s="18" t="s">
        <v>1643</v>
      </c>
      <c r="AB9" s="6"/>
      <c r="AC9" s="26">
        <v>4169</v>
      </c>
      <c r="AD9" s="26"/>
      <c r="AE9" s="26">
        <v>170</v>
      </c>
      <c r="AF9" s="26">
        <v>7</v>
      </c>
      <c r="AG9" s="26">
        <v>314</v>
      </c>
      <c r="AH9" s="26"/>
      <c r="AI9" s="26"/>
      <c r="AJ9" s="26"/>
      <c r="AK9" s="26"/>
      <c r="AL9" s="26">
        <v>2</v>
      </c>
      <c r="AM9" s="26"/>
      <c r="AN9" s="26"/>
      <c r="AO9" s="26"/>
      <c r="AP9" s="26"/>
      <c r="AQ9" s="26"/>
      <c r="AR9" s="26"/>
      <c r="AS9" s="26"/>
      <c r="AT9" s="26"/>
      <c r="AU9" s="26">
        <v>14</v>
      </c>
      <c r="AV9" s="26"/>
      <c r="AW9" s="26"/>
      <c r="AX9" s="26">
        <v>13</v>
      </c>
      <c r="AY9" s="26">
        <v>485</v>
      </c>
      <c r="AZ9" s="26"/>
      <c r="BA9" s="26"/>
      <c r="BB9" s="26">
        <v>4</v>
      </c>
      <c r="BC9" s="26"/>
      <c r="BD9" s="26"/>
      <c r="BE9" s="26"/>
      <c r="BF9" s="26">
        <v>177</v>
      </c>
      <c r="BG9" s="26"/>
      <c r="BH9" s="26">
        <f t="shared" si="6"/>
        <v>1186</v>
      </c>
      <c r="BI9" s="6">
        <f t="shared" si="0"/>
        <v>46.37</v>
      </c>
      <c r="BJ9" s="6">
        <f t="shared" si="7"/>
        <v>53.9</v>
      </c>
      <c r="BL9" s="48">
        <f>VLOOKUP(H9,[1]NOI!F:K,6,FALSE)*-1</f>
        <v>-4.6500000000000004</v>
      </c>
      <c r="BM9" s="6">
        <f t="shared" si="8"/>
        <v>49.25</v>
      </c>
      <c r="BN9" s="6">
        <f t="shared" si="9"/>
        <v>7.5300000000000011</v>
      </c>
      <c r="BO9" s="82">
        <f t="shared" si="10"/>
        <v>0.13970315398886829</v>
      </c>
      <c r="BP9" s="6">
        <f t="shared" si="1"/>
        <v>193316.53</v>
      </c>
      <c r="BQ9" s="6">
        <f t="shared" si="2"/>
        <v>224709.1</v>
      </c>
      <c r="BU9" s="6">
        <f t="shared" si="11"/>
        <v>56.53</v>
      </c>
      <c r="BW9" s="48">
        <f t="shared" si="12"/>
        <v>-4.6500000000000004</v>
      </c>
      <c r="BX9" s="6">
        <f t="shared" si="13"/>
        <v>51.88</v>
      </c>
      <c r="BY9" s="6">
        <f t="shared" si="14"/>
        <v>10.160000000000004</v>
      </c>
      <c r="BZ9" s="82">
        <f t="shared" si="15"/>
        <v>0.1797275782770211</v>
      </c>
      <c r="CA9" s="6">
        <f t="shared" si="3"/>
        <v>193316.53</v>
      </c>
      <c r="CB9" s="6">
        <f t="shared" si="4"/>
        <v>235673.57</v>
      </c>
      <c r="CF9" s="82"/>
      <c r="CG9" s="6">
        <f t="shared" si="16"/>
        <v>54994.82</v>
      </c>
      <c r="CH9" s="6">
        <f t="shared" si="17"/>
        <v>63925.4</v>
      </c>
      <c r="CL9" s="82"/>
      <c r="CM9" s="6">
        <f t="shared" si="18"/>
        <v>54994.82</v>
      </c>
      <c r="CN9" s="6">
        <f t="shared" si="19"/>
        <v>67044.58</v>
      </c>
    </row>
    <row r="10" spans="1:94" x14ac:dyDescent="0.25">
      <c r="A10" s="22">
        <v>8</v>
      </c>
      <c r="B10" s="23">
        <v>8</v>
      </c>
      <c r="C10" s="24" t="s">
        <v>14</v>
      </c>
      <c r="D10" s="53" t="s">
        <v>834</v>
      </c>
      <c r="E10" s="23">
        <v>406553</v>
      </c>
      <c r="F10" s="23">
        <v>816</v>
      </c>
      <c r="G10" s="24" t="s">
        <v>835</v>
      </c>
      <c r="H10" s="71" t="str">
        <f t="shared" si="5"/>
        <v>100917-816</v>
      </c>
      <c r="I10" s="23">
        <v>100917</v>
      </c>
      <c r="J10" s="24" t="s">
        <v>833</v>
      </c>
      <c r="K10" s="24" t="s">
        <v>19</v>
      </c>
      <c r="L10" s="24" t="s">
        <v>487</v>
      </c>
      <c r="M10" s="24" t="s">
        <v>21</v>
      </c>
      <c r="N10" s="25">
        <v>45108</v>
      </c>
      <c r="O10" s="25">
        <v>45473</v>
      </c>
      <c r="P10" s="10"/>
      <c r="Q10" s="10"/>
      <c r="R10" s="10">
        <f t="shared" ref="R10:R14" si="20">Z10</f>
        <v>46.37</v>
      </c>
      <c r="S10" s="11" t="s">
        <v>1691</v>
      </c>
      <c r="T10" s="14"/>
      <c r="U10" s="14"/>
      <c r="V10" s="14"/>
      <c r="W10" s="14"/>
      <c r="X10" s="18"/>
      <c r="Y10" s="18"/>
      <c r="Z10" s="18">
        <v>46.37</v>
      </c>
      <c r="AA10" s="18" t="s">
        <v>1643</v>
      </c>
      <c r="AB10" s="6"/>
      <c r="AC10" s="26">
        <v>450</v>
      </c>
      <c r="AD10" s="26"/>
      <c r="AE10" s="26">
        <v>63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>
        <v>125</v>
      </c>
      <c r="AZ10" s="26"/>
      <c r="BA10" s="26"/>
      <c r="BB10" s="26"/>
      <c r="BC10" s="26"/>
      <c r="BD10" s="26"/>
      <c r="BE10" s="26"/>
      <c r="BF10" s="26"/>
      <c r="BG10" s="26"/>
      <c r="BH10" s="26">
        <f t="shared" si="6"/>
        <v>188</v>
      </c>
      <c r="BI10" s="6">
        <f t="shared" si="0"/>
        <v>46.37</v>
      </c>
      <c r="BJ10" s="6">
        <f t="shared" si="7"/>
        <v>53.9</v>
      </c>
      <c r="BL10" s="48">
        <f>VLOOKUP(H10,[1]NOI!F:K,6,FALSE)*-1</f>
        <v>-9.33</v>
      </c>
      <c r="BM10" s="6">
        <f t="shared" si="8"/>
        <v>44.57</v>
      </c>
      <c r="BN10" s="6">
        <f t="shared" si="9"/>
        <v>7.5300000000000011</v>
      </c>
      <c r="BO10" s="82">
        <f t="shared" si="10"/>
        <v>0.13970315398886829</v>
      </c>
      <c r="BP10" s="6">
        <f t="shared" si="1"/>
        <v>20866.5</v>
      </c>
      <c r="BQ10" s="6">
        <f t="shared" si="2"/>
        <v>24255</v>
      </c>
      <c r="BU10" s="6">
        <f t="shared" si="11"/>
        <v>56.53</v>
      </c>
      <c r="BW10" s="48">
        <f t="shared" si="12"/>
        <v>-9.33</v>
      </c>
      <c r="BX10" s="6">
        <f t="shared" si="13"/>
        <v>47.2</v>
      </c>
      <c r="BY10" s="6">
        <f t="shared" si="14"/>
        <v>10.160000000000004</v>
      </c>
      <c r="BZ10" s="82">
        <f t="shared" si="15"/>
        <v>0.1797275782770211</v>
      </c>
      <c r="CA10" s="6">
        <f t="shared" si="3"/>
        <v>20866.5</v>
      </c>
      <c r="CB10" s="6">
        <f t="shared" si="4"/>
        <v>25438.5</v>
      </c>
      <c r="CF10" s="82"/>
      <c r="CG10" s="6">
        <f t="shared" si="16"/>
        <v>8717.56</v>
      </c>
      <c r="CH10" s="6">
        <f t="shared" si="17"/>
        <v>10133.199999999999</v>
      </c>
      <c r="CL10" s="82"/>
      <c r="CM10" s="6">
        <f t="shared" si="18"/>
        <v>8717.56</v>
      </c>
      <c r="CN10" s="6">
        <f t="shared" si="19"/>
        <v>10627.64</v>
      </c>
    </row>
    <row r="11" spans="1:94" x14ac:dyDescent="0.25">
      <c r="A11" s="22">
        <v>9</v>
      </c>
      <c r="B11" s="23">
        <v>9</v>
      </c>
      <c r="C11" s="54" t="s">
        <v>14</v>
      </c>
      <c r="D11" s="53" t="s">
        <v>837</v>
      </c>
      <c r="E11" s="24" t="s">
        <v>838</v>
      </c>
      <c r="F11" s="54" t="s">
        <v>1687</v>
      </c>
      <c r="G11" s="54" t="s">
        <v>1689</v>
      </c>
      <c r="H11" s="71" t="str">
        <f t="shared" si="5"/>
        <v>100917-836</v>
      </c>
      <c r="I11" s="23">
        <v>100917</v>
      </c>
      <c r="J11" s="24" t="s">
        <v>833</v>
      </c>
      <c r="K11" s="24" t="s">
        <v>19</v>
      </c>
      <c r="L11" s="54" t="s">
        <v>20</v>
      </c>
      <c r="M11" s="24" t="s">
        <v>21</v>
      </c>
      <c r="N11" s="25">
        <v>45108</v>
      </c>
      <c r="O11" s="25">
        <v>45473</v>
      </c>
      <c r="P11" s="10"/>
      <c r="Q11" s="10"/>
      <c r="R11" s="10">
        <f t="shared" si="20"/>
        <v>44.1</v>
      </c>
      <c r="S11" s="11" t="s">
        <v>1691</v>
      </c>
      <c r="T11" s="14"/>
      <c r="U11" s="14"/>
      <c r="V11" s="14"/>
      <c r="W11" s="14"/>
      <c r="X11" s="18"/>
      <c r="Y11" s="18"/>
      <c r="Z11" s="18">
        <v>44.1</v>
      </c>
      <c r="AA11" s="18" t="s">
        <v>1643</v>
      </c>
      <c r="AB11" s="6"/>
      <c r="AC11" s="26">
        <v>100</v>
      </c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>
        <f t="shared" si="6"/>
        <v>0</v>
      </c>
      <c r="BI11" s="6">
        <f t="shared" si="0"/>
        <v>44.1</v>
      </c>
      <c r="BJ11" s="6">
        <f t="shared" si="7"/>
        <v>51.26</v>
      </c>
      <c r="BL11" s="48">
        <f>VLOOKUP(H11,[1]NOI!F:K,6,FALSE)*-1</f>
        <v>-3.65</v>
      </c>
      <c r="BM11" s="6">
        <f t="shared" si="8"/>
        <v>47.61</v>
      </c>
      <c r="BN11" s="6">
        <f t="shared" si="9"/>
        <v>7.1599999999999966</v>
      </c>
      <c r="BO11" s="82">
        <f t="shared" si="10"/>
        <v>0.13968006242684347</v>
      </c>
      <c r="BP11" s="6">
        <f t="shared" si="1"/>
        <v>4410</v>
      </c>
      <c r="BQ11" s="6">
        <f t="shared" si="2"/>
        <v>5126</v>
      </c>
      <c r="BU11" s="6">
        <f t="shared" si="11"/>
        <v>53.769999999999996</v>
      </c>
      <c r="BW11" s="48">
        <f t="shared" si="12"/>
        <v>-3.65</v>
      </c>
      <c r="BX11" s="6">
        <f t="shared" si="13"/>
        <v>50.12</v>
      </c>
      <c r="BY11" s="6">
        <f t="shared" si="14"/>
        <v>9.6699999999999946</v>
      </c>
      <c r="BZ11" s="82">
        <f t="shared" si="15"/>
        <v>0.17984005951273935</v>
      </c>
      <c r="CA11" s="6">
        <f t="shared" si="3"/>
        <v>4410</v>
      </c>
      <c r="CB11" s="6">
        <f t="shared" si="4"/>
        <v>5377</v>
      </c>
      <c r="CF11" s="82"/>
      <c r="CG11" s="6">
        <f t="shared" si="16"/>
        <v>0</v>
      </c>
      <c r="CH11" s="6">
        <f t="shared" si="17"/>
        <v>0</v>
      </c>
      <c r="CL11" s="82"/>
      <c r="CM11" s="6">
        <f t="shared" si="18"/>
        <v>0</v>
      </c>
      <c r="CN11" s="6">
        <f t="shared" si="19"/>
        <v>0</v>
      </c>
    </row>
    <row r="12" spans="1:94" x14ac:dyDescent="0.25">
      <c r="A12" s="22"/>
      <c r="B12" s="23">
        <v>9</v>
      </c>
      <c r="C12" s="54" t="s">
        <v>14</v>
      </c>
      <c r="D12" s="53" t="s">
        <v>837</v>
      </c>
      <c r="E12" s="54" t="s">
        <v>838</v>
      </c>
      <c r="F12" s="54" t="s">
        <v>1688</v>
      </c>
      <c r="G12" s="54" t="s">
        <v>1690</v>
      </c>
      <c r="H12" s="71" t="str">
        <f t="shared" si="5"/>
        <v>100917-837</v>
      </c>
      <c r="I12" s="23">
        <v>100917</v>
      </c>
      <c r="J12" s="24" t="s">
        <v>833</v>
      </c>
      <c r="K12" s="54" t="s">
        <v>19</v>
      </c>
      <c r="L12" s="54" t="s">
        <v>20</v>
      </c>
      <c r="M12" s="24" t="s">
        <v>21</v>
      </c>
      <c r="N12" s="25">
        <v>45108</v>
      </c>
      <c r="O12" s="25">
        <v>45473</v>
      </c>
      <c r="P12" s="10"/>
      <c r="Q12" s="10"/>
      <c r="R12" s="10">
        <f t="shared" si="20"/>
        <v>45.6</v>
      </c>
      <c r="S12" s="11" t="s">
        <v>1691</v>
      </c>
      <c r="T12" s="14"/>
      <c r="U12" s="14"/>
      <c r="V12" s="14"/>
      <c r="W12" s="14"/>
      <c r="X12" s="18"/>
      <c r="Y12" s="18"/>
      <c r="Z12" s="18">
        <v>45.6</v>
      </c>
      <c r="AA12" s="18" t="s">
        <v>1643</v>
      </c>
      <c r="AB12" s="6"/>
      <c r="AC12" s="26">
        <v>0</v>
      </c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>
        <f t="shared" si="6"/>
        <v>0</v>
      </c>
      <c r="BI12" s="6">
        <f t="shared" si="0"/>
        <v>45.6</v>
      </c>
      <c r="BJ12" s="6">
        <f t="shared" si="7"/>
        <v>53.01</v>
      </c>
      <c r="BL12" s="48">
        <f>VLOOKUP(H12,[1]NOI!F:K,6,FALSE)*-1</f>
        <v>-3.65</v>
      </c>
      <c r="BM12" s="6">
        <f t="shared" si="8"/>
        <v>49.36</v>
      </c>
      <c r="BN12" s="6">
        <f t="shared" si="9"/>
        <v>7.4099999999999966</v>
      </c>
      <c r="BO12" s="82">
        <f t="shared" si="10"/>
        <v>0.13978494623655907</v>
      </c>
      <c r="BP12" s="6">
        <f t="shared" si="1"/>
        <v>0</v>
      </c>
      <c r="BQ12" s="6">
        <f t="shared" si="2"/>
        <v>0</v>
      </c>
      <c r="BU12" s="6">
        <f t="shared" si="11"/>
        <v>55.589999999999996</v>
      </c>
      <c r="BW12" s="48">
        <f t="shared" si="12"/>
        <v>-3.65</v>
      </c>
      <c r="BX12" s="6">
        <f t="shared" si="13"/>
        <v>51.94</v>
      </c>
      <c r="BY12" s="6">
        <f t="shared" si="14"/>
        <v>9.9899999999999949</v>
      </c>
      <c r="BZ12" s="82">
        <f t="shared" si="15"/>
        <v>0.17970858067997833</v>
      </c>
      <c r="CA12" s="6">
        <f t="shared" si="3"/>
        <v>0</v>
      </c>
      <c r="CB12" s="6">
        <f t="shared" si="4"/>
        <v>0</v>
      </c>
      <c r="CF12" s="82"/>
      <c r="CG12" s="6">
        <f t="shared" si="16"/>
        <v>0</v>
      </c>
      <c r="CH12" s="6">
        <f t="shared" si="17"/>
        <v>0</v>
      </c>
      <c r="CL12" s="82"/>
      <c r="CM12" s="6">
        <f t="shared" si="18"/>
        <v>0</v>
      </c>
      <c r="CN12" s="6">
        <f t="shared" si="19"/>
        <v>0</v>
      </c>
    </row>
    <row r="13" spans="1:94" x14ac:dyDescent="0.25">
      <c r="A13" s="22">
        <v>10</v>
      </c>
      <c r="B13" s="23">
        <v>10</v>
      </c>
      <c r="C13" s="24" t="s">
        <v>14</v>
      </c>
      <c r="D13" s="53" t="s">
        <v>839</v>
      </c>
      <c r="E13" s="23">
        <v>134543</v>
      </c>
      <c r="F13" s="23">
        <v>607</v>
      </c>
      <c r="G13" s="24" t="s">
        <v>840</v>
      </c>
      <c r="H13" s="71" t="str">
        <f t="shared" si="5"/>
        <v>100917-607</v>
      </c>
      <c r="I13" s="23">
        <v>100917</v>
      </c>
      <c r="J13" s="24" t="s">
        <v>833</v>
      </c>
      <c r="K13" s="24" t="s">
        <v>19</v>
      </c>
      <c r="L13" s="24" t="s">
        <v>841</v>
      </c>
      <c r="M13" s="24" t="s">
        <v>21</v>
      </c>
      <c r="N13" s="25">
        <v>45108</v>
      </c>
      <c r="O13" s="25">
        <v>45473</v>
      </c>
      <c r="P13" s="10"/>
      <c r="Q13" s="10"/>
      <c r="R13" s="10">
        <f t="shared" si="20"/>
        <v>52.92</v>
      </c>
      <c r="S13" s="11" t="s">
        <v>1691</v>
      </c>
      <c r="T13" s="14"/>
      <c r="U13" s="14"/>
      <c r="V13" s="14"/>
      <c r="W13" s="14"/>
      <c r="X13" s="18"/>
      <c r="Y13" s="18"/>
      <c r="Z13" s="18">
        <v>52.92</v>
      </c>
      <c r="AA13" s="18" t="s">
        <v>1643</v>
      </c>
      <c r="AB13" s="6"/>
      <c r="AC13" s="26">
        <v>1058</v>
      </c>
      <c r="AD13" s="26">
        <v>124</v>
      </c>
      <c r="AE13" s="26"/>
      <c r="AF13" s="26"/>
      <c r="AG13" s="26">
        <v>55</v>
      </c>
      <c r="AH13" s="26">
        <v>26</v>
      </c>
      <c r="AI13" s="26">
        <v>18</v>
      </c>
      <c r="AJ13" s="26"/>
      <c r="AK13" s="26">
        <v>12</v>
      </c>
      <c r="AL13" s="26"/>
      <c r="AM13" s="26"/>
      <c r="AN13" s="26"/>
      <c r="AO13" s="26"/>
      <c r="AP13" s="26">
        <v>2</v>
      </c>
      <c r="AQ13" s="26"/>
      <c r="AR13" s="26"/>
      <c r="AS13" s="26"/>
      <c r="AT13" s="26"/>
      <c r="AU13" s="26">
        <v>4</v>
      </c>
      <c r="AV13" s="26">
        <v>7</v>
      </c>
      <c r="AW13" s="26"/>
      <c r="AX13" s="26"/>
      <c r="AY13" s="26"/>
      <c r="AZ13" s="26"/>
      <c r="BA13" s="26"/>
      <c r="BB13" s="26">
        <v>68</v>
      </c>
      <c r="BC13" s="26"/>
      <c r="BD13" s="26"/>
      <c r="BE13" s="26"/>
      <c r="BF13" s="26"/>
      <c r="BG13" s="26"/>
      <c r="BH13" s="26">
        <f t="shared" si="6"/>
        <v>316</v>
      </c>
      <c r="BI13" s="6">
        <f t="shared" si="0"/>
        <v>52.92</v>
      </c>
      <c r="BJ13" s="6">
        <f t="shared" si="7"/>
        <v>61.519999999999996</v>
      </c>
      <c r="BM13" s="6">
        <f t="shared" si="8"/>
        <v>61.519999999999996</v>
      </c>
      <c r="BN13" s="6">
        <f t="shared" si="9"/>
        <v>8.5999999999999943</v>
      </c>
      <c r="BO13" s="82">
        <f t="shared" si="10"/>
        <v>0.13979193758127431</v>
      </c>
      <c r="BP13" s="6">
        <f t="shared" si="1"/>
        <v>55989.36</v>
      </c>
      <c r="BQ13" s="6">
        <f t="shared" si="2"/>
        <v>65088.159999999996</v>
      </c>
      <c r="BU13" s="6">
        <f t="shared" si="11"/>
        <v>64.52000000000001</v>
      </c>
      <c r="BX13" s="6">
        <f t="shared" si="13"/>
        <v>64.52000000000001</v>
      </c>
      <c r="BY13" s="6">
        <f t="shared" si="14"/>
        <v>11.600000000000009</v>
      </c>
      <c r="BZ13" s="82">
        <f t="shared" si="15"/>
        <v>0.17978921264724126</v>
      </c>
      <c r="CA13" s="6">
        <f t="shared" si="3"/>
        <v>55989.36</v>
      </c>
      <c r="CB13" s="6">
        <f t="shared" si="4"/>
        <v>68262.160000000018</v>
      </c>
      <c r="CF13" s="82"/>
      <c r="CG13" s="6">
        <f t="shared" si="16"/>
        <v>16722.72</v>
      </c>
      <c r="CH13" s="6">
        <f t="shared" si="17"/>
        <v>19440.32</v>
      </c>
      <c r="CL13" s="82"/>
      <c r="CM13" s="6">
        <f t="shared" si="18"/>
        <v>16722.72</v>
      </c>
      <c r="CN13" s="6">
        <f t="shared" si="19"/>
        <v>20388.320000000003</v>
      </c>
    </row>
    <row r="14" spans="1:94" x14ac:dyDescent="0.25">
      <c r="A14" s="22">
        <v>11</v>
      </c>
      <c r="B14" s="23">
        <v>11</v>
      </c>
      <c r="C14" s="24" t="s">
        <v>14</v>
      </c>
      <c r="D14" s="53" t="s">
        <v>842</v>
      </c>
      <c r="E14" s="23">
        <v>134776</v>
      </c>
      <c r="F14" s="23">
        <v>608</v>
      </c>
      <c r="G14" s="24" t="s">
        <v>843</v>
      </c>
      <c r="H14" s="71" t="str">
        <f t="shared" si="5"/>
        <v>100917-608</v>
      </c>
      <c r="I14" s="23">
        <v>100917</v>
      </c>
      <c r="J14" s="24" t="s">
        <v>833</v>
      </c>
      <c r="K14" s="24" t="s">
        <v>19</v>
      </c>
      <c r="L14" s="24" t="s">
        <v>844</v>
      </c>
      <c r="M14" s="24" t="s">
        <v>21</v>
      </c>
      <c r="N14" s="25">
        <v>45108</v>
      </c>
      <c r="O14" s="25">
        <v>45473</v>
      </c>
      <c r="P14" s="10"/>
      <c r="Q14" s="10"/>
      <c r="R14" s="10">
        <f t="shared" si="20"/>
        <v>44</v>
      </c>
      <c r="S14" s="11" t="s">
        <v>1691</v>
      </c>
      <c r="T14" s="14"/>
      <c r="U14" s="14"/>
      <c r="V14" s="14"/>
      <c r="W14" s="14"/>
      <c r="X14" s="18"/>
      <c r="Y14" s="18"/>
      <c r="Z14" s="18">
        <v>44</v>
      </c>
      <c r="AA14" s="18" t="s">
        <v>1643</v>
      </c>
      <c r="AB14" s="6"/>
      <c r="AC14" s="26">
        <v>8396</v>
      </c>
      <c r="AD14" s="26">
        <v>329</v>
      </c>
      <c r="AE14" s="26">
        <v>21</v>
      </c>
      <c r="AF14" s="26"/>
      <c r="AG14" s="26"/>
      <c r="AH14" s="26"/>
      <c r="AI14" s="26">
        <v>47</v>
      </c>
      <c r="AJ14" s="26"/>
      <c r="AK14" s="26"/>
      <c r="AL14" s="26"/>
      <c r="AM14" s="26">
        <v>64</v>
      </c>
      <c r="AN14" s="26"/>
      <c r="AO14" s="26"/>
      <c r="AP14" s="26">
        <v>6</v>
      </c>
      <c r="AQ14" s="26">
        <v>554</v>
      </c>
      <c r="AR14" s="26"/>
      <c r="AS14" s="26">
        <v>913</v>
      </c>
      <c r="AT14" s="26"/>
      <c r="AU14" s="26">
        <v>12</v>
      </c>
      <c r="AV14" s="26"/>
      <c r="AW14" s="26">
        <v>296</v>
      </c>
      <c r="AX14" s="26"/>
      <c r="AY14" s="26">
        <v>66</v>
      </c>
      <c r="AZ14" s="26">
        <v>16</v>
      </c>
      <c r="BA14" s="26"/>
      <c r="BB14" s="26">
        <v>220</v>
      </c>
      <c r="BC14" s="26"/>
      <c r="BD14" s="26"/>
      <c r="BE14" s="26"/>
      <c r="BF14" s="26">
        <v>12</v>
      </c>
      <c r="BG14" s="26"/>
      <c r="BH14" s="26">
        <f t="shared" si="6"/>
        <v>2556</v>
      </c>
      <c r="BI14" s="6">
        <f t="shared" si="0"/>
        <v>44</v>
      </c>
      <c r="BJ14" s="6">
        <f t="shared" si="7"/>
        <v>51.15</v>
      </c>
      <c r="BM14" s="6">
        <f t="shared" si="8"/>
        <v>51.15</v>
      </c>
      <c r="BN14" s="6">
        <f t="shared" si="9"/>
        <v>7.1499999999999986</v>
      </c>
      <c r="BO14" s="82">
        <f t="shared" si="10"/>
        <v>0.13978494623655913</v>
      </c>
      <c r="BP14" s="6">
        <f t="shared" si="1"/>
        <v>369424</v>
      </c>
      <c r="BQ14" s="6">
        <f t="shared" si="2"/>
        <v>429455.39999999997</v>
      </c>
      <c r="BU14" s="6">
        <f t="shared" si="11"/>
        <v>53.64</v>
      </c>
      <c r="BX14" s="6">
        <f t="shared" si="13"/>
        <v>53.64</v>
      </c>
      <c r="BY14" s="6">
        <f t="shared" si="14"/>
        <v>9.64</v>
      </c>
      <c r="BZ14" s="82">
        <f t="shared" si="15"/>
        <v>0.17971662938105892</v>
      </c>
      <c r="CA14" s="6">
        <f t="shared" si="3"/>
        <v>369424</v>
      </c>
      <c r="CB14" s="6">
        <f t="shared" si="4"/>
        <v>450361.44</v>
      </c>
      <c r="CF14" s="82"/>
      <c r="CG14" s="6">
        <f t="shared" si="16"/>
        <v>112464</v>
      </c>
      <c r="CH14" s="6">
        <f t="shared" si="17"/>
        <v>130739.4</v>
      </c>
      <c r="CL14" s="82"/>
      <c r="CM14" s="6">
        <f t="shared" si="18"/>
        <v>112464</v>
      </c>
      <c r="CN14" s="6">
        <f t="shared" si="19"/>
        <v>137103.84</v>
      </c>
    </row>
    <row r="15" spans="1:94" x14ac:dyDescent="0.25">
      <c r="A15" s="22">
        <v>12</v>
      </c>
      <c r="B15" s="23">
        <v>12</v>
      </c>
      <c r="C15" s="24" t="s">
        <v>14</v>
      </c>
      <c r="D15" s="53" t="s">
        <v>845</v>
      </c>
      <c r="E15" s="23">
        <v>405359</v>
      </c>
      <c r="F15" s="24" t="s">
        <v>846</v>
      </c>
      <c r="G15" s="24" t="s">
        <v>848</v>
      </c>
      <c r="H15" s="71" t="str">
        <f t="shared" si="5"/>
        <v>100157-3180575W</v>
      </c>
      <c r="I15" s="23">
        <v>100157</v>
      </c>
      <c r="J15" s="24" t="s">
        <v>847</v>
      </c>
      <c r="K15" s="24" t="s">
        <v>19</v>
      </c>
      <c r="L15" s="24" t="s">
        <v>849</v>
      </c>
      <c r="M15" s="24" t="s">
        <v>21</v>
      </c>
      <c r="N15" s="25">
        <v>45108</v>
      </c>
      <c r="O15" s="25">
        <v>45473</v>
      </c>
      <c r="P15" s="10"/>
      <c r="Q15" s="10"/>
      <c r="R15" s="10"/>
      <c r="S15" s="11"/>
      <c r="T15" s="14" t="e">
        <f>VLOOKUP(E15,#REF!,12,FALSE)</f>
        <v>#REF!</v>
      </c>
      <c r="U15" s="14"/>
      <c r="V15" s="14" t="e">
        <f>VLOOKUP(E15,#REF!,14,FALSE)</f>
        <v>#REF!</v>
      </c>
      <c r="W15" s="14"/>
      <c r="X15" s="18"/>
      <c r="Y15" s="18"/>
      <c r="Z15" s="18">
        <v>40.4</v>
      </c>
      <c r="AA15" s="18" t="s">
        <v>1671</v>
      </c>
      <c r="AB15" s="6"/>
      <c r="AC15" s="26">
        <v>2280</v>
      </c>
      <c r="AD15" s="26"/>
      <c r="AE15" s="26"/>
      <c r="AF15" s="26"/>
      <c r="AG15" s="26">
        <v>2</v>
      </c>
      <c r="AH15" s="26"/>
      <c r="AI15" s="26"/>
      <c r="AJ15" s="26">
        <v>2</v>
      </c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>
        <v>24</v>
      </c>
      <c r="AY15" s="26">
        <v>378</v>
      </c>
      <c r="AZ15" s="26"/>
      <c r="BA15" s="26"/>
      <c r="BB15" s="26"/>
      <c r="BC15" s="26"/>
      <c r="BD15" s="26"/>
      <c r="BE15" s="26"/>
      <c r="BF15" s="26"/>
      <c r="BG15" s="26"/>
      <c r="BH15" s="26">
        <f t="shared" si="6"/>
        <v>406</v>
      </c>
      <c r="BI15" s="6">
        <f t="shared" si="0"/>
        <v>40.4</v>
      </c>
      <c r="BJ15" s="6">
        <f t="shared" si="7"/>
        <v>46.96</v>
      </c>
      <c r="BL15" s="48">
        <f>VLOOKUP(H15,[1]NOI!F:K,6,FALSE)*-1</f>
        <v>-5.73</v>
      </c>
      <c r="BM15" s="6">
        <f t="shared" si="8"/>
        <v>41.230000000000004</v>
      </c>
      <c r="BN15" s="6">
        <f t="shared" si="9"/>
        <v>6.5600000000000023</v>
      </c>
      <c r="BO15" s="82">
        <f t="shared" si="10"/>
        <v>0.13969335604770022</v>
      </c>
      <c r="BP15" s="6">
        <f t="shared" si="1"/>
        <v>92112</v>
      </c>
      <c r="BQ15" s="6">
        <f t="shared" si="2"/>
        <v>107068.8</v>
      </c>
      <c r="BU15" s="6">
        <f t="shared" si="11"/>
        <v>49.25</v>
      </c>
      <c r="BW15" s="48">
        <f t="shared" ref="BW15:BW18" si="21">BL15</f>
        <v>-5.73</v>
      </c>
      <c r="BX15" s="6">
        <f t="shared" si="13"/>
        <v>43.519999999999996</v>
      </c>
      <c r="BY15" s="6">
        <f t="shared" si="14"/>
        <v>8.8500000000000014</v>
      </c>
      <c r="BZ15" s="82">
        <f t="shared" si="15"/>
        <v>0.17969543147208125</v>
      </c>
      <c r="CA15" s="6">
        <f t="shared" si="3"/>
        <v>92112</v>
      </c>
      <c r="CB15" s="6">
        <f t="shared" si="4"/>
        <v>112290</v>
      </c>
      <c r="CF15" s="82"/>
      <c r="CG15" s="6">
        <f t="shared" si="16"/>
        <v>16402.399999999998</v>
      </c>
      <c r="CH15" s="6">
        <f t="shared" si="17"/>
        <v>19065.760000000002</v>
      </c>
      <c r="CL15" s="82"/>
      <c r="CM15" s="6">
        <f t="shared" si="18"/>
        <v>16402.399999999998</v>
      </c>
      <c r="CN15" s="6">
        <f t="shared" si="19"/>
        <v>19995.5</v>
      </c>
    </row>
    <row r="16" spans="1:94" x14ac:dyDescent="0.25">
      <c r="A16" s="22">
        <v>13</v>
      </c>
      <c r="B16" s="23">
        <v>13</v>
      </c>
      <c r="C16" s="24" t="s">
        <v>14</v>
      </c>
      <c r="D16" s="53" t="s">
        <v>850</v>
      </c>
      <c r="E16" s="23">
        <v>405372</v>
      </c>
      <c r="F16" s="24" t="s">
        <v>851</v>
      </c>
      <c r="G16" s="24" t="s">
        <v>852</v>
      </c>
      <c r="H16" s="71" t="str">
        <f t="shared" si="5"/>
        <v>100157-3710320W</v>
      </c>
      <c r="I16" s="23">
        <v>100157</v>
      </c>
      <c r="J16" s="24" t="s">
        <v>847</v>
      </c>
      <c r="K16" s="24" t="s">
        <v>19</v>
      </c>
      <c r="L16" s="24" t="s">
        <v>853</v>
      </c>
      <c r="M16" s="24" t="s">
        <v>21</v>
      </c>
      <c r="N16" s="25">
        <v>45108</v>
      </c>
      <c r="O16" s="25">
        <v>45473</v>
      </c>
      <c r="P16" s="10"/>
      <c r="Q16" s="10"/>
      <c r="R16" s="10"/>
      <c r="S16" s="11"/>
      <c r="T16" s="14" t="e">
        <f>VLOOKUP(E16,#REF!,12,FALSE)</f>
        <v>#REF!</v>
      </c>
      <c r="U16" s="14"/>
      <c r="V16" s="14" t="e">
        <f>VLOOKUP(E16,#REF!,14,FALSE)</f>
        <v>#REF!</v>
      </c>
      <c r="W16" s="14"/>
      <c r="X16" s="18"/>
      <c r="Y16" s="18"/>
      <c r="Z16" s="18">
        <v>38.46</v>
      </c>
      <c r="AA16" s="18" t="s">
        <v>1671</v>
      </c>
      <c r="AB16" s="6"/>
      <c r="AC16" s="26">
        <v>2746</v>
      </c>
      <c r="AD16" s="26"/>
      <c r="AE16" s="26">
        <v>15</v>
      </c>
      <c r="AF16" s="26">
        <v>20</v>
      </c>
      <c r="AG16" s="26">
        <v>44</v>
      </c>
      <c r="AH16" s="26"/>
      <c r="AI16" s="26"/>
      <c r="AJ16" s="26">
        <v>39</v>
      </c>
      <c r="AK16" s="26"/>
      <c r="AL16" s="26"/>
      <c r="AM16" s="26"/>
      <c r="AN16" s="26"/>
      <c r="AO16" s="26">
        <v>75</v>
      </c>
      <c r="AP16" s="26">
        <v>35</v>
      </c>
      <c r="AQ16" s="26"/>
      <c r="AR16" s="26"/>
      <c r="AS16" s="26"/>
      <c r="AT16" s="26"/>
      <c r="AU16" s="26">
        <v>7</v>
      </c>
      <c r="AV16" s="26">
        <v>15</v>
      </c>
      <c r="AW16" s="26"/>
      <c r="AX16" s="26">
        <v>16</v>
      </c>
      <c r="AY16" s="26">
        <v>371</v>
      </c>
      <c r="AZ16" s="26"/>
      <c r="BA16" s="26">
        <v>24</v>
      </c>
      <c r="BB16" s="26">
        <v>2</v>
      </c>
      <c r="BC16" s="26"/>
      <c r="BD16" s="26"/>
      <c r="BE16" s="26">
        <v>22</v>
      </c>
      <c r="BF16" s="26"/>
      <c r="BG16" s="26">
        <v>99</v>
      </c>
      <c r="BH16" s="26">
        <f t="shared" si="6"/>
        <v>784</v>
      </c>
      <c r="BI16" s="6">
        <f t="shared" si="0"/>
        <v>38.46</v>
      </c>
      <c r="BJ16" s="6">
        <f t="shared" si="7"/>
        <v>44.71</v>
      </c>
      <c r="BL16" s="48">
        <f>VLOOKUP(H16,[1]NOI!F:K,6,FALSE)*-1</f>
        <v>-5.99</v>
      </c>
      <c r="BM16" s="6">
        <f t="shared" si="8"/>
        <v>38.72</v>
      </c>
      <c r="BN16" s="6">
        <f t="shared" si="9"/>
        <v>6.25</v>
      </c>
      <c r="BO16" s="82">
        <f t="shared" si="10"/>
        <v>0.13978975620666517</v>
      </c>
      <c r="BP16" s="6">
        <f t="shared" si="1"/>
        <v>105611.16</v>
      </c>
      <c r="BQ16" s="6">
        <f t="shared" si="2"/>
        <v>122773.66</v>
      </c>
      <c r="BU16" s="6">
        <f t="shared" si="11"/>
        <v>46.89</v>
      </c>
      <c r="BW16" s="48">
        <f t="shared" si="21"/>
        <v>-5.99</v>
      </c>
      <c r="BX16" s="6">
        <f t="shared" si="13"/>
        <v>40.9</v>
      </c>
      <c r="BY16" s="6">
        <f t="shared" si="14"/>
        <v>8.43</v>
      </c>
      <c r="BZ16" s="82">
        <f t="shared" si="15"/>
        <v>0.17978246960972488</v>
      </c>
      <c r="CA16" s="6">
        <f t="shared" si="3"/>
        <v>105611.16</v>
      </c>
      <c r="CB16" s="6">
        <f t="shared" si="4"/>
        <v>128759.94</v>
      </c>
      <c r="CF16" s="82"/>
      <c r="CG16" s="6">
        <f t="shared" si="16"/>
        <v>30152.639999999999</v>
      </c>
      <c r="CH16" s="6">
        <f t="shared" si="17"/>
        <v>35052.639999999999</v>
      </c>
      <c r="CL16" s="82"/>
      <c r="CM16" s="6">
        <f t="shared" si="18"/>
        <v>30152.639999999999</v>
      </c>
      <c r="CN16" s="6">
        <f t="shared" si="19"/>
        <v>36761.760000000002</v>
      </c>
    </row>
    <row r="17" spans="1:92" x14ac:dyDescent="0.25">
      <c r="A17" s="22">
        <v>14</v>
      </c>
      <c r="B17" s="23">
        <v>14</v>
      </c>
      <c r="C17" s="24" t="s">
        <v>14</v>
      </c>
      <c r="D17" s="53" t="s">
        <v>854</v>
      </c>
      <c r="E17" s="23">
        <v>405379</v>
      </c>
      <c r="F17" s="24" t="s">
        <v>855</v>
      </c>
      <c r="G17" s="24" t="s">
        <v>856</v>
      </c>
      <c r="H17" s="71" t="str">
        <f t="shared" si="5"/>
        <v>100157-3100575W</v>
      </c>
      <c r="I17" s="23">
        <v>100157</v>
      </c>
      <c r="J17" s="24" t="s">
        <v>847</v>
      </c>
      <c r="K17" s="24" t="s">
        <v>19</v>
      </c>
      <c r="L17" s="24" t="s">
        <v>849</v>
      </c>
      <c r="M17" s="24" t="s">
        <v>21</v>
      </c>
      <c r="N17" s="25">
        <v>45108</v>
      </c>
      <c r="O17" s="25">
        <v>45473</v>
      </c>
      <c r="P17" s="10"/>
      <c r="Q17" s="10"/>
      <c r="R17" s="10"/>
      <c r="S17" s="11"/>
      <c r="T17" s="14" t="e">
        <f>VLOOKUP(E17,#REF!,12,FALSE)</f>
        <v>#REF!</v>
      </c>
      <c r="U17" s="14"/>
      <c r="V17" s="14" t="e">
        <f>VLOOKUP(E17,#REF!,14,FALSE)</f>
        <v>#REF!</v>
      </c>
      <c r="W17" s="14"/>
      <c r="X17" s="18"/>
      <c r="Y17" s="18"/>
      <c r="Z17" s="18">
        <v>40.4</v>
      </c>
      <c r="AA17" s="18" t="s">
        <v>1671</v>
      </c>
      <c r="AB17" s="6"/>
      <c r="AC17" s="26">
        <v>1812</v>
      </c>
      <c r="AD17" s="26">
        <v>62</v>
      </c>
      <c r="AE17" s="26"/>
      <c r="AF17" s="26"/>
      <c r="AG17" s="26"/>
      <c r="AH17" s="26"/>
      <c r="AI17" s="26"/>
      <c r="AJ17" s="26">
        <v>24</v>
      </c>
      <c r="AK17" s="26"/>
      <c r="AL17" s="26">
        <v>2</v>
      </c>
      <c r="AM17" s="26">
        <v>438</v>
      </c>
      <c r="AN17" s="26"/>
      <c r="AO17" s="26">
        <v>22</v>
      </c>
      <c r="AP17" s="26">
        <v>20</v>
      </c>
      <c r="AQ17" s="26"/>
      <c r="AR17" s="26">
        <v>21</v>
      </c>
      <c r="AS17" s="26"/>
      <c r="AT17" s="26"/>
      <c r="AU17" s="26"/>
      <c r="AV17" s="26">
        <v>6</v>
      </c>
      <c r="AW17" s="26"/>
      <c r="AX17" s="26"/>
      <c r="AY17" s="26">
        <v>17</v>
      </c>
      <c r="AZ17" s="26"/>
      <c r="BA17" s="26"/>
      <c r="BB17" s="26"/>
      <c r="BC17" s="26"/>
      <c r="BD17" s="26"/>
      <c r="BE17" s="26"/>
      <c r="BF17" s="26"/>
      <c r="BG17" s="26"/>
      <c r="BH17" s="26">
        <f t="shared" si="6"/>
        <v>612</v>
      </c>
      <c r="BI17" s="6">
        <f t="shared" si="0"/>
        <v>40.4</v>
      </c>
      <c r="BJ17" s="6">
        <f t="shared" si="7"/>
        <v>46.96</v>
      </c>
      <c r="BL17" s="48">
        <f>VLOOKUP(H17,[1]NOI!F:K,6,FALSE)*-1</f>
        <v>-5.73</v>
      </c>
      <c r="BM17" s="6">
        <f t="shared" si="8"/>
        <v>41.230000000000004</v>
      </c>
      <c r="BN17" s="6">
        <f t="shared" si="9"/>
        <v>6.5600000000000023</v>
      </c>
      <c r="BO17" s="82">
        <f t="shared" si="10"/>
        <v>0.13969335604770022</v>
      </c>
      <c r="BP17" s="6">
        <f t="shared" si="1"/>
        <v>73204.800000000003</v>
      </c>
      <c r="BQ17" s="6">
        <f t="shared" si="2"/>
        <v>85091.520000000004</v>
      </c>
      <c r="BU17" s="6">
        <f t="shared" si="11"/>
        <v>49.25</v>
      </c>
      <c r="BW17" s="48">
        <f t="shared" si="21"/>
        <v>-5.73</v>
      </c>
      <c r="BX17" s="6">
        <f t="shared" si="13"/>
        <v>43.519999999999996</v>
      </c>
      <c r="BY17" s="6">
        <f t="shared" si="14"/>
        <v>8.8500000000000014</v>
      </c>
      <c r="BZ17" s="82">
        <f t="shared" si="15"/>
        <v>0.17969543147208125</v>
      </c>
      <c r="CA17" s="6">
        <f t="shared" si="3"/>
        <v>73204.800000000003</v>
      </c>
      <c r="CB17" s="6">
        <f t="shared" si="4"/>
        <v>89241</v>
      </c>
      <c r="CF17" s="82"/>
      <c r="CG17" s="6">
        <f t="shared" si="16"/>
        <v>24724.799999999999</v>
      </c>
      <c r="CH17" s="6">
        <f t="shared" si="17"/>
        <v>28739.52</v>
      </c>
      <c r="CL17" s="82"/>
      <c r="CM17" s="6">
        <f t="shared" si="18"/>
        <v>24724.799999999999</v>
      </c>
      <c r="CN17" s="6">
        <f t="shared" si="19"/>
        <v>30141</v>
      </c>
    </row>
    <row r="18" spans="1:92" x14ac:dyDescent="0.25">
      <c r="A18" s="22">
        <v>15</v>
      </c>
      <c r="B18" s="23">
        <v>15</v>
      </c>
      <c r="C18" s="24" t="s">
        <v>14</v>
      </c>
      <c r="D18" s="53" t="s">
        <v>857</v>
      </c>
      <c r="E18" s="23">
        <v>405357</v>
      </c>
      <c r="F18" s="24" t="s">
        <v>858</v>
      </c>
      <c r="G18" s="24" t="s">
        <v>859</v>
      </c>
      <c r="H18" s="71" t="str">
        <f t="shared" si="5"/>
        <v>100157-0180408F</v>
      </c>
      <c r="I18" s="23">
        <v>100157</v>
      </c>
      <c r="J18" s="24" t="s">
        <v>847</v>
      </c>
      <c r="K18" s="24" t="s">
        <v>19</v>
      </c>
      <c r="L18" s="24" t="s">
        <v>860</v>
      </c>
      <c r="M18" s="24" t="s">
        <v>21</v>
      </c>
      <c r="N18" s="25">
        <v>45108</v>
      </c>
      <c r="O18" s="25">
        <v>45473</v>
      </c>
      <c r="P18" s="10"/>
      <c r="Q18" s="10"/>
      <c r="R18" s="10"/>
      <c r="S18" s="11"/>
      <c r="T18" s="14" t="e">
        <f>VLOOKUP(E18,#REF!,12,FALSE)</f>
        <v>#REF!</v>
      </c>
      <c r="U18" s="14"/>
      <c r="V18" s="14" t="e">
        <f>VLOOKUP(E18,#REF!,14,FALSE)</f>
        <v>#REF!</v>
      </c>
      <c r="W18" s="14"/>
      <c r="X18" s="18"/>
      <c r="Y18" s="18"/>
      <c r="Z18" s="18">
        <v>51.92</v>
      </c>
      <c r="AA18" s="18" t="s">
        <v>1671</v>
      </c>
      <c r="AB18" s="6"/>
      <c r="AC18" s="26">
        <v>402</v>
      </c>
      <c r="AD18" s="26"/>
      <c r="AE18" s="26"/>
      <c r="AF18" s="26"/>
      <c r="AG18" s="26"/>
      <c r="AH18" s="26"/>
      <c r="AI18" s="26"/>
      <c r="AJ18" s="26"/>
      <c r="AK18" s="26">
        <v>1</v>
      </c>
      <c r="AL18" s="26"/>
      <c r="AM18" s="26"/>
      <c r="AN18" s="26"/>
      <c r="AO18" s="26">
        <v>192</v>
      </c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>
        <f t="shared" si="6"/>
        <v>193</v>
      </c>
      <c r="BI18" s="6">
        <f t="shared" si="0"/>
        <v>51.92</v>
      </c>
      <c r="BJ18" s="6">
        <f t="shared" si="7"/>
        <v>60.36</v>
      </c>
      <c r="BL18" s="48">
        <f>VLOOKUP(H18,[1]NOI!F:K,6,FALSE)*-1</f>
        <v>-14.82</v>
      </c>
      <c r="BM18" s="6">
        <f t="shared" si="8"/>
        <v>45.54</v>
      </c>
      <c r="BN18" s="6">
        <f t="shared" si="9"/>
        <v>8.4399999999999977</v>
      </c>
      <c r="BO18" s="82">
        <f t="shared" si="10"/>
        <v>0.13982770046388332</v>
      </c>
      <c r="BP18" s="6">
        <f t="shared" si="1"/>
        <v>20871.84</v>
      </c>
      <c r="BQ18" s="6">
        <f t="shared" si="2"/>
        <v>24264.720000000001</v>
      </c>
      <c r="BU18" s="6">
        <f t="shared" si="11"/>
        <v>63.3</v>
      </c>
      <c r="BW18" s="48">
        <f t="shared" si="21"/>
        <v>-14.82</v>
      </c>
      <c r="BX18" s="6">
        <f t="shared" si="13"/>
        <v>48.48</v>
      </c>
      <c r="BY18" s="6">
        <f t="shared" si="14"/>
        <v>11.379999999999995</v>
      </c>
      <c r="BZ18" s="82">
        <f t="shared" si="15"/>
        <v>0.17977883096366501</v>
      </c>
      <c r="CA18" s="6">
        <f t="shared" si="3"/>
        <v>20871.84</v>
      </c>
      <c r="CB18" s="6">
        <f t="shared" si="4"/>
        <v>25446.6</v>
      </c>
      <c r="CF18" s="82"/>
      <c r="CG18" s="6">
        <f t="shared" si="16"/>
        <v>10020.56</v>
      </c>
      <c r="CH18" s="6">
        <f t="shared" si="17"/>
        <v>11649.48</v>
      </c>
      <c r="CL18" s="82"/>
      <c r="CM18" s="6">
        <f t="shared" si="18"/>
        <v>10020.56</v>
      </c>
      <c r="CN18" s="6">
        <f t="shared" si="19"/>
        <v>12216.9</v>
      </c>
    </row>
    <row r="19" spans="1:92" x14ac:dyDescent="0.25">
      <c r="A19" s="22">
        <v>16</v>
      </c>
      <c r="B19" s="23">
        <v>16</v>
      </c>
      <c r="C19" s="24" t="s">
        <v>14</v>
      </c>
      <c r="D19" s="53" t="s">
        <v>861</v>
      </c>
      <c r="E19" s="23">
        <v>141470</v>
      </c>
      <c r="F19" s="23">
        <v>110</v>
      </c>
      <c r="G19" s="24" t="s">
        <v>863</v>
      </c>
      <c r="H19" s="71" t="str">
        <f t="shared" si="5"/>
        <v>116459-110</v>
      </c>
      <c r="I19" s="23">
        <v>116459</v>
      </c>
      <c r="J19" s="24" t="s">
        <v>862</v>
      </c>
      <c r="K19" s="24" t="s">
        <v>19</v>
      </c>
      <c r="L19" s="24" t="s">
        <v>864</v>
      </c>
      <c r="M19" s="24" t="s">
        <v>21</v>
      </c>
      <c r="N19" s="25">
        <v>45108</v>
      </c>
      <c r="O19" s="25">
        <v>45473</v>
      </c>
      <c r="P19" s="10"/>
      <c r="Q19" s="10"/>
      <c r="R19" s="10"/>
      <c r="S19" s="11"/>
      <c r="T19" s="14"/>
      <c r="U19" s="14"/>
      <c r="V19" s="14" t="e">
        <f>VLOOKUP(E19,#REF!,14,FALSE)</f>
        <v>#REF!</v>
      </c>
      <c r="W19" s="14"/>
      <c r="X19" s="18"/>
      <c r="Y19" s="18"/>
      <c r="Z19" s="18"/>
      <c r="AA19" s="18"/>
      <c r="AB19" s="6"/>
      <c r="AC19" s="26">
        <v>3646</v>
      </c>
      <c r="AD19" s="26"/>
      <c r="AE19" s="26">
        <v>6</v>
      </c>
      <c r="AF19" s="26">
        <v>14</v>
      </c>
      <c r="AG19" s="26">
        <v>53</v>
      </c>
      <c r="AH19" s="26"/>
      <c r="AI19" s="26">
        <v>1</v>
      </c>
      <c r="AJ19" s="26">
        <v>8</v>
      </c>
      <c r="AK19" s="26">
        <v>9</v>
      </c>
      <c r="AL19" s="26">
        <v>1</v>
      </c>
      <c r="AM19" s="26"/>
      <c r="AN19" s="26">
        <v>421</v>
      </c>
      <c r="AO19" s="26">
        <v>113</v>
      </c>
      <c r="AP19" s="26"/>
      <c r="AQ19" s="26">
        <v>10</v>
      </c>
      <c r="AR19" s="26">
        <v>1</v>
      </c>
      <c r="AS19" s="26">
        <v>9</v>
      </c>
      <c r="AT19" s="26"/>
      <c r="AU19" s="26">
        <v>109</v>
      </c>
      <c r="AV19" s="26">
        <v>427</v>
      </c>
      <c r="AW19" s="26"/>
      <c r="AX19" s="26">
        <v>15</v>
      </c>
      <c r="AY19" s="26"/>
      <c r="AZ19" s="26">
        <v>6</v>
      </c>
      <c r="BA19" s="26"/>
      <c r="BB19" s="26">
        <v>9</v>
      </c>
      <c r="BC19" s="26"/>
      <c r="BD19" s="26"/>
      <c r="BE19" s="26">
        <v>7</v>
      </c>
      <c r="BF19" s="26">
        <v>322</v>
      </c>
      <c r="BG19" s="26">
        <v>122</v>
      </c>
      <c r="BH19" s="26">
        <f t="shared" si="6"/>
        <v>1663</v>
      </c>
      <c r="BI19" s="6" t="e">
        <f t="shared" ref="BI19:BI33" si="22">V19</f>
        <v>#REF!</v>
      </c>
      <c r="BJ19" s="6" t="e">
        <f t="shared" si="7"/>
        <v>#REF!</v>
      </c>
      <c r="BM19" s="6" t="e">
        <f t="shared" si="8"/>
        <v>#REF!</v>
      </c>
      <c r="BN19" s="6" t="e">
        <f t="shared" si="9"/>
        <v>#REF!</v>
      </c>
      <c r="BO19" s="82" t="e">
        <f t="shared" si="10"/>
        <v>#REF!</v>
      </c>
      <c r="BP19" s="6" t="e">
        <f t="shared" si="1"/>
        <v>#REF!</v>
      </c>
      <c r="BQ19" s="6" t="e">
        <f t="shared" si="2"/>
        <v>#REF!</v>
      </c>
      <c r="BU19" s="6" t="e">
        <f t="shared" si="11"/>
        <v>#REF!</v>
      </c>
      <c r="BX19" s="6" t="e">
        <f t="shared" si="13"/>
        <v>#REF!</v>
      </c>
      <c r="BY19" s="6" t="e">
        <f t="shared" si="14"/>
        <v>#REF!</v>
      </c>
      <c r="BZ19" s="82" t="e">
        <f t="shared" si="15"/>
        <v>#REF!</v>
      </c>
      <c r="CA19" s="6" t="e">
        <f t="shared" si="3"/>
        <v>#REF!</v>
      </c>
      <c r="CB19" s="6" t="e">
        <f t="shared" si="4"/>
        <v>#REF!</v>
      </c>
      <c r="CF19" s="82"/>
      <c r="CG19" s="6" t="e">
        <f t="shared" si="16"/>
        <v>#REF!</v>
      </c>
      <c r="CH19" s="6" t="e">
        <f t="shared" si="17"/>
        <v>#REF!</v>
      </c>
      <c r="CL19" s="82"/>
      <c r="CM19" s="6" t="e">
        <f t="shared" si="18"/>
        <v>#REF!</v>
      </c>
      <c r="CN19" s="6" t="e">
        <f t="shared" si="19"/>
        <v>#REF!</v>
      </c>
    </row>
    <row r="20" spans="1:92" x14ac:dyDescent="0.25">
      <c r="A20" s="22">
        <v>17</v>
      </c>
      <c r="B20" s="23">
        <v>17</v>
      </c>
      <c r="C20" s="24" t="s">
        <v>14</v>
      </c>
      <c r="D20" s="53" t="s">
        <v>865</v>
      </c>
      <c r="E20" s="23">
        <v>141522</v>
      </c>
      <c r="F20" s="23">
        <v>120</v>
      </c>
      <c r="G20" s="24" t="s">
        <v>866</v>
      </c>
      <c r="H20" s="71" t="str">
        <f t="shared" si="5"/>
        <v>116459-120</v>
      </c>
      <c r="I20" s="23">
        <v>116459</v>
      </c>
      <c r="J20" s="24" t="s">
        <v>862</v>
      </c>
      <c r="K20" s="24" t="s">
        <v>19</v>
      </c>
      <c r="L20" s="24" t="s">
        <v>864</v>
      </c>
      <c r="M20" s="24" t="s">
        <v>21</v>
      </c>
      <c r="N20" s="25">
        <v>45108</v>
      </c>
      <c r="O20" s="25">
        <v>45473</v>
      </c>
      <c r="P20" s="10"/>
      <c r="Q20" s="10"/>
      <c r="R20" s="10"/>
      <c r="S20" s="11"/>
      <c r="T20" s="14"/>
      <c r="U20" s="14"/>
      <c r="V20" s="14" t="e">
        <f>VLOOKUP(E20,#REF!,14,FALSE)</f>
        <v>#REF!</v>
      </c>
      <c r="W20" s="14"/>
      <c r="X20" s="18"/>
      <c r="Y20" s="18"/>
      <c r="Z20" s="18"/>
      <c r="AA20" s="18"/>
      <c r="AB20" s="6"/>
      <c r="AC20" s="26">
        <v>1076</v>
      </c>
      <c r="AD20" s="26"/>
      <c r="AE20" s="26"/>
      <c r="AF20" s="26">
        <v>19</v>
      </c>
      <c r="AG20" s="26">
        <v>18</v>
      </c>
      <c r="AH20" s="26"/>
      <c r="AI20" s="26"/>
      <c r="AJ20" s="26">
        <v>1</v>
      </c>
      <c r="AK20" s="26"/>
      <c r="AL20" s="26"/>
      <c r="AM20" s="26"/>
      <c r="AN20" s="26">
        <v>114</v>
      </c>
      <c r="AO20" s="26"/>
      <c r="AP20" s="26"/>
      <c r="AQ20" s="26"/>
      <c r="AR20" s="26">
        <v>11</v>
      </c>
      <c r="AS20" s="26"/>
      <c r="AT20" s="26"/>
      <c r="AU20" s="26"/>
      <c r="AV20" s="26"/>
      <c r="AW20" s="26"/>
      <c r="AX20" s="26"/>
      <c r="AY20" s="26"/>
      <c r="AZ20" s="26"/>
      <c r="BA20" s="26"/>
      <c r="BB20" s="26">
        <v>9</v>
      </c>
      <c r="BC20" s="26"/>
      <c r="BD20" s="26"/>
      <c r="BE20" s="26"/>
      <c r="BF20" s="26">
        <v>60</v>
      </c>
      <c r="BG20" s="26">
        <v>145</v>
      </c>
      <c r="BH20" s="26">
        <f t="shared" si="6"/>
        <v>377</v>
      </c>
      <c r="BI20" s="6" t="e">
        <f t="shared" si="22"/>
        <v>#REF!</v>
      </c>
      <c r="BJ20" s="6" t="e">
        <f t="shared" si="7"/>
        <v>#REF!</v>
      </c>
      <c r="BM20" s="6" t="e">
        <f t="shared" si="8"/>
        <v>#REF!</v>
      </c>
      <c r="BN20" s="6" t="e">
        <f t="shared" si="9"/>
        <v>#REF!</v>
      </c>
      <c r="BO20" s="82" t="e">
        <f t="shared" si="10"/>
        <v>#REF!</v>
      </c>
      <c r="BP20" s="6" t="e">
        <f t="shared" si="1"/>
        <v>#REF!</v>
      </c>
      <c r="BQ20" s="6" t="e">
        <f t="shared" si="2"/>
        <v>#REF!</v>
      </c>
      <c r="BU20" s="6" t="e">
        <f t="shared" si="11"/>
        <v>#REF!</v>
      </c>
      <c r="BX20" s="6" t="e">
        <f t="shared" si="13"/>
        <v>#REF!</v>
      </c>
      <c r="BY20" s="6" t="e">
        <f t="shared" si="14"/>
        <v>#REF!</v>
      </c>
      <c r="BZ20" s="82" t="e">
        <f t="shared" si="15"/>
        <v>#REF!</v>
      </c>
      <c r="CA20" s="6" t="e">
        <f t="shared" si="3"/>
        <v>#REF!</v>
      </c>
      <c r="CB20" s="6" t="e">
        <f t="shared" si="4"/>
        <v>#REF!</v>
      </c>
      <c r="CF20" s="82"/>
      <c r="CG20" s="6" t="e">
        <f t="shared" si="16"/>
        <v>#REF!</v>
      </c>
      <c r="CH20" s="6" t="e">
        <f t="shared" si="17"/>
        <v>#REF!</v>
      </c>
      <c r="CL20" s="82"/>
      <c r="CM20" s="6" t="e">
        <f t="shared" si="18"/>
        <v>#REF!</v>
      </c>
      <c r="CN20" s="6" t="e">
        <f t="shared" si="19"/>
        <v>#REF!</v>
      </c>
    </row>
    <row r="21" spans="1:92" x14ac:dyDescent="0.25">
      <c r="A21" s="22">
        <v>18</v>
      </c>
      <c r="B21" s="23">
        <v>18</v>
      </c>
      <c r="C21" s="24" t="s">
        <v>14</v>
      </c>
      <c r="D21" s="53" t="s">
        <v>867</v>
      </c>
      <c r="E21" s="23">
        <v>141523</v>
      </c>
      <c r="F21" s="23">
        <v>130</v>
      </c>
      <c r="G21" s="24" t="s">
        <v>868</v>
      </c>
      <c r="H21" s="71" t="str">
        <f t="shared" si="5"/>
        <v>116459-130</v>
      </c>
      <c r="I21" s="23">
        <v>116459</v>
      </c>
      <c r="J21" s="24" t="s">
        <v>862</v>
      </c>
      <c r="K21" s="24" t="s">
        <v>19</v>
      </c>
      <c r="L21" s="24" t="s">
        <v>864</v>
      </c>
      <c r="M21" s="24" t="s">
        <v>21</v>
      </c>
      <c r="N21" s="25">
        <v>45108</v>
      </c>
      <c r="O21" s="25">
        <v>45473</v>
      </c>
      <c r="P21" s="10"/>
      <c r="Q21" s="10"/>
      <c r="R21" s="10"/>
      <c r="S21" s="11"/>
      <c r="T21" s="14"/>
      <c r="U21" s="14"/>
      <c r="V21" s="14" t="e">
        <f>VLOOKUP(E21,#REF!,14,FALSE)</f>
        <v>#REF!</v>
      </c>
      <c r="W21" s="14"/>
      <c r="X21" s="18"/>
      <c r="Y21" s="18"/>
      <c r="Z21" s="18"/>
      <c r="AA21" s="18"/>
      <c r="AB21" s="6"/>
      <c r="AC21" s="26">
        <v>223</v>
      </c>
      <c r="AD21" s="26"/>
      <c r="AE21" s="26">
        <v>5</v>
      </c>
      <c r="AF21" s="26">
        <v>3</v>
      </c>
      <c r="AG21" s="26">
        <v>14</v>
      </c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>
        <v>9</v>
      </c>
      <c r="AS21" s="26"/>
      <c r="AT21" s="26"/>
      <c r="AU21" s="26">
        <v>7</v>
      </c>
      <c r="AV21" s="26"/>
      <c r="AW21" s="26"/>
      <c r="AX21" s="26"/>
      <c r="AY21" s="26"/>
      <c r="AZ21" s="26"/>
      <c r="BA21" s="26"/>
      <c r="BB21" s="26">
        <v>27</v>
      </c>
      <c r="BC21" s="26">
        <v>17</v>
      </c>
      <c r="BD21" s="26"/>
      <c r="BE21" s="26"/>
      <c r="BF21" s="26">
        <v>8</v>
      </c>
      <c r="BG21" s="26"/>
      <c r="BH21" s="26">
        <f t="shared" si="6"/>
        <v>90</v>
      </c>
      <c r="BI21" s="6" t="e">
        <f t="shared" si="22"/>
        <v>#REF!</v>
      </c>
      <c r="BJ21" s="6" t="e">
        <f t="shared" si="7"/>
        <v>#REF!</v>
      </c>
      <c r="BM21" s="6" t="e">
        <f t="shared" si="8"/>
        <v>#REF!</v>
      </c>
      <c r="BN21" s="6" t="e">
        <f t="shared" si="9"/>
        <v>#REF!</v>
      </c>
      <c r="BO21" s="82" t="e">
        <f t="shared" si="10"/>
        <v>#REF!</v>
      </c>
      <c r="BP21" s="6" t="e">
        <f t="shared" si="1"/>
        <v>#REF!</v>
      </c>
      <c r="BQ21" s="6" t="e">
        <f t="shared" si="2"/>
        <v>#REF!</v>
      </c>
      <c r="BU21" s="6" t="e">
        <f t="shared" si="11"/>
        <v>#REF!</v>
      </c>
      <c r="BX21" s="6" t="e">
        <f t="shared" si="13"/>
        <v>#REF!</v>
      </c>
      <c r="BY21" s="6" t="e">
        <f t="shared" si="14"/>
        <v>#REF!</v>
      </c>
      <c r="BZ21" s="82" t="e">
        <f t="shared" si="15"/>
        <v>#REF!</v>
      </c>
      <c r="CA21" s="6" t="e">
        <f t="shared" si="3"/>
        <v>#REF!</v>
      </c>
      <c r="CB21" s="6" t="e">
        <f t="shared" si="4"/>
        <v>#REF!</v>
      </c>
      <c r="CF21" s="82"/>
      <c r="CG21" s="6" t="e">
        <f t="shared" si="16"/>
        <v>#REF!</v>
      </c>
      <c r="CH21" s="6" t="e">
        <f t="shared" si="17"/>
        <v>#REF!</v>
      </c>
      <c r="CL21" s="82"/>
      <c r="CM21" s="6" t="e">
        <f t="shared" si="18"/>
        <v>#REF!</v>
      </c>
      <c r="CN21" s="6" t="e">
        <f t="shared" si="19"/>
        <v>#REF!</v>
      </c>
    </row>
    <row r="22" spans="1:92" x14ac:dyDescent="0.25">
      <c r="A22" s="22">
        <v>19</v>
      </c>
      <c r="B22" s="23">
        <v>19</v>
      </c>
      <c r="C22" s="24" t="s">
        <v>14</v>
      </c>
      <c r="D22" s="53" t="s">
        <v>869</v>
      </c>
      <c r="E22" s="23">
        <v>208550</v>
      </c>
      <c r="F22" s="23">
        <v>79201</v>
      </c>
      <c r="G22" s="24" t="s">
        <v>870</v>
      </c>
      <c r="H22" s="71" t="str">
        <f t="shared" si="5"/>
        <v>101163-79201</v>
      </c>
      <c r="I22" s="23">
        <v>101163</v>
      </c>
      <c r="J22" s="24" t="s">
        <v>871</v>
      </c>
      <c r="K22" s="24" t="s">
        <v>19</v>
      </c>
      <c r="L22" s="24" t="s">
        <v>872</v>
      </c>
      <c r="M22" s="24" t="s">
        <v>21</v>
      </c>
      <c r="N22" s="25">
        <v>45108</v>
      </c>
      <c r="O22" s="25">
        <v>45473</v>
      </c>
      <c r="P22" s="10"/>
      <c r="Q22" s="10"/>
      <c r="R22" s="10"/>
      <c r="S22" s="11"/>
      <c r="T22" s="14"/>
      <c r="U22" s="14"/>
      <c r="V22" s="14" t="e">
        <f>VLOOKUP(E22,#REF!,14,FALSE)</f>
        <v>#REF!</v>
      </c>
      <c r="W22" s="14"/>
      <c r="X22" s="18"/>
      <c r="Y22" s="18"/>
      <c r="Z22" s="18"/>
      <c r="AA22" s="18"/>
      <c r="AB22" s="6"/>
      <c r="AC22" s="26">
        <v>417</v>
      </c>
      <c r="AD22" s="26">
        <v>90</v>
      </c>
      <c r="AE22" s="26"/>
      <c r="AF22" s="26">
        <v>7</v>
      </c>
      <c r="AG22" s="26">
        <v>2</v>
      </c>
      <c r="AH22" s="26"/>
      <c r="AI22" s="26"/>
      <c r="AJ22" s="26"/>
      <c r="AK22" s="26"/>
      <c r="AL22" s="26">
        <v>1</v>
      </c>
      <c r="AM22" s="26"/>
      <c r="AN22" s="26">
        <v>36</v>
      </c>
      <c r="AO22" s="26">
        <v>9</v>
      </c>
      <c r="AP22" s="26">
        <v>23</v>
      </c>
      <c r="AQ22" s="26">
        <v>12</v>
      </c>
      <c r="AR22" s="26">
        <v>6</v>
      </c>
      <c r="AS22" s="26"/>
      <c r="AT22" s="26">
        <v>42</v>
      </c>
      <c r="AU22" s="26">
        <v>147</v>
      </c>
      <c r="AV22" s="26"/>
      <c r="AW22" s="26">
        <v>9</v>
      </c>
      <c r="AX22" s="26"/>
      <c r="AY22" s="26"/>
      <c r="AZ22" s="26">
        <v>6</v>
      </c>
      <c r="BA22" s="26"/>
      <c r="BB22" s="26"/>
      <c r="BC22" s="26"/>
      <c r="BD22" s="26">
        <v>39</v>
      </c>
      <c r="BE22" s="26"/>
      <c r="BF22" s="26">
        <v>10</v>
      </c>
      <c r="BG22" s="26"/>
      <c r="BH22" s="26">
        <f t="shared" si="6"/>
        <v>439</v>
      </c>
      <c r="BI22" s="6" t="e">
        <f t="shared" si="22"/>
        <v>#REF!</v>
      </c>
      <c r="BJ22" s="6" t="e">
        <f t="shared" si="7"/>
        <v>#REF!</v>
      </c>
      <c r="BM22" s="6" t="e">
        <f t="shared" si="8"/>
        <v>#REF!</v>
      </c>
      <c r="BN22" s="6" t="e">
        <f t="shared" si="9"/>
        <v>#REF!</v>
      </c>
      <c r="BO22" s="82" t="e">
        <f t="shared" si="10"/>
        <v>#REF!</v>
      </c>
      <c r="BP22" s="6" t="e">
        <f t="shared" si="1"/>
        <v>#REF!</v>
      </c>
      <c r="BQ22" s="6" t="e">
        <f t="shared" si="2"/>
        <v>#REF!</v>
      </c>
      <c r="BU22" s="6" t="e">
        <f t="shared" si="11"/>
        <v>#REF!</v>
      </c>
      <c r="BX22" s="6" t="e">
        <f t="shared" si="13"/>
        <v>#REF!</v>
      </c>
      <c r="BY22" s="6" t="e">
        <f t="shared" si="14"/>
        <v>#REF!</v>
      </c>
      <c r="BZ22" s="82" t="e">
        <f t="shared" si="15"/>
        <v>#REF!</v>
      </c>
      <c r="CA22" s="6" t="e">
        <f t="shared" si="3"/>
        <v>#REF!</v>
      </c>
      <c r="CB22" s="6" t="e">
        <f t="shared" si="4"/>
        <v>#REF!</v>
      </c>
      <c r="CF22" s="82"/>
      <c r="CG22" s="6" t="e">
        <f t="shared" si="16"/>
        <v>#REF!</v>
      </c>
      <c r="CH22" s="6" t="e">
        <f t="shared" si="17"/>
        <v>#REF!</v>
      </c>
      <c r="CL22" s="82"/>
      <c r="CM22" s="6" t="e">
        <f t="shared" si="18"/>
        <v>#REF!</v>
      </c>
      <c r="CN22" s="6" t="e">
        <f t="shared" si="19"/>
        <v>#REF!</v>
      </c>
    </row>
    <row r="23" spans="1:92" x14ac:dyDescent="0.25">
      <c r="A23" s="22">
        <v>20</v>
      </c>
      <c r="B23" s="23">
        <v>20</v>
      </c>
      <c r="C23" s="24" t="s">
        <v>14</v>
      </c>
      <c r="D23" s="53" t="s">
        <v>873</v>
      </c>
      <c r="E23" s="23">
        <v>113950</v>
      </c>
      <c r="F23" s="23">
        <v>1263</v>
      </c>
      <c r="G23" s="24" t="s">
        <v>874</v>
      </c>
      <c r="H23" s="71" t="str">
        <f t="shared" si="5"/>
        <v>100758-1263</v>
      </c>
      <c r="I23" s="23">
        <v>100758</v>
      </c>
      <c r="J23" s="24" t="s">
        <v>875</v>
      </c>
      <c r="K23" s="24" t="s">
        <v>19</v>
      </c>
      <c r="L23" s="24" t="s">
        <v>876</v>
      </c>
      <c r="M23" s="24" t="s">
        <v>21</v>
      </c>
      <c r="N23" s="25">
        <v>45108</v>
      </c>
      <c r="O23" s="25">
        <v>45473</v>
      </c>
      <c r="P23" s="10"/>
      <c r="Q23" s="10"/>
      <c r="R23" s="10">
        <f>V23</f>
        <v>53.73</v>
      </c>
      <c r="S23" s="11" t="s">
        <v>1692</v>
      </c>
      <c r="T23" s="14"/>
      <c r="U23" s="14"/>
      <c r="V23" s="14">
        <v>53.73</v>
      </c>
      <c r="W23" s="14"/>
      <c r="X23" s="18"/>
      <c r="Y23" s="18"/>
      <c r="Z23" s="18"/>
      <c r="AA23" s="18"/>
      <c r="AB23" s="6"/>
      <c r="AC23" s="26">
        <v>800</v>
      </c>
      <c r="AD23" s="26">
        <v>111</v>
      </c>
      <c r="AE23" s="26"/>
      <c r="AF23" s="26"/>
      <c r="AG23" s="26"/>
      <c r="AH23" s="26"/>
      <c r="AI23" s="26"/>
      <c r="AJ23" s="26">
        <v>3</v>
      </c>
      <c r="AK23" s="26"/>
      <c r="AL23" s="26">
        <v>2</v>
      </c>
      <c r="AM23" s="26"/>
      <c r="AN23" s="26">
        <v>493</v>
      </c>
      <c r="AO23" s="26"/>
      <c r="AP23" s="26"/>
      <c r="AQ23" s="26">
        <v>202</v>
      </c>
      <c r="AR23" s="26">
        <v>4</v>
      </c>
      <c r="AS23" s="26"/>
      <c r="AT23" s="26"/>
      <c r="AU23" s="26"/>
      <c r="AV23" s="26"/>
      <c r="AW23" s="26"/>
      <c r="AX23" s="26"/>
      <c r="AY23" s="26"/>
      <c r="AZ23" s="26"/>
      <c r="BA23" s="26">
        <v>8</v>
      </c>
      <c r="BB23" s="26">
        <v>11</v>
      </c>
      <c r="BC23" s="26"/>
      <c r="BD23" s="26"/>
      <c r="BE23" s="26">
        <v>54</v>
      </c>
      <c r="BF23" s="26"/>
      <c r="BG23" s="26"/>
      <c r="BH23" s="26">
        <f t="shared" si="6"/>
        <v>888</v>
      </c>
      <c r="BI23" s="6">
        <f t="shared" si="22"/>
        <v>53.73</v>
      </c>
      <c r="BJ23" s="6">
        <f t="shared" si="7"/>
        <v>62.46</v>
      </c>
      <c r="BM23" s="6">
        <f t="shared" si="8"/>
        <v>62.46</v>
      </c>
      <c r="BN23" s="6">
        <f t="shared" si="9"/>
        <v>8.730000000000004</v>
      </c>
      <c r="BO23" s="82">
        <f t="shared" si="10"/>
        <v>0.13976945244956779</v>
      </c>
      <c r="BP23" s="6">
        <f t="shared" si="1"/>
        <v>42984</v>
      </c>
      <c r="BQ23" s="6">
        <f t="shared" si="2"/>
        <v>49968</v>
      </c>
      <c r="BU23" s="6">
        <f t="shared" si="11"/>
        <v>65.510000000000005</v>
      </c>
      <c r="BX23" s="6">
        <f t="shared" si="13"/>
        <v>65.510000000000005</v>
      </c>
      <c r="BY23" s="6">
        <f t="shared" si="14"/>
        <v>11.780000000000008</v>
      </c>
      <c r="BZ23" s="82">
        <f t="shared" si="15"/>
        <v>0.17981987482827061</v>
      </c>
      <c r="CA23" s="6">
        <f t="shared" si="3"/>
        <v>42984</v>
      </c>
      <c r="CB23" s="6">
        <f t="shared" si="4"/>
        <v>52408.000000000007</v>
      </c>
      <c r="CF23" s="82"/>
      <c r="CG23" s="6">
        <f t="shared" si="16"/>
        <v>47712.24</v>
      </c>
      <c r="CH23" s="6">
        <f t="shared" si="17"/>
        <v>55464.480000000003</v>
      </c>
      <c r="CL23" s="82"/>
      <c r="CM23" s="6">
        <f t="shared" si="18"/>
        <v>47712.24</v>
      </c>
      <c r="CN23" s="6">
        <f t="shared" si="19"/>
        <v>58172.880000000005</v>
      </c>
    </row>
    <row r="24" spans="1:92" x14ac:dyDescent="0.25">
      <c r="A24" s="22">
        <v>21</v>
      </c>
      <c r="B24" s="23">
        <v>21</v>
      </c>
      <c r="C24" s="24" t="s">
        <v>14</v>
      </c>
      <c r="D24" s="53" t="s">
        <v>877</v>
      </c>
      <c r="E24" s="23">
        <v>113685</v>
      </c>
      <c r="F24" s="23">
        <v>449</v>
      </c>
      <c r="G24" s="24" t="s">
        <v>878</v>
      </c>
      <c r="H24" s="71" t="str">
        <f t="shared" si="5"/>
        <v>100758-449</v>
      </c>
      <c r="I24" s="23">
        <v>100758</v>
      </c>
      <c r="J24" s="24" t="s">
        <v>875</v>
      </c>
      <c r="K24" s="24" t="s">
        <v>19</v>
      </c>
      <c r="L24" s="24" t="s">
        <v>879</v>
      </c>
      <c r="M24" s="24" t="s">
        <v>21</v>
      </c>
      <c r="N24" s="25">
        <v>45108</v>
      </c>
      <c r="O24" s="25">
        <v>45473</v>
      </c>
      <c r="P24" s="10"/>
      <c r="Q24" s="10"/>
      <c r="R24" s="10">
        <f t="shared" ref="R24:R33" si="23">V24</f>
        <v>53.86</v>
      </c>
      <c r="S24" s="11" t="s">
        <v>1692</v>
      </c>
      <c r="T24" s="14"/>
      <c r="U24" s="14"/>
      <c r="V24" s="14">
        <v>53.86</v>
      </c>
      <c r="W24" s="14"/>
      <c r="X24" s="18"/>
      <c r="Y24" s="18"/>
      <c r="Z24" s="18"/>
      <c r="AA24" s="18"/>
      <c r="AB24" s="6"/>
      <c r="AC24" s="26">
        <v>4045</v>
      </c>
      <c r="AD24" s="26">
        <v>70</v>
      </c>
      <c r="AE24" s="26">
        <v>32</v>
      </c>
      <c r="AF24" s="26">
        <v>1</v>
      </c>
      <c r="AG24" s="26">
        <v>173</v>
      </c>
      <c r="AH24" s="26"/>
      <c r="AI24" s="26"/>
      <c r="AJ24" s="26">
        <v>16</v>
      </c>
      <c r="AK24" s="26">
        <v>13</v>
      </c>
      <c r="AL24" s="26">
        <v>12</v>
      </c>
      <c r="AM24" s="26"/>
      <c r="AN24" s="26"/>
      <c r="AO24" s="26">
        <v>76</v>
      </c>
      <c r="AP24" s="26">
        <v>169</v>
      </c>
      <c r="AQ24" s="26">
        <v>24</v>
      </c>
      <c r="AR24" s="26">
        <v>45</v>
      </c>
      <c r="AS24" s="26">
        <v>63</v>
      </c>
      <c r="AT24" s="26"/>
      <c r="AU24" s="26">
        <v>12</v>
      </c>
      <c r="AV24" s="26">
        <v>22</v>
      </c>
      <c r="AW24" s="26">
        <v>407</v>
      </c>
      <c r="AX24" s="26">
        <v>69</v>
      </c>
      <c r="AY24" s="26">
        <v>251</v>
      </c>
      <c r="AZ24" s="26">
        <v>8</v>
      </c>
      <c r="BA24" s="26">
        <v>25</v>
      </c>
      <c r="BB24" s="26">
        <v>12</v>
      </c>
      <c r="BC24" s="26"/>
      <c r="BD24" s="26"/>
      <c r="BE24" s="26">
        <v>47</v>
      </c>
      <c r="BF24" s="26">
        <v>9</v>
      </c>
      <c r="BG24" s="26">
        <v>5</v>
      </c>
      <c r="BH24" s="26">
        <f t="shared" si="6"/>
        <v>1561</v>
      </c>
      <c r="BI24" s="6">
        <f t="shared" si="22"/>
        <v>53.86</v>
      </c>
      <c r="BJ24" s="6">
        <f t="shared" si="7"/>
        <v>62.61</v>
      </c>
      <c r="BM24" s="6">
        <f t="shared" si="8"/>
        <v>62.61</v>
      </c>
      <c r="BN24" s="6">
        <f t="shared" si="9"/>
        <v>8.75</v>
      </c>
      <c r="BO24" s="82">
        <f t="shared" si="10"/>
        <v>0.13975403290209232</v>
      </c>
      <c r="BP24" s="6">
        <f t="shared" si="1"/>
        <v>217863.7</v>
      </c>
      <c r="BQ24" s="6">
        <f t="shared" si="2"/>
        <v>253257.45</v>
      </c>
      <c r="BU24" s="6">
        <f t="shared" si="11"/>
        <v>65.67</v>
      </c>
      <c r="BX24" s="6">
        <f t="shared" si="13"/>
        <v>65.67</v>
      </c>
      <c r="BY24" s="6">
        <f t="shared" si="14"/>
        <v>11.810000000000002</v>
      </c>
      <c r="BZ24" s="82">
        <f t="shared" si="15"/>
        <v>0.17983858687376278</v>
      </c>
      <c r="CA24" s="6">
        <f t="shared" si="3"/>
        <v>217863.7</v>
      </c>
      <c r="CB24" s="6">
        <f t="shared" si="4"/>
        <v>265635.15000000002</v>
      </c>
      <c r="CF24" s="82"/>
      <c r="CG24" s="6">
        <f t="shared" si="16"/>
        <v>84075.459999999992</v>
      </c>
      <c r="CH24" s="6">
        <f t="shared" si="17"/>
        <v>97734.209999999992</v>
      </c>
      <c r="CL24" s="82"/>
      <c r="CM24" s="6">
        <f t="shared" si="18"/>
        <v>84075.459999999992</v>
      </c>
      <c r="CN24" s="6">
        <f t="shared" si="19"/>
        <v>102510.87000000001</v>
      </c>
    </row>
    <row r="25" spans="1:92" x14ac:dyDescent="0.25">
      <c r="A25" s="22">
        <v>22</v>
      </c>
      <c r="B25" s="23">
        <v>22</v>
      </c>
      <c r="C25" s="24" t="s">
        <v>14</v>
      </c>
      <c r="D25" s="53" t="s">
        <v>880</v>
      </c>
      <c r="E25" s="23">
        <v>137923</v>
      </c>
      <c r="F25" s="23">
        <v>9125</v>
      </c>
      <c r="G25" s="24" t="s">
        <v>881</v>
      </c>
      <c r="H25" s="71" t="str">
        <f t="shared" si="5"/>
        <v>100758-9125</v>
      </c>
      <c r="I25" s="23">
        <v>100758</v>
      </c>
      <c r="J25" s="24" t="s">
        <v>875</v>
      </c>
      <c r="K25" s="24" t="s">
        <v>19</v>
      </c>
      <c r="L25" s="24" t="s">
        <v>882</v>
      </c>
      <c r="M25" s="24" t="s">
        <v>21</v>
      </c>
      <c r="N25" s="25">
        <v>45108</v>
      </c>
      <c r="O25" s="25">
        <v>45473</v>
      </c>
      <c r="P25" s="10"/>
      <c r="Q25" s="10"/>
      <c r="R25" s="10">
        <f t="shared" si="23"/>
        <v>131.84</v>
      </c>
      <c r="S25" s="11" t="s">
        <v>1692</v>
      </c>
      <c r="T25" s="14"/>
      <c r="U25" s="14"/>
      <c r="V25" s="14">
        <v>131.84</v>
      </c>
      <c r="W25" s="14"/>
      <c r="X25" s="18"/>
      <c r="Y25" s="18"/>
      <c r="Z25" s="18"/>
      <c r="AA25" s="18"/>
      <c r="AB25" s="6"/>
      <c r="AC25" s="26">
        <v>1603</v>
      </c>
      <c r="AD25" s="26">
        <v>44</v>
      </c>
      <c r="AE25" s="26">
        <v>11</v>
      </c>
      <c r="AF25" s="26">
        <v>72</v>
      </c>
      <c r="AG25" s="26">
        <v>14</v>
      </c>
      <c r="AH25" s="26"/>
      <c r="AI25" s="26"/>
      <c r="AJ25" s="26"/>
      <c r="AK25" s="26"/>
      <c r="AL25" s="26"/>
      <c r="AM25" s="26"/>
      <c r="AN25" s="26">
        <v>275</v>
      </c>
      <c r="AO25" s="26">
        <v>155</v>
      </c>
      <c r="AP25" s="26"/>
      <c r="AQ25" s="26"/>
      <c r="AR25" s="26">
        <v>21</v>
      </c>
      <c r="AS25" s="26"/>
      <c r="AT25" s="26">
        <v>8</v>
      </c>
      <c r="AU25" s="26"/>
      <c r="AV25" s="26">
        <v>3</v>
      </c>
      <c r="AW25" s="26">
        <v>31</v>
      </c>
      <c r="AX25" s="26"/>
      <c r="AY25" s="26"/>
      <c r="AZ25" s="26">
        <v>42</v>
      </c>
      <c r="BA25" s="26"/>
      <c r="BB25" s="26"/>
      <c r="BC25" s="26"/>
      <c r="BD25" s="26"/>
      <c r="BE25" s="26"/>
      <c r="BF25" s="26"/>
      <c r="BG25" s="26">
        <v>109</v>
      </c>
      <c r="BH25" s="26">
        <f t="shared" si="6"/>
        <v>785</v>
      </c>
      <c r="BI25" s="6">
        <f t="shared" si="22"/>
        <v>131.84</v>
      </c>
      <c r="BJ25" s="6">
        <f t="shared" si="7"/>
        <v>153.29</v>
      </c>
      <c r="BM25" s="6">
        <f t="shared" si="8"/>
        <v>153.29</v>
      </c>
      <c r="BN25" s="6">
        <f t="shared" si="9"/>
        <v>21.449999999999989</v>
      </c>
      <c r="BO25" s="82">
        <f t="shared" si="10"/>
        <v>0.13993085002283248</v>
      </c>
      <c r="BP25" s="6">
        <f t="shared" si="1"/>
        <v>211339.52000000002</v>
      </c>
      <c r="BQ25" s="6">
        <f t="shared" si="2"/>
        <v>245723.87</v>
      </c>
      <c r="BU25" s="6">
        <f t="shared" si="11"/>
        <v>160.76999999999998</v>
      </c>
      <c r="BX25" s="6">
        <f t="shared" si="13"/>
        <v>160.76999999999998</v>
      </c>
      <c r="BY25" s="6">
        <f t="shared" si="14"/>
        <v>28.929999999999978</v>
      </c>
      <c r="BZ25" s="82">
        <f t="shared" si="15"/>
        <v>0.17994650743297869</v>
      </c>
      <c r="CA25" s="6">
        <f t="shared" si="3"/>
        <v>211339.52000000002</v>
      </c>
      <c r="CB25" s="6">
        <f t="shared" si="4"/>
        <v>257714.30999999997</v>
      </c>
      <c r="CF25" s="82"/>
      <c r="CG25" s="6">
        <f t="shared" si="16"/>
        <v>103494.40000000001</v>
      </c>
      <c r="CH25" s="6">
        <f t="shared" si="17"/>
        <v>120332.65</v>
      </c>
      <c r="CL25" s="82"/>
      <c r="CM25" s="6">
        <f t="shared" si="18"/>
        <v>103494.40000000001</v>
      </c>
      <c r="CN25" s="6">
        <f t="shared" si="19"/>
        <v>126204.44999999998</v>
      </c>
    </row>
    <row r="26" spans="1:92" x14ac:dyDescent="0.25">
      <c r="A26" s="22">
        <v>23</v>
      </c>
      <c r="B26" s="23">
        <v>23</v>
      </c>
      <c r="C26" s="24" t="s">
        <v>14</v>
      </c>
      <c r="D26" s="53" t="s">
        <v>883</v>
      </c>
      <c r="E26" s="23">
        <v>138009</v>
      </c>
      <c r="F26" s="23">
        <v>442</v>
      </c>
      <c r="G26" s="24" t="s">
        <v>884</v>
      </c>
      <c r="H26" s="71" t="str">
        <f t="shared" si="5"/>
        <v>100758-442</v>
      </c>
      <c r="I26" s="23">
        <v>100758</v>
      </c>
      <c r="J26" s="24" t="s">
        <v>875</v>
      </c>
      <c r="K26" s="24" t="s">
        <v>19</v>
      </c>
      <c r="L26" s="24" t="s">
        <v>885</v>
      </c>
      <c r="M26" s="24" t="s">
        <v>21</v>
      </c>
      <c r="N26" s="25">
        <v>45108</v>
      </c>
      <c r="O26" s="25">
        <v>45473</v>
      </c>
      <c r="P26" s="10"/>
      <c r="Q26" s="10"/>
      <c r="R26" s="10">
        <f t="shared" si="23"/>
        <v>22.2</v>
      </c>
      <c r="S26" s="11" t="s">
        <v>1692</v>
      </c>
      <c r="T26" s="14"/>
      <c r="U26" s="14"/>
      <c r="V26" s="14">
        <v>22.2</v>
      </c>
      <c r="W26" s="14"/>
      <c r="X26" s="18"/>
      <c r="Y26" s="18"/>
      <c r="Z26" s="18"/>
      <c r="AA26" s="18"/>
      <c r="AB26" s="6"/>
      <c r="AC26" s="26">
        <v>2139</v>
      </c>
      <c r="AD26" s="26"/>
      <c r="AE26" s="26">
        <v>2</v>
      </c>
      <c r="AF26" s="26">
        <v>24</v>
      </c>
      <c r="AG26" s="26">
        <v>723</v>
      </c>
      <c r="AH26" s="26"/>
      <c r="AI26" s="26">
        <v>13</v>
      </c>
      <c r="AJ26" s="26"/>
      <c r="AK26" s="26">
        <v>22</v>
      </c>
      <c r="AL26" s="26"/>
      <c r="AM26" s="26"/>
      <c r="AN26" s="26">
        <v>102</v>
      </c>
      <c r="AO26" s="26"/>
      <c r="AP26" s="26">
        <v>1</v>
      </c>
      <c r="AQ26" s="26">
        <v>27</v>
      </c>
      <c r="AR26" s="26">
        <v>47</v>
      </c>
      <c r="AS26" s="26"/>
      <c r="AT26" s="26">
        <v>131</v>
      </c>
      <c r="AU26" s="26">
        <v>4</v>
      </c>
      <c r="AV26" s="26"/>
      <c r="AW26" s="26"/>
      <c r="AX26" s="26">
        <v>20</v>
      </c>
      <c r="AY26" s="26"/>
      <c r="AZ26" s="26"/>
      <c r="BA26" s="26"/>
      <c r="BB26" s="26"/>
      <c r="BC26" s="26">
        <v>38</v>
      </c>
      <c r="BD26" s="26"/>
      <c r="BE26" s="26">
        <v>5</v>
      </c>
      <c r="BF26" s="26"/>
      <c r="BG26" s="26"/>
      <c r="BH26" s="26">
        <f t="shared" si="6"/>
        <v>1159</v>
      </c>
      <c r="BI26" s="6">
        <f t="shared" si="22"/>
        <v>22.2</v>
      </c>
      <c r="BJ26" s="6">
        <f t="shared" si="7"/>
        <v>25.8</v>
      </c>
      <c r="BM26" s="6">
        <f t="shared" si="8"/>
        <v>25.8</v>
      </c>
      <c r="BN26" s="6">
        <f t="shared" si="9"/>
        <v>3.6000000000000014</v>
      </c>
      <c r="BO26" s="82">
        <f t="shared" si="10"/>
        <v>0.13953488372093029</v>
      </c>
      <c r="BP26" s="6">
        <f t="shared" si="1"/>
        <v>47485.799999999996</v>
      </c>
      <c r="BQ26" s="6">
        <f t="shared" si="2"/>
        <v>55186.200000000004</v>
      </c>
      <c r="BU26" s="6">
        <f t="shared" si="11"/>
        <v>27.060000000000002</v>
      </c>
      <c r="BX26" s="6">
        <f t="shared" si="13"/>
        <v>27.060000000000002</v>
      </c>
      <c r="BY26" s="6">
        <f t="shared" si="14"/>
        <v>4.860000000000003</v>
      </c>
      <c r="BZ26" s="82">
        <f t="shared" si="15"/>
        <v>0.1796008869179602</v>
      </c>
      <c r="CA26" s="6">
        <f t="shared" si="3"/>
        <v>47485.799999999996</v>
      </c>
      <c r="CB26" s="6">
        <f t="shared" si="4"/>
        <v>57881.340000000004</v>
      </c>
      <c r="CF26" s="82"/>
      <c r="CG26" s="6">
        <f t="shared" si="16"/>
        <v>25729.8</v>
      </c>
      <c r="CH26" s="6">
        <f t="shared" si="17"/>
        <v>29902.2</v>
      </c>
      <c r="CL26" s="82"/>
      <c r="CM26" s="6">
        <f t="shared" si="18"/>
        <v>25729.8</v>
      </c>
      <c r="CN26" s="6">
        <f t="shared" si="19"/>
        <v>31362.54</v>
      </c>
    </row>
    <row r="27" spans="1:92" x14ac:dyDescent="0.25">
      <c r="A27" s="22">
        <v>24</v>
      </c>
      <c r="B27" s="23">
        <v>24</v>
      </c>
      <c r="C27" s="24" t="s">
        <v>14</v>
      </c>
      <c r="D27" s="53" t="s">
        <v>886</v>
      </c>
      <c r="E27" s="23">
        <v>138821</v>
      </c>
      <c r="F27" s="23">
        <v>1716</v>
      </c>
      <c r="G27" s="24" t="s">
        <v>887</v>
      </c>
      <c r="H27" s="71" t="str">
        <f t="shared" si="5"/>
        <v>100758-1716</v>
      </c>
      <c r="I27" s="23">
        <v>100758</v>
      </c>
      <c r="J27" s="24" t="s">
        <v>875</v>
      </c>
      <c r="K27" s="24" t="s">
        <v>19</v>
      </c>
      <c r="L27" s="24" t="s">
        <v>888</v>
      </c>
      <c r="M27" s="24" t="s">
        <v>21</v>
      </c>
      <c r="N27" s="25">
        <v>45108</v>
      </c>
      <c r="O27" s="25">
        <v>45473</v>
      </c>
      <c r="P27" s="10"/>
      <c r="Q27" s="10"/>
      <c r="R27" s="10">
        <f t="shared" si="23"/>
        <v>43.85</v>
      </c>
      <c r="S27" s="11" t="s">
        <v>1692</v>
      </c>
      <c r="T27" s="14"/>
      <c r="U27" s="14"/>
      <c r="V27" s="14">
        <v>43.85</v>
      </c>
      <c r="W27" s="14"/>
      <c r="X27" s="18"/>
      <c r="Y27" s="18"/>
      <c r="Z27" s="18"/>
      <c r="AA27" s="18"/>
      <c r="AB27" s="6"/>
      <c r="AC27" s="26">
        <v>895</v>
      </c>
      <c r="AD27" s="26"/>
      <c r="AE27" s="26"/>
      <c r="AF27" s="26">
        <v>45</v>
      </c>
      <c r="AG27" s="26">
        <v>24</v>
      </c>
      <c r="AH27" s="26"/>
      <c r="AI27" s="26"/>
      <c r="AJ27" s="26">
        <v>1</v>
      </c>
      <c r="AK27" s="26"/>
      <c r="AL27" s="26"/>
      <c r="AM27" s="26"/>
      <c r="AN27" s="26"/>
      <c r="AO27" s="26"/>
      <c r="AP27" s="26">
        <v>2</v>
      </c>
      <c r="AQ27" s="26"/>
      <c r="AR27" s="26">
        <v>2</v>
      </c>
      <c r="AS27" s="26"/>
      <c r="AT27" s="26"/>
      <c r="AU27" s="26"/>
      <c r="AV27" s="26">
        <v>100</v>
      </c>
      <c r="AW27" s="26">
        <v>88</v>
      </c>
      <c r="AX27" s="26">
        <v>22</v>
      </c>
      <c r="AY27" s="26"/>
      <c r="AZ27" s="26"/>
      <c r="BA27" s="26">
        <v>24</v>
      </c>
      <c r="BB27" s="26">
        <v>4</v>
      </c>
      <c r="BC27" s="26"/>
      <c r="BD27" s="26">
        <v>81</v>
      </c>
      <c r="BE27" s="26"/>
      <c r="BF27" s="26">
        <v>15</v>
      </c>
      <c r="BG27" s="26"/>
      <c r="BH27" s="26">
        <f t="shared" si="6"/>
        <v>408</v>
      </c>
      <c r="BI27" s="6">
        <f t="shared" si="22"/>
        <v>43.85</v>
      </c>
      <c r="BJ27" s="6">
        <f t="shared" si="7"/>
        <v>50.97</v>
      </c>
      <c r="BM27" s="6">
        <f t="shared" si="8"/>
        <v>50.97</v>
      </c>
      <c r="BN27" s="6">
        <f t="shared" si="9"/>
        <v>7.1199999999999974</v>
      </c>
      <c r="BO27" s="82">
        <f t="shared" si="10"/>
        <v>0.13969001373356871</v>
      </c>
      <c r="BP27" s="6">
        <f t="shared" si="1"/>
        <v>39245.75</v>
      </c>
      <c r="BQ27" s="6">
        <f t="shared" si="2"/>
        <v>45618.15</v>
      </c>
      <c r="BU27" s="6">
        <f t="shared" si="11"/>
        <v>53.46</v>
      </c>
      <c r="BX27" s="6">
        <f t="shared" si="13"/>
        <v>53.46</v>
      </c>
      <c r="BY27" s="6">
        <f t="shared" si="14"/>
        <v>9.61</v>
      </c>
      <c r="BZ27" s="82">
        <f t="shared" si="15"/>
        <v>0.17976056864945753</v>
      </c>
      <c r="CA27" s="6">
        <f t="shared" si="3"/>
        <v>39245.75</v>
      </c>
      <c r="CB27" s="6">
        <f t="shared" si="4"/>
        <v>47846.700000000004</v>
      </c>
      <c r="CF27" s="82"/>
      <c r="CG27" s="6">
        <f t="shared" si="16"/>
        <v>17890.8</v>
      </c>
      <c r="CH27" s="6">
        <f t="shared" si="17"/>
        <v>20795.759999999998</v>
      </c>
      <c r="CL27" s="82"/>
      <c r="CM27" s="6">
        <f t="shared" si="18"/>
        <v>17890.8</v>
      </c>
      <c r="CN27" s="6">
        <f t="shared" si="19"/>
        <v>21811.68</v>
      </c>
    </row>
    <row r="28" spans="1:92" x14ac:dyDescent="0.25">
      <c r="A28" s="22">
        <v>25</v>
      </c>
      <c r="B28" s="23">
        <v>25</v>
      </c>
      <c r="C28" s="24" t="s">
        <v>14</v>
      </c>
      <c r="D28" s="53" t="s">
        <v>889</v>
      </c>
      <c r="E28" s="23">
        <v>138923</v>
      </c>
      <c r="F28" s="23">
        <v>1556</v>
      </c>
      <c r="G28" s="24" t="s">
        <v>890</v>
      </c>
      <c r="H28" s="71" t="str">
        <f t="shared" si="5"/>
        <v>100758-1556</v>
      </c>
      <c r="I28" s="23">
        <v>100758</v>
      </c>
      <c r="J28" s="24" t="s">
        <v>875</v>
      </c>
      <c r="K28" s="24" t="s">
        <v>19</v>
      </c>
      <c r="L28" s="24" t="s">
        <v>891</v>
      </c>
      <c r="M28" s="24" t="s">
        <v>21</v>
      </c>
      <c r="N28" s="25">
        <v>45108</v>
      </c>
      <c r="O28" s="25">
        <v>45473</v>
      </c>
      <c r="P28" s="10"/>
      <c r="Q28" s="10"/>
      <c r="R28" s="10">
        <f t="shared" si="23"/>
        <v>31.03</v>
      </c>
      <c r="S28" s="11" t="s">
        <v>1692</v>
      </c>
      <c r="T28" s="14"/>
      <c r="U28" s="14"/>
      <c r="V28" s="14">
        <v>31.03</v>
      </c>
      <c r="W28" s="14"/>
      <c r="X28" s="18"/>
      <c r="Y28" s="18"/>
      <c r="Z28" s="18"/>
      <c r="AA28" s="18"/>
      <c r="AB28" s="6"/>
      <c r="AC28" s="26">
        <v>4914</v>
      </c>
      <c r="AD28" s="26">
        <v>470</v>
      </c>
      <c r="AE28" s="26"/>
      <c r="AF28" s="26">
        <v>124</v>
      </c>
      <c r="AG28" s="26">
        <v>577</v>
      </c>
      <c r="AH28" s="26"/>
      <c r="AI28" s="26">
        <v>84</v>
      </c>
      <c r="AJ28" s="26"/>
      <c r="AK28" s="26"/>
      <c r="AL28" s="26"/>
      <c r="AM28" s="26"/>
      <c r="AN28" s="26"/>
      <c r="AO28" s="26"/>
      <c r="AP28" s="26"/>
      <c r="AQ28" s="26"/>
      <c r="AR28" s="26">
        <v>2</v>
      </c>
      <c r="AS28" s="26">
        <v>249</v>
      </c>
      <c r="AT28" s="26"/>
      <c r="AU28" s="26">
        <v>1</v>
      </c>
      <c r="AV28" s="26"/>
      <c r="AW28" s="26">
        <v>100</v>
      </c>
      <c r="AX28" s="26">
        <v>12</v>
      </c>
      <c r="AY28" s="26">
        <v>109</v>
      </c>
      <c r="AZ28" s="26"/>
      <c r="BA28" s="26">
        <v>2</v>
      </c>
      <c r="BB28" s="26">
        <v>1</v>
      </c>
      <c r="BC28" s="26"/>
      <c r="BD28" s="26"/>
      <c r="BE28" s="26">
        <v>31</v>
      </c>
      <c r="BF28" s="26">
        <v>33</v>
      </c>
      <c r="BG28" s="26"/>
      <c r="BH28" s="26">
        <f t="shared" si="6"/>
        <v>1795</v>
      </c>
      <c r="BI28" s="6">
        <f t="shared" si="22"/>
        <v>31.03</v>
      </c>
      <c r="BJ28" s="6">
        <f t="shared" si="7"/>
        <v>36.07</v>
      </c>
      <c r="BM28" s="6">
        <f t="shared" si="8"/>
        <v>36.07</v>
      </c>
      <c r="BN28" s="6">
        <f t="shared" si="9"/>
        <v>5.0399999999999991</v>
      </c>
      <c r="BO28" s="82">
        <f t="shared" si="10"/>
        <v>0.13972830607152756</v>
      </c>
      <c r="BP28" s="6">
        <f t="shared" si="1"/>
        <v>152481.42000000001</v>
      </c>
      <c r="BQ28" s="6">
        <f t="shared" si="2"/>
        <v>177247.98</v>
      </c>
      <c r="BU28" s="6">
        <f t="shared" si="11"/>
        <v>37.83</v>
      </c>
      <c r="BX28" s="6">
        <f t="shared" si="13"/>
        <v>37.83</v>
      </c>
      <c r="BY28" s="6">
        <f t="shared" si="14"/>
        <v>6.7999999999999972</v>
      </c>
      <c r="BZ28" s="82">
        <f t="shared" si="15"/>
        <v>0.17975151995770547</v>
      </c>
      <c r="CA28" s="6">
        <f t="shared" si="3"/>
        <v>152481.42000000001</v>
      </c>
      <c r="CB28" s="6">
        <f t="shared" si="4"/>
        <v>185896.62</v>
      </c>
      <c r="CF28" s="82"/>
      <c r="CG28" s="6">
        <f t="shared" si="16"/>
        <v>55698.85</v>
      </c>
      <c r="CH28" s="6">
        <f t="shared" si="17"/>
        <v>64745.65</v>
      </c>
      <c r="CL28" s="82"/>
      <c r="CM28" s="6">
        <f t="shared" si="18"/>
        <v>55698.85</v>
      </c>
      <c r="CN28" s="6">
        <f t="shared" si="19"/>
        <v>67904.849999999991</v>
      </c>
    </row>
    <row r="29" spans="1:92" x14ac:dyDescent="0.25">
      <c r="A29" s="22">
        <v>26</v>
      </c>
      <c r="B29" s="23">
        <v>26</v>
      </c>
      <c r="C29" s="24" t="s">
        <v>14</v>
      </c>
      <c r="D29" s="53" t="s">
        <v>892</v>
      </c>
      <c r="E29" s="23">
        <v>139402</v>
      </c>
      <c r="F29" s="23">
        <v>447</v>
      </c>
      <c r="G29" s="24" t="s">
        <v>884</v>
      </c>
      <c r="H29" s="71" t="str">
        <f t="shared" si="5"/>
        <v>100758-447</v>
      </c>
      <c r="I29" s="23">
        <v>100758</v>
      </c>
      <c r="J29" s="24" t="s">
        <v>875</v>
      </c>
      <c r="K29" s="24" t="s">
        <v>19</v>
      </c>
      <c r="L29" s="24" t="s">
        <v>885</v>
      </c>
      <c r="M29" s="24" t="s">
        <v>21</v>
      </c>
      <c r="N29" s="25">
        <v>45108</v>
      </c>
      <c r="O29" s="25">
        <v>45473</v>
      </c>
      <c r="P29" s="10"/>
      <c r="Q29" s="10"/>
      <c r="R29" s="10">
        <f t="shared" si="23"/>
        <v>22.2</v>
      </c>
      <c r="S29" s="11" t="s">
        <v>1692</v>
      </c>
      <c r="T29" s="14"/>
      <c r="U29" s="14"/>
      <c r="V29" s="14">
        <v>22.2</v>
      </c>
      <c r="W29" s="14"/>
      <c r="X29" s="18"/>
      <c r="Y29" s="18"/>
      <c r="Z29" s="18"/>
      <c r="AA29" s="18"/>
      <c r="AB29" s="6"/>
      <c r="AC29" s="26">
        <v>2413</v>
      </c>
      <c r="AD29" s="26"/>
      <c r="AE29" s="26">
        <v>4</v>
      </c>
      <c r="AF29" s="26"/>
      <c r="AG29" s="26">
        <v>2</v>
      </c>
      <c r="AH29" s="26"/>
      <c r="AI29" s="26"/>
      <c r="AJ29" s="26"/>
      <c r="AK29" s="26">
        <v>11</v>
      </c>
      <c r="AL29" s="26"/>
      <c r="AM29" s="26"/>
      <c r="AN29" s="26"/>
      <c r="AO29" s="26"/>
      <c r="AP29" s="26"/>
      <c r="AQ29" s="26">
        <v>1150</v>
      </c>
      <c r="AR29" s="26"/>
      <c r="AS29" s="26"/>
      <c r="AT29" s="26">
        <v>7</v>
      </c>
      <c r="AU29" s="26">
        <v>3</v>
      </c>
      <c r="AV29" s="26"/>
      <c r="AW29" s="26"/>
      <c r="AX29" s="26"/>
      <c r="AY29" s="26"/>
      <c r="AZ29" s="26"/>
      <c r="BA29" s="26"/>
      <c r="BB29" s="26"/>
      <c r="BC29" s="26"/>
      <c r="BD29" s="26">
        <v>7</v>
      </c>
      <c r="BE29" s="26"/>
      <c r="BF29" s="26"/>
      <c r="BG29" s="26"/>
      <c r="BH29" s="26">
        <f t="shared" si="6"/>
        <v>1184</v>
      </c>
      <c r="BI29" s="6">
        <f t="shared" si="22"/>
        <v>22.2</v>
      </c>
      <c r="BJ29" s="6">
        <f t="shared" si="7"/>
        <v>25.8</v>
      </c>
      <c r="BM29" s="6">
        <f t="shared" si="8"/>
        <v>25.8</v>
      </c>
      <c r="BN29" s="6">
        <f t="shared" si="9"/>
        <v>3.6000000000000014</v>
      </c>
      <c r="BO29" s="82">
        <f t="shared" si="10"/>
        <v>0.13953488372093029</v>
      </c>
      <c r="BP29" s="6">
        <f t="shared" si="1"/>
        <v>53568.6</v>
      </c>
      <c r="BQ29" s="6">
        <f t="shared" si="2"/>
        <v>62255.4</v>
      </c>
      <c r="BU29" s="6">
        <f t="shared" si="11"/>
        <v>27.060000000000002</v>
      </c>
      <c r="BX29" s="6">
        <f t="shared" si="13"/>
        <v>27.060000000000002</v>
      </c>
      <c r="BY29" s="6">
        <f t="shared" si="14"/>
        <v>4.860000000000003</v>
      </c>
      <c r="BZ29" s="82">
        <f t="shared" si="15"/>
        <v>0.1796008869179602</v>
      </c>
      <c r="CA29" s="6">
        <f t="shared" si="3"/>
        <v>53568.6</v>
      </c>
      <c r="CB29" s="6">
        <f t="shared" si="4"/>
        <v>65295.780000000006</v>
      </c>
      <c r="CF29" s="82"/>
      <c r="CG29" s="6">
        <f t="shared" si="16"/>
        <v>26284.799999999999</v>
      </c>
      <c r="CH29" s="6">
        <f t="shared" si="17"/>
        <v>30547.200000000001</v>
      </c>
      <c r="CL29" s="82"/>
      <c r="CM29" s="6">
        <f t="shared" si="18"/>
        <v>26284.799999999999</v>
      </c>
      <c r="CN29" s="6">
        <f t="shared" si="19"/>
        <v>32039.040000000001</v>
      </c>
    </row>
    <row r="30" spans="1:92" x14ac:dyDescent="0.25">
      <c r="A30" s="22">
        <v>27</v>
      </c>
      <c r="B30" s="23">
        <v>27</v>
      </c>
      <c r="C30" s="24" t="s">
        <v>14</v>
      </c>
      <c r="D30" s="53" t="s">
        <v>893</v>
      </c>
      <c r="E30" s="23">
        <v>139653</v>
      </c>
      <c r="F30" s="23">
        <v>1717</v>
      </c>
      <c r="G30" s="24" t="s">
        <v>894</v>
      </c>
      <c r="H30" s="71" t="str">
        <f t="shared" si="5"/>
        <v>100758-1717</v>
      </c>
      <c r="I30" s="23">
        <v>100758</v>
      </c>
      <c r="J30" s="24" t="s">
        <v>875</v>
      </c>
      <c r="K30" s="24" t="s">
        <v>19</v>
      </c>
      <c r="L30" s="24" t="s">
        <v>888</v>
      </c>
      <c r="M30" s="24" t="s">
        <v>21</v>
      </c>
      <c r="N30" s="25">
        <v>45108</v>
      </c>
      <c r="O30" s="25">
        <v>45473</v>
      </c>
      <c r="P30" s="10"/>
      <c r="Q30" s="10"/>
      <c r="R30" s="10">
        <f t="shared" si="23"/>
        <v>43.85</v>
      </c>
      <c r="S30" s="11" t="s">
        <v>1692</v>
      </c>
      <c r="T30" s="14"/>
      <c r="U30" s="14"/>
      <c r="V30" s="14">
        <v>43.85</v>
      </c>
      <c r="W30" s="14"/>
      <c r="X30" s="18"/>
      <c r="Y30" s="18"/>
      <c r="Z30" s="18"/>
      <c r="AA30" s="18"/>
      <c r="AB30" s="6"/>
      <c r="AC30" s="26">
        <v>2608</v>
      </c>
      <c r="AD30" s="26">
        <v>422</v>
      </c>
      <c r="AE30" s="26"/>
      <c r="AF30" s="26"/>
      <c r="AG30" s="26">
        <v>210</v>
      </c>
      <c r="AH30" s="26">
        <v>29</v>
      </c>
      <c r="AI30" s="26">
        <v>43</v>
      </c>
      <c r="AJ30" s="26"/>
      <c r="AK30" s="26"/>
      <c r="AL30" s="26"/>
      <c r="AM30" s="26"/>
      <c r="AN30" s="26"/>
      <c r="AO30" s="26"/>
      <c r="AP30" s="26"/>
      <c r="AQ30" s="26"/>
      <c r="AR30" s="26">
        <v>83</v>
      </c>
      <c r="AS30" s="26"/>
      <c r="AT30" s="26">
        <v>27</v>
      </c>
      <c r="AU30" s="26"/>
      <c r="AV30" s="26"/>
      <c r="AW30" s="26">
        <v>428</v>
      </c>
      <c r="AX30" s="26"/>
      <c r="AY30" s="26"/>
      <c r="AZ30" s="26"/>
      <c r="BA30" s="26">
        <v>8</v>
      </c>
      <c r="BB30" s="26"/>
      <c r="BC30" s="26"/>
      <c r="BD30" s="26">
        <v>7</v>
      </c>
      <c r="BE30" s="26"/>
      <c r="BF30" s="26"/>
      <c r="BG30" s="26"/>
      <c r="BH30" s="26">
        <f t="shared" si="6"/>
        <v>1257</v>
      </c>
      <c r="BI30" s="6">
        <f t="shared" si="22"/>
        <v>43.85</v>
      </c>
      <c r="BJ30" s="6">
        <f t="shared" si="7"/>
        <v>50.97</v>
      </c>
      <c r="BM30" s="6">
        <f t="shared" si="8"/>
        <v>50.97</v>
      </c>
      <c r="BN30" s="6">
        <f t="shared" si="9"/>
        <v>7.1199999999999974</v>
      </c>
      <c r="BO30" s="82">
        <f t="shared" si="10"/>
        <v>0.13969001373356871</v>
      </c>
      <c r="BP30" s="6">
        <f t="shared" si="1"/>
        <v>114360.8</v>
      </c>
      <c r="BQ30" s="6">
        <f t="shared" si="2"/>
        <v>132929.76</v>
      </c>
      <c r="BU30" s="6">
        <f t="shared" si="11"/>
        <v>53.46</v>
      </c>
      <c r="BX30" s="6">
        <f t="shared" si="13"/>
        <v>53.46</v>
      </c>
      <c r="BY30" s="6">
        <f t="shared" si="14"/>
        <v>9.61</v>
      </c>
      <c r="BZ30" s="82">
        <f t="shared" si="15"/>
        <v>0.17976056864945753</v>
      </c>
      <c r="CA30" s="6">
        <f t="shared" si="3"/>
        <v>114360.8</v>
      </c>
      <c r="CB30" s="6">
        <f t="shared" si="4"/>
        <v>139423.67999999999</v>
      </c>
      <c r="CF30" s="82"/>
      <c r="CG30" s="6">
        <f t="shared" si="16"/>
        <v>55119.450000000004</v>
      </c>
      <c r="CH30" s="6">
        <f t="shared" si="17"/>
        <v>64069.29</v>
      </c>
      <c r="CL30" s="82"/>
      <c r="CM30" s="6">
        <f t="shared" si="18"/>
        <v>55119.450000000004</v>
      </c>
      <c r="CN30" s="6">
        <f t="shared" si="19"/>
        <v>67199.22</v>
      </c>
    </row>
    <row r="31" spans="1:92" x14ac:dyDescent="0.25">
      <c r="A31" s="22">
        <v>28</v>
      </c>
      <c r="B31" s="23">
        <v>28</v>
      </c>
      <c r="C31" s="24" t="s">
        <v>14</v>
      </c>
      <c r="D31" s="53" t="s">
        <v>895</v>
      </c>
      <c r="E31" s="23">
        <v>134558</v>
      </c>
      <c r="F31" s="23">
        <v>1605</v>
      </c>
      <c r="G31" s="24" t="s">
        <v>896</v>
      </c>
      <c r="H31" s="71" t="str">
        <f t="shared" si="5"/>
        <v>100758-1605</v>
      </c>
      <c r="I31" s="23">
        <v>100758</v>
      </c>
      <c r="J31" s="24" t="s">
        <v>875</v>
      </c>
      <c r="K31" s="24" t="s">
        <v>19</v>
      </c>
      <c r="L31" s="24" t="s">
        <v>897</v>
      </c>
      <c r="M31" s="24" t="s">
        <v>21</v>
      </c>
      <c r="N31" s="25">
        <v>45108</v>
      </c>
      <c r="O31" s="25">
        <v>45473</v>
      </c>
      <c r="P31" s="10"/>
      <c r="Q31" s="10"/>
      <c r="R31" s="10">
        <f t="shared" si="23"/>
        <v>32.97</v>
      </c>
      <c r="S31" s="11" t="s">
        <v>1692</v>
      </c>
      <c r="T31" s="14"/>
      <c r="U31" s="14"/>
      <c r="V31" s="14">
        <v>32.97</v>
      </c>
      <c r="W31" s="14"/>
      <c r="X31" s="18"/>
      <c r="Y31" s="18"/>
      <c r="Z31" s="18"/>
      <c r="AA31" s="18"/>
      <c r="AB31" s="6"/>
      <c r="AC31" s="26">
        <v>2109</v>
      </c>
      <c r="AD31" s="26">
        <v>1405</v>
      </c>
      <c r="AE31" s="26">
        <v>50</v>
      </c>
      <c r="AF31" s="26">
        <v>195</v>
      </c>
      <c r="AG31" s="26"/>
      <c r="AH31" s="26"/>
      <c r="AI31" s="26"/>
      <c r="AJ31" s="26">
        <v>88</v>
      </c>
      <c r="AK31" s="26"/>
      <c r="AL31" s="26"/>
      <c r="AM31" s="26"/>
      <c r="AN31" s="26"/>
      <c r="AO31" s="26"/>
      <c r="AP31" s="26"/>
      <c r="AQ31" s="26"/>
      <c r="AR31" s="26"/>
      <c r="AS31" s="26"/>
      <c r="AT31" s="26">
        <v>4</v>
      </c>
      <c r="AU31" s="26">
        <v>3</v>
      </c>
      <c r="AV31" s="26"/>
      <c r="AW31" s="26"/>
      <c r="AX31" s="26">
        <v>12</v>
      </c>
      <c r="AY31" s="26"/>
      <c r="AZ31" s="26"/>
      <c r="BA31" s="26"/>
      <c r="BB31" s="26">
        <v>17</v>
      </c>
      <c r="BC31" s="26"/>
      <c r="BD31" s="26"/>
      <c r="BE31" s="26"/>
      <c r="BF31" s="26"/>
      <c r="BG31" s="26"/>
      <c r="BH31" s="26">
        <f t="shared" si="6"/>
        <v>1774</v>
      </c>
      <c r="BI31" s="6">
        <f t="shared" si="22"/>
        <v>32.97</v>
      </c>
      <c r="BJ31" s="6">
        <f t="shared" si="7"/>
        <v>38.32</v>
      </c>
      <c r="BM31" s="6">
        <f t="shared" si="8"/>
        <v>38.32</v>
      </c>
      <c r="BN31" s="6">
        <f t="shared" si="9"/>
        <v>5.3500000000000014</v>
      </c>
      <c r="BO31" s="82">
        <f t="shared" si="10"/>
        <v>0.13961377870563679</v>
      </c>
      <c r="BP31" s="6">
        <f t="shared" si="1"/>
        <v>69533.73</v>
      </c>
      <c r="BQ31" s="6">
        <f t="shared" si="2"/>
        <v>80816.88</v>
      </c>
      <c r="BU31" s="6">
        <f t="shared" si="11"/>
        <v>40.19</v>
      </c>
      <c r="BX31" s="6">
        <f t="shared" si="13"/>
        <v>40.19</v>
      </c>
      <c r="BY31" s="6">
        <f t="shared" si="14"/>
        <v>7.2199999999999989</v>
      </c>
      <c r="BZ31" s="82">
        <f t="shared" si="15"/>
        <v>0.17964667827817862</v>
      </c>
      <c r="CA31" s="6">
        <f t="shared" si="3"/>
        <v>69533.73</v>
      </c>
      <c r="CB31" s="6">
        <f t="shared" si="4"/>
        <v>84760.709999999992</v>
      </c>
      <c r="CF31" s="82"/>
      <c r="CG31" s="6">
        <f t="shared" si="16"/>
        <v>58488.78</v>
      </c>
      <c r="CH31" s="6">
        <f t="shared" si="17"/>
        <v>67979.680000000008</v>
      </c>
      <c r="CL31" s="82"/>
      <c r="CM31" s="6">
        <f t="shared" si="18"/>
        <v>58488.78</v>
      </c>
      <c r="CN31" s="6">
        <f t="shared" si="19"/>
        <v>71297.06</v>
      </c>
    </row>
    <row r="32" spans="1:92" x14ac:dyDescent="0.25">
      <c r="A32" s="22">
        <v>29</v>
      </c>
      <c r="B32" s="23">
        <v>29</v>
      </c>
      <c r="C32" s="24" t="s">
        <v>14</v>
      </c>
      <c r="D32" s="53" t="s">
        <v>898</v>
      </c>
      <c r="E32" s="23">
        <v>134610</v>
      </c>
      <c r="F32" s="23">
        <v>1638</v>
      </c>
      <c r="G32" s="24" t="s">
        <v>899</v>
      </c>
      <c r="H32" s="71" t="str">
        <f t="shared" si="5"/>
        <v>100758-1638</v>
      </c>
      <c r="I32" s="23">
        <v>100758</v>
      </c>
      <c r="J32" s="24" t="s">
        <v>875</v>
      </c>
      <c r="K32" s="24" t="s">
        <v>19</v>
      </c>
      <c r="L32" s="24" t="s">
        <v>900</v>
      </c>
      <c r="M32" s="24" t="s">
        <v>21</v>
      </c>
      <c r="N32" s="25">
        <v>45108</v>
      </c>
      <c r="O32" s="25">
        <v>45473</v>
      </c>
      <c r="P32" s="10"/>
      <c r="Q32" s="10"/>
      <c r="R32" s="10">
        <f t="shared" si="23"/>
        <v>45.23</v>
      </c>
      <c r="S32" s="11" t="s">
        <v>1692</v>
      </c>
      <c r="T32" s="14"/>
      <c r="U32" s="14"/>
      <c r="V32" s="14">
        <v>45.23</v>
      </c>
      <c r="W32" s="14"/>
      <c r="X32" s="18"/>
      <c r="Y32" s="18"/>
      <c r="Z32" s="18"/>
      <c r="AA32" s="18"/>
      <c r="AB32" s="6"/>
      <c r="AC32" s="26">
        <v>881</v>
      </c>
      <c r="AD32" s="26">
        <v>60</v>
      </c>
      <c r="AE32" s="26"/>
      <c r="AF32" s="26">
        <v>18</v>
      </c>
      <c r="AG32" s="26"/>
      <c r="AH32" s="26">
        <v>20</v>
      </c>
      <c r="AI32" s="26"/>
      <c r="AJ32" s="26"/>
      <c r="AK32" s="26"/>
      <c r="AL32" s="26"/>
      <c r="AM32" s="26"/>
      <c r="AN32" s="26"/>
      <c r="AO32" s="26">
        <v>66</v>
      </c>
      <c r="AP32" s="26"/>
      <c r="AQ32" s="26">
        <v>4</v>
      </c>
      <c r="AR32" s="26"/>
      <c r="AS32" s="26"/>
      <c r="AT32" s="26">
        <v>8</v>
      </c>
      <c r="AU32" s="26"/>
      <c r="AV32" s="26"/>
      <c r="AW32" s="26"/>
      <c r="AX32" s="26">
        <v>4</v>
      </c>
      <c r="AY32" s="26"/>
      <c r="AZ32" s="26"/>
      <c r="BA32" s="26">
        <v>30</v>
      </c>
      <c r="BB32" s="26">
        <v>10</v>
      </c>
      <c r="BC32" s="26">
        <v>51</v>
      </c>
      <c r="BD32" s="26"/>
      <c r="BE32" s="26"/>
      <c r="BF32" s="26">
        <v>15</v>
      </c>
      <c r="BG32" s="26"/>
      <c r="BH32" s="26">
        <f t="shared" si="6"/>
        <v>286</v>
      </c>
      <c r="BI32" s="6">
        <f t="shared" si="22"/>
        <v>45.23</v>
      </c>
      <c r="BJ32" s="6">
        <f t="shared" si="7"/>
        <v>52.58</v>
      </c>
      <c r="BM32" s="6">
        <f t="shared" si="8"/>
        <v>52.58</v>
      </c>
      <c r="BN32" s="6">
        <f t="shared" si="9"/>
        <v>7.3500000000000014</v>
      </c>
      <c r="BO32" s="82">
        <f t="shared" si="10"/>
        <v>0.13978699125142643</v>
      </c>
      <c r="BP32" s="6">
        <f t="shared" si="1"/>
        <v>39847.629999999997</v>
      </c>
      <c r="BQ32" s="6">
        <f t="shared" si="2"/>
        <v>46322.979999999996</v>
      </c>
      <c r="BU32" s="6">
        <f t="shared" si="11"/>
        <v>55.14</v>
      </c>
      <c r="BX32" s="6">
        <f t="shared" si="13"/>
        <v>55.14</v>
      </c>
      <c r="BY32" s="6">
        <f t="shared" si="14"/>
        <v>9.9100000000000037</v>
      </c>
      <c r="BZ32" s="82">
        <f t="shared" si="15"/>
        <v>0.17972433804860363</v>
      </c>
      <c r="CA32" s="6">
        <f t="shared" si="3"/>
        <v>39847.629999999997</v>
      </c>
      <c r="CB32" s="6">
        <f t="shared" si="4"/>
        <v>48578.340000000004</v>
      </c>
      <c r="CF32" s="82"/>
      <c r="CG32" s="6">
        <f t="shared" si="16"/>
        <v>12935.779999999999</v>
      </c>
      <c r="CH32" s="6">
        <f t="shared" si="17"/>
        <v>15037.88</v>
      </c>
      <c r="CL32" s="82"/>
      <c r="CM32" s="6">
        <f t="shared" si="18"/>
        <v>12935.779999999999</v>
      </c>
      <c r="CN32" s="6">
        <f t="shared" si="19"/>
        <v>15770.04</v>
      </c>
    </row>
    <row r="33" spans="1:92" x14ac:dyDescent="0.25">
      <c r="A33" s="22">
        <v>30</v>
      </c>
      <c r="B33" s="23">
        <v>30</v>
      </c>
      <c r="C33" s="24" t="s">
        <v>14</v>
      </c>
      <c r="D33" s="53" t="s">
        <v>901</v>
      </c>
      <c r="E33" s="23">
        <v>134789</v>
      </c>
      <c r="F33" s="23">
        <v>1616</v>
      </c>
      <c r="G33" s="24" t="s">
        <v>902</v>
      </c>
      <c r="H33" s="71" t="str">
        <f t="shared" si="5"/>
        <v>100758-1616</v>
      </c>
      <c r="I33" s="23">
        <v>100758</v>
      </c>
      <c r="J33" s="24" t="s">
        <v>875</v>
      </c>
      <c r="K33" s="24" t="s">
        <v>19</v>
      </c>
      <c r="L33" s="24" t="s">
        <v>897</v>
      </c>
      <c r="M33" s="24" t="s">
        <v>21</v>
      </c>
      <c r="N33" s="25">
        <v>45108</v>
      </c>
      <c r="O33" s="25">
        <v>45473</v>
      </c>
      <c r="P33" s="10"/>
      <c r="Q33" s="10"/>
      <c r="R33" s="10">
        <f t="shared" si="23"/>
        <v>59.57</v>
      </c>
      <c r="S33" s="11" t="s">
        <v>1692</v>
      </c>
      <c r="T33" s="14"/>
      <c r="U33" s="14"/>
      <c r="V33" s="14">
        <v>59.57</v>
      </c>
      <c r="W33" s="14"/>
      <c r="X33" s="18"/>
      <c r="Y33" s="18"/>
      <c r="Z33" s="18"/>
      <c r="AA33" s="18"/>
      <c r="AB33" s="6"/>
      <c r="AC33" s="26">
        <v>1196</v>
      </c>
      <c r="AD33" s="26">
        <v>146</v>
      </c>
      <c r="AE33" s="26">
        <v>68</v>
      </c>
      <c r="AF33" s="26">
        <v>40</v>
      </c>
      <c r="AG33" s="26"/>
      <c r="AH33" s="26"/>
      <c r="AI33" s="26"/>
      <c r="AJ33" s="26">
        <v>8</v>
      </c>
      <c r="AK33" s="26"/>
      <c r="AL33" s="26"/>
      <c r="AM33" s="26"/>
      <c r="AN33" s="26"/>
      <c r="AO33" s="26"/>
      <c r="AP33" s="26"/>
      <c r="AQ33" s="26"/>
      <c r="AR33" s="26"/>
      <c r="AS33" s="26"/>
      <c r="AT33" s="26">
        <v>48</v>
      </c>
      <c r="AU33" s="26"/>
      <c r="AV33" s="26"/>
      <c r="AW33" s="26"/>
      <c r="AX33" s="26">
        <v>13</v>
      </c>
      <c r="AY33" s="26"/>
      <c r="AZ33" s="26">
        <v>76</v>
      </c>
      <c r="BA33" s="26"/>
      <c r="BB33" s="26"/>
      <c r="BC33" s="26"/>
      <c r="BD33" s="26"/>
      <c r="BE33" s="26"/>
      <c r="BF33" s="26"/>
      <c r="BG33" s="26"/>
      <c r="BH33" s="26">
        <f t="shared" si="6"/>
        <v>399</v>
      </c>
      <c r="BI33" s="6">
        <f t="shared" si="22"/>
        <v>59.57</v>
      </c>
      <c r="BJ33" s="6">
        <f t="shared" si="7"/>
        <v>69.25</v>
      </c>
      <c r="BM33" s="6">
        <f t="shared" si="8"/>
        <v>69.25</v>
      </c>
      <c r="BN33" s="6">
        <f t="shared" si="9"/>
        <v>9.68</v>
      </c>
      <c r="BO33" s="82">
        <f t="shared" si="10"/>
        <v>0.13978339350180505</v>
      </c>
      <c r="BP33" s="6">
        <f t="shared" si="1"/>
        <v>71245.72</v>
      </c>
      <c r="BQ33" s="6">
        <f t="shared" si="2"/>
        <v>82823</v>
      </c>
      <c r="BU33" s="6">
        <f t="shared" si="11"/>
        <v>72.63000000000001</v>
      </c>
      <c r="BX33" s="6">
        <f t="shared" si="13"/>
        <v>72.63000000000001</v>
      </c>
      <c r="BY33" s="6">
        <f t="shared" si="14"/>
        <v>13.060000000000009</v>
      </c>
      <c r="BZ33" s="82">
        <f t="shared" si="15"/>
        <v>0.17981550323557768</v>
      </c>
      <c r="CA33" s="6">
        <f t="shared" si="3"/>
        <v>71245.72</v>
      </c>
      <c r="CB33" s="6">
        <f t="shared" si="4"/>
        <v>86865.48000000001</v>
      </c>
      <c r="CF33" s="82"/>
      <c r="CG33" s="6">
        <f t="shared" si="16"/>
        <v>23768.43</v>
      </c>
      <c r="CH33" s="6">
        <f t="shared" si="17"/>
        <v>27630.75</v>
      </c>
      <c r="CL33" s="82"/>
      <c r="CM33" s="6">
        <f t="shared" si="18"/>
        <v>23768.43</v>
      </c>
      <c r="CN33" s="6">
        <f t="shared" si="19"/>
        <v>28979.370000000003</v>
      </c>
    </row>
    <row r="34" spans="1:92" x14ac:dyDescent="0.25">
      <c r="A34" s="22">
        <v>31</v>
      </c>
      <c r="B34" s="23">
        <v>31</v>
      </c>
      <c r="C34" s="24" t="s">
        <v>14</v>
      </c>
      <c r="D34" s="53" t="s">
        <v>903</v>
      </c>
      <c r="E34" s="23">
        <v>402127</v>
      </c>
      <c r="F34" s="23">
        <v>73338</v>
      </c>
      <c r="G34" s="24" t="s">
        <v>905</v>
      </c>
      <c r="H34" s="71" t="str">
        <f t="shared" si="5"/>
        <v>100466-73338</v>
      </c>
      <c r="I34" s="23">
        <v>100466</v>
      </c>
      <c r="J34" s="24" t="s">
        <v>906</v>
      </c>
      <c r="K34" s="24" t="s">
        <v>19</v>
      </c>
      <c r="L34" s="24" t="s">
        <v>907</v>
      </c>
      <c r="M34" s="24" t="s">
        <v>21</v>
      </c>
      <c r="N34" s="25">
        <v>45108</v>
      </c>
      <c r="O34" s="25">
        <v>45473</v>
      </c>
      <c r="P34" s="10"/>
      <c r="Q34" s="10"/>
      <c r="R34" s="10"/>
      <c r="S34" s="11"/>
      <c r="T34" s="14" t="e">
        <f>VLOOKUP(E34,#REF!,12,FALSE)</f>
        <v>#REF!</v>
      </c>
      <c r="U34" s="14"/>
      <c r="V34" s="14" t="e">
        <f>VLOOKUP(E34,#REF!,14,FALSE)</f>
        <v>#REF!</v>
      </c>
      <c r="W34" s="14"/>
      <c r="X34" s="18">
        <v>58.87</v>
      </c>
      <c r="Y34" s="18">
        <v>1</v>
      </c>
      <c r="Z34" s="18" t="e">
        <f>VLOOKUP(F34,#REF!,9,FALSE)</f>
        <v>#REF!</v>
      </c>
      <c r="AA34" s="69">
        <v>40136861</v>
      </c>
      <c r="AB34" s="6"/>
      <c r="AC34" s="26">
        <v>2147</v>
      </c>
      <c r="AD34" s="26"/>
      <c r="AE34" s="26">
        <v>12</v>
      </c>
      <c r="AF34" s="26"/>
      <c r="AG34" s="26">
        <v>262</v>
      </c>
      <c r="AH34" s="26"/>
      <c r="AI34" s="26">
        <v>208</v>
      </c>
      <c r="AJ34" s="26"/>
      <c r="AK34" s="26"/>
      <c r="AL34" s="26">
        <v>114</v>
      </c>
      <c r="AM34" s="26"/>
      <c r="AN34" s="26"/>
      <c r="AO34" s="26"/>
      <c r="AP34" s="26">
        <v>66</v>
      </c>
      <c r="AQ34" s="26">
        <v>45</v>
      </c>
      <c r="AR34" s="26">
        <v>5</v>
      </c>
      <c r="AS34" s="26"/>
      <c r="AT34" s="26">
        <v>7</v>
      </c>
      <c r="AU34" s="26">
        <v>4</v>
      </c>
      <c r="AV34" s="26"/>
      <c r="AW34" s="26"/>
      <c r="AX34" s="26"/>
      <c r="AY34" s="26"/>
      <c r="AZ34" s="26"/>
      <c r="BA34" s="26">
        <v>4</v>
      </c>
      <c r="BB34" s="26">
        <v>22</v>
      </c>
      <c r="BC34" s="26">
        <v>153</v>
      </c>
      <c r="BD34" s="26"/>
      <c r="BE34" s="26"/>
      <c r="BF34" s="26"/>
      <c r="BG34" s="26"/>
      <c r="BH34" s="26">
        <f t="shared" si="6"/>
        <v>902</v>
      </c>
      <c r="BI34" s="6">
        <f>X34+Y34</f>
        <v>59.87</v>
      </c>
      <c r="BJ34" s="6">
        <f t="shared" si="7"/>
        <v>69.600000000000009</v>
      </c>
      <c r="BL34" s="72">
        <v>-19.23</v>
      </c>
      <c r="BM34" s="6">
        <f t="shared" si="8"/>
        <v>50.370000000000005</v>
      </c>
      <c r="BN34" s="6">
        <f t="shared" si="9"/>
        <v>9.7300000000000111</v>
      </c>
      <c r="BO34" s="82">
        <f t="shared" si="10"/>
        <v>0.13979885057471278</v>
      </c>
      <c r="BP34" s="6">
        <f t="shared" si="1"/>
        <v>128540.89</v>
      </c>
      <c r="BQ34" s="6">
        <f t="shared" si="2"/>
        <v>149431.20000000001</v>
      </c>
      <c r="BU34" s="6">
        <f t="shared" si="11"/>
        <v>73</v>
      </c>
      <c r="BW34" s="72">
        <f t="shared" ref="BW34:BW40" si="24">BL34</f>
        <v>-19.23</v>
      </c>
      <c r="BX34" s="6">
        <f t="shared" si="13"/>
        <v>53.769999999999996</v>
      </c>
      <c r="BY34" s="6">
        <f t="shared" si="14"/>
        <v>13.130000000000003</v>
      </c>
      <c r="BZ34" s="82">
        <f t="shared" si="15"/>
        <v>0.17986301369863017</v>
      </c>
      <c r="CA34" s="6">
        <f t="shared" si="3"/>
        <v>128540.89</v>
      </c>
      <c r="CB34" s="6">
        <f t="shared" si="4"/>
        <v>156731</v>
      </c>
      <c r="CF34" s="82"/>
      <c r="CG34" s="6">
        <f t="shared" si="16"/>
        <v>54002.74</v>
      </c>
      <c r="CH34" s="6">
        <f t="shared" si="17"/>
        <v>62779.200000000004</v>
      </c>
      <c r="CL34" s="82"/>
      <c r="CM34" s="6">
        <f t="shared" si="18"/>
        <v>54002.74</v>
      </c>
      <c r="CN34" s="6">
        <f t="shared" si="19"/>
        <v>65846</v>
      </c>
    </row>
    <row r="35" spans="1:92" x14ac:dyDescent="0.25">
      <c r="A35" s="22">
        <v>32</v>
      </c>
      <c r="B35" s="23">
        <v>32</v>
      </c>
      <c r="C35" s="24" t="s">
        <v>14</v>
      </c>
      <c r="D35" s="53" t="s">
        <v>908</v>
      </c>
      <c r="E35" s="23">
        <v>403833</v>
      </c>
      <c r="F35" s="23">
        <v>78638</v>
      </c>
      <c r="G35" s="24" t="s">
        <v>909</v>
      </c>
      <c r="H35" s="71" t="str">
        <f t="shared" si="5"/>
        <v>100466-78638</v>
      </c>
      <c r="I35" s="23">
        <v>100466</v>
      </c>
      <c r="J35" s="24" t="s">
        <v>910</v>
      </c>
      <c r="K35" s="24" t="s">
        <v>19</v>
      </c>
      <c r="L35" s="24" t="s">
        <v>911</v>
      </c>
      <c r="M35" s="24" t="s">
        <v>21</v>
      </c>
      <c r="N35" s="25">
        <v>45108</v>
      </c>
      <c r="O35" s="25">
        <v>45473</v>
      </c>
      <c r="P35" s="10"/>
      <c r="Q35" s="10"/>
      <c r="R35" s="10"/>
      <c r="S35" s="11"/>
      <c r="T35" s="14" t="e">
        <f>VLOOKUP(E35,#REF!,12,FALSE)</f>
        <v>#REF!</v>
      </c>
      <c r="U35" s="14"/>
      <c r="V35" s="14" t="e">
        <f>VLOOKUP(E35,#REF!,14,FALSE)</f>
        <v>#REF!</v>
      </c>
      <c r="W35" s="14"/>
      <c r="X35" s="18">
        <v>64.81</v>
      </c>
      <c r="Y35" s="18">
        <v>1</v>
      </c>
      <c r="Z35" s="18" t="e">
        <f>VLOOKUP(F35,#REF!,9,FALSE)</f>
        <v>#REF!</v>
      </c>
      <c r="AA35" s="69">
        <v>40136861</v>
      </c>
      <c r="AB35" s="6"/>
      <c r="AC35" s="26">
        <v>581</v>
      </c>
      <c r="AD35" s="26"/>
      <c r="AE35" s="26">
        <v>8</v>
      </c>
      <c r="AF35" s="26"/>
      <c r="AG35" s="26"/>
      <c r="AH35" s="26"/>
      <c r="AI35" s="26"/>
      <c r="AJ35" s="26">
        <v>4</v>
      </c>
      <c r="AK35" s="26"/>
      <c r="AL35" s="26">
        <v>20</v>
      </c>
      <c r="AM35" s="26"/>
      <c r="AN35" s="26"/>
      <c r="AO35" s="26"/>
      <c r="AP35" s="26"/>
      <c r="AQ35" s="26">
        <v>24</v>
      </c>
      <c r="AR35" s="26"/>
      <c r="AS35" s="26"/>
      <c r="AT35" s="26"/>
      <c r="AU35" s="26">
        <v>214</v>
      </c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>
        <f t="shared" si="6"/>
        <v>270</v>
      </c>
      <c r="BI35" s="6">
        <f>X35+Y35</f>
        <v>65.81</v>
      </c>
      <c r="BJ35" s="6">
        <f t="shared" si="7"/>
        <v>76.510000000000005</v>
      </c>
      <c r="BL35" s="72">
        <v>-13.85</v>
      </c>
      <c r="BM35" s="6">
        <f t="shared" si="8"/>
        <v>62.660000000000004</v>
      </c>
      <c r="BN35" s="6">
        <f t="shared" si="9"/>
        <v>10.700000000000003</v>
      </c>
      <c r="BO35" s="82">
        <f t="shared" si="10"/>
        <v>0.13985099986929816</v>
      </c>
      <c r="BP35" s="6">
        <f t="shared" si="1"/>
        <v>38235.61</v>
      </c>
      <c r="BQ35" s="6">
        <f t="shared" si="2"/>
        <v>44452.310000000005</v>
      </c>
      <c r="BU35" s="6">
        <f t="shared" si="11"/>
        <v>80.240000000000009</v>
      </c>
      <c r="BW35" s="72">
        <f t="shared" si="24"/>
        <v>-13.85</v>
      </c>
      <c r="BX35" s="6">
        <f t="shared" si="13"/>
        <v>66.390000000000015</v>
      </c>
      <c r="BY35" s="6">
        <f t="shared" si="14"/>
        <v>14.430000000000007</v>
      </c>
      <c r="BZ35" s="82">
        <f t="shared" si="15"/>
        <v>0.17983549351944175</v>
      </c>
      <c r="CA35" s="6">
        <f t="shared" si="3"/>
        <v>38235.61</v>
      </c>
      <c r="CB35" s="6">
        <f t="shared" si="4"/>
        <v>46619.44</v>
      </c>
      <c r="CF35" s="82"/>
      <c r="CG35" s="6">
        <f t="shared" si="16"/>
        <v>17768.7</v>
      </c>
      <c r="CH35" s="6">
        <f t="shared" si="17"/>
        <v>20657.7</v>
      </c>
      <c r="CL35" s="82"/>
      <c r="CM35" s="6">
        <f t="shared" si="18"/>
        <v>17768.7</v>
      </c>
      <c r="CN35" s="6">
        <f t="shared" si="19"/>
        <v>21664.800000000003</v>
      </c>
    </row>
    <row r="36" spans="1:92" x14ac:dyDescent="0.25">
      <c r="A36" s="22">
        <v>33</v>
      </c>
      <c r="B36" s="23">
        <v>33</v>
      </c>
      <c r="C36" s="24" t="s">
        <v>14</v>
      </c>
      <c r="D36" s="53" t="s">
        <v>912</v>
      </c>
      <c r="E36" s="23">
        <v>405331</v>
      </c>
      <c r="F36" s="23">
        <v>78653</v>
      </c>
      <c r="G36" s="24" t="s">
        <v>913</v>
      </c>
      <c r="H36" s="71" t="str">
        <f t="shared" si="5"/>
        <v>100466-78653</v>
      </c>
      <c r="I36" s="23">
        <v>100466</v>
      </c>
      <c r="J36" s="24" t="s">
        <v>910</v>
      </c>
      <c r="K36" s="24" t="s">
        <v>19</v>
      </c>
      <c r="L36" s="24" t="s">
        <v>914</v>
      </c>
      <c r="M36" s="24" t="s">
        <v>21</v>
      </c>
      <c r="N36" s="25">
        <v>45108</v>
      </c>
      <c r="O36" s="25">
        <v>45473</v>
      </c>
      <c r="P36" s="10"/>
      <c r="Q36" s="10"/>
      <c r="R36" s="10"/>
      <c r="S36" s="11"/>
      <c r="T36" s="14" t="e">
        <f>VLOOKUP(E36,#REF!,12,FALSE)</f>
        <v>#REF!</v>
      </c>
      <c r="U36" s="14"/>
      <c r="V36" s="14" t="e">
        <f>VLOOKUP(E36,#REF!,14,FALSE)</f>
        <v>#REF!</v>
      </c>
      <c r="W36" s="14"/>
      <c r="X36" s="18">
        <v>68.02</v>
      </c>
      <c r="Y36" s="18">
        <v>1</v>
      </c>
      <c r="Z36" s="18" t="e">
        <f>VLOOKUP(F36,#REF!,9,FALSE)</f>
        <v>#REF!</v>
      </c>
      <c r="AA36" s="69">
        <v>40136861</v>
      </c>
      <c r="AB36" s="6"/>
      <c r="AC36" s="26">
        <v>691</v>
      </c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>
        <v>381</v>
      </c>
      <c r="AR36" s="26"/>
      <c r="AS36" s="26"/>
      <c r="AT36" s="26"/>
      <c r="AU36" s="26">
        <v>5</v>
      </c>
      <c r="AV36" s="26"/>
      <c r="AW36" s="26"/>
      <c r="AX36" s="26"/>
      <c r="AY36" s="26"/>
      <c r="AZ36" s="26"/>
      <c r="BA36" s="26">
        <v>4</v>
      </c>
      <c r="BB36" s="26"/>
      <c r="BC36" s="26"/>
      <c r="BD36" s="26"/>
      <c r="BE36" s="26"/>
      <c r="BF36" s="26"/>
      <c r="BG36" s="26"/>
      <c r="BH36" s="26">
        <f t="shared" si="6"/>
        <v>390</v>
      </c>
      <c r="BI36" s="6">
        <f>X36+Y36</f>
        <v>69.02</v>
      </c>
      <c r="BJ36" s="6">
        <f t="shared" si="7"/>
        <v>80.240000000000009</v>
      </c>
      <c r="BL36" s="72">
        <v>-17.309999999999999</v>
      </c>
      <c r="BM36" s="6">
        <f t="shared" si="8"/>
        <v>62.930000000000007</v>
      </c>
      <c r="BN36" s="6">
        <f t="shared" si="9"/>
        <v>11.220000000000013</v>
      </c>
      <c r="BO36" s="82">
        <f t="shared" si="10"/>
        <v>0.13983050847457643</v>
      </c>
      <c r="BP36" s="6">
        <f t="shared" si="1"/>
        <v>47692.82</v>
      </c>
      <c r="BQ36" s="6">
        <f t="shared" si="2"/>
        <v>55445.840000000004</v>
      </c>
      <c r="BU36" s="6">
        <f t="shared" si="11"/>
        <v>84.160000000000011</v>
      </c>
      <c r="BW36" s="72">
        <f t="shared" si="24"/>
        <v>-17.309999999999999</v>
      </c>
      <c r="BX36" s="6">
        <f t="shared" si="13"/>
        <v>66.850000000000009</v>
      </c>
      <c r="BY36" s="6">
        <f t="shared" si="14"/>
        <v>15.140000000000015</v>
      </c>
      <c r="BZ36" s="82">
        <f t="shared" si="15"/>
        <v>0.17989543726235757</v>
      </c>
      <c r="CA36" s="6">
        <f t="shared" si="3"/>
        <v>47692.82</v>
      </c>
      <c r="CB36" s="6">
        <f t="shared" si="4"/>
        <v>58154.560000000005</v>
      </c>
      <c r="CF36" s="82"/>
      <c r="CG36" s="6">
        <f t="shared" si="16"/>
        <v>26917.8</v>
      </c>
      <c r="CH36" s="6">
        <f t="shared" si="17"/>
        <v>31293.600000000002</v>
      </c>
      <c r="CL36" s="82"/>
      <c r="CM36" s="6">
        <f t="shared" si="18"/>
        <v>26917.8</v>
      </c>
      <c r="CN36" s="6">
        <f t="shared" si="19"/>
        <v>32822.400000000001</v>
      </c>
    </row>
    <row r="37" spans="1:92" x14ac:dyDescent="0.25">
      <c r="A37" s="22">
        <v>34</v>
      </c>
      <c r="B37" s="23">
        <v>34</v>
      </c>
      <c r="C37" s="24" t="s">
        <v>14</v>
      </c>
      <c r="D37" s="53" t="s">
        <v>915</v>
      </c>
      <c r="E37" s="23">
        <v>405407</v>
      </c>
      <c r="F37" s="23">
        <v>78654</v>
      </c>
      <c r="G37" s="24" t="s">
        <v>916</v>
      </c>
      <c r="H37" s="71" t="str">
        <f t="shared" si="5"/>
        <v>100466-78654</v>
      </c>
      <c r="I37" s="23">
        <v>100466</v>
      </c>
      <c r="J37" s="24" t="s">
        <v>910</v>
      </c>
      <c r="K37" s="24" t="s">
        <v>19</v>
      </c>
      <c r="L37" s="24" t="s">
        <v>914</v>
      </c>
      <c r="M37" s="24" t="s">
        <v>21</v>
      </c>
      <c r="N37" s="25">
        <v>45108</v>
      </c>
      <c r="O37" s="25">
        <v>45473</v>
      </c>
      <c r="P37" s="10"/>
      <c r="Q37" s="10"/>
      <c r="R37" s="10"/>
      <c r="S37" s="11"/>
      <c r="T37" s="14" t="e">
        <f>VLOOKUP(E37,#REF!,12,FALSE)</f>
        <v>#REF!</v>
      </c>
      <c r="U37" s="14"/>
      <c r="V37" s="14" t="e">
        <f>VLOOKUP(E37,#REF!,14,FALSE)</f>
        <v>#REF!</v>
      </c>
      <c r="W37" s="14"/>
      <c r="X37" s="18">
        <v>68.98</v>
      </c>
      <c r="Y37" s="18">
        <v>1</v>
      </c>
      <c r="Z37" s="18" t="e">
        <f>VLOOKUP(F37,#REF!,9,FALSE)</f>
        <v>#REF!</v>
      </c>
      <c r="AA37" s="69">
        <v>40136861</v>
      </c>
      <c r="AB37" s="6"/>
      <c r="AC37" s="26">
        <v>1488</v>
      </c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>
        <v>669</v>
      </c>
      <c r="AR37" s="26"/>
      <c r="AS37" s="26"/>
      <c r="AT37" s="26"/>
      <c r="AU37" s="26">
        <v>88</v>
      </c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>
        <f t="shared" si="6"/>
        <v>757</v>
      </c>
      <c r="BI37" s="6">
        <f>X37+Y37</f>
        <v>69.98</v>
      </c>
      <c r="BJ37" s="6">
        <f t="shared" si="7"/>
        <v>81.36</v>
      </c>
      <c r="BL37" s="72">
        <v>-13.85</v>
      </c>
      <c r="BM37" s="6">
        <f t="shared" si="8"/>
        <v>67.510000000000005</v>
      </c>
      <c r="BN37" s="6">
        <f t="shared" si="9"/>
        <v>11.379999999999995</v>
      </c>
      <c r="BO37" s="82">
        <f t="shared" si="10"/>
        <v>0.13987217305801372</v>
      </c>
      <c r="BP37" s="6">
        <f t="shared" si="1"/>
        <v>104130.24000000001</v>
      </c>
      <c r="BQ37" s="6">
        <f t="shared" si="2"/>
        <v>121063.67999999999</v>
      </c>
      <c r="BU37" s="6">
        <f t="shared" si="11"/>
        <v>85.33</v>
      </c>
      <c r="BW37" s="72">
        <f t="shared" si="24"/>
        <v>-13.85</v>
      </c>
      <c r="BX37" s="6">
        <f t="shared" si="13"/>
        <v>71.48</v>
      </c>
      <c r="BY37" s="6">
        <f t="shared" si="14"/>
        <v>15.349999999999994</v>
      </c>
      <c r="BZ37" s="82">
        <f t="shared" si="15"/>
        <v>0.17988983944685333</v>
      </c>
      <c r="CA37" s="6">
        <f t="shared" si="3"/>
        <v>104130.24000000001</v>
      </c>
      <c r="CB37" s="6">
        <f t="shared" si="4"/>
        <v>126971.04</v>
      </c>
      <c r="CF37" s="82"/>
      <c r="CG37" s="6">
        <f t="shared" si="16"/>
        <v>52974.86</v>
      </c>
      <c r="CH37" s="6">
        <f t="shared" si="17"/>
        <v>61589.52</v>
      </c>
      <c r="CL37" s="82"/>
      <c r="CM37" s="6">
        <f t="shared" si="18"/>
        <v>52974.86</v>
      </c>
      <c r="CN37" s="6">
        <f t="shared" si="19"/>
        <v>64594.81</v>
      </c>
    </row>
    <row r="38" spans="1:92" x14ac:dyDescent="0.25">
      <c r="A38" s="22">
        <v>35</v>
      </c>
      <c r="B38" s="23">
        <v>35</v>
      </c>
      <c r="C38" s="24" t="s">
        <v>14</v>
      </c>
      <c r="D38" s="53" t="s">
        <v>917</v>
      </c>
      <c r="E38" s="23">
        <v>409853</v>
      </c>
      <c r="F38" s="23">
        <v>55293</v>
      </c>
      <c r="G38" s="24" t="s">
        <v>918</v>
      </c>
      <c r="H38" s="71" t="str">
        <f t="shared" si="5"/>
        <v>100466-55293</v>
      </c>
      <c r="I38" s="23">
        <v>100466</v>
      </c>
      <c r="J38" s="24" t="s">
        <v>910</v>
      </c>
      <c r="K38" s="24" t="s">
        <v>19</v>
      </c>
      <c r="L38" s="24" t="s">
        <v>919</v>
      </c>
      <c r="M38" s="24" t="s">
        <v>21</v>
      </c>
      <c r="N38" s="25">
        <v>45108</v>
      </c>
      <c r="O38" s="25">
        <v>45473</v>
      </c>
      <c r="P38" s="10"/>
      <c r="Q38" s="10"/>
      <c r="R38" s="10"/>
      <c r="S38" s="11"/>
      <c r="T38" s="14" t="e">
        <f>VLOOKUP(E38,#REF!,12,FALSE)</f>
        <v>#REF!</v>
      </c>
      <c r="U38" s="14"/>
      <c r="V38" s="14" t="e">
        <f>VLOOKUP(E38,#REF!,14,FALSE)</f>
        <v>#REF!</v>
      </c>
      <c r="W38" s="14"/>
      <c r="X38" s="18">
        <v>38.049999999999997</v>
      </c>
      <c r="Y38" s="18">
        <v>1</v>
      </c>
      <c r="Z38" s="18" t="e">
        <f>VLOOKUP(F38,#REF!,9,FALSE)</f>
        <v>#REF!</v>
      </c>
      <c r="AA38" s="69">
        <v>40136861</v>
      </c>
      <c r="AB38" s="6"/>
      <c r="AC38" s="26">
        <v>9980</v>
      </c>
      <c r="AD38" s="26"/>
      <c r="AE38" s="26">
        <v>16</v>
      </c>
      <c r="AF38" s="26">
        <v>19</v>
      </c>
      <c r="AG38" s="26">
        <v>189</v>
      </c>
      <c r="AH38" s="26">
        <v>27</v>
      </c>
      <c r="AI38" s="26"/>
      <c r="AJ38" s="26">
        <v>224</v>
      </c>
      <c r="AK38" s="26">
        <v>371</v>
      </c>
      <c r="AL38" s="26">
        <v>52</v>
      </c>
      <c r="AM38" s="26"/>
      <c r="AN38" s="26">
        <v>1358</v>
      </c>
      <c r="AO38" s="26"/>
      <c r="AP38" s="26"/>
      <c r="AQ38" s="26">
        <v>896</v>
      </c>
      <c r="AR38" s="26"/>
      <c r="AS38" s="26">
        <v>448</v>
      </c>
      <c r="AT38" s="26">
        <v>33</v>
      </c>
      <c r="AU38" s="26">
        <v>86</v>
      </c>
      <c r="AV38" s="26"/>
      <c r="AW38" s="26">
        <v>8</v>
      </c>
      <c r="AX38" s="26"/>
      <c r="AY38" s="26"/>
      <c r="AZ38" s="26">
        <v>22</v>
      </c>
      <c r="BA38" s="26"/>
      <c r="BB38" s="26">
        <v>41</v>
      </c>
      <c r="BC38" s="26"/>
      <c r="BD38" s="26"/>
      <c r="BE38" s="26"/>
      <c r="BF38" s="26">
        <v>313</v>
      </c>
      <c r="BG38" s="26"/>
      <c r="BH38" s="26">
        <f t="shared" si="6"/>
        <v>4103</v>
      </c>
      <c r="BI38" s="6">
        <f>X38+Y38</f>
        <v>39.049999999999997</v>
      </c>
      <c r="BJ38" s="6">
        <f t="shared" si="7"/>
        <v>45.39</v>
      </c>
      <c r="BL38" s="72">
        <v>-5.87</v>
      </c>
      <c r="BM38" s="6">
        <f t="shared" si="8"/>
        <v>39.520000000000003</v>
      </c>
      <c r="BN38" s="6">
        <f t="shared" si="9"/>
        <v>6.3400000000000034</v>
      </c>
      <c r="BO38" s="82">
        <f t="shared" si="10"/>
        <v>0.13967834324741141</v>
      </c>
      <c r="BP38" s="6">
        <f t="shared" si="1"/>
        <v>389719</v>
      </c>
      <c r="BQ38" s="6">
        <f t="shared" si="2"/>
        <v>452992.2</v>
      </c>
      <c r="BU38" s="6">
        <f t="shared" si="11"/>
        <v>47.61</v>
      </c>
      <c r="BW38" s="72">
        <f t="shared" si="24"/>
        <v>-5.87</v>
      </c>
      <c r="BX38" s="6">
        <f t="shared" si="13"/>
        <v>41.74</v>
      </c>
      <c r="BY38" s="6">
        <f t="shared" si="14"/>
        <v>8.5600000000000023</v>
      </c>
      <c r="BZ38" s="82">
        <f t="shared" si="15"/>
        <v>0.17979416089056927</v>
      </c>
      <c r="CA38" s="6">
        <f t="shared" si="3"/>
        <v>389719</v>
      </c>
      <c r="CB38" s="6">
        <f t="shared" si="4"/>
        <v>475147.8</v>
      </c>
      <c r="CF38" s="82"/>
      <c r="CG38" s="6">
        <f t="shared" si="16"/>
        <v>160222.15</v>
      </c>
      <c r="CH38" s="6">
        <f t="shared" si="17"/>
        <v>186235.17</v>
      </c>
      <c r="CL38" s="82"/>
      <c r="CM38" s="6">
        <f t="shared" si="18"/>
        <v>160222.15</v>
      </c>
      <c r="CN38" s="6">
        <f t="shared" si="19"/>
        <v>195343.83</v>
      </c>
    </row>
    <row r="39" spans="1:92" x14ac:dyDescent="0.25">
      <c r="A39" s="22">
        <v>36</v>
      </c>
      <c r="B39" s="23">
        <v>36</v>
      </c>
      <c r="C39" s="24" t="s">
        <v>14</v>
      </c>
      <c r="D39" s="53" t="s">
        <v>920</v>
      </c>
      <c r="E39" s="23">
        <v>405626</v>
      </c>
      <c r="F39" s="23">
        <v>17020111120</v>
      </c>
      <c r="G39" s="24" t="s">
        <v>921</v>
      </c>
      <c r="H39" s="71" t="str">
        <f t="shared" si="5"/>
        <v>100530-17020111120</v>
      </c>
      <c r="I39" s="23">
        <v>100530</v>
      </c>
      <c r="J39" s="24" t="s">
        <v>922</v>
      </c>
      <c r="K39" s="24" t="s">
        <v>19</v>
      </c>
      <c r="L39" s="24" t="s">
        <v>295</v>
      </c>
      <c r="M39" s="24" t="s">
        <v>21</v>
      </c>
      <c r="N39" s="25">
        <v>45108</v>
      </c>
      <c r="O39" s="25">
        <v>45473</v>
      </c>
      <c r="P39" s="10"/>
      <c r="Q39" s="10"/>
      <c r="R39" s="10"/>
      <c r="S39" s="11"/>
      <c r="T39" s="14"/>
      <c r="U39" s="14"/>
      <c r="V39" s="14"/>
      <c r="W39" s="14"/>
      <c r="X39" s="18"/>
      <c r="Y39" s="18"/>
      <c r="Z39" s="18">
        <v>52.72</v>
      </c>
      <c r="AA39" s="18" t="s">
        <v>1735</v>
      </c>
      <c r="AB39" s="6"/>
      <c r="AC39" s="26">
        <v>1190</v>
      </c>
      <c r="AD39" s="26"/>
      <c r="AE39" s="26">
        <v>16</v>
      </c>
      <c r="AF39" s="26"/>
      <c r="AG39" s="26"/>
      <c r="AH39" s="26"/>
      <c r="AI39" s="26"/>
      <c r="AJ39" s="26"/>
      <c r="AK39" s="26"/>
      <c r="AL39" s="26">
        <v>47</v>
      </c>
      <c r="AM39" s="26"/>
      <c r="AN39" s="26"/>
      <c r="AO39" s="26"/>
      <c r="AP39" s="26"/>
      <c r="AQ39" s="26">
        <v>103</v>
      </c>
      <c r="AR39" s="26">
        <v>7</v>
      </c>
      <c r="AS39" s="26"/>
      <c r="AT39" s="26"/>
      <c r="AU39" s="26"/>
      <c r="AV39" s="26"/>
      <c r="AW39" s="26">
        <v>1</v>
      </c>
      <c r="AX39" s="26"/>
      <c r="AY39" s="26">
        <v>148</v>
      </c>
      <c r="AZ39" s="26"/>
      <c r="BA39" s="26"/>
      <c r="BB39" s="26">
        <v>188</v>
      </c>
      <c r="BC39" s="26"/>
      <c r="BD39" s="26">
        <v>30</v>
      </c>
      <c r="BE39" s="26"/>
      <c r="BF39" s="26">
        <v>42</v>
      </c>
      <c r="BG39" s="26"/>
      <c r="BH39" s="26">
        <f t="shared" si="6"/>
        <v>582</v>
      </c>
      <c r="BI39" s="6">
        <f>Z39</f>
        <v>52.72</v>
      </c>
      <c r="BJ39" s="6">
        <f t="shared" si="7"/>
        <v>61.29</v>
      </c>
      <c r="BL39" s="48">
        <f>VLOOKUP(H39,[1]NOI!F:K,6,FALSE)*-1</f>
        <v>-17.309999999999999</v>
      </c>
      <c r="BM39" s="6">
        <f t="shared" si="8"/>
        <v>43.980000000000004</v>
      </c>
      <c r="BN39" s="6">
        <f t="shared" si="9"/>
        <v>8.57</v>
      </c>
      <c r="BO39" s="82">
        <f t="shared" si="10"/>
        <v>0.13982705172132487</v>
      </c>
      <c r="BP39" s="6">
        <f t="shared" si="1"/>
        <v>62736.799999999996</v>
      </c>
      <c r="BQ39" s="6">
        <f t="shared" si="2"/>
        <v>72935.100000000006</v>
      </c>
      <c r="BU39" s="6">
        <f t="shared" si="11"/>
        <v>64.28</v>
      </c>
      <c r="BW39" s="48">
        <f t="shared" si="24"/>
        <v>-17.309999999999999</v>
      </c>
      <c r="BX39" s="6">
        <f t="shared" si="13"/>
        <v>46.97</v>
      </c>
      <c r="BY39" s="6">
        <f t="shared" si="14"/>
        <v>11.560000000000002</v>
      </c>
      <c r="BZ39" s="82">
        <f t="shared" si="15"/>
        <v>0.17983820784069698</v>
      </c>
      <c r="CA39" s="6">
        <f t="shared" si="3"/>
        <v>62736.799999999996</v>
      </c>
      <c r="CB39" s="6">
        <f t="shared" si="4"/>
        <v>76493.2</v>
      </c>
      <c r="CF39" s="82"/>
      <c r="CG39" s="6">
        <f t="shared" si="16"/>
        <v>30683.040000000001</v>
      </c>
      <c r="CH39" s="6">
        <f t="shared" si="17"/>
        <v>35670.78</v>
      </c>
      <c r="CL39" s="82"/>
      <c r="CM39" s="6">
        <f t="shared" si="18"/>
        <v>30683.040000000001</v>
      </c>
      <c r="CN39" s="6">
        <f t="shared" si="19"/>
        <v>37410.959999999999</v>
      </c>
    </row>
    <row r="40" spans="1:92" x14ac:dyDescent="0.25">
      <c r="A40" s="22">
        <v>37</v>
      </c>
      <c r="B40" s="23">
        <v>37</v>
      </c>
      <c r="C40" s="24" t="s">
        <v>14</v>
      </c>
      <c r="D40" s="53" t="s">
        <v>923</v>
      </c>
      <c r="E40" s="23">
        <v>405622</v>
      </c>
      <c r="F40" s="23">
        <v>17021101120</v>
      </c>
      <c r="G40" s="24" t="s">
        <v>924</v>
      </c>
      <c r="H40" s="71" t="str">
        <f t="shared" si="5"/>
        <v>100530-17021101120</v>
      </c>
      <c r="I40" s="23">
        <v>100530</v>
      </c>
      <c r="J40" s="24" t="s">
        <v>922</v>
      </c>
      <c r="K40" s="24" t="s">
        <v>19</v>
      </c>
      <c r="L40" s="24" t="s">
        <v>300</v>
      </c>
      <c r="M40" s="24" t="s">
        <v>21</v>
      </c>
      <c r="N40" s="25">
        <v>45108</v>
      </c>
      <c r="O40" s="25">
        <v>45473</v>
      </c>
      <c r="P40" s="10"/>
      <c r="Q40" s="10"/>
      <c r="R40" s="10"/>
      <c r="S40" s="11"/>
      <c r="T40" s="14"/>
      <c r="U40" s="14"/>
      <c r="V40" s="14"/>
      <c r="W40" s="14"/>
      <c r="X40" s="18"/>
      <c r="Y40" s="18"/>
      <c r="Z40" s="18">
        <v>52.15</v>
      </c>
      <c r="AA40" s="18" t="s">
        <v>1735</v>
      </c>
      <c r="AB40" s="6"/>
      <c r="AC40" s="26">
        <v>878</v>
      </c>
      <c r="AD40" s="26"/>
      <c r="AE40" s="26"/>
      <c r="AF40" s="26"/>
      <c r="AG40" s="26"/>
      <c r="AH40" s="26">
        <v>1</v>
      </c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>
        <v>86</v>
      </c>
      <c r="AU40" s="26">
        <v>87</v>
      </c>
      <c r="AV40" s="26"/>
      <c r="AW40" s="26"/>
      <c r="AX40" s="26"/>
      <c r="AY40" s="26"/>
      <c r="AZ40" s="26"/>
      <c r="BA40" s="26"/>
      <c r="BB40" s="26">
        <v>47</v>
      </c>
      <c r="BC40" s="26"/>
      <c r="BD40" s="26">
        <v>45</v>
      </c>
      <c r="BE40" s="26"/>
      <c r="BF40" s="26"/>
      <c r="BG40" s="26"/>
      <c r="BH40" s="26">
        <f t="shared" si="6"/>
        <v>266</v>
      </c>
      <c r="BI40" s="6">
        <f>Z40</f>
        <v>52.15</v>
      </c>
      <c r="BJ40" s="6">
        <f t="shared" si="7"/>
        <v>60.62</v>
      </c>
      <c r="BL40" s="48">
        <f>VLOOKUP(H40,[1]NOI!F:K,6,FALSE)*-1</f>
        <v>-12.98</v>
      </c>
      <c r="BM40" s="6">
        <f t="shared" si="8"/>
        <v>47.64</v>
      </c>
      <c r="BN40" s="6">
        <f t="shared" si="9"/>
        <v>8.4699999999999989</v>
      </c>
      <c r="BO40" s="82">
        <f t="shared" si="10"/>
        <v>0.13972286374133949</v>
      </c>
      <c r="BP40" s="6">
        <f t="shared" si="1"/>
        <v>45787.7</v>
      </c>
      <c r="BQ40" s="6">
        <f t="shared" si="2"/>
        <v>53224.36</v>
      </c>
      <c r="BU40" s="6">
        <f t="shared" si="11"/>
        <v>63.58</v>
      </c>
      <c r="BW40" s="48">
        <f t="shared" si="24"/>
        <v>-12.98</v>
      </c>
      <c r="BX40" s="6">
        <f t="shared" si="13"/>
        <v>50.599999999999994</v>
      </c>
      <c r="BY40" s="6">
        <f t="shared" si="14"/>
        <v>11.43</v>
      </c>
      <c r="BZ40" s="82">
        <f t="shared" si="15"/>
        <v>0.1797735136835483</v>
      </c>
      <c r="CA40" s="6">
        <f t="shared" si="3"/>
        <v>45787.7</v>
      </c>
      <c r="CB40" s="6">
        <f t="shared" si="4"/>
        <v>55823.24</v>
      </c>
      <c r="CF40" s="82"/>
      <c r="CG40" s="6">
        <f t="shared" si="16"/>
        <v>13871.9</v>
      </c>
      <c r="CH40" s="6">
        <f t="shared" si="17"/>
        <v>16124.92</v>
      </c>
      <c r="CL40" s="82"/>
      <c r="CM40" s="6">
        <f t="shared" si="18"/>
        <v>13871.9</v>
      </c>
      <c r="CN40" s="6">
        <f t="shared" si="19"/>
        <v>16912.28</v>
      </c>
    </row>
    <row r="41" spans="1:92" x14ac:dyDescent="0.25">
      <c r="A41" s="22">
        <v>38</v>
      </c>
      <c r="B41" s="23">
        <v>38</v>
      </c>
      <c r="C41" s="24" t="s">
        <v>14</v>
      </c>
      <c r="D41" s="53" t="s">
        <v>925</v>
      </c>
      <c r="E41" s="23">
        <v>100132</v>
      </c>
      <c r="F41" s="24" t="s">
        <v>926</v>
      </c>
      <c r="G41" s="24" t="s">
        <v>927</v>
      </c>
      <c r="H41" s="71" t="str">
        <f t="shared" si="5"/>
        <v>100066-5990/566672</v>
      </c>
      <c r="I41" s="23">
        <v>100066</v>
      </c>
      <c r="J41" s="24" t="s">
        <v>928</v>
      </c>
      <c r="K41" s="24" t="s">
        <v>19</v>
      </c>
      <c r="L41" s="24" t="s">
        <v>929</v>
      </c>
      <c r="M41" s="24" t="s">
        <v>21</v>
      </c>
      <c r="N41" s="25">
        <v>45108</v>
      </c>
      <c r="O41" s="25">
        <v>45473</v>
      </c>
      <c r="P41" s="10"/>
      <c r="Q41" s="10"/>
      <c r="R41" s="10">
        <v>36.78</v>
      </c>
      <c r="S41" s="11" t="s">
        <v>1693</v>
      </c>
      <c r="T41" s="14"/>
      <c r="U41" s="14"/>
      <c r="V41" s="14">
        <v>36.78</v>
      </c>
      <c r="W41" s="14"/>
      <c r="X41" s="18"/>
      <c r="Y41" s="18"/>
      <c r="Z41" s="18"/>
      <c r="AA41" s="18"/>
      <c r="AB41" s="6"/>
      <c r="AC41" s="26">
        <v>309</v>
      </c>
      <c r="AD41" s="26"/>
      <c r="AE41" s="26">
        <v>4</v>
      </c>
      <c r="AF41" s="26">
        <v>15</v>
      </c>
      <c r="AG41" s="26"/>
      <c r="AH41" s="26"/>
      <c r="AI41" s="26"/>
      <c r="AJ41" s="26"/>
      <c r="AK41" s="26"/>
      <c r="AL41" s="26">
        <v>19</v>
      </c>
      <c r="AM41" s="26"/>
      <c r="AN41" s="26"/>
      <c r="AO41" s="26"/>
      <c r="AP41" s="26"/>
      <c r="AQ41" s="26"/>
      <c r="AR41" s="26">
        <v>28</v>
      </c>
      <c r="AS41" s="26"/>
      <c r="AT41" s="26">
        <v>1</v>
      </c>
      <c r="AU41" s="26"/>
      <c r="AV41" s="26"/>
      <c r="AW41" s="26"/>
      <c r="AX41" s="26">
        <v>1</v>
      </c>
      <c r="AY41" s="26"/>
      <c r="AZ41" s="26">
        <v>1</v>
      </c>
      <c r="BA41" s="26"/>
      <c r="BB41" s="26">
        <v>29</v>
      </c>
      <c r="BC41" s="26"/>
      <c r="BD41" s="26"/>
      <c r="BE41" s="26"/>
      <c r="BF41" s="26"/>
      <c r="BG41" s="26"/>
      <c r="BH41" s="26">
        <f t="shared" si="6"/>
        <v>98</v>
      </c>
      <c r="BI41" s="6">
        <f>V41</f>
        <v>36.78</v>
      </c>
      <c r="BJ41" s="6">
        <f t="shared" si="7"/>
        <v>42.75</v>
      </c>
      <c r="BM41" s="6">
        <f t="shared" si="8"/>
        <v>42.75</v>
      </c>
      <c r="BN41" s="6">
        <f t="shared" si="9"/>
        <v>5.9699999999999989</v>
      </c>
      <c r="BO41" s="82">
        <f t="shared" si="10"/>
        <v>0.13964912280701752</v>
      </c>
      <c r="BP41" s="6">
        <f t="shared" si="1"/>
        <v>11365.02</v>
      </c>
      <c r="BQ41" s="6">
        <f t="shared" si="2"/>
        <v>13209.75</v>
      </c>
      <c r="BU41" s="6">
        <f t="shared" si="11"/>
        <v>44.839999999999996</v>
      </c>
      <c r="BX41" s="6">
        <f t="shared" si="13"/>
        <v>44.839999999999996</v>
      </c>
      <c r="BY41" s="6">
        <f t="shared" si="14"/>
        <v>8.0599999999999952</v>
      </c>
      <c r="BZ41" s="82">
        <f t="shared" si="15"/>
        <v>0.17975022301516494</v>
      </c>
      <c r="CA41" s="6">
        <f t="shared" si="3"/>
        <v>11365.02</v>
      </c>
      <c r="CB41" s="6">
        <f t="shared" si="4"/>
        <v>13855.56</v>
      </c>
      <c r="CF41" s="82"/>
      <c r="CG41" s="6">
        <f t="shared" si="16"/>
        <v>3604.44</v>
      </c>
      <c r="CH41" s="6">
        <f t="shared" si="17"/>
        <v>4189.5</v>
      </c>
      <c r="CL41" s="82"/>
      <c r="CM41" s="6">
        <f t="shared" si="18"/>
        <v>3604.44</v>
      </c>
      <c r="CN41" s="6">
        <f t="shared" si="19"/>
        <v>4394.32</v>
      </c>
    </row>
    <row r="42" spans="1:92" x14ac:dyDescent="0.25">
      <c r="A42" s="22">
        <v>39</v>
      </c>
      <c r="B42" s="23">
        <v>39</v>
      </c>
      <c r="C42" s="24" t="s">
        <v>14</v>
      </c>
      <c r="D42" s="53" t="s">
        <v>930</v>
      </c>
      <c r="E42" s="23">
        <v>140434</v>
      </c>
      <c r="F42" s="24" t="s">
        <v>931</v>
      </c>
      <c r="G42" s="24" t="s">
        <v>932</v>
      </c>
      <c r="H42" s="71" t="str">
        <f t="shared" si="5"/>
        <v>110596-11109b</v>
      </c>
      <c r="I42" s="23">
        <v>110596</v>
      </c>
      <c r="J42" s="24" t="s">
        <v>933</v>
      </c>
      <c r="K42" s="24" t="s">
        <v>934</v>
      </c>
      <c r="L42" s="24" t="s">
        <v>935</v>
      </c>
      <c r="M42" s="24" t="s">
        <v>21</v>
      </c>
      <c r="N42" s="25">
        <v>45108</v>
      </c>
      <c r="O42" s="25">
        <v>45473</v>
      </c>
      <c r="P42" s="10">
        <v>14.98</v>
      </c>
      <c r="Q42" s="10"/>
      <c r="R42" s="10"/>
      <c r="S42" s="11" t="s">
        <v>1694</v>
      </c>
      <c r="T42" s="14">
        <v>14.98</v>
      </c>
      <c r="U42" s="14">
        <v>1</v>
      </c>
      <c r="V42" s="14"/>
      <c r="W42" s="14"/>
      <c r="X42" s="18"/>
      <c r="Y42" s="18"/>
      <c r="Z42" s="18"/>
      <c r="AA42" s="18"/>
      <c r="AB42" s="6"/>
      <c r="AC42" s="26">
        <v>187</v>
      </c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>
        <f t="shared" si="6"/>
        <v>0</v>
      </c>
      <c r="BI42" s="6">
        <f>T42+U42</f>
        <v>15.98</v>
      </c>
      <c r="BJ42" s="6">
        <f t="shared" si="7"/>
        <v>18.57</v>
      </c>
      <c r="BM42" s="6">
        <f t="shared" si="8"/>
        <v>18.57</v>
      </c>
      <c r="BN42" s="6">
        <f t="shared" si="9"/>
        <v>2.59</v>
      </c>
      <c r="BO42" s="82">
        <f t="shared" si="10"/>
        <v>0.13947226709746902</v>
      </c>
      <c r="BP42" s="6">
        <f t="shared" si="1"/>
        <v>2988.26</v>
      </c>
      <c r="BQ42" s="6">
        <f t="shared" si="2"/>
        <v>3472.59</v>
      </c>
      <c r="BU42" s="6">
        <f t="shared" si="11"/>
        <v>19.470000000000002</v>
      </c>
      <c r="BX42" s="6">
        <f t="shared" si="13"/>
        <v>19.470000000000002</v>
      </c>
      <c r="BY42" s="6">
        <f t="shared" si="14"/>
        <v>3.490000000000002</v>
      </c>
      <c r="BZ42" s="82">
        <f t="shared" si="15"/>
        <v>0.17925012840267085</v>
      </c>
      <c r="CA42" s="6">
        <f t="shared" si="3"/>
        <v>2988.26</v>
      </c>
      <c r="CB42" s="6">
        <f t="shared" si="4"/>
        <v>3640.8900000000003</v>
      </c>
      <c r="CF42" s="82"/>
      <c r="CG42" s="6">
        <f t="shared" si="16"/>
        <v>0</v>
      </c>
      <c r="CH42" s="6">
        <f t="shared" si="17"/>
        <v>0</v>
      </c>
      <c r="CL42" s="82"/>
      <c r="CM42" s="6">
        <f t="shared" si="18"/>
        <v>0</v>
      </c>
      <c r="CN42" s="6">
        <f t="shared" si="19"/>
        <v>0</v>
      </c>
    </row>
    <row r="43" spans="1:92" x14ac:dyDescent="0.25">
      <c r="A43" s="22">
        <v>40</v>
      </c>
      <c r="B43" s="23">
        <v>40</v>
      </c>
      <c r="C43" s="24" t="s">
        <v>14</v>
      </c>
      <c r="D43" s="53" t="s">
        <v>936</v>
      </c>
      <c r="E43" s="23">
        <v>142922</v>
      </c>
      <c r="F43" s="23">
        <v>311</v>
      </c>
      <c r="G43" s="24" t="s">
        <v>938</v>
      </c>
      <c r="H43" s="71" t="str">
        <f t="shared" si="5"/>
        <v>101148-311</v>
      </c>
      <c r="I43" s="23">
        <v>101148</v>
      </c>
      <c r="J43" s="24" t="s">
        <v>937</v>
      </c>
      <c r="K43" s="24" t="s">
        <v>19</v>
      </c>
      <c r="L43" s="24" t="s">
        <v>939</v>
      </c>
      <c r="M43" s="24" t="s">
        <v>21</v>
      </c>
      <c r="N43" s="25">
        <v>45108</v>
      </c>
      <c r="O43" s="25">
        <v>45473</v>
      </c>
      <c r="P43" s="10"/>
      <c r="Q43" s="10"/>
      <c r="R43" s="10"/>
      <c r="S43" s="11"/>
      <c r="T43" s="14"/>
      <c r="U43" s="14"/>
      <c r="V43" s="14"/>
      <c r="W43" s="14"/>
      <c r="X43" s="18"/>
      <c r="Y43" s="18"/>
      <c r="Z43" s="18">
        <v>67.3</v>
      </c>
      <c r="AA43" s="18" t="s">
        <v>1695</v>
      </c>
      <c r="AB43" s="6"/>
      <c r="AC43" s="26">
        <v>1711</v>
      </c>
      <c r="AD43" s="26">
        <v>137</v>
      </c>
      <c r="AE43" s="26">
        <v>8</v>
      </c>
      <c r="AF43" s="26"/>
      <c r="AG43" s="26"/>
      <c r="AH43" s="26">
        <v>7</v>
      </c>
      <c r="AI43" s="26"/>
      <c r="AJ43" s="26">
        <v>1</v>
      </c>
      <c r="AK43" s="26">
        <v>45</v>
      </c>
      <c r="AL43" s="26">
        <v>36</v>
      </c>
      <c r="AM43" s="26">
        <v>400</v>
      </c>
      <c r="AN43" s="26"/>
      <c r="AO43" s="26"/>
      <c r="AP43" s="26">
        <v>70</v>
      </c>
      <c r="AQ43" s="26">
        <v>63</v>
      </c>
      <c r="AR43" s="26">
        <v>5</v>
      </c>
      <c r="AS43" s="26"/>
      <c r="AT43" s="26"/>
      <c r="AU43" s="26">
        <v>1</v>
      </c>
      <c r="AV43" s="26"/>
      <c r="AW43" s="26"/>
      <c r="AX43" s="26">
        <v>3</v>
      </c>
      <c r="AY43" s="26"/>
      <c r="AZ43" s="26">
        <v>12</v>
      </c>
      <c r="BA43" s="26"/>
      <c r="BB43" s="26">
        <v>4</v>
      </c>
      <c r="BC43" s="26"/>
      <c r="BD43" s="26"/>
      <c r="BE43" s="26"/>
      <c r="BF43" s="26"/>
      <c r="BG43" s="26"/>
      <c r="BH43" s="26">
        <f t="shared" si="6"/>
        <v>792</v>
      </c>
      <c r="BI43" s="6">
        <f>Z43</f>
        <v>67.3</v>
      </c>
      <c r="BJ43" s="6">
        <f t="shared" si="7"/>
        <v>78.240000000000009</v>
      </c>
      <c r="BM43" s="6">
        <f t="shared" si="8"/>
        <v>78.240000000000009</v>
      </c>
      <c r="BN43" s="6">
        <f t="shared" si="9"/>
        <v>10.940000000000012</v>
      </c>
      <c r="BO43" s="82">
        <f t="shared" si="10"/>
        <v>0.1398261758691208</v>
      </c>
      <c r="BP43" s="6">
        <f t="shared" si="1"/>
        <v>115150.29999999999</v>
      </c>
      <c r="BQ43" s="6">
        <f t="shared" si="2"/>
        <v>133868.64000000001</v>
      </c>
      <c r="BU43" s="6">
        <f t="shared" si="11"/>
        <v>82.06</v>
      </c>
      <c r="BX43" s="6">
        <f t="shared" si="13"/>
        <v>82.06</v>
      </c>
      <c r="BY43" s="6">
        <f t="shared" si="14"/>
        <v>14.760000000000005</v>
      </c>
      <c r="BZ43" s="82">
        <f t="shared" si="15"/>
        <v>0.17986838898367055</v>
      </c>
      <c r="CA43" s="6">
        <f t="shared" si="3"/>
        <v>115150.29999999999</v>
      </c>
      <c r="CB43" s="6">
        <f t="shared" si="4"/>
        <v>140404.66</v>
      </c>
      <c r="CF43" s="82"/>
      <c r="CG43" s="6">
        <f t="shared" si="16"/>
        <v>53301.599999999999</v>
      </c>
      <c r="CH43" s="6">
        <f t="shared" si="17"/>
        <v>61966.080000000009</v>
      </c>
      <c r="CL43" s="82"/>
      <c r="CM43" s="6">
        <f t="shared" si="18"/>
        <v>53301.599999999999</v>
      </c>
      <c r="CN43" s="6">
        <f t="shared" si="19"/>
        <v>64991.520000000004</v>
      </c>
    </row>
    <row r="44" spans="1:92" x14ac:dyDescent="0.25">
      <c r="A44" s="22">
        <v>41</v>
      </c>
      <c r="B44" s="23">
        <v>41</v>
      </c>
      <c r="C44" s="24" t="s">
        <v>14</v>
      </c>
      <c r="D44" s="53" t="s">
        <v>940</v>
      </c>
      <c r="E44" s="23">
        <v>142923</v>
      </c>
      <c r="F44" s="23">
        <v>314</v>
      </c>
      <c r="G44" s="24" t="s">
        <v>941</v>
      </c>
      <c r="H44" s="71" t="str">
        <f t="shared" si="5"/>
        <v>101148-314</v>
      </c>
      <c r="I44" s="23">
        <v>101148</v>
      </c>
      <c r="J44" s="24" t="s">
        <v>937</v>
      </c>
      <c r="K44" s="24" t="s">
        <v>19</v>
      </c>
      <c r="L44" s="24" t="s">
        <v>939</v>
      </c>
      <c r="M44" s="24" t="s">
        <v>21</v>
      </c>
      <c r="N44" s="25">
        <v>45108</v>
      </c>
      <c r="O44" s="25">
        <v>45473</v>
      </c>
      <c r="P44" s="10"/>
      <c r="Q44" s="10"/>
      <c r="R44" s="10"/>
      <c r="S44" s="11"/>
      <c r="T44" s="14"/>
      <c r="U44" s="14"/>
      <c r="V44" s="14"/>
      <c r="W44" s="14"/>
      <c r="X44" s="18"/>
      <c r="Y44" s="18"/>
      <c r="Z44" s="18">
        <v>66.849999999999994</v>
      </c>
      <c r="AA44" s="18" t="s">
        <v>1695</v>
      </c>
      <c r="AB44" s="6"/>
      <c r="AC44" s="26">
        <v>1082</v>
      </c>
      <c r="AD44" s="26">
        <v>47</v>
      </c>
      <c r="AE44" s="26">
        <v>2</v>
      </c>
      <c r="AF44" s="26">
        <v>1</v>
      </c>
      <c r="AG44" s="26"/>
      <c r="AH44" s="26">
        <v>6</v>
      </c>
      <c r="AI44" s="26"/>
      <c r="AJ44" s="26"/>
      <c r="AK44" s="26">
        <v>3</v>
      </c>
      <c r="AL44" s="26">
        <v>7</v>
      </c>
      <c r="AM44" s="26"/>
      <c r="AN44" s="26"/>
      <c r="AO44" s="26"/>
      <c r="AP44" s="26"/>
      <c r="AQ44" s="26">
        <v>18</v>
      </c>
      <c r="AR44" s="26"/>
      <c r="AS44" s="26"/>
      <c r="AT44" s="26"/>
      <c r="AU44" s="26"/>
      <c r="AV44" s="26">
        <v>2</v>
      </c>
      <c r="AW44" s="26"/>
      <c r="AX44" s="26"/>
      <c r="AY44" s="26"/>
      <c r="AZ44" s="26"/>
      <c r="BA44" s="26"/>
      <c r="BB44" s="26">
        <v>10</v>
      </c>
      <c r="BC44" s="26"/>
      <c r="BD44" s="26">
        <v>36</v>
      </c>
      <c r="BE44" s="26"/>
      <c r="BF44" s="26"/>
      <c r="BG44" s="26"/>
      <c r="BH44" s="26">
        <f t="shared" si="6"/>
        <v>132</v>
      </c>
      <c r="BI44" s="6">
        <f>Z44</f>
        <v>66.849999999999994</v>
      </c>
      <c r="BJ44" s="6">
        <f t="shared" si="7"/>
        <v>77.72</v>
      </c>
      <c r="BM44" s="6">
        <f t="shared" si="8"/>
        <v>77.72</v>
      </c>
      <c r="BN44" s="6">
        <f t="shared" si="9"/>
        <v>10.870000000000005</v>
      </c>
      <c r="BO44" s="82">
        <f t="shared" si="10"/>
        <v>0.13986103962943908</v>
      </c>
      <c r="BP44" s="6">
        <f t="shared" si="1"/>
        <v>72331.7</v>
      </c>
      <c r="BQ44" s="6">
        <f t="shared" si="2"/>
        <v>84093.04</v>
      </c>
      <c r="BU44" s="6">
        <f t="shared" si="11"/>
        <v>81.510000000000005</v>
      </c>
      <c r="BX44" s="6">
        <f t="shared" si="13"/>
        <v>81.510000000000005</v>
      </c>
      <c r="BY44" s="6">
        <f t="shared" si="14"/>
        <v>14.660000000000011</v>
      </c>
      <c r="BZ44" s="82">
        <f t="shared" si="15"/>
        <v>0.17985523248681157</v>
      </c>
      <c r="CA44" s="6">
        <f t="shared" si="3"/>
        <v>72331.7</v>
      </c>
      <c r="CB44" s="6">
        <f t="shared" si="4"/>
        <v>88193.82</v>
      </c>
      <c r="CF44" s="82"/>
      <c r="CG44" s="6">
        <f t="shared" si="16"/>
        <v>8824.1999999999989</v>
      </c>
      <c r="CH44" s="6">
        <f t="shared" si="17"/>
        <v>10259.039999999999</v>
      </c>
      <c r="CL44" s="82"/>
      <c r="CM44" s="6">
        <f t="shared" si="18"/>
        <v>8824.1999999999989</v>
      </c>
      <c r="CN44" s="6">
        <f t="shared" si="19"/>
        <v>10759.320000000002</v>
      </c>
    </row>
    <row r="45" spans="1:92" x14ac:dyDescent="0.25">
      <c r="A45" s="22">
        <v>42</v>
      </c>
      <c r="B45" s="23">
        <v>42</v>
      </c>
      <c r="C45" s="24" t="s">
        <v>14</v>
      </c>
      <c r="D45" s="53" t="s">
        <v>942</v>
      </c>
      <c r="E45" s="23">
        <v>144922</v>
      </c>
      <c r="F45" s="23">
        <v>13009</v>
      </c>
      <c r="G45" s="24" t="s">
        <v>943</v>
      </c>
      <c r="H45" s="71" t="str">
        <f t="shared" si="5"/>
        <v>115102-13009</v>
      </c>
      <c r="I45" s="23">
        <v>115102</v>
      </c>
      <c r="J45" s="24" t="s">
        <v>944</v>
      </c>
      <c r="K45" s="24" t="s">
        <v>19</v>
      </c>
      <c r="L45" s="24" t="s">
        <v>200</v>
      </c>
      <c r="M45" s="24" t="s">
        <v>21</v>
      </c>
      <c r="N45" s="25">
        <v>45108</v>
      </c>
      <c r="O45" s="25">
        <v>45473</v>
      </c>
      <c r="P45" s="10"/>
      <c r="Q45" s="10"/>
      <c r="R45" s="10"/>
      <c r="S45" s="11"/>
      <c r="T45" s="14"/>
      <c r="U45" s="14"/>
      <c r="V45" s="14" t="e">
        <f>VLOOKUP(E45,#REF!,14,FALSE)</f>
        <v>#REF!</v>
      </c>
      <c r="W45" s="14"/>
      <c r="X45" s="18"/>
      <c r="Y45" s="18"/>
      <c r="Z45" s="18"/>
      <c r="AA45" s="18"/>
      <c r="AB45" s="6"/>
      <c r="AC45" s="26">
        <v>713</v>
      </c>
      <c r="AD45" s="26"/>
      <c r="AE45" s="26"/>
      <c r="AF45" s="26">
        <v>19</v>
      </c>
      <c r="AG45" s="26"/>
      <c r="AH45" s="26"/>
      <c r="AI45" s="26"/>
      <c r="AJ45" s="26">
        <v>4</v>
      </c>
      <c r="AK45" s="26"/>
      <c r="AL45" s="26"/>
      <c r="AM45" s="26"/>
      <c r="AN45" s="26"/>
      <c r="AO45" s="26"/>
      <c r="AP45" s="26"/>
      <c r="AQ45" s="26">
        <v>179</v>
      </c>
      <c r="AR45" s="26"/>
      <c r="AS45" s="26"/>
      <c r="AT45" s="26">
        <v>12</v>
      </c>
      <c r="AU45" s="26"/>
      <c r="AV45" s="26"/>
      <c r="AW45" s="26"/>
      <c r="AX45" s="26"/>
      <c r="AY45" s="26"/>
      <c r="AZ45" s="26"/>
      <c r="BA45" s="26"/>
      <c r="BB45" s="26">
        <v>8</v>
      </c>
      <c r="BC45" s="26"/>
      <c r="BD45" s="26"/>
      <c r="BE45" s="26"/>
      <c r="BF45" s="26"/>
      <c r="BG45" s="26"/>
      <c r="BH45" s="26">
        <f t="shared" si="6"/>
        <v>222</v>
      </c>
      <c r="BI45" s="6" t="e">
        <f t="shared" ref="BI45:BI57" si="25">V45</f>
        <v>#REF!</v>
      </c>
      <c r="BJ45" s="6" t="e">
        <f t="shared" si="7"/>
        <v>#REF!</v>
      </c>
      <c r="BM45" s="6" t="e">
        <f t="shared" si="8"/>
        <v>#REF!</v>
      </c>
      <c r="BN45" s="6" t="e">
        <f t="shared" si="9"/>
        <v>#REF!</v>
      </c>
      <c r="BO45" s="82" t="e">
        <f t="shared" si="10"/>
        <v>#REF!</v>
      </c>
      <c r="BP45" s="6" t="e">
        <f t="shared" si="1"/>
        <v>#REF!</v>
      </c>
      <c r="BQ45" s="6" t="e">
        <f t="shared" si="2"/>
        <v>#REF!</v>
      </c>
      <c r="BU45" s="6" t="e">
        <f t="shared" si="11"/>
        <v>#REF!</v>
      </c>
      <c r="BX45" s="6" t="e">
        <f t="shared" si="13"/>
        <v>#REF!</v>
      </c>
      <c r="BY45" s="6" t="e">
        <f t="shared" si="14"/>
        <v>#REF!</v>
      </c>
      <c r="BZ45" s="82" t="e">
        <f t="shared" si="15"/>
        <v>#REF!</v>
      </c>
      <c r="CA45" s="6" t="e">
        <f t="shared" si="3"/>
        <v>#REF!</v>
      </c>
      <c r="CB45" s="6" t="e">
        <f t="shared" si="4"/>
        <v>#REF!</v>
      </c>
      <c r="CF45" s="82"/>
      <c r="CG45" s="6" t="e">
        <f t="shared" si="16"/>
        <v>#REF!</v>
      </c>
      <c r="CH45" s="6" t="e">
        <f t="shared" si="17"/>
        <v>#REF!</v>
      </c>
      <c r="CL45" s="82"/>
      <c r="CM45" s="6" t="e">
        <f t="shared" si="18"/>
        <v>#REF!</v>
      </c>
      <c r="CN45" s="6" t="e">
        <f t="shared" si="19"/>
        <v>#REF!</v>
      </c>
    </row>
    <row r="46" spans="1:92" x14ac:dyDescent="0.25">
      <c r="A46" s="22">
        <v>43</v>
      </c>
      <c r="B46" s="23">
        <v>43</v>
      </c>
      <c r="C46" s="24" t="s">
        <v>14</v>
      </c>
      <c r="D46" s="53" t="s">
        <v>945</v>
      </c>
      <c r="E46" s="23">
        <v>140888</v>
      </c>
      <c r="F46" s="23">
        <v>16001</v>
      </c>
      <c r="G46" s="24" t="s">
        <v>946</v>
      </c>
      <c r="H46" s="71" t="str">
        <f t="shared" si="5"/>
        <v>115102-16001</v>
      </c>
      <c r="I46" s="23">
        <v>115102</v>
      </c>
      <c r="J46" s="24" t="s">
        <v>944</v>
      </c>
      <c r="K46" s="24" t="s">
        <v>19</v>
      </c>
      <c r="L46" s="24" t="s">
        <v>200</v>
      </c>
      <c r="M46" s="24" t="s">
        <v>21</v>
      </c>
      <c r="N46" s="25">
        <v>45108</v>
      </c>
      <c r="O46" s="25">
        <v>45473</v>
      </c>
      <c r="P46" s="10"/>
      <c r="Q46" s="10"/>
      <c r="R46" s="10"/>
      <c r="S46" s="11"/>
      <c r="T46" s="14"/>
      <c r="U46" s="14"/>
      <c r="V46" s="14" t="e">
        <f>VLOOKUP(E46,#REF!,14,FALSE)</f>
        <v>#REF!</v>
      </c>
      <c r="W46" s="14"/>
      <c r="X46" s="18"/>
      <c r="Y46" s="18"/>
      <c r="Z46" s="18"/>
      <c r="AA46" s="18"/>
      <c r="AB46" s="6"/>
      <c r="AC46" s="26">
        <v>2077</v>
      </c>
      <c r="AD46" s="26"/>
      <c r="AE46" s="26"/>
      <c r="AF46" s="26"/>
      <c r="AG46" s="26"/>
      <c r="AH46" s="26"/>
      <c r="AI46" s="26"/>
      <c r="AJ46" s="26">
        <v>5</v>
      </c>
      <c r="AK46" s="26"/>
      <c r="AL46" s="26"/>
      <c r="AM46" s="26"/>
      <c r="AN46" s="26"/>
      <c r="AO46" s="26">
        <v>698</v>
      </c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>
        <f t="shared" si="6"/>
        <v>703</v>
      </c>
      <c r="BI46" s="6" t="e">
        <f t="shared" si="25"/>
        <v>#REF!</v>
      </c>
      <c r="BJ46" s="6" t="e">
        <f t="shared" si="7"/>
        <v>#REF!</v>
      </c>
      <c r="BM46" s="6" t="e">
        <f t="shared" si="8"/>
        <v>#REF!</v>
      </c>
      <c r="BN46" s="6" t="e">
        <f t="shared" si="9"/>
        <v>#REF!</v>
      </c>
      <c r="BO46" s="82" t="e">
        <f t="shared" si="10"/>
        <v>#REF!</v>
      </c>
      <c r="BP46" s="6" t="e">
        <f t="shared" si="1"/>
        <v>#REF!</v>
      </c>
      <c r="BQ46" s="6" t="e">
        <f t="shared" si="2"/>
        <v>#REF!</v>
      </c>
      <c r="BU46" s="6" t="e">
        <f t="shared" si="11"/>
        <v>#REF!</v>
      </c>
      <c r="BX46" s="6" t="e">
        <f t="shared" si="13"/>
        <v>#REF!</v>
      </c>
      <c r="BY46" s="6" t="e">
        <f t="shared" si="14"/>
        <v>#REF!</v>
      </c>
      <c r="BZ46" s="82" t="e">
        <f t="shared" si="15"/>
        <v>#REF!</v>
      </c>
      <c r="CA46" s="6" t="e">
        <f t="shared" si="3"/>
        <v>#REF!</v>
      </c>
      <c r="CB46" s="6" t="e">
        <f t="shared" si="4"/>
        <v>#REF!</v>
      </c>
      <c r="CF46" s="82"/>
      <c r="CG46" s="6" t="e">
        <f t="shared" si="16"/>
        <v>#REF!</v>
      </c>
      <c r="CH46" s="6" t="e">
        <f t="shared" si="17"/>
        <v>#REF!</v>
      </c>
      <c r="CL46" s="82"/>
      <c r="CM46" s="6" t="e">
        <f t="shared" si="18"/>
        <v>#REF!</v>
      </c>
      <c r="CN46" s="6" t="e">
        <f t="shared" si="19"/>
        <v>#REF!</v>
      </c>
    </row>
    <row r="47" spans="1:92" x14ac:dyDescent="0.25">
      <c r="A47" s="22">
        <v>44</v>
      </c>
      <c r="B47" s="23">
        <v>44</v>
      </c>
      <c r="C47" s="24" t="s">
        <v>14</v>
      </c>
      <c r="D47" s="53" t="s">
        <v>947</v>
      </c>
      <c r="E47" s="23">
        <v>202576</v>
      </c>
      <c r="F47" s="23">
        <v>13001</v>
      </c>
      <c r="G47" s="24" t="s">
        <v>948</v>
      </c>
      <c r="H47" s="71" t="str">
        <f t="shared" si="5"/>
        <v>115102-13001</v>
      </c>
      <c r="I47" s="23">
        <v>115102</v>
      </c>
      <c r="J47" s="24" t="s">
        <v>944</v>
      </c>
      <c r="K47" s="24" t="s">
        <v>19</v>
      </c>
      <c r="L47" s="24" t="s">
        <v>200</v>
      </c>
      <c r="M47" s="24" t="s">
        <v>21</v>
      </c>
      <c r="N47" s="25">
        <v>45108</v>
      </c>
      <c r="O47" s="25">
        <v>45473</v>
      </c>
      <c r="P47" s="10"/>
      <c r="Q47" s="10"/>
      <c r="R47" s="10"/>
      <c r="S47" s="11"/>
      <c r="T47" s="14"/>
      <c r="U47" s="14"/>
      <c r="V47" s="14" t="e">
        <f>VLOOKUP(E47,#REF!,14,FALSE)</f>
        <v>#REF!</v>
      </c>
      <c r="W47" s="14"/>
      <c r="X47" s="18"/>
      <c r="Y47" s="18"/>
      <c r="Z47" s="18"/>
      <c r="AA47" s="18"/>
      <c r="AB47" s="6"/>
      <c r="AC47" s="26">
        <v>1378</v>
      </c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>
        <v>104</v>
      </c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>
        <f t="shared" si="6"/>
        <v>104</v>
      </c>
      <c r="BI47" s="6" t="e">
        <f t="shared" si="25"/>
        <v>#REF!</v>
      </c>
      <c r="BJ47" s="6" t="e">
        <f t="shared" si="7"/>
        <v>#REF!</v>
      </c>
      <c r="BM47" s="6" t="e">
        <f t="shared" si="8"/>
        <v>#REF!</v>
      </c>
      <c r="BN47" s="6" t="e">
        <f t="shared" si="9"/>
        <v>#REF!</v>
      </c>
      <c r="BO47" s="82" t="e">
        <f t="shared" si="10"/>
        <v>#REF!</v>
      </c>
      <c r="BP47" s="6" t="e">
        <f t="shared" si="1"/>
        <v>#REF!</v>
      </c>
      <c r="BQ47" s="6" t="e">
        <f t="shared" si="2"/>
        <v>#REF!</v>
      </c>
      <c r="BU47" s="6" t="e">
        <f t="shared" si="11"/>
        <v>#REF!</v>
      </c>
      <c r="BX47" s="6" t="e">
        <f t="shared" si="13"/>
        <v>#REF!</v>
      </c>
      <c r="BY47" s="6" t="e">
        <f t="shared" si="14"/>
        <v>#REF!</v>
      </c>
      <c r="BZ47" s="82" t="e">
        <f t="shared" si="15"/>
        <v>#REF!</v>
      </c>
      <c r="CA47" s="6" t="e">
        <f t="shared" si="3"/>
        <v>#REF!</v>
      </c>
      <c r="CB47" s="6" t="e">
        <f t="shared" si="4"/>
        <v>#REF!</v>
      </c>
      <c r="CF47" s="82"/>
      <c r="CG47" s="6" t="e">
        <f t="shared" si="16"/>
        <v>#REF!</v>
      </c>
      <c r="CH47" s="6" t="e">
        <f t="shared" si="17"/>
        <v>#REF!</v>
      </c>
      <c r="CL47" s="82"/>
      <c r="CM47" s="6" t="e">
        <f t="shared" si="18"/>
        <v>#REF!</v>
      </c>
      <c r="CN47" s="6" t="e">
        <f t="shared" si="19"/>
        <v>#REF!</v>
      </c>
    </row>
    <row r="48" spans="1:92" x14ac:dyDescent="0.25">
      <c r="A48" s="22">
        <v>45</v>
      </c>
      <c r="B48" s="23">
        <v>45</v>
      </c>
      <c r="C48" s="24" t="s">
        <v>14</v>
      </c>
      <c r="D48" s="53" t="s">
        <v>949</v>
      </c>
      <c r="E48" s="23">
        <v>202579</v>
      </c>
      <c r="F48" s="24" t="s">
        <v>950</v>
      </c>
      <c r="G48" s="24" t="s">
        <v>951</v>
      </c>
      <c r="H48" s="71" t="str">
        <f t="shared" si="5"/>
        <v>115102-12004-R4</v>
      </c>
      <c r="I48" s="23">
        <v>115102</v>
      </c>
      <c r="J48" s="24" t="s">
        <v>944</v>
      </c>
      <c r="K48" s="24" t="s">
        <v>19</v>
      </c>
      <c r="L48" s="24" t="s">
        <v>200</v>
      </c>
      <c r="M48" s="24" t="s">
        <v>21</v>
      </c>
      <c r="N48" s="25">
        <v>45108</v>
      </c>
      <c r="O48" s="25">
        <v>45473</v>
      </c>
      <c r="P48" s="10"/>
      <c r="Q48" s="10"/>
      <c r="R48" s="10"/>
      <c r="S48" s="11"/>
      <c r="T48" s="14"/>
      <c r="U48" s="14"/>
      <c r="V48" s="14" t="e">
        <f>VLOOKUP(E48,#REF!,14,FALSE)</f>
        <v>#REF!</v>
      </c>
      <c r="W48" s="14"/>
      <c r="X48" s="18"/>
      <c r="Y48" s="18"/>
      <c r="Z48" s="18"/>
      <c r="AA48" s="18"/>
      <c r="AB48" s="6"/>
      <c r="AC48" s="26">
        <v>395</v>
      </c>
      <c r="AD48" s="26"/>
      <c r="AE48" s="26">
        <v>13</v>
      </c>
      <c r="AF48" s="26">
        <v>8</v>
      </c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>
        <v>10</v>
      </c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>
        <f t="shared" si="6"/>
        <v>31</v>
      </c>
      <c r="BI48" s="6" t="e">
        <f t="shared" si="25"/>
        <v>#REF!</v>
      </c>
      <c r="BJ48" s="6" t="e">
        <f t="shared" si="7"/>
        <v>#REF!</v>
      </c>
      <c r="BM48" s="6" t="e">
        <f t="shared" si="8"/>
        <v>#REF!</v>
      </c>
      <c r="BN48" s="6" t="e">
        <f t="shared" si="9"/>
        <v>#REF!</v>
      </c>
      <c r="BO48" s="82" t="e">
        <f t="shared" si="10"/>
        <v>#REF!</v>
      </c>
      <c r="BP48" s="6" t="e">
        <f t="shared" si="1"/>
        <v>#REF!</v>
      </c>
      <c r="BQ48" s="6" t="e">
        <f t="shared" si="2"/>
        <v>#REF!</v>
      </c>
      <c r="BU48" s="6" t="e">
        <f t="shared" si="11"/>
        <v>#REF!</v>
      </c>
      <c r="BX48" s="6" t="e">
        <f t="shared" si="13"/>
        <v>#REF!</v>
      </c>
      <c r="BY48" s="6" t="e">
        <f t="shared" si="14"/>
        <v>#REF!</v>
      </c>
      <c r="BZ48" s="82" t="e">
        <f t="shared" si="15"/>
        <v>#REF!</v>
      </c>
      <c r="CA48" s="6" t="e">
        <f t="shared" si="3"/>
        <v>#REF!</v>
      </c>
      <c r="CB48" s="6" t="e">
        <f t="shared" si="4"/>
        <v>#REF!</v>
      </c>
      <c r="CF48" s="82"/>
      <c r="CG48" s="6" t="e">
        <f t="shared" si="16"/>
        <v>#REF!</v>
      </c>
      <c r="CH48" s="6" t="e">
        <f t="shared" si="17"/>
        <v>#REF!</v>
      </c>
      <c r="CL48" s="82"/>
      <c r="CM48" s="6" t="e">
        <f t="shared" si="18"/>
        <v>#REF!</v>
      </c>
      <c r="CN48" s="6" t="e">
        <f t="shared" si="19"/>
        <v>#REF!</v>
      </c>
    </row>
    <row r="49" spans="1:92" x14ac:dyDescent="0.25">
      <c r="A49" s="22">
        <v>46</v>
      </c>
      <c r="B49" s="23">
        <v>46</v>
      </c>
      <c r="C49" s="24" t="s">
        <v>14</v>
      </c>
      <c r="D49" s="53" t="s">
        <v>952</v>
      </c>
      <c r="E49" s="23">
        <v>251233</v>
      </c>
      <c r="F49" s="23">
        <v>16002</v>
      </c>
      <c r="G49" s="24" t="s">
        <v>953</v>
      </c>
      <c r="H49" s="71" t="str">
        <f t="shared" si="5"/>
        <v>115102-16002</v>
      </c>
      <c r="I49" s="23">
        <v>115102</v>
      </c>
      <c r="J49" s="24" t="s">
        <v>944</v>
      </c>
      <c r="K49" s="24" t="s">
        <v>19</v>
      </c>
      <c r="L49" s="24" t="s">
        <v>200</v>
      </c>
      <c r="M49" s="24" t="s">
        <v>21</v>
      </c>
      <c r="N49" s="25">
        <v>45108</v>
      </c>
      <c r="O49" s="25">
        <v>45473</v>
      </c>
      <c r="P49" s="10"/>
      <c r="Q49" s="10"/>
      <c r="R49" s="10"/>
      <c r="S49" s="11"/>
      <c r="T49" s="14"/>
      <c r="U49" s="14"/>
      <c r="V49" s="14" t="e">
        <f>VLOOKUP(E49,#REF!,14,FALSE)</f>
        <v>#REF!</v>
      </c>
      <c r="W49" s="14"/>
      <c r="X49" s="18"/>
      <c r="Y49" s="18"/>
      <c r="Z49" s="18"/>
      <c r="AA49" s="18"/>
      <c r="AB49" s="6"/>
      <c r="AC49" s="26">
        <v>1410</v>
      </c>
      <c r="AD49" s="26"/>
      <c r="AE49" s="26"/>
      <c r="AF49" s="26"/>
      <c r="AG49" s="26"/>
      <c r="AH49" s="26"/>
      <c r="AI49" s="26"/>
      <c r="AJ49" s="26">
        <v>5</v>
      </c>
      <c r="AK49" s="26"/>
      <c r="AL49" s="26">
        <v>1</v>
      </c>
      <c r="AM49" s="26"/>
      <c r="AN49" s="26"/>
      <c r="AO49" s="26">
        <v>724</v>
      </c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>
        <f t="shared" si="6"/>
        <v>730</v>
      </c>
      <c r="BI49" s="6" t="e">
        <f t="shared" si="25"/>
        <v>#REF!</v>
      </c>
      <c r="BJ49" s="6" t="e">
        <f t="shared" si="7"/>
        <v>#REF!</v>
      </c>
      <c r="BM49" s="6" t="e">
        <f t="shared" si="8"/>
        <v>#REF!</v>
      </c>
      <c r="BN49" s="6" t="e">
        <f t="shared" si="9"/>
        <v>#REF!</v>
      </c>
      <c r="BO49" s="82" t="e">
        <f t="shared" si="10"/>
        <v>#REF!</v>
      </c>
      <c r="BP49" s="6" t="e">
        <f t="shared" si="1"/>
        <v>#REF!</v>
      </c>
      <c r="BQ49" s="6" t="e">
        <f t="shared" si="2"/>
        <v>#REF!</v>
      </c>
      <c r="BU49" s="6" t="e">
        <f t="shared" si="11"/>
        <v>#REF!</v>
      </c>
      <c r="BX49" s="6" t="e">
        <f t="shared" si="13"/>
        <v>#REF!</v>
      </c>
      <c r="BY49" s="6" t="e">
        <f t="shared" si="14"/>
        <v>#REF!</v>
      </c>
      <c r="BZ49" s="82" t="e">
        <f t="shared" si="15"/>
        <v>#REF!</v>
      </c>
      <c r="CA49" s="6" t="e">
        <f t="shared" si="3"/>
        <v>#REF!</v>
      </c>
      <c r="CB49" s="6" t="e">
        <f t="shared" si="4"/>
        <v>#REF!</v>
      </c>
      <c r="CF49" s="82"/>
      <c r="CG49" s="6" t="e">
        <f t="shared" si="16"/>
        <v>#REF!</v>
      </c>
      <c r="CH49" s="6" t="e">
        <f t="shared" si="17"/>
        <v>#REF!</v>
      </c>
      <c r="CL49" s="82"/>
      <c r="CM49" s="6" t="e">
        <f t="shared" si="18"/>
        <v>#REF!</v>
      </c>
      <c r="CN49" s="6" t="e">
        <f t="shared" si="19"/>
        <v>#REF!</v>
      </c>
    </row>
    <row r="50" spans="1:92" x14ac:dyDescent="0.25">
      <c r="A50" s="22">
        <v>47</v>
      </c>
      <c r="B50" s="23">
        <v>46</v>
      </c>
      <c r="C50" s="24" t="s">
        <v>14</v>
      </c>
      <c r="D50" s="53" t="s">
        <v>952</v>
      </c>
      <c r="E50" s="23">
        <v>149344</v>
      </c>
      <c r="F50" s="23">
        <v>16002</v>
      </c>
      <c r="G50" s="24" t="s">
        <v>953</v>
      </c>
      <c r="H50" s="71" t="str">
        <f t="shared" si="5"/>
        <v>115102-16002</v>
      </c>
      <c r="I50" s="23">
        <v>115102</v>
      </c>
      <c r="J50" s="24" t="s">
        <v>944</v>
      </c>
      <c r="K50" s="24" t="s">
        <v>19</v>
      </c>
      <c r="L50" s="24" t="s">
        <v>200</v>
      </c>
      <c r="M50" s="24" t="s">
        <v>21</v>
      </c>
      <c r="N50" s="25">
        <v>45108</v>
      </c>
      <c r="O50" s="25">
        <v>45473</v>
      </c>
      <c r="P50" s="10"/>
      <c r="Q50" s="10"/>
      <c r="R50" s="10"/>
      <c r="S50" s="11"/>
      <c r="T50" s="14"/>
      <c r="U50" s="14"/>
      <c r="V50" s="14" t="e">
        <f>VLOOKUP(E50,#REF!,14,FALSE)</f>
        <v>#REF!</v>
      </c>
      <c r="W50" s="14"/>
      <c r="X50" s="18"/>
      <c r="Y50" s="18"/>
      <c r="Z50" s="18"/>
      <c r="AA50" s="18"/>
      <c r="AB50" s="6"/>
      <c r="AC50" s="26">
        <v>1410</v>
      </c>
      <c r="AD50" s="26"/>
      <c r="AE50" s="26">
        <v>5</v>
      </c>
      <c r="AF50" s="26">
        <v>50</v>
      </c>
      <c r="AG50" s="26"/>
      <c r="AH50" s="26"/>
      <c r="AI50" s="26"/>
      <c r="AJ50" s="26">
        <v>5</v>
      </c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>
        <f t="shared" si="6"/>
        <v>60</v>
      </c>
      <c r="BI50" s="6" t="e">
        <f t="shared" si="25"/>
        <v>#REF!</v>
      </c>
      <c r="BJ50" s="6" t="e">
        <f t="shared" si="7"/>
        <v>#REF!</v>
      </c>
      <c r="BM50" s="6" t="e">
        <f t="shared" si="8"/>
        <v>#REF!</v>
      </c>
      <c r="BN50" s="6" t="e">
        <f t="shared" si="9"/>
        <v>#REF!</v>
      </c>
      <c r="BO50" s="82" t="e">
        <f t="shared" si="10"/>
        <v>#REF!</v>
      </c>
      <c r="BP50" s="6" t="e">
        <f t="shared" si="1"/>
        <v>#REF!</v>
      </c>
      <c r="BQ50" s="6" t="e">
        <f t="shared" si="2"/>
        <v>#REF!</v>
      </c>
      <c r="BU50" s="6" t="e">
        <f t="shared" si="11"/>
        <v>#REF!</v>
      </c>
      <c r="BX50" s="6" t="e">
        <f t="shared" si="13"/>
        <v>#REF!</v>
      </c>
      <c r="BY50" s="6" t="e">
        <f t="shared" si="14"/>
        <v>#REF!</v>
      </c>
      <c r="BZ50" s="82" t="e">
        <f t="shared" si="15"/>
        <v>#REF!</v>
      </c>
      <c r="CA50" s="6" t="e">
        <f t="shared" si="3"/>
        <v>#REF!</v>
      </c>
      <c r="CB50" s="6" t="e">
        <f t="shared" si="4"/>
        <v>#REF!</v>
      </c>
      <c r="CF50" s="82"/>
      <c r="CG50" s="6" t="e">
        <f t="shared" si="16"/>
        <v>#REF!</v>
      </c>
      <c r="CH50" s="6" t="e">
        <f t="shared" si="17"/>
        <v>#REF!</v>
      </c>
      <c r="CL50" s="82"/>
      <c r="CM50" s="6" t="e">
        <f t="shared" si="18"/>
        <v>#REF!</v>
      </c>
      <c r="CN50" s="6" t="e">
        <f t="shared" si="19"/>
        <v>#REF!</v>
      </c>
    </row>
    <row r="51" spans="1:92" x14ac:dyDescent="0.25">
      <c r="A51" s="22">
        <v>48</v>
      </c>
      <c r="B51" s="23">
        <v>47</v>
      </c>
      <c r="C51" s="24" t="s">
        <v>14</v>
      </c>
      <c r="D51" s="53" t="s">
        <v>954</v>
      </c>
      <c r="E51" s="23">
        <v>102813</v>
      </c>
      <c r="F51" s="23">
        <v>2009</v>
      </c>
      <c r="G51" s="24" t="s">
        <v>956</v>
      </c>
      <c r="H51" s="71" t="str">
        <f t="shared" si="5"/>
        <v>100442-2009</v>
      </c>
      <c r="I51" s="23">
        <v>100442</v>
      </c>
      <c r="J51" s="24" t="s">
        <v>955</v>
      </c>
      <c r="K51" s="24" t="s">
        <v>19</v>
      </c>
      <c r="L51" s="24" t="s">
        <v>957</v>
      </c>
      <c r="M51" s="24" t="s">
        <v>21</v>
      </c>
      <c r="N51" s="25">
        <v>45108</v>
      </c>
      <c r="O51" s="25">
        <v>45473</v>
      </c>
      <c r="P51" s="10"/>
      <c r="Q51" s="10"/>
      <c r="R51" s="10"/>
      <c r="S51" s="11" t="s">
        <v>1696</v>
      </c>
      <c r="T51" s="14"/>
      <c r="U51" s="14"/>
      <c r="V51" s="14">
        <v>28.13</v>
      </c>
      <c r="W51" s="14"/>
      <c r="X51" s="18"/>
      <c r="Y51" s="18"/>
      <c r="Z51" s="18"/>
      <c r="AA51" s="18"/>
      <c r="AB51" s="6"/>
      <c r="AC51" s="26">
        <v>755</v>
      </c>
      <c r="AD51" s="26"/>
      <c r="AE51" s="26">
        <v>8</v>
      </c>
      <c r="AF51" s="26"/>
      <c r="AG51" s="26"/>
      <c r="AH51" s="26"/>
      <c r="AI51" s="26"/>
      <c r="AJ51" s="26"/>
      <c r="AK51" s="26"/>
      <c r="AL51" s="26"/>
      <c r="AM51" s="26">
        <v>11</v>
      </c>
      <c r="AN51" s="26"/>
      <c r="AO51" s="26"/>
      <c r="AP51" s="26"/>
      <c r="AQ51" s="26">
        <v>117</v>
      </c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>
        <v>6</v>
      </c>
      <c r="BC51" s="26"/>
      <c r="BD51" s="26"/>
      <c r="BE51" s="26"/>
      <c r="BF51" s="26"/>
      <c r="BG51" s="26"/>
      <c r="BH51" s="26">
        <f t="shared" si="6"/>
        <v>142</v>
      </c>
      <c r="BI51" s="6">
        <f t="shared" si="25"/>
        <v>28.13</v>
      </c>
      <c r="BJ51" s="6">
        <f t="shared" si="7"/>
        <v>32.69</v>
      </c>
      <c r="BM51" s="6">
        <f t="shared" si="8"/>
        <v>32.69</v>
      </c>
      <c r="BN51" s="6">
        <f t="shared" si="9"/>
        <v>4.5599999999999987</v>
      </c>
      <c r="BO51" s="82">
        <f t="shared" si="10"/>
        <v>0.13949219944937286</v>
      </c>
      <c r="BP51" s="6">
        <f t="shared" si="1"/>
        <v>21238.149999999998</v>
      </c>
      <c r="BQ51" s="6">
        <f t="shared" si="2"/>
        <v>24680.949999999997</v>
      </c>
      <c r="BU51" s="6">
        <f t="shared" si="11"/>
        <v>34.29</v>
      </c>
      <c r="BX51" s="6">
        <f t="shared" si="13"/>
        <v>34.29</v>
      </c>
      <c r="BY51" s="6">
        <f t="shared" si="14"/>
        <v>6.16</v>
      </c>
      <c r="BZ51" s="82">
        <f t="shared" si="15"/>
        <v>0.17964421114027415</v>
      </c>
      <c r="CA51" s="6">
        <f t="shared" si="3"/>
        <v>21238.149999999998</v>
      </c>
      <c r="CB51" s="6">
        <f t="shared" si="4"/>
        <v>25888.95</v>
      </c>
      <c r="CF51" s="82"/>
      <c r="CG51" s="6">
        <f t="shared" si="16"/>
        <v>3994.46</v>
      </c>
      <c r="CH51" s="6">
        <f t="shared" si="17"/>
        <v>4641.9799999999996</v>
      </c>
      <c r="CL51" s="82"/>
      <c r="CM51" s="6">
        <f t="shared" si="18"/>
        <v>3994.46</v>
      </c>
      <c r="CN51" s="6">
        <f t="shared" si="19"/>
        <v>4869.18</v>
      </c>
    </row>
    <row r="52" spans="1:92" x14ac:dyDescent="0.25">
      <c r="A52" s="22">
        <v>49</v>
      </c>
      <c r="B52" s="23">
        <v>48</v>
      </c>
      <c r="C52" s="24" t="s">
        <v>14</v>
      </c>
      <c r="D52" s="53" t="s">
        <v>958</v>
      </c>
      <c r="E52" s="23">
        <v>113293</v>
      </c>
      <c r="F52" s="23">
        <v>2014</v>
      </c>
      <c r="G52" s="24" t="s">
        <v>959</v>
      </c>
      <c r="H52" s="71" t="str">
        <f t="shared" si="5"/>
        <v>100442-2014</v>
      </c>
      <c r="I52" s="23">
        <v>100442</v>
      </c>
      <c r="J52" s="24" t="s">
        <v>955</v>
      </c>
      <c r="K52" s="24" t="s">
        <v>19</v>
      </c>
      <c r="L52" s="24" t="s">
        <v>957</v>
      </c>
      <c r="M52" s="24" t="s">
        <v>21</v>
      </c>
      <c r="N52" s="25">
        <v>45108</v>
      </c>
      <c r="O52" s="25">
        <v>45473</v>
      </c>
      <c r="P52" s="10"/>
      <c r="Q52" s="10"/>
      <c r="R52" s="10"/>
      <c r="S52" s="11" t="s">
        <v>1696</v>
      </c>
      <c r="T52" s="14"/>
      <c r="U52" s="14"/>
      <c r="V52" s="14">
        <v>28.13</v>
      </c>
      <c r="W52" s="14"/>
      <c r="X52" s="18"/>
      <c r="Y52" s="18"/>
      <c r="Z52" s="18"/>
      <c r="AA52" s="18"/>
      <c r="AB52" s="6"/>
      <c r="AC52" s="26">
        <v>1136</v>
      </c>
      <c r="AD52" s="26">
        <v>193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>
        <v>4</v>
      </c>
      <c r="AR52" s="26"/>
      <c r="AS52" s="26">
        <v>134</v>
      </c>
      <c r="AT52" s="26"/>
      <c r="AU52" s="26"/>
      <c r="AV52" s="26"/>
      <c r="AW52" s="26">
        <v>39</v>
      </c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>
        <f t="shared" si="6"/>
        <v>370</v>
      </c>
      <c r="BI52" s="6">
        <f t="shared" si="25"/>
        <v>28.13</v>
      </c>
      <c r="BJ52" s="6">
        <f t="shared" si="7"/>
        <v>32.69</v>
      </c>
      <c r="BM52" s="6">
        <f t="shared" si="8"/>
        <v>32.69</v>
      </c>
      <c r="BN52" s="6">
        <f t="shared" si="9"/>
        <v>4.5599999999999987</v>
      </c>
      <c r="BO52" s="82">
        <f t="shared" si="10"/>
        <v>0.13949219944937286</v>
      </c>
      <c r="BP52" s="6">
        <f t="shared" si="1"/>
        <v>31955.68</v>
      </c>
      <c r="BQ52" s="6">
        <f t="shared" si="2"/>
        <v>37135.839999999997</v>
      </c>
      <c r="BU52" s="6">
        <f t="shared" si="11"/>
        <v>34.29</v>
      </c>
      <c r="BX52" s="6">
        <f t="shared" si="13"/>
        <v>34.29</v>
      </c>
      <c r="BY52" s="6">
        <f t="shared" si="14"/>
        <v>6.16</v>
      </c>
      <c r="BZ52" s="82">
        <f t="shared" si="15"/>
        <v>0.17964421114027415</v>
      </c>
      <c r="CA52" s="6">
        <f t="shared" si="3"/>
        <v>31955.68</v>
      </c>
      <c r="CB52" s="6">
        <f t="shared" si="4"/>
        <v>38953.440000000002</v>
      </c>
      <c r="CF52" s="82"/>
      <c r="CG52" s="6">
        <f t="shared" si="16"/>
        <v>10408.1</v>
      </c>
      <c r="CH52" s="6">
        <f t="shared" si="17"/>
        <v>12095.3</v>
      </c>
      <c r="CL52" s="82"/>
      <c r="CM52" s="6">
        <f t="shared" si="18"/>
        <v>10408.1</v>
      </c>
      <c r="CN52" s="6">
        <f t="shared" si="19"/>
        <v>12687.3</v>
      </c>
    </row>
    <row r="53" spans="1:92" x14ac:dyDescent="0.25">
      <c r="A53" s="22">
        <v>50</v>
      </c>
      <c r="B53" s="23">
        <v>49</v>
      </c>
      <c r="C53" s="24" t="s">
        <v>14</v>
      </c>
      <c r="D53" s="53" t="s">
        <v>960</v>
      </c>
      <c r="E53" s="23">
        <v>134573</v>
      </c>
      <c r="F53" s="23">
        <v>2016</v>
      </c>
      <c r="G53" s="24" t="s">
        <v>961</v>
      </c>
      <c r="H53" s="71" t="str">
        <f t="shared" si="5"/>
        <v>100442-2016</v>
      </c>
      <c r="I53" s="23">
        <v>100442</v>
      </c>
      <c r="J53" s="24" t="s">
        <v>955</v>
      </c>
      <c r="K53" s="24" t="s">
        <v>19</v>
      </c>
      <c r="L53" s="24" t="s">
        <v>957</v>
      </c>
      <c r="M53" s="24" t="s">
        <v>21</v>
      </c>
      <c r="N53" s="25">
        <v>45108</v>
      </c>
      <c r="O53" s="25">
        <v>45473</v>
      </c>
      <c r="P53" s="10"/>
      <c r="Q53" s="10"/>
      <c r="R53" s="10"/>
      <c r="S53" s="11" t="s">
        <v>1696</v>
      </c>
      <c r="T53" s="14"/>
      <c r="U53" s="14"/>
      <c r="V53" s="14">
        <v>28.13</v>
      </c>
      <c r="W53" s="14"/>
      <c r="X53" s="18"/>
      <c r="Y53" s="18"/>
      <c r="Z53" s="18"/>
      <c r="AA53" s="18"/>
      <c r="AB53" s="6"/>
      <c r="AC53" s="26">
        <v>281</v>
      </c>
      <c r="AD53" s="26"/>
      <c r="AE53" s="26"/>
      <c r="AF53" s="26"/>
      <c r="AG53" s="26">
        <v>3</v>
      </c>
      <c r="AH53" s="26"/>
      <c r="AI53" s="26"/>
      <c r="AJ53" s="26"/>
      <c r="AK53" s="26"/>
      <c r="AL53" s="26"/>
      <c r="AM53" s="26">
        <v>3</v>
      </c>
      <c r="AN53" s="26"/>
      <c r="AO53" s="26"/>
      <c r="AP53" s="26"/>
      <c r="AQ53" s="26"/>
      <c r="AR53" s="26">
        <v>12</v>
      </c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>
        <f t="shared" si="6"/>
        <v>18</v>
      </c>
      <c r="BI53" s="6">
        <f t="shared" si="25"/>
        <v>28.13</v>
      </c>
      <c r="BJ53" s="6">
        <f t="shared" si="7"/>
        <v>32.69</v>
      </c>
      <c r="BM53" s="6">
        <f t="shared" si="8"/>
        <v>32.69</v>
      </c>
      <c r="BN53" s="6">
        <f t="shared" si="9"/>
        <v>4.5599999999999987</v>
      </c>
      <c r="BO53" s="82">
        <f t="shared" si="10"/>
        <v>0.13949219944937286</v>
      </c>
      <c r="BP53" s="6">
        <f t="shared" si="1"/>
        <v>7904.53</v>
      </c>
      <c r="BQ53" s="6">
        <f t="shared" si="2"/>
        <v>9185.89</v>
      </c>
      <c r="BU53" s="6">
        <f t="shared" si="11"/>
        <v>34.29</v>
      </c>
      <c r="BX53" s="6">
        <f t="shared" si="13"/>
        <v>34.29</v>
      </c>
      <c r="BY53" s="6">
        <f t="shared" si="14"/>
        <v>6.16</v>
      </c>
      <c r="BZ53" s="82">
        <f t="shared" si="15"/>
        <v>0.17964421114027415</v>
      </c>
      <c r="CA53" s="6">
        <f t="shared" si="3"/>
        <v>7904.53</v>
      </c>
      <c r="CB53" s="6">
        <f t="shared" si="4"/>
        <v>9635.49</v>
      </c>
      <c r="CF53" s="82"/>
      <c r="CG53" s="6">
        <f t="shared" si="16"/>
        <v>506.34</v>
      </c>
      <c r="CH53" s="6">
        <f t="shared" si="17"/>
        <v>588.41999999999996</v>
      </c>
      <c r="CL53" s="82"/>
      <c r="CM53" s="6">
        <f t="shared" si="18"/>
        <v>506.34</v>
      </c>
      <c r="CN53" s="6">
        <f t="shared" si="19"/>
        <v>617.22</v>
      </c>
    </row>
    <row r="54" spans="1:92" x14ac:dyDescent="0.25">
      <c r="A54" s="22">
        <v>51</v>
      </c>
      <c r="B54" s="23">
        <v>50</v>
      </c>
      <c r="C54" s="24" t="s">
        <v>14</v>
      </c>
      <c r="D54" s="53" t="s">
        <v>962</v>
      </c>
      <c r="E54" s="23">
        <v>140885</v>
      </c>
      <c r="F54" s="23">
        <v>2020</v>
      </c>
      <c r="G54" s="24" t="s">
        <v>963</v>
      </c>
      <c r="H54" s="71" t="str">
        <f t="shared" si="5"/>
        <v>100442-2020</v>
      </c>
      <c r="I54" s="23">
        <v>100442</v>
      </c>
      <c r="J54" s="24" t="s">
        <v>955</v>
      </c>
      <c r="K54" s="24" t="s">
        <v>19</v>
      </c>
      <c r="L54" s="24" t="s">
        <v>957</v>
      </c>
      <c r="M54" s="24" t="s">
        <v>21</v>
      </c>
      <c r="N54" s="25">
        <v>45108</v>
      </c>
      <c r="O54" s="25">
        <v>45473</v>
      </c>
      <c r="P54" s="10"/>
      <c r="Q54" s="10"/>
      <c r="R54" s="10"/>
      <c r="S54" s="11" t="s">
        <v>1696</v>
      </c>
      <c r="T54" s="14"/>
      <c r="U54" s="14"/>
      <c r="V54" s="14">
        <v>28.13</v>
      </c>
      <c r="W54" s="14"/>
      <c r="X54" s="18"/>
      <c r="Y54" s="18"/>
      <c r="Z54" s="18"/>
      <c r="AA54" s="18"/>
      <c r="AB54" s="6"/>
      <c r="AC54" s="26">
        <v>138</v>
      </c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>
        <f t="shared" si="6"/>
        <v>0</v>
      </c>
      <c r="BI54" s="6">
        <f t="shared" si="25"/>
        <v>28.13</v>
      </c>
      <c r="BJ54" s="6">
        <f t="shared" si="7"/>
        <v>32.69</v>
      </c>
      <c r="BM54" s="6">
        <f t="shared" si="8"/>
        <v>32.69</v>
      </c>
      <c r="BN54" s="6">
        <f t="shared" si="9"/>
        <v>4.5599999999999987</v>
      </c>
      <c r="BO54" s="82">
        <f t="shared" si="10"/>
        <v>0.13949219944937286</v>
      </c>
      <c r="BP54" s="6">
        <f t="shared" si="1"/>
        <v>3881.94</v>
      </c>
      <c r="BQ54" s="6">
        <f t="shared" si="2"/>
        <v>4511.2199999999993</v>
      </c>
      <c r="BU54" s="6">
        <f t="shared" si="11"/>
        <v>34.29</v>
      </c>
      <c r="BX54" s="6">
        <f t="shared" si="13"/>
        <v>34.29</v>
      </c>
      <c r="BY54" s="6">
        <f t="shared" si="14"/>
        <v>6.16</v>
      </c>
      <c r="BZ54" s="82">
        <f t="shared" si="15"/>
        <v>0.17964421114027415</v>
      </c>
      <c r="CA54" s="6">
        <f t="shared" si="3"/>
        <v>3881.94</v>
      </c>
      <c r="CB54" s="6">
        <f t="shared" si="4"/>
        <v>4732.0199999999995</v>
      </c>
      <c r="CF54" s="82"/>
      <c r="CG54" s="6">
        <f t="shared" si="16"/>
        <v>0</v>
      </c>
      <c r="CH54" s="6">
        <f t="shared" si="17"/>
        <v>0</v>
      </c>
      <c r="CL54" s="82"/>
      <c r="CM54" s="6">
        <f t="shared" si="18"/>
        <v>0</v>
      </c>
      <c r="CN54" s="6">
        <f t="shared" si="19"/>
        <v>0</v>
      </c>
    </row>
    <row r="55" spans="1:92" x14ac:dyDescent="0.25">
      <c r="A55" s="22">
        <v>52</v>
      </c>
      <c r="B55" s="23">
        <v>51</v>
      </c>
      <c r="C55" s="24" t="s">
        <v>14</v>
      </c>
      <c r="D55" s="53" t="s">
        <v>964</v>
      </c>
      <c r="E55" s="23">
        <v>141121</v>
      </c>
      <c r="F55" s="23">
        <v>2008</v>
      </c>
      <c r="G55" s="24" t="s">
        <v>965</v>
      </c>
      <c r="H55" s="71" t="str">
        <f t="shared" si="5"/>
        <v>100442-2008</v>
      </c>
      <c r="I55" s="23">
        <v>100442</v>
      </c>
      <c r="J55" s="24" t="s">
        <v>955</v>
      </c>
      <c r="K55" s="24" t="s">
        <v>19</v>
      </c>
      <c r="L55" s="24" t="s">
        <v>957</v>
      </c>
      <c r="M55" s="24" t="s">
        <v>21</v>
      </c>
      <c r="N55" s="25">
        <v>45108</v>
      </c>
      <c r="O55" s="25">
        <v>45473</v>
      </c>
      <c r="P55" s="10"/>
      <c r="Q55" s="10"/>
      <c r="R55" s="10"/>
      <c r="S55" s="11" t="s">
        <v>1696</v>
      </c>
      <c r="T55" s="14"/>
      <c r="U55" s="14"/>
      <c r="V55" s="14">
        <v>28.13</v>
      </c>
      <c r="W55" s="14"/>
      <c r="X55" s="18"/>
      <c r="Y55" s="18"/>
      <c r="Z55" s="18"/>
      <c r="AA55" s="18"/>
      <c r="AB55" s="6"/>
      <c r="AC55" s="26">
        <v>129</v>
      </c>
      <c r="AD55" s="26"/>
      <c r="AE55" s="26"/>
      <c r="AF55" s="26"/>
      <c r="AG55" s="26"/>
      <c r="AH55" s="26"/>
      <c r="AI55" s="26">
        <v>40</v>
      </c>
      <c r="AJ55" s="26"/>
      <c r="AK55" s="26"/>
      <c r="AL55" s="26"/>
      <c r="AM55" s="26"/>
      <c r="AN55" s="26"/>
      <c r="AO55" s="26"/>
      <c r="AP55" s="26"/>
      <c r="AQ55" s="26">
        <v>124</v>
      </c>
      <c r="AR55" s="26"/>
      <c r="AS55" s="26"/>
      <c r="AT55" s="26"/>
      <c r="AU55" s="26"/>
      <c r="AV55" s="26"/>
      <c r="AW55" s="26">
        <v>30</v>
      </c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>
        <f t="shared" si="6"/>
        <v>194</v>
      </c>
      <c r="BI55" s="6">
        <f t="shared" si="25"/>
        <v>28.13</v>
      </c>
      <c r="BJ55" s="6">
        <f t="shared" si="7"/>
        <v>32.69</v>
      </c>
      <c r="BM55" s="6">
        <f t="shared" si="8"/>
        <v>32.69</v>
      </c>
      <c r="BN55" s="6">
        <f t="shared" si="9"/>
        <v>4.5599999999999987</v>
      </c>
      <c r="BO55" s="82">
        <f t="shared" si="10"/>
        <v>0.13949219944937286</v>
      </c>
      <c r="BP55" s="6">
        <f t="shared" si="1"/>
        <v>3628.77</v>
      </c>
      <c r="BQ55" s="6">
        <f t="shared" si="2"/>
        <v>4217.0099999999993</v>
      </c>
      <c r="BU55" s="6">
        <f t="shared" si="11"/>
        <v>34.29</v>
      </c>
      <c r="BX55" s="6">
        <f t="shared" si="13"/>
        <v>34.29</v>
      </c>
      <c r="BY55" s="6">
        <f t="shared" si="14"/>
        <v>6.16</v>
      </c>
      <c r="BZ55" s="82">
        <f t="shared" si="15"/>
        <v>0.17964421114027415</v>
      </c>
      <c r="CA55" s="6">
        <f t="shared" si="3"/>
        <v>3628.77</v>
      </c>
      <c r="CB55" s="6">
        <f t="shared" si="4"/>
        <v>4423.41</v>
      </c>
      <c r="CF55" s="82"/>
      <c r="CG55" s="6">
        <f t="shared" si="16"/>
        <v>5457.22</v>
      </c>
      <c r="CH55" s="6">
        <f t="shared" si="17"/>
        <v>6341.86</v>
      </c>
      <c r="CL55" s="82"/>
      <c r="CM55" s="6">
        <f t="shared" si="18"/>
        <v>5457.22</v>
      </c>
      <c r="CN55" s="6">
        <f t="shared" si="19"/>
        <v>6652.26</v>
      </c>
    </row>
    <row r="56" spans="1:92" x14ac:dyDescent="0.25">
      <c r="A56" s="22">
        <v>53</v>
      </c>
      <c r="B56" s="23">
        <v>52</v>
      </c>
      <c r="C56" s="24" t="s">
        <v>14</v>
      </c>
      <c r="D56" s="53" t="s">
        <v>966</v>
      </c>
      <c r="E56" s="23">
        <v>141122</v>
      </c>
      <c r="F56" s="23">
        <v>2013</v>
      </c>
      <c r="G56" s="24" t="s">
        <v>967</v>
      </c>
      <c r="H56" s="71" t="str">
        <f t="shared" si="5"/>
        <v>100442-2013</v>
      </c>
      <c r="I56" s="23">
        <v>100442</v>
      </c>
      <c r="J56" s="24" t="s">
        <v>955</v>
      </c>
      <c r="K56" s="24" t="s">
        <v>19</v>
      </c>
      <c r="L56" s="24" t="s">
        <v>957</v>
      </c>
      <c r="M56" s="24" t="s">
        <v>21</v>
      </c>
      <c r="N56" s="25">
        <v>45108</v>
      </c>
      <c r="O56" s="25">
        <v>45473</v>
      </c>
      <c r="P56" s="10"/>
      <c r="Q56" s="10"/>
      <c r="R56" s="10"/>
      <c r="S56" s="11" t="s">
        <v>1696</v>
      </c>
      <c r="T56" s="14"/>
      <c r="U56" s="14"/>
      <c r="V56" s="14">
        <v>28.13</v>
      </c>
      <c r="W56" s="14"/>
      <c r="X56" s="18"/>
      <c r="Y56" s="18"/>
      <c r="Z56" s="18"/>
      <c r="AA56" s="18"/>
      <c r="AB56" s="6"/>
      <c r="AC56" s="26">
        <v>276</v>
      </c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>
        <f t="shared" si="6"/>
        <v>0</v>
      </c>
      <c r="BI56" s="6">
        <f t="shared" si="25"/>
        <v>28.13</v>
      </c>
      <c r="BJ56" s="6">
        <f t="shared" si="7"/>
        <v>32.69</v>
      </c>
      <c r="BM56" s="6">
        <f t="shared" si="8"/>
        <v>32.69</v>
      </c>
      <c r="BN56" s="6">
        <f t="shared" si="9"/>
        <v>4.5599999999999987</v>
      </c>
      <c r="BO56" s="82">
        <f t="shared" si="10"/>
        <v>0.13949219944937286</v>
      </c>
      <c r="BP56" s="6">
        <f t="shared" si="1"/>
        <v>7763.88</v>
      </c>
      <c r="BQ56" s="6">
        <f t="shared" si="2"/>
        <v>9022.4399999999987</v>
      </c>
      <c r="BU56" s="6">
        <f t="shared" si="11"/>
        <v>34.29</v>
      </c>
      <c r="BX56" s="6">
        <f t="shared" si="13"/>
        <v>34.29</v>
      </c>
      <c r="BY56" s="6">
        <f t="shared" si="14"/>
        <v>6.16</v>
      </c>
      <c r="BZ56" s="82">
        <f t="shared" si="15"/>
        <v>0.17964421114027415</v>
      </c>
      <c r="CA56" s="6">
        <f t="shared" si="3"/>
        <v>7763.88</v>
      </c>
      <c r="CB56" s="6">
        <f t="shared" si="4"/>
        <v>9464.0399999999991</v>
      </c>
      <c r="CF56" s="82"/>
      <c r="CG56" s="6">
        <f t="shared" si="16"/>
        <v>0</v>
      </c>
      <c r="CH56" s="6">
        <f t="shared" si="17"/>
        <v>0</v>
      </c>
      <c r="CL56" s="82"/>
      <c r="CM56" s="6">
        <f t="shared" si="18"/>
        <v>0</v>
      </c>
      <c r="CN56" s="6">
        <f t="shared" si="19"/>
        <v>0</v>
      </c>
    </row>
    <row r="57" spans="1:92" x14ac:dyDescent="0.25">
      <c r="A57" s="22">
        <v>54</v>
      </c>
      <c r="B57" s="23">
        <v>53</v>
      </c>
      <c r="C57" s="24" t="s">
        <v>14</v>
      </c>
      <c r="D57" s="53" t="s">
        <v>968</v>
      </c>
      <c r="E57" s="23">
        <v>141243</v>
      </c>
      <c r="F57" s="23">
        <v>2022</v>
      </c>
      <c r="G57" s="24" t="s">
        <v>969</v>
      </c>
      <c r="H57" s="71" t="str">
        <f t="shared" si="5"/>
        <v>100442-2022</v>
      </c>
      <c r="I57" s="23">
        <v>100442</v>
      </c>
      <c r="J57" s="24" t="s">
        <v>955</v>
      </c>
      <c r="K57" s="24" t="s">
        <v>19</v>
      </c>
      <c r="L57" s="24" t="s">
        <v>957</v>
      </c>
      <c r="M57" s="24" t="s">
        <v>21</v>
      </c>
      <c r="N57" s="25">
        <v>45108</v>
      </c>
      <c r="O57" s="25">
        <v>45473</v>
      </c>
      <c r="P57" s="10"/>
      <c r="Q57" s="10"/>
      <c r="R57" s="10"/>
      <c r="S57" s="11" t="s">
        <v>1696</v>
      </c>
      <c r="T57" s="14"/>
      <c r="U57" s="14"/>
      <c r="V57" s="14">
        <v>28.13</v>
      </c>
      <c r="W57" s="14"/>
      <c r="X57" s="18"/>
      <c r="Y57" s="18"/>
      <c r="Z57" s="18"/>
      <c r="AA57" s="18"/>
      <c r="AB57" s="6"/>
      <c r="AC57" s="26">
        <v>533</v>
      </c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>
        <v>41</v>
      </c>
      <c r="AR57" s="26"/>
      <c r="AS57" s="26"/>
      <c r="AT57" s="26"/>
      <c r="AU57" s="26"/>
      <c r="AV57" s="26"/>
      <c r="AW57" s="26">
        <v>72</v>
      </c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>
        <f t="shared" si="6"/>
        <v>113</v>
      </c>
      <c r="BI57" s="6">
        <f t="shared" si="25"/>
        <v>28.13</v>
      </c>
      <c r="BJ57" s="6">
        <f t="shared" si="7"/>
        <v>32.69</v>
      </c>
      <c r="BM57" s="6">
        <f t="shared" si="8"/>
        <v>32.69</v>
      </c>
      <c r="BN57" s="6">
        <f t="shared" si="9"/>
        <v>4.5599999999999987</v>
      </c>
      <c r="BO57" s="82">
        <f t="shared" si="10"/>
        <v>0.13949219944937286</v>
      </c>
      <c r="BP57" s="6">
        <f t="shared" si="1"/>
        <v>14993.289999999999</v>
      </c>
      <c r="BQ57" s="6">
        <f t="shared" si="2"/>
        <v>17423.77</v>
      </c>
      <c r="BU57" s="6">
        <f t="shared" si="11"/>
        <v>34.29</v>
      </c>
      <c r="BX57" s="6">
        <f t="shared" si="13"/>
        <v>34.29</v>
      </c>
      <c r="BY57" s="6">
        <f t="shared" si="14"/>
        <v>6.16</v>
      </c>
      <c r="BZ57" s="82">
        <f t="shared" si="15"/>
        <v>0.17964421114027415</v>
      </c>
      <c r="CA57" s="6">
        <f t="shared" si="3"/>
        <v>14993.289999999999</v>
      </c>
      <c r="CB57" s="6">
        <f t="shared" si="4"/>
        <v>18276.57</v>
      </c>
      <c r="CF57" s="82"/>
      <c r="CG57" s="6">
        <f t="shared" si="16"/>
        <v>3178.69</v>
      </c>
      <c r="CH57" s="6">
        <f t="shared" si="17"/>
        <v>3693.97</v>
      </c>
      <c r="CL57" s="82"/>
      <c r="CM57" s="6">
        <f t="shared" si="18"/>
        <v>3178.69</v>
      </c>
      <c r="CN57" s="6">
        <f t="shared" si="19"/>
        <v>3874.77</v>
      </c>
    </row>
    <row r="58" spans="1:92" x14ac:dyDescent="0.25">
      <c r="A58" s="22">
        <v>55</v>
      </c>
      <c r="B58" s="23">
        <v>54</v>
      </c>
      <c r="C58" s="24" t="s">
        <v>14</v>
      </c>
      <c r="D58" s="53" t="s">
        <v>970</v>
      </c>
      <c r="E58" s="23">
        <v>402128</v>
      </c>
      <c r="F58" s="23">
        <v>78372</v>
      </c>
      <c r="G58" s="24" t="s">
        <v>971</v>
      </c>
      <c r="H58" s="71" t="str">
        <f t="shared" si="5"/>
        <v>100466-78372</v>
      </c>
      <c r="I58" s="23">
        <v>100466</v>
      </c>
      <c r="J58" s="24" t="s">
        <v>972</v>
      </c>
      <c r="K58" s="24" t="s">
        <v>19</v>
      </c>
      <c r="L58" s="24" t="s">
        <v>973</v>
      </c>
      <c r="M58" s="24" t="s">
        <v>21</v>
      </c>
      <c r="N58" s="25">
        <v>45108</v>
      </c>
      <c r="O58" s="25">
        <v>45473</v>
      </c>
      <c r="P58" s="10"/>
      <c r="Q58" s="10"/>
      <c r="R58" s="10"/>
      <c r="S58" s="11"/>
      <c r="T58" s="14"/>
      <c r="U58" s="14"/>
      <c r="V58" s="14"/>
      <c r="W58" s="14"/>
      <c r="X58" s="18">
        <v>72.22</v>
      </c>
      <c r="Y58" s="18">
        <v>1</v>
      </c>
      <c r="Z58" s="18" t="e">
        <f>VLOOKUP(F58,#REF!,9,FALSE)</f>
        <v>#REF!</v>
      </c>
      <c r="AA58" s="69">
        <v>40136861</v>
      </c>
      <c r="AB58" s="6"/>
      <c r="AC58" s="26">
        <v>426</v>
      </c>
      <c r="AD58" s="26"/>
      <c r="AE58" s="26"/>
      <c r="AF58" s="26">
        <v>29</v>
      </c>
      <c r="AG58" s="26"/>
      <c r="AH58" s="26"/>
      <c r="AI58" s="26"/>
      <c r="AJ58" s="26"/>
      <c r="AK58" s="26"/>
      <c r="AL58" s="26">
        <v>32</v>
      </c>
      <c r="AM58" s="26"/>
      <c r="AN58" s="26"/>
      <c r="AO58" s="26"/>
      <c r="AP58" s="26">
        <v>13</v>
      </c>
      <c r="AQ58" s="26"/>
      <c r="AR58" s="26"/>
      <c r="AS58" s="26"/>
      <c r="AT58" s="26"/>
      <c r="AU58" s="26">
        <v>12</v>
      </c>
      <c r="AV58" s="26"/>
      <c r="AW58" s="26"/>
      <c r="AX58" s="26"/>
      <c r="AY58" s="26"/>
      <c r="AZ58" s="26"/>
      <c r="BA58" s="26"/>
      <c r="BB58" s="26"/>
      <c r="BC58" s="26">
        <v>62</v>
      </c>
      <c r="BD58" s="26"/>
      <c r="BE58" s="26"/>
      <c r="BF58" s="26"/>
      <c r="BG58" s="26"/>
      <c r="BH58" s="26">
        <f t="shared" si="6"/>
        <v>148</v>
      </c>
      <c r="BI58" s="6">
        <f>X58+Y58</f>
        <v>73.22</v>
      </c>
      <c r="BJ58" s="6">
        <f t="shared" si="7"/>
        <v>85.12</v>
      </c>
      <c r="BL58" s="72">
        <v>-17.54</v>
      </c>
      <c r="BM58" s="6">
        <f t="shared" si="8"/>
        <v>67.580000000000013</v>
      </c>
      <c r="BN58" s="6">
        <f t="shared" si="9"/>
        <v>11.900000000000006</v>
      </c>
      <c r="BO58" s="82">
        <f t="shared" si="10"/>
        <v>0.13980263157894743</v>
      </c>
      <c r="BP58" s="6">
        <f t="shared" si="1"/>
        <v>31191.72</v>
      </c>
      <c r="BQ58" s="6">
        <f t="shared" si="2"/>
        <v>36261.120000000003</v>
      </c>
      <c r="BU58" s="6">
        <f t="shared" si="11"/>
        <v>89.28</v>
      </c>
      <c r="BW58" s="72">
        <f>BL58</f>
        <v>-17.54</v>
      </c>
      <c r="BX58" s="6">
        <f t="shared" si="13"/>
        <v>71.740000000000009</v>
      </c>
      <c r="BY58" s="6">
        <f t="shared" si="14"/>
        <v>16.060000000000002</v>
      </c>
      <c r="BZ58" s="82">
        <f t="shared" si="15"/>
        <v>0.17988351254480289</v>
      </c>
      <c r="CA58" s="6">
        <f t="shared" si="3"/>
        <v>31191.72</v>
      </c>
      <c r="CB58" s="6">
        <f t="shared" si="4"/>
        <v>38033.279999999999</v>
      </c>
      <c r="CF58" s="82"/>
      <c r="CG58" s="6">
        <f t="shared" si="16"/>
        <v>10836.56</v>
      </c>
      <c r="CH58" s="6">
        <f t="shared" si="17"/>
        <v>12597.76</v>
      </c>
      <c r="CL58" s="82"/>
      <c r="CM58" s="6">
        <f t="shared" si="18"/>
        <v>10836.56</v>
      </c>
      <c r="CN58" s="6">
        <f t="shared" si="19"/>
        <v>13213.44</v>
      </c>
    </row>
    <row r="59" spans="1:92" x14ac:dyDescent="0.25">
      <c r="A59" s="22">
        <v>56</v>
      </c>
      <c r="B59" s="23">
        <v>55</v>
      </c>
      <c r="C59" s="24" t="s">
        <v>14</v>
      </c>
      <c r="D59" s="53" t="s">
        <v>974</v>
      </c>
      <c r="E59" s="23">
        <v>249236</v>
      </c>
      <c r="F59" s="23">
        <v>61401</v>
      </c>
      <c r="G59" s="24" t="s">
        <v>975</v>
      </c>
      <c r="H59" s="71" t="str">
        <f t="shared" si="5"/>
        <v>100189-61401</v>
      </c>
      <c r="I59" s="23">
        <v>100189</v>
      </c>
      <c r="J59" s="24" t="s">
        <v>976</v>
      </c>
      <c r="K59" s="24" t="s">
        <v>19</v>
      </c>
      <c r="L59" s="24" t="s">
        <v>977</v>
      </c>
      <c r="M59" s="24" t="s">
        <v>21</v>
      </c>
      <c r="N59" s="25">
        <v>45108</v>
      </c>
      <c r="O59" s="25">
        <v>45473</v>
      </c>
      <c r="P59" s="10"/>
      <c r="Q59" s="10"/>
      <c r="R59" s="10"/>
      <c r="S59" s="11"/>
      <c r="T59" s="14"/>
      <c r="U59" s="14"/>
      <c r="V59" s="14" t="e">
        <f>VLOOKUP(E59,#REF!,14,FALSE)</f>
        <v>#REF!</v>
      </c>
      <c r="W59" s="14"/>
      <c r="X59" s="18"/>
      <c r="Y59" s="18"/>
      <c r="Z59" s="18">
        <v>73.319999999999993</v>
      </c>
      <c r="AA59" s="18" t="s">
        <v>1643</v>
      </c>
      <c r="AB59" s="6"/>
      <c r="AC59" s="26">
        <v>200</v>
      </c>
      <c r="AD59" s="26">
        <v>60</v>
      </c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>
        <f t="shared" si="6"/>
        <v>60</v>
      </c>
      <c r="BI59" s="6" t="e">
        <f>V59</f>
        <v>#REF!</v>
      </c>
      <c r="BJ59" s="6" t="e">
        <f t="shared" si="7"/>
        <v>#REF!</v>
      </c>
      <c r="BM59" s="6" t="e">
        <f t="shared" si="8"/>
        <v>#REF!</v>
      </c>
      <c r="BN59" s="6" t="e">
        <f t="shared" si="9"/>
        <v>#REF!</v>
      </c>
      <c r="BO59" s="82" t="e">
        <f t="shared" si="10"/>
        <v>#REF!</v>
      </c>
      <c r="BP59" s="6" t="e">
        <f t="shared" si="1"/>
        <v>#REF!</v>
      </c>
      <c r="BQ59" s="6" t="e">
        <f t="shared" si="2"/>
        <v>#REF!</v>
      </c>
      <c r="BU59" s="6" t="e">
        <f t="shared" si="11"/>
        <v>#REF!</v>
      </c>
      <c r="BX59" s="6" t="e">
        <f t="shared" si="13"/>
        <v>#REF!</v>
      </c>
      <c r="BY59" s="6" t="e">
        <f t="shared" si="14"/>
        <v>#REF!</v>
      </c>
      <c r="BZ59" s="82" t="e">
        <f t="shared" si="15"/>
        <v>#REF!</v>
      </c>
      <c r="CA59" s="6" t="e">
        <f t="shared" si="3"/>
        <v>#REF!</v>
      </c>
      <c r="CB59" s="6" t="e">
        <f t="shared" si="4"/>
        <v>#REF!</v>
      </c>
      <c r="CF59" s="82"/>
      <c r="CG59" s="6" t="e">
        <f t="shared" si="16"/>
        <v>#REF!</v>
      </c>
      <c r="CH59" s="6" t="e">
        <f t="shared" si="17"/>
        <v>#REF!</v>
      </c>
      <c r="CL59" s="82"/>
      <c r="CM59" s="6" t="e">
        <f t="shared" si="18"/>
        <v>#REF!</v>
      </c>
      <c r="CN59" s="6" t="e">
        <f t="shared" si="19"/>
        <v>#REF!</v>
      </c>
    </row>
    <row r="60" spans="1:92" x14ac:dyDescent="0.25">
      <c r="A60" s="22">
        <v>57</v>
      </c>
      <c r="B60" s="23">
        <v>56</v>
      </c>
      <c r="C60" s="24" t="s">
        <v>14</v>
      </c>
      <c r="D60" s="53" t="s">
        <v>978</v>
      </c>
      <c r="E60" s="23">
        <v>251291</v>
      </c>
      <c r="F60" s="23">
        <v>61417</v>
      </c>
      <c r="G60" s="24" t="s">
        <v>979</v>
      </c>
      <c r="H60" s="71" t="str">
        <f t="shared" si="5"/>
        <v>100189-61417</v>
      </c>
      <c r="I60" s="23">
        <v>100189</v>
      </c>
      <c r="J60" s="24" t="s">
        <v>976</v>
      </c>
      <c r="K60" s="24" t="s">
        <v>19</v>
      </c>
      <c r="L60" s="24" t="s">
        <v>977</v>
      </c>
      <c r="M60" s="24" t="s">
        <v>21</v>
      </c>
      <c r="N60" s="25">
        <v>45108</v>
      </c>
      <c r="O60" s="25">
        <v>45473</v>
      </c>
      <c r="P60" s="10"/>
      <c r="Q60" s="10"/>
      <c r="R60" s="10"/>
      <c r="S60" s="11"/>
      <c r="T60" s="14"/>
      <c r="U60" s="14"/>
      <c r="V60" s="14" t="e">
        <f>VLOOKUP(E60,#REF!,14,FALSE)</f>
        <v>#REF!</v>
      </c>
      <c r="W60" s="14"/>
      <c r="X60" s="18"/>
      <c r="Y60" s="18"/>
      <c r="Z60" s="18">
        <v>73.319999999999993</v>
      </c>
      <c r="AA60" s="18" t="s">
        <v>1643</v>
      </c>
      <c r="AB60" s="6"/>
      <c r="AC60" s="26">
        <v>430</v>
      </c>
      <c r="AD60" s="26">
        <v>129</v>
      </c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>
        <f t="shared" si="6"/>
        <v>129</v>
      </c>
      <c r="BI60" s="6" t="e">
        <f>V60</f>
        <v>#REF!</v>
      </c>
      <c r="BJ60" s="6" t="e">
        <f t="shared" si="7"/>
        <v>#REF!</v>
      </c>
      <c r="BM60" s="6" t="e">
        <f t="shared" si="8"/>
        <v>#REF!</v>
      </c>
      <c r="BN60" s="6" t="e">
        <f t="shared" si="9"/>
        <v>#REF!</v>
      </c>
      <c r="BO60" s="82" t="e">
        <f t="shared" si="10"/>
        <v>#REF!</v>
      </c>
      <c r="BP60" s="6" t="e">
        <f t="shared" si="1"/>
        <v>#REF!</v>
      </c>
      <c r="BQ60" s="6" t="e">
        <f t="shared" si="2"/>
        <v>#REF!</v>
      </c>
      <c r="BU60" s="6" t="e">
        <f t="shared" si="11"/>
        <v>#REF!</v>
      </c>
      <c r="BX60" s="6" t="e">
        <f t="shared" si="13"/>
        <v>#REF!</v>
      </c>
      <c r="BY60" s="6" t="e">
        <f t="shared" si="14"/>
        <v>#REF!</v>
      </c>
      <c r="BZ60" s="82" t="e">
        <f t="shared" si="15"/>
        <v>#REF!</v>
      </c>
      <c r="CA60" s="6" t="e">
        <f t="shared" si="3"/>
        <v>#REF!</v>
      </c>
      <c r="CB60" s="6" t="e">
        <f t="shared" si="4"/>
        <v>#REF!</v>
      </c>
      <c r="CF60" s="82"/>
      <c r="CG60" s="6" t="e">
        <f t="shared" si="16"/>
        <v>#REF!</v>
      </c>
      <c r="CH60" s="6" t="e">
        <f t="shared" si="17"/>
        <v>#REF!</v>
      </c>
      <c r="CL60" s="82"/>
      <c r="CM60" s="6" t="e">
        <f t="shared" si="18"/>
        <v>#REF!</v>
      </c>
      <c r="CN60" s="6" t="e">
        <f t="shared" si="19"/>
        <v>#REF!</v>
      </c>
    </row>
    <row r="61" spans="1:92" x14ac:dyDescent="0.25">
      <c r="A61" s="22">
        <v>58</v>
      </c>
      <c r="B61" s="23">
        <v>57</v>
      </c>
      <c r="C61" s="24" t="s">
        <v>14</v>
      </c>
      <c r="D61" s="53" t="s">
        <v>980</v>
      </c>
      <c r="E61" s="23">
        <v>253503</v>
      </c>
      <c r="F61" s="23">
        <v>61422</v>
      </c>
      <c r="G61" s="24" t="s">
        <v>981</v>
      </c>
      <c r="H61" s="71" t="str">
        <f t="shared" si="5"/>
        <v>100189-61422</v>
      </c>
      <c r="I61" s="23">
        <v>100189</v>
      </c>
      <c r="J61" s="24" t="s">
        <v>976</v>
      </c>
      <c r="K61" s="24" t="s">
        <v>19</v>
      </c>
      <c r="L61" s="24" t="s">
        <v>977</v>
      </c>
      <c r="M61" s="24" t="s">
        <v>21</v>
      </c>
      <c r="N61" s="25">
        <v>45108</v>
      </c>
      <c r="O61" s="25">
        <v>45473</v>
      </c>
      <c r="P61" s="10"/>
      <c r="Q61" s="10"/>
      <c r="R61" s="10"/>
      <c r="S61" s="11"/>
      <c r="T61" s="14"/>
      <c r="U61" s="14"/>
      <c r="V61" s="14"/>
      <c r="W61" s="14"/>
      <c r="X61" s="18"/>
      <c r="Y61" s="18"/>
      <c r="Z61" s="18">
        <v>67.319999999999993</v>
      </c>
      <c r="AA61" s="18" t="s">
        <v>1643</v>
      </c>
      <c r="AB61" s="6"/>
      <c r="AC61" s="26">
        <v>237</v>
      </c>
      <c r="AD61" s="26">
        <v>71</v>
      </c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>
        <f t="shared" si="6"/>
        <v>71</v>
      </c>
      <c r="BI61" s="6">
        <f>Z61</f>
        <v>67.319999999999993</v>
      </c>
      <c r="BJ61" s="6">
        <f t="shared" si="7"/>
        <v>78.260000000000005</v>
      </c>
      <c r="BM61" s="6">
        <f t="shared" si="8"/>
        <v>78.260000000000005</v>
      </c>
      <c r="BN61" s="6">
        <f t="shared" si="9"/>
        <v>10.940000000000012</v>
      </c>
      <c r="BO61" s="82">
        <f t="shared" si="10"/>
        <v>0.13979044211602365</v>
      </c>
      <c r="BP61" s="6">
        <f t="shared" si="1"/>
        <v>15954.839999999998</v>
      </c>
      <c r="BQ61" s="6">
        <f t="shared" si="2"/>
        <v>18547.620000000003</v>
      </c>
      <c r="BU61" s="6">
        <f t="shared" si="11"/>
        <v>82.08</v>
      </c>
      <c r="BX61" s="6">
        <f t="shared" si="13"/>
        <v>82.08</v>
      </c>
      <c r="BY61" s="6">
        <f t="shared" si="14"/>
        <v>14.760000000000005</v>
      </c>
      <c r="BZ61" s="82">
        <f t="shared" si="15"/>
        <v>0.17982456140350883</v>
      </c>
      <c r="CA61" s="6">
        <f t="shared" si="3"/>
        <v>15954.839999999998</v>
      </c>
      <c r="CB61" s="6">
        <f t="shared" si="4"/>
        <v>19452.96</v>
      </c>
      <c r="CF61" s="82"/>
      <c r="CG61" s="6">
        <f t="shared" si="16"/>
        <v>4779.7199999999993</v>
      </c>
      <c r="CH61" s="6">
        <f t="shared" si="17"/>
        <v>5556.46</v>
      </c>
      <c r="CL61" s="82"/>
      <c r="CM61" s="6">
        <f t="shared" si="18"/>
        <v>4779.7199999999993</v>
      </c>
      <c r="CN61" s="6">
        <f t="shared" si="19"/>
        <v>5827.68</v>
      </c>
    </row>
    <row r="62" spans="1:92" x14ac:dyDescent="0.25">
      <c r="A62" s="22">
        <v>59</v>
      </c>
      <c r="B62" s="23">
        <v>58</v>
      </c>
      <c r="C62" s="24" t="s">
        <v>14</v>
      </c>
      <c r="D62" s="53" t="s">
        <v>982</v>
      </c>
      <c r="E62" s="23">
        <v>406831</v>
      </c>
      <c r="F62" s="23">
        <v>61411</v>
      </c>
      <c r="G62" s="24" t="s">
        <v>983</v>
      </c>
      <c r="H62" s="71" t="str">
        <f t="shared" si="5"/>
        <v>100189-61411</v>
      </c>
      <c r="I62" s="23">
        <v>100189</v>
      </c>
      <c r="J62" s="24" t="s">
        <v>976</v>
      </c>
      <c r="K62" s="24" t="s">
        <v>19</v>
      </c>
      <c r="L62" s="24" t="s">
        <v>977</v>
      </c>
      <c r="M62" s="24" t="s">
        <v>21</v>
      </c>
      <c r="N62" s="25">
        <v>45108</v>
      </c>
      <c r="O62" s="25">
        <v>45473</v>
      </c>
      <c r="P62" s="10"/>
      <c r="Q62" s="10"/>
      <c r="R62" s="10"/>
      <c r="S62" s="11"/>
      <c r="T62" s="14"/>
      <c r="U62" s="14"/>
      <c r="V62" s="14" t="e">
        <f>VLOOKUP(E62,#REF!,14,FALSE)</f>
        <v>#REF!</v>
      </c>
      <c r="W62" s="14"/>
      <c r="X62" s="18"/>
      <c r="Y62" s="18"/>
      <c r="Z62" s="18">
        <v>73.319999999999993</v>
      </c>
      <c r="AA62" s="18" t="s">
        <v>1671</v>
      </c>
      <c r="AB62" s="6"/>
      <c r="AC62" s="26">
        <v>280</v>
      </c>
      <c r="AD62" s="26">
        <v>84</v>
      </c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>
        <f t="shared" si="6"/>
        <v>84</v>
      </c>
      <c r="BI62" s="6">
        <f>Z62</f>
        <v>73.319999999999993</v>
      </c>
      <c r="BJ62" s="6">
        <f t="shared" si="7"/>
        <v>85.240000000000009</v>
      </c>
      <c r="BL62" s="48">
        <f>VLOOKUP(H62,[1]NOI!F:K,6,FALSE)*-1</f>
        <v>-3.03</v>
      </c>
      <c r="BM62" s="6">
        <f t="shared" si="8"/>
        <v>82.210000000000008</v>
      </c>
      <c r="BN62" s="6">
        <f t="shared" si="9"/>
        <v>11.920000000000016</v>
      </c>
      <c r="BO62" s="82">
        <f t="shared" si="10"/>
        <v>0.13984045049272659</v>
      </c>
      <c r="BP62" s="6">
        <f t="shared" si="1"/>
        <v>20529.599999999999</v>
      </c>
      <c r="BQ62" s="6">
        <f t="shared" si="2"/>
        <v>23867.200000000004</v>
      </c>
      <c r="BU62" s="6">
        <f t="shared" si="11"/>
        <v>89.4</v>
      </c>
      <c r="BW62" s="48">
        <f t="shared" ref="BW62:BW63" si="26">BL62</f>
        <v>-3.03</v>
      </c>
      <c r="BX62" s="6">
        <f t="shared" si="13"/>
        <v>86.37</v>
      </c>
      <c r="BY62" s="6">
        <f t="shared" si="14"/>
        <v>16.080000000000013</v>
      </c>
      <c r="BZ62" s="82">
        <f t="shared" si="15"/>
        <v>0.17986577181208066</v>
      </c>
      <c r="CA62" s="6">
        <f t="shared" si="3"/>
        <v>20529.599999999999</v>
      </c>
      <c r="CB62" s="6">
        <f t="shared" si="4"/>
        <v>25032</v>
      </c>
      <c r="CF62" s="82"/>
      <c r="CG62" s="6">
        <f t="shared" si="16"/>
        <v>6158.8799999999992</v>
      </c>
      <c r="CH62" s="6">
        <f t="shared" si="17"/>
        <v>7160.1600000000008</v>
      </c>
      <c r="CL62" s="82"/>
      <c r="CM62" s="6">
        <f t="shared" si="18"/>
        <v>6158.8799999999992</v>
      </c>
      <c r="CN62" s="6">
        <f t="shared" si="19"/>
        <v>7509.6</v>
      </c>
    </row>
    <row r="63" spans="1:92" x14ac:dyDescent="0.25">
      <c r="A63" s="22">
        <v>60</v>
      </c>
      <c r="B63" s="23">
        <v>59</v>
      </c>
      <c r="C63" s="24" t="s">
        <v>14</v>
      </c>
      <c r="D63" s="53" t="s">
        <v>984</v>
      </c>
      <c r="E63" s="23">
        <v>406945</v>
      </c>
      <c r="F63" s="23">
        <v>61419</v>
      </c>
      <c r="G63" s="24" t="s">
        <v>985</v>
      </c>
      <c r="H63" s="71" t="str">
        <f t="shared" si="5"/>
        <v>100189-61419</v>
      </c>
      <c r="I63" s="23">
        <v>100189</v>
      </c>
      <c r="J63" s="24" t="s">
        <v>976</v>
      </c>
      <c r="K63" s="24" t="s">
        <v>19</v>
      </c>
      <c r="L63" s="24" t="s">
        <v>977</v>
      </c>
      <c r="M63" s="24" t="s">
        <v>21</v>
      </c>
      <c r="N63" s="25">
        <v>45108</v>
      </c>
      <c r="O63" s="25">
        <v>45473</v>
      </c>
      <c r="P63" s="10"/>
      <c r="Q63" s="10"/>
      <c r="R63" s="10"/>
      <c r="S63" s="11"/>
      <c r="T63" s="14"/>
      <c r="U63" s="14"/>
      <c r="V63" s="14" t="e">
        <f>VLOOKUP(E63,#REF!,14,FALSE)</f>
        <v>#REF!</v>
      </c>
      <c r="W63" s="14"/>
      <c r="X63" s="18"/>
      <c r="Y63" s="18"/>
      <c r="Z63" s="18">
        <v>73.319999999999993</v>
      </c>
      <c r="AA63" s="18" t="s">
        <v>1671</v>
      </c>
      <c r="AB63" s="6"/>
      <c r="AC63" s="26">
        <v>187</v>
      </c>
      <c r="AD63" s="26">
        <v>56</v>
      </c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>
        <f t="shared" si="6"/>
        <v>56</v>
      </c>
      <c r="BI63" s="6">
        <f>Z63</f>
        <v>73.319999999999993</v>
      </c>
      <c r="BJ63" s="6">
        <f t="shared" si="7"/>
        <v>85.240000000000009</v>
      </c>
      <c r="BL63" s="48">
        <f>VLOOKUP(H63,[1]NOI!F:K,6,FALSE)*-1</f>
        <v>-3.78</v>
      </c>
      <c r="BM63" s="6">
        <f t="shared" si="8"/>
        <v>81.460000000000008</v>
      </c>
      <c r="BN63" s="6">
        <f t="shared" si="9"/>
        <v>11.920000000000016</v>
      </c>
      <c r="BO63" s="82">
        <f t="shared" si="10"/>
        <v>0.13984045049272659</v>
      </c>
      <c r="BP63" s="6">
        <f t="shared" si="1"/>
        <v>13710.839999999998</v>
      </c>
      <c r="BQ63" s="6">
        <f t="shared" si="2"/>
        <v>15939.880000000001</v>
      </c>
      <c r="BU63" s="6">
        <f t="shared" si="11"/>
        <v>89.4</v>
      </c>
      <c r="BW63" s="48">
        <f t="shared" si="26"/>
        <v>-3.78</v>
      </c>
      <c r="BX63" s="6">
        <f t="shared" si="13"/>
        <v>85.62</v>
      </c>
      <c r="BY63" s="6">
        <f t="shared" si="14"/>
        <v>16.080000000000013</v>
      </c>
      <c r="BZ63" s="82">
        <f t="shared" si="15"/>
        <v>0.17986577181208066</v>
      </c>
      <c r="CA63" s="6">
        <f t="shared" si="3"/>
        <v>13710.839999999998</v>
      </c>
      <c r="CB63" s="6">
        <f t="shared" si="4"/>
        <v>16717.8</v>
      </c>
      <c r="CF63" s="82"/>
      <c r="CG63" s="6">
        <f t="shared" si="16"/>
        <v>4105.92</v>
      </c>
      <c r="CH63" s="6">
        <f t="shared" si="17"/>
        <v>4773.4400000000005</v>
      </c>
      <c r="CL63" s="82"/>
      <c r="CM63" s="6">
        <f t="shared" si="18"/>
        <v>4105.92</v>
      </c>
      <c r="CN63" s="6">
        <f t="shared" si="19"/>
        <v>5006.4000000000005</v>
      </c>
    </row>
    <row r="64" spans="1:92" x14ac:dyDescent="0.25">
      <c r="A64" s="22">
        <v>61</v>
      </c>
      <c r="B64" s="23">
        <v>60</v>
      </c>
      <c r="C64" s="24" t="s">
        <v>14</v>
      </c>
      <c r="D64" s="53" t="s">
        <v>986</v>
      </c>
      <c r="E64" s="23">
        <v>134152</v>
      </c>
      <c r="F64" s="24" t="s">
        <v>987</v>
      </c>
      <c r="G64" s="24" t="s">
        <v>988</v>
      </c>
      <c r="H64" s="71" t="str">
        <f t="shared" si="5"/>
        <v>100180-MF7201W</v>
      </c>
      <c r="I64" s="23">
        <v>100180</v>
      </c>
      <c r="J64" s="24" t="s">
        <v>989</v>
      </c>
      <c r="K64" s="24" t="s">
        <v>19</v>
      </c>
      <c r="L64" s="24" t="s">
        <v>990</v>
      </c>
      <c r="M64" s="24" t="s">
        <v>21</v>
      </c>
      <c r="N64" s="25">
        <v>45108</v>
      </c>
      <c r="O64" s="25">
        <v>45473</v>
      </c>
      <c r="P64" s="10"/>
      <c r="Q64" s="10"/>
      <c r="R64" s="10">
        <v>13.5</v>
      </c>
      <c r="S64" s="11" t="s">
        <v>1692</v>
      </c>
      <c r="T64" s="14"/>
      <c r="U64" s="14"/>
      <c r="V64" s="14">
        <v>13.5</v>
      </c>
      <c r="W64" s="14"/>
      <c r="X64" s="18"/>
      <c r="Y64" s="18"/>
      <c r="Z64" s="18"/>
      <c r="AA64" s="18"/>
      <c r="AB64" s="6"/>
      <c r="AC64" s="26">
        <v>696</v>
      </c>
      <c r="AD64" s="26"/>
      <c r="AE64" s="26">
        <v>6</v>
      </c>
      <c r="AF64" s="26">
        <v>16</v>
      </c>
      <c r="AG64" s="26">
        <v>50</v>
      </c>
      <c r="AH64" s="26">
        <v>1</v>
      </c>
      <c r="AI64" s="26"/>
      <c r="AJ64" s="26">
        <v>1</v>
      </c>
      <c r="AK64" s="26"/>
      <c r="AL64" s="26"/>
      <c r="AM64" s="26"/>
      <c r="AN64" s="26">
        <v>3</v>
      </c>
      <c r="AO64" s="26"/>
      <c r="AP64" s="26">
        <v>54</v>
      </c>
      <c r="AQ64" s="26"/>
      <c r="AR64" s="26"/>
      <c r="AS64" s="26"/>
      <c r="AT64" s="26"/>
      <c r="AU64" s="26">
        <v>9</v>
      </c>
      <c r="AV64" s="26"/>
      <c r="AW64" s="26"/>
      <c r="AX64" s="26"/>
      <c r="AY64" s="26">
        <v>88</v>
      </c>
      <c r="AZ64" s="26"/>
      <c r="BA64" s="26"/>
      <c r="BB64" s="26"/>
      <c r="BC64" s="26"/>
      <c r="BD64" s="26"/>
      <c r="BE64" s="26"/>
      <c r="BF64" s="26"/>
      <c r="BG64" s="26"/>
      <c r="BH64" s="26">
        <f t="shared" si="6"/>
        <v>228</v>
      </c>
      <c r="BI64" s="6">
        <f>V64</f>
        <v>13.5</v>
      </c>
      <c r="BJ64" s="6">
        <f t="shared" si="7"/>
        <v>15.68</v>
      </c>
      <c r="BM64" s="6">
        <f t="shared" si="8"/>
        <v>15.68</v>
      </c>
      <c r="BN64" s="6">
        <f t="shared" si="9"/>
        <v>2.1799999999999997</v>
      </c>
      <c r="BO64" s="82">
        <f t="shared" si="10"/>
        <v>0.13903061224489793</v>
      </c>
      <c r="BP64" s="6">
        <f t="shared" si="1"/>
        <v>9396</v>
      </c>
      <c r="BQ64" s="6">
        <f t="shared" si="2"/>
        <v>10913.28</v>
      </c>
      <c r="BU64" s="6">
        <f t="shared" si="11"/>
        <v>16.450000000000003</v>
      </c>
      <c r="BX64" s="6">
        <f t="shared" si="13"/>
        <v>16.450000000000003</v>
      </c>
      <c r="BY64" s="6">
        <f t="shared" si="14"/>
        <v>2.9500000000000028</v>
      </c>
      <c r="BZ64" s="82">
        <f t="shared" si="15"/>
        <v>0.17933130699088159</v>
      </c>
      <c r="CA64" s="6">
        <f t="shared" si="3"/>
        <v>9396</v>
      </c>
      <c r="CB64" s="6">
        <f t="shared" si="4"/>
        <v>11449.200000000003</v>
      </c>
      <c r="CF64" s="82"/>
      <c r="CG64" s="6">
        <f t="shared" si="16"/>
        <v>3078</v>
      </c>
      <c r="CH64" s="6">
        <f t="shared" si="17"/>
        <v>3575.04</v>
      </c>
      <c r="CL64" s="82"/>
      <c r="CM64" s="6">
        <f t="shared" si="18"/>
        <v>3078</v>
      </c>
      <c r="CN64" s="6">
        <f t="shared" si="19"/>
        <v>3750.6000000000008</v>
      </c>
    </row>
    <row r="65" spans="1:92" x14ac:dyDescent="0.25">
      <c r="A65" s="22">
        <v>62</v>
      </c>
      <c r="B65" s="23">
        <v>61</v>
      </c>
      <c r="C65" s="24" t="s">
        <v>14</v>
      </c>
      <c r="D65" s="53" t="s">
        <v>991</v>
      </c>
      <c r="E65" s="23">
        <v>101144</v>
      </c>
      <c r="F65" s="23">
        <v>70247811578</v>
      </c>
      <c r="G65" s="24" t="s">
        <v>992</v>
      </c>
      <c r="H65" s="71" t="str">
        <f t="shared" si="5"/>
        <v>100201-70247811578</v>
      </c>
      <c r="I65" s="23">
        <v>100201</v>
      </c>
      <c r="J65" s="24" t="s">
        <v>993</v>
      </c>
      <c r="K65" s="24" t="s">
        <v>19</v>
      </c>
      <c r="L65" s="24" t="s">
        <v>311</v>
      </c>
      <c r="M65" s="24" t="s">
        <v>21</v>
      </c>
      <c r="N65" s="25">
        <v>45108</v>
      </c>
      <c r="O65" s="25">
        <v>45473</v>
      </c>
      <c r="P65" s="10"/>
      <c r="Q65" s="10"/>
      <c r="R65" s="10"/>
      <c r="S65" s="74" t="s">
        <v>1734</v>
      </c>
      <c r="T65" s="14"/>
      <c r="U65" s="14"/>
      <c r="V65" s="14"/>
      <c r="W65" s="14"/>
      <c r="X65" s="18"/>
      <c r="Y65" s="18"/>
      <c r="Z65" s="18">
        <v>33.9</v>
      </c>
      <c r="AA65" s="18" t="s">
        <v>1643</v>
      </c>
      <c r="AB65" s="6"/>
      <c r="AC65" s="26">
        <v>3633</v>
      </c>
      <c r="AD65" s="26">
        <v>33</v>
      </c>
      <c r="AE65" s="26">
        <v>3</v>
      </c>
      <c r="AF65" s="26"/>
      <c r="AG65" s="26"/>
      <c r="AH65" s="26"/>
      <c r="AI65" s="26">
        <v>275</v>
      </c>
      <c r="AJ65" s="26">
        <v>11</v>
      </c>
      <c r="AK65" s="26">
        <v>572</v>
      </c>
      <c r="AL65" s="26"/>
      <c r="AM65" s="26"/>
      <c r="AN65" s="26"/>
      <c r="AO65" s="26"/>
      <c r="AP65" s="26"/>
      <c r="AQ65" s="26">
        <v>3</v>
      </c>
      <c r="AR65" s="26">
        <v>6</v>
      </c>
      <c r="AS65" s="26"/>
      <c r="AT65" s="26">
        <v>20</v>
      </c>
      <c r="AU65" s="26"/>
      <c r="AV65" s="26">
        <v>80</v>
      </c>
      <c r="AW65" s="26"/>
      <c r="AX65" s="26"/>
      <c r="AY65" s="26"/>
      <c r="AZ65" s="26"/>
      <c r="BA65" s="26">
        <v>48</v>
      </c>
      <c r="BB65" s="26"/>
      <c r="BC65" s="26"/>
      <c r="BD65" s="26">
        <v>147</v>
      </c>
      <c r="BE65" s="26"/>
      <c r="BF65" s="26"/>
      <c r="BG65" s="26"/>
      <c r="BH65" s="26">
        <f t="shared" si="6"/>
        <v>1198</v>
      </c>
      <c r="BI65" s="6">
        <f>Z65</f>
        <v>33.9</v>
      </c>
      <c r="BJ65" s="6">
        <f t="shared" si="7"/>
        <v>39.4</v>
      </c>
      <c r="BM65" s="6">
        <f t="shared" si="8"/>
        <v>39.4</v>
      </c>
      <c r="BN65" s="6">
        <f t="shared" si="9"/>
        <v>5.5</v>
      </c>
      <c r="BO65" s="82">
        <f t="shared" si="10"/>
        <v>0.13959390862944163</v>
      </c>
      <c r="BP65" s="6">
        <f t="shared" si="1"/>
        <v>123158.7</v>
      </c>
      <c r="BQ65" s="6">
        <f t="shared" si="2"/>
        <v>143140.19999999998</v>
      </c>
      <c r="BU65" s="6">
        <f t="shared" si="11"/>
        <v>41.33</v>
      </c>
      <c r="BX65" s="6">
        <f t="shared" si="13"/>
        <v>41.33</v>
      </c>
      <c r="BY65" s="6">
        <f t="shared" si="14"/>
        <v>7.43</v>
      </c>
      <c r="BZ65" s="82">
        <f t="shared" si="15"/>
        <v>0.17977256230341157</v>
      </c>
      <c r="CA65" s="6">
        <f t="shared" si="3"/>
        <v>123158.7</v>
      </c>
      <c r="CB65" s="6">
        <f t="shared" si="4"/>
        <v>150151.88999999998</v>
      </c>
      <c r="CF65" s="82"/>
      <c r="CG65" s="6">
        <f t="shared" si="16"/>
        <v>40612.199999999997</v>
      </c>
      <c r="CH65" s="6">
        <f t="shared" si="17"/>
        <v>47201.2</v>
      </c>
      <c r="CL65" s="82"/>
      <c r="CM65" s="6">
        <f t="shared" si="18"/>
        <v>40612.199999999997</v>
      </c>
      <c r="CN65" s="6">
        <f t="shared" si="19"/>
        <v>49513.34</v>
      </c>
    </row>
    <row r="66" spans="1:92" x14ac:dyDescent="0.25">
      <c r="A66" s="22">
        <v>63</v>
      </c>
      <c r="B66" s="23">
        <v>62</v>
      </c>
      <c r="C66" s="24" t="s">
        <v>14</v>
      </c>
      <c r="D66" s="53" t="s">
        <v>994</v>
      </c>
      <c r="E66" s="23">
        <v>113205</v>
      </c>
      <c r="F66" s="23">
        <v>70247810960</v>
      </c>
      <c r="G66" s="24" t="s">
        <v>995</v>
      </c>
      <c r="H66" s="71" t="str">
        <f t="shared" si="5"/>
        <v>100201-70247810960</v>
      </c>
      <c r="I66" s="23">
        <v>100201</v>
      </c>
      <c r="J66" s="24" t="s">
        <v>993</v>
      </c>
      <c r="K66" s="24" t="s">
        <v>19</v>
      </c>
      <c r="L66" s="24" t="s">
        <v>276</v>
      </c>
      <c r="M66" s="24" t="s">
        <v>21</v>
      </c>
      <c r="N66" s="25">
        <v>45108</v>
      </c>
      <c r="O66" s="25">
        <v>45473</v>
      </c>
      <c r="P66" s="10"/>
      <c r="Q66" s="10"/>
      <c r="R66" s="10"/>
      <c r="S66" s="74" t="s">
        <v>1734</v>
      </c>
      <c r="T66" s="14"/>
      <c r="U66" s="14"/>
      <c r="V66" s="14"/>
      <c r="W66" s="14"/>
      <c r="X66" s="18"/>
      <c r="Y66" s="18"/>
      <c r="Z66" s="18">
        <v>33.9</v>
      </c>
      <c r="AA66" s="18" t="s">
        <v>1643</v>
      </c>
      <c r="AB66" s="6"/>
      <c r="AC66" s="26">
        <v>5713</v>
      </c>
      <c r="AD66" s="26"/>
      <c r="AE66" s="26">
        <v>205</v>
      </c>
      <c r="AF66" s="26">
        <v>193</v>
      </c>
      <c r="AG66" s="26"/>
      <c r="AH66" s="26"/>
      <c r="AI66" s="26">
        <v>199</v>
      </c>
      <c r="AJ66" s="26"/>
      <c r="AK66" s="26"/>
      <c r="AL66" s="26">
        <v>2</v>
      </c>
      <c r="AM66" s="26"/>
      <c r="AN66" s="26"/>
      <c r="AO66" s="26"/>
      <c r="AP66" s="26"/>
      <c r="AQ66" s="26"/>
      <c r="AR66" s="26">
        <v>135</v>
      </c>
      <c r="AS66" s="26"/>
      <c r="AT66" s="26"/>
      <c r="AU66" s="26"/>
      <c r="AV66" s="26"/>
      <c r="AW66" s="26">
        <v>532</v>
      </c>
      <c r="AX66" s="26">
        <v>166</v>
      </c>
      <c r="AY66" s="26"/>
      <c r="AZ66" s="26"/>
      <c r="BA66" s="26">
        <v>8</v>
      </c>
      <c r="BB66" s="26">
        <v>111</v>
      </c>
      <c r="BC66" s="26"/>
      <c r="BD66" s="26">
        <v>39</v>
      </c>
      <c r="BE66" s="26"/>
      <c r="BF66" s="26">
        <v>184</v>
      </c>
      <c r="BG66" s="26"/>
      <c r="BH66" s="26">
        <f t="shared" si="6"/>
        <v>1774</v>
      </c>
      <c r="BI66" s="6">
        <f>Z66</f>
        <v>33.9</v>
      </c>
      <c r="BJ66" s="6">
        <f t="shared" si="7"/>
        <v>39.4</v>
      </c>
      <c r="BM66" s="6">
        <f t="shared" si="8"/>
        <v>39.4</v>
      </c>
      <c r="BN66" s="6">
        <f t="shared" si="9"/>
        <v>5.5</v>
      </c>
      <c r="BO66" s="82">
        <f t="shared" si="10"/>
        <v>0.13959390862944163</v>
      </c>
      <c r="BP66" s="6">
        <f t="shared" si="1"/>
        <v>193670.69999999998</v>
      </c>
      <c r="BQ66" s="6">
        <f t="shared" si="2"/>
        <v>225092.19999999998</v>
      </c>
      <c r="BU66" s="6">
        <f t="shared" si="11"/>
        <v>41.33</v>
      </c>
      <c r="BX66" s="6">
        <f t="shared" si="13"/>
        <v>41.33</v>
      </c>
      <c r="BY66" s="6">
        <f t="shared" si="14"/>
        <v>7.43</v>
      </c>
      <c r="BZ66" s="82">
        <f t="shared" si="15"/>
        <v>0.17977256230341157</v>
      </c>
      <c r="CA66" s="6">
        <f t="shared" si="3"/>
        <v>193670.69999999998</v>
      </c>
      <c r="CB66" s="6">
        <f t="shared" si="4"/>
        <v>236118.28999999998</v>
      </c>
      <c r="CF66" s="82"/>
      <c r="CG66" s="6">
        <f t="shared" si="16"/>
        <v>60138.6</v>
      </c>
      <c r="CH66" s="6">
        <f t="shared" si="17"/>
        <v>69895.599999999991</v>
      </c>
      <c r="CL66" s="82"/>
      <c r="CM66" s="6">
        <f t="shared" si="18"/>
        <v>60138.6</v>
      </c>
      <c r="CN66" s="6">
        <f t="shared" si="19"/>
        <v>73319.42</v>
      </c>
    </row>
    <row r="67" spans="1:92" x14ac:dyDescent="0.25">
      <c r="A67" s="22">
        <v>64</v>
      </c>
      <c r="B67" s="23">
        <v>63</v>
      </c>
      <c r="C67" s="24" t="s">
        <v>14</v>
      </c>
      <c r="D67" s="53" t="s">
        <v>996</v>
      </c>
      <c r="E67" s="23">
        <v>113196</v>
      </c>
      <c r="F67" s="75" t="s">
        <v>997</v>
      </c>
      <c r="G67" s="24" t="s">
        <v>998</v>
      </c>
      <c r="H67" s="71" t="str">
        <f t="shared" si="5"/>
        <v>100201-517941/70247174796</v>
      </c>
      <c r="I67" s="23">
        <v>100201</v>
      </c>
      <c r="J67" s="24" t="s">
        <v>993</v>
      </c>
      <c r="K67" s="24" t="s">
        <v>19</v>
      </c>
      <c r="L67" s="24" t="s">
        <v>999</v>
      </c>
      <c r="M67" s="24" t="s">
        <v>21</v>
      </c>
      <c r="N67" s="25">
        <v>45108</v>
      </c>
      <c r="O67" s="25">
        <v>45473</v>
      </c>
      <c r="P67" s="10"/>
      <c r="Q67" s="10"/>
      <c r="R67" s="10">
        <v>49.6</v>
      </c>
      <c r="S67" s="74" t="s">
        <v>1641</v>
      </c>
      <c r="T67" s="14"/>
      <c r="U67" s="14"/>
      <c r="V67" s="14"/>
      <c r="W67" s="14"/>
      <c r="X67" s="18"/>
      <c r="Y67" s="18"/>
      <c r="Z67" s="18"/>
      <c r="AA67" s="18"/>
      <c r="AB67" s="6"/>
      <c r="AC67" s="26">
        <v>425</v>
      </c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>
        <v>140</v>
      </c>
      <c r="AX67" s="26"/>
      <c r="AY67" s="26"/>
      <c r="AZ67" s="26"/>
      <c r="BA67" s="26"/>
      <c r="BB67" s="26">
        <v>9</v>
      </c>
      <c r="BC67" s="26"/>
      <c r="BD67" s="26"/>
      <c r="BE67" s="26"/>
      <c r="BF67" s="26"/>
      <c r="BG67" s="26"/>
      <c r="BH67" s="26">
        <f t="shared" si="6"/>
        <v>149</v>
      </c>
      <c r="BI67" s="6">
        <f>R67</f>
        <v>49.6</v>
      </c>
      <c r="BJ67" s="6">
        <f t="shared" si="7"/>
        <v>57.66</v>
      </c>
      <c r="BM67" s="6">
        <f t="shared" si="8"/>
        <v>57.66</v>
      </c>
      <c r="BN67" s="6">
        <f t="shared" si="9"/>
        <v>8.0599999999999952</v>
      </c>
      <c r="BO67" s="82">
        <f t="shared" si="10"/>
        <v>0.13978494623655907</v>
      </c>
      <c r="BP67" s="6">
        <f t="shared" ref="BP67:BP130" si="27">BI67*AC67</f>
        <v>21080</v>
      </c>
      <c r="BQ67" s="6">
        <f t="shared" ref="BQ67:BQ130" si="28">(BJ67+BK67)*AC67</f>
        <v>24505.5</v>
      </c>
      <c r="BU67" s="6">
        <f t="shared" si="11"/>
        <v>60.47</v>
      </c>
      <c r="BX67" s="6">
        <f t="shared" si="13"/>
        <v>60.47</v>
      </c>
      <c r="BY67" s="6">
        <f t="shared" si="14"/>
        <v>10.869999999999997</v>
      </c>
      <c r="BZ67" s="82">
        <f t="shared" si="15"/>
        <v>0.17975855796262605</v>
      </c>
      <c r="CA67" s="6">
        <f t="shared" ref="CA67:CA130" si="29">(BI67*AC67)</f>
        <v>21080</v>
      </c>
      <c r="CB67" s="6">
        <f t="shared" ref="CB67:CB130" si="30">(BU67+BV67)*AC67</f>
        <v>25699.75</v>
      </c>
      <c r="CF67" s="82"/>
      <c r="CG67" s="6">
        <f t="shared" si="16"/>
        <v>7390.4000000000005</v>
      </c>
      <c r="CH67" s="6">
        <f t="shared" si="17"/>
        <v>8591.34</v>
      </c>
      <c r="CL67" s="82"/>
      <c r="CM67" s="6">
        <f t="shared" si="18"/>
        <v>7390.4000000000005</v>
      </c>
      <c r="CN67" s="6">
        <f t="shared" si="19"/>
        <v>9010.0300000000007</v>
      </c>
    </row>
    <row r="68" spans="1:92" x14ac:dyDescent="0.25">
      <c r="A68" s="22">
        <v>65</v>
      </c>
      <c r="B68" s="23">
        <v>64</v>
      </c>
      <c r="C68" s="24" t="s">
        <v>14</v>
      </c>
      <c r="D68" s="53" t="s">
        <v>1000</v>
      </c>
      <c r="E68" s="23">
        <v>100696</v>
      </c>
      <c r="F68" s="23">
        <v>70247138170</v>
      </c>
      <c r="G68" s="24" t="s">
        <v>1001</v>
      </c>
      <c r="H68" s="71" t="str">
        <f t="shared" ref="H68:H131" si="31">_xlfn.CONCAT(I68,"-",F68)</f>
        <v>100201-70247138170</v>
      </c>
      <c r="I68" s="23">
        <v>100201</v>
      </c>
      <c r="J68" s="24" t="s">
        <v>993</v>
      </c>
      <c r="K68" s="24" t="s">
        <v>19</v>
      </c>
      <c r="L68" s="24" t="s">
        <v>311</v>
      </c>
      <c r="M68" s="24" t="s">
        <v>21</v>
      </c>
      <c r="N68" s="25">
        <v>45108</v>
      </c>
      <c r="O68" s="25">
        <v>45473</v>
      </c>
      <c r="P68" s="10"/>
      <c r="Q68" s="10"/>
      <c r="R68" s="10"/>
      <c r="S68" s="74" t="s">
        <v>1734</v>
      </c>
      <c r="T68" s="14"/>
      <c r="U68" s="14"/>
      <c r="V68" s="14"/>
      <c r="W68" s="14"/>
      <c r="X68" s="18"/>
      <c r="Y68" s="18"/>
      <c r="Z68" s="18">
        <v>29.9</v>
      </c>
      <c r="AA68" s="18" t="s">
        <v>1643</v>
      </c>
      <c r="AB68" s="6"/>
      <c r="AC68" s="26">
        <v>476</v>
      </c>
      <c r="AD68" s="26"/>
      <c r="AE68" s="26">
        <v>9</v>
      </c>
      <c r="AF68" s="26"/>
      <c r="AG68" s="26"/>
      <c r="AH68" s="26"/>
      <c r="AI68" s="26"/>
      <c r="AJ68" s="26"/>
      <c r="AK68" s="26"/>
      <c r="AL68" s="26">
        <v>9</v>
      </c>
      <c r="AM68" s="26"/>
      <c r="AN68" s="26"/>
      <c r="AO68" s="26"/>
      <c r="AP68" s="26">
        <v>2</v>
      </c>
      <c r="AQ68" s="26">
        <v>6</v>
      </c>
      <c r="AR68" s="26">
        <v>26</v>
      </c>
      <c r="AS68" s="26"/>
      <c r="AT68" s="26"/>
      <c r="AU68" s="26">
        <v>23</v>
      </c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>
        <f t="shared" ref="BH68:BH131" si="32">SUM(AD68:BG68)</f>
        <v>75</v>
      </c>
      <c r="BI68" s="6">
        <f t="shared" ref="BI68:BI75" si="33">Z68</f>
        <v>29.9</v>
      </c>
      <c r="BJ68" s="6">
        <f t="shared" ref="BJ68:BJ131" si="34">ROUNDUP(((BI68/0.86)-0.02),2)</f>
        <v>34.75</v>
      </c>
      <c r="BM68" s="6">
        <f t="shared" ref="BM68:BM131" si="35">BJ68+BK68+BL68</f>
        <v>34.75</v>
      </c>
      <c r="BN68" s="6">
        <f t="shared" ref="BN68:BN131" si="36">(BJ68+BK68)-BI68</f>
        <v>4.8500000000000014</v>
      </c>
      <c r="BO68" s="82">
        <f t="shared" ref="BO68:BO131" si="37">((BJ68+BK68)-BI68)/(BJ68+BK68)</f>
        <v>0.13956834532374104</v>
      </c>
      <c r="BP68" s="6">
        <f t="shared" si="27"/>
        <v>14232.4</v>
      </c>
      <c r="BQ68" s="6">
        <f t="shared" si="28"/>
        <v>16541</v>
      </c>
      <c r="BU68" s="6">
        <f t="shared" ref="BU68:BU131" si="38">ROUNDUP(((BI68/0.82)-0.02),2)</f>
        <v>36.449999999999996</v>
      </c>
      <c r="BX68" s="6">
        <f t="shared" ref="BX68:BX131" si="39">BU68+BV68+BW68</f>
        <v>36.449999999999996</v>
      </c>
      <c r="BY68" s="6">
        <f t="shared" ref="BY68:BY131" si="40">(BU68+BV68)-BI68</f>
        <v>6.5499999999999972</v>
      </c>
      <c r="BZ68" s="82">
        <f t="shared" ref="BZ68:BZ131" si="41">((BU68+BV68)-BI68)/(BU68+BV68)</f>
        <v>0.17969821673525371</v>
      </c>
      <c r="CA68" s="6">
        <f t="shared" si="29"/>
        <v>14232.4</v>
      </c>
      <c r="CB68" s="6">
        <f t="shared" si="30"/>
        <v>17350.199999999997</v>
      </c>
      <c r="CF68" s="82"/>
      <c r="CG68" s="6">
        <f t="shared" ref="CG68:CG131" si="42">BI68*BH68</f>
        <v>2242.5</v>
      </c>
      <c r="CH68" s="6">
        <f t="shared" ref="CH68:CH131" si="43">(BJ68+BK68)*BH68</f>
        <v>2606.25</v>
      </c>
      <c r="CL68" s="82"/>
      <c r="CM68" s="6">
        <f t="shared" ref="CM68:CM131" si="44">BI68*BH68</f>
        <v>2242.5</v>
      </c>
      <c r="CN68" s="6">
        <f t="shared" ref="CN68:CN131" si="45">(BU68+BV68)*BH68</f>
        <v>2733.7499999999995</v>
      </c>
    </row>
    <row r="69" spans="1:92" x14ac:dyDescent="0.25">
      <c r="A69" s="22">
        <v>66</v>
      </c>
      <c r="B69" s="23">
        <v>65</v>
      </c>
      <c r="C69" s="24" t="s">
        <v>836</v>
      </c>
      <c r="D69" s="52" t="s">
        <v>1002</v>
      </c>
      <c r="E69" s="23">
        <v>141206</v>
      </c>
      <c r="F69" s="24" t="s">
        <v>1697</v>
      </c>
      <c r="G69" s="24" t="s">
        <v>1698</v>
      </c>
      <c r="H69" s="71" t="str">
        <f t="shared" si="31"/>
        <v>100201-10070247129397</v>
      </c>
      <c r="I69" s="23">
        <v>100201</v>
      </c>
      <c r="J69" s="24" t="s">
        <v>993</v>
      </c>
      <c r="K69" s="24" t="s">
        <v>19</v>
      </c>
      <c r="L69" s="24" t="s">
        <v>1699</v>
      </c>
      <c r="M69" s="24" t="s">
        <v>21</v>
      </c>
      <c r="N69" s="25">
        <v>45108</v>
      </c>
      <c r="O69" s="25">
        <v>45473</v>
      </c>
      <c r="P69" s="10"/>
      <c r="Q69" s="10"/>
      <c r="R69" s="10"/>
      <c r="S69" s="74" t="s">
        <v>1734</v>
      </c>
      <c r="T69" s="14"/>
      <c r="U69" s="14"/>
      <c r="V69" s="14"/>
      <c r="W69" s="14"/>
      <c r="X69" s="18"/>
      <c r="Y69" s="18"/>
      <c r="Z69" s="18">
        <v>46.68</v>
      </c>
      <c r="AA69" s="18" t="s">
        <v>1643</v>
      </c>
      <c r="AB69" s="6"/>
      <c r="AC69" s="26">
        <v>150</v>
      </c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>
        <v>117</v>
      </c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>
        <f t="shared" si="32"/>
        <v>117</v>
      </c>
      <c r="BI69" s="6">
        <f t="shared" si="33"/>
        <v>46.68</v>
      </c>
      <c r="BJ69" s="6">
        <f t="shared" si="34"/>
        <v>54.26</v>
      </c>
      <c r="BM69" s="6">
        <f t="shared" si="35"/>
        <v>54.26</v>
      </c>
      <c r="BN69" s="6">
        <f t="shared" si="36"/>
        <v>7.5799999999999983</v>
      </c>
      <c r="BO69" s="82">
        <f t="shared" si="37"/>
        <v>0.1396977515665315</v>
      </c>
      <c r="BP69" s="6">
        <f t="shared" si="27"/>
        <v>7002</v>
      </c>
      <c r="BQ69" s="6">
        <f t="shared" si="28"/>
        <v>8139</v>
      </c>
      <c r="BU69" s="6">
        <f t="shared" si="38"/>
        <v>56.91</v>
      </c>
      <c r="BX69" s="6">
        <f t="shared" si="39"/>
        <v>56.91</v>
      </c>
      <c r="BY69" s="6">
        <f t="shared" si="40"/>
        <v>10.229999999999997</v>
      </c>
      <c r="BZ69" s="82">
        <f t="shared" si="41"/>
        <v>0.17975751186083286</v>
      </c>
      <c r="CA69" s="6">
        <f t="shared" si="29"/>
        <v>7002</v>
      </c>
      <c r="CB69" s="6">
        <f t="shared" si="30"/>
        <v>8536.5</v>
      </c>
      <c r="CF69" s="82"/>
      <c r="CG69" s="6">
        <f t="shared" si="42"/>
        <v>5461.56</v>
      </c>
      <c r="CH69" s="6">
        <f t="shared" si="43"/>
        <v>6348.42</v>
      </c>
      <c r="CL69" s="82"/>
      <c r="CM69" s="6">
        <f t="shared" si="44"/>
        <v>5461.56</v>
      </c>
      <c r="CN69" s="6">
        <f t="shared" si="45"/>
        <v>6658.4699999999993</v>
      </c>
    </row>
    <row r="70" spans="1:92" x14ac:dyDescent="0.25">
      <c r="A70" s="22">
        <v>67</v>
      </c>
      <c r="B70" s="23">
        <v>66</v>
      </c>
      <c r="C70" s="24" t="s">
        <v>14</v>
      </c>
      <c r="D70" s="53" t="s">
        <v>1003</v>
      </c>
      <c r="E70" s="23">
        <v>403669</v>
      </c>
      <c r="F70" s="23">
        <v>7516</v>
      </c>
      <c r="G70" s="24" t="s">
        <v>1004</v>
      </c>
      <c r="H70" s="71" t="str">
        <f t="shared" si="31"/>
        <v>100238-7516</v>
      </c>
      <c r="I70" s="23">
        <v>100238</v>
      </c>
      <c r="J70" s="24" t="s">
        <v>1005</v>
      </c>
      <c r="K70" s="24" t="s">
        <v>19</v>
      </c>
      <c r="L70" s="24" t="s">
        <v>1006</v>
      </c>
      <c r="M70" s="24" t="s">
        <v>21</v>
      </c>
      <c r="N70" s="25">
        <v>45108</v>
      </c>
      <c r="O70" s="25">
        <v>45473</v>
      </c>
      <c r="P70" s="10"/>
      <c r="Q70" s="10"/>
      <c r="R70" s="10"/>
      <c r="S70" s="11"/>
      <c r="T70" s="14"/>
      <c r="U70" s="14"/>
      <c r="V70" s="14"/>
      <c r="W70" s="14"/>
      <c r="X70" s="18"/>
      <c r="Y70" s="18"/>
      <c r="Z70" s="66">
        <v>134.4</v>
      </c>
      <c r="AA70" s="18" t="s">
        <v>1732</v>
      </c>
      <c r="AB70" s="6"/>
      <c r="AC70" s="26">
        <v>716</v>
      </c>
      <c r="AD70" s="26"/>
      <c r="AE70" s="26"/>
      <c r="AF70" s="26">
        <v>500</v>
      </c>
      <c r="AG70" s="26"/>
      <c r="AH70" s="26">
        <v>1</v>
      </c>
      <c r="AI70" s="26"/>
      <c r="AJ70" s="26"/>
      <c r="AK70" s="26"/>
      <c r="AL70" s="26"/>
      <c r="AM70" s="26"/>
      <c r="AN70" s="26"/>
      <c r="AO70" s="26"/>
      <c r="AP70" s="26"/>
      <c r="AQ70" s="26">
        <v>5</v>
      </c>
      <c r="AR70" s="26"/>
      <c r="AS70" s="26"/>
      <c r="AT70" s="26"/>
      <c r="AU70" s="26">
        <v>5</v>
      </c>
      <c r="AV70" s="26"/>
      <c r="AW70" s="26"/>
      <c r="AX70" s="26"/>
      <c r="AY70" s="26">
        <v>70</v>
      </c>
      <c r="AZ70" s="26"/>
      <c r="BA70" s="26"/>
      <c r="BB70" s="26">
        <v>1</v>
      </c>
      <c r="BC70" s="26"/>
      <c r="BD70" s="26"/>
      <c r="BE70" s="26"/>
      <c r="BF70" s="26">
        <v>1</v>
      </c>
      <c r="BG70" s="26"/>
      <c r="BH70" s="26">
        <f t="shared" si="32"/>
        <v>583</v>
      </c>
      <c r="BI70" s="6">
        <f t="shared" si="33"/>
        <v>134.4</v>
      </c>
      <c r="BJ70" s="6">
        <f t="shared" si="34"/>
        <v>156.26</v>
      </c>
      <c r="BL70" s="48">
        <f>VLOOKUP(H70,[1]NOI!F:K,6,FALSE)*-1</f>
        <v>-38.46</v>
      </c>
      <c r="BM70" s="6">
        <f t="shared" si="35"/>
        <v>117.79999999999998</v>
      </c>
      <c r="BN70" s="6">
        <f t="shared" si="36"/>
        <v>21.859999999999985</v>
      </c>
      <c r="BO70" s="82">
        <f t="shared" si="37"/>
        <v>0.13989504671701003</v>
      </c>
      <c r="BP70" s="6">
        <f t="shared" si="27"/>
        <v>96230.400000000009</v>
      </c>
      <c r="BQ70" s="6">
        <f t="shared" si="28"/>
        <v>111882.15999999999</v>
      </c>
      <c r="BU70" s="6">
        <f t="shared" si="38"/>
        <v>163.89</v>
      </c>
      <c r="BW70" s="48">
        <f t="shared" ref="BW70:BW75" si="46">BL70</f>
        <v>-38.46</v>
      </c>
      <c r="BX70" s="6">
        <f t="shared" si="39"/>
        <v>125.42999999999998</v>
      </c>
      <c r="BY70" s="6">
        <f t="shared" si="40"/>
        <v>29.489999999999981</v>
      </c>
      <c r="BZ70" s="82">
        <f t="shared" si="41"/>
        <v>0.17993776313380916</v>
      </c>
      <c r="CA70" s="6">
        <f t="shared" si="29"/>
        <v>96230.400000000009</v>
      </c>
      <c r="CB70" s="6">
        <f t="shared" si="30"/>
        <v>117345.23999999999</v>
      </c>
      <c r="CF70" s="82"/>
      <c r="CG70" s="6">
        <f t="shared" si="42"/>
        <v>78355.199999999997</v>
      </c>
      <c r="CH70" s="6">
        <f t="shared" si="43"/>
        <v>91099.58</v>
      </c>
      <c r="CL70" s="82"/>
      <c r="CM70" s="6">
        <f t="shared" si="44"/>
        <v>78355.199999999997</v>
      </c>
      <c r="CN70" s="6">
        <f t="shared" si="45"/>
        <v>95547.87</v>
      </c>
    </row>
    <row r="71" spans="1:92" x14ac:dyDescent="0.25">
      <c r="A71" s="22">
        <v>68</v>
      </c>
      <c r="B71" s="23">
        <v>67</v>
      </c>
      <c r="C71" s="24" t="s">
        <v>14</v>
      </c>
      <c r="D71" s="53" t="s">
        <v>1007</v>
      </c>
      <c r="E71" s="23">
        <v>403671</v>
      </c>
      <c r="F71" s="23">
        <v>7518</v>
      </c>
      <c r="G71" s="24" t="s">
        <v>1008</v>
      </c>
      <c r="H71" s="71" t="str">
        <f t="shared" si="31"/>
        <v>100238-7518</v>
      </c>
      <c r="I71" s="23">
        <v>100238</v>
      </c>
      <c r="J71" s="24" t="s">
        <v>1005</v>
      </c>
      <c r="K71" s="24" t="s">
        <v>19</v>
      </c>
      <c r="L71" s="24" t="s">
        <v>1009</v>
      </c>
      <c r="M71" s="24" t="s">
        <v>21</v>
      </c>
      <c r="N71" s="25">
        <v>45108</v>
      </c>
      <c r="O71" s="25">
        <v>45473</v>
      </c>
      <c r="P71" s="10"/>
      <c r="Q71" s="10"/>
      <c r="R71" s="10"/>
      <c r="S71" s="11"/>
      <c r="T71" s="14"/>
      <c r="U71" s="14"/>
      <c r="V71" s="14"/>
      <c r="W71" s="14"/>
      <c r="X71" s="18"/>
      <c r="Y71" s="18"/>
      <c r="Z71" s="66">
        <v>113.16</v>
      </c>
      <c r="AA71" s="18" t="s">
        <v>1732</v>
      </c>
      <c r="AB71" s="6"/>
      <c r="AC71" s="26">
        <v>506</v>
      </c>
      <c r="AD71" s="26"/>
      <c r="AE71" s="26"/>
      <c r="AF71" s="26"/>
      <c r="AG71" s="26"/>
      <c r="AH71" s="26"/>
      <c r="AI71" s="26"/>
      <c r="AJ71" s="26"/>
      <c r="AK71" s="26">
        <v>59</v>
      </c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>
        <v>44</v>
      </c>
      <c r="AX71" s="26"/>
      <c r="AY71" s="26"/>
      <c r="AZ71" s="26"/>
      <c r="BA71" s="26"/>
      <c r="BB71" s="26"/>
      <c r="BC71" s="26"/>
      <c r="BD71" s="26"/>
      <c r="BE71" s="26"/>
      <c r="BF71" s="26">
        <v>35</v>
      </c>
      <c r="BG71" s="26"/>
      <c r="BH71" s="26">
        <f t="shared" si="32"/>
        <v>138</v>
      </c>
      <c r="BI71" s="6">
        <f t="shared" si="33"/>
        <v>113.16</v>
      </c>
      <c r="BJ71" s="6">
        <f t="shared" si="34"/>
        <v>131.57</v>
      </c>
      <c r="BL71" s="48">
        <f>VLOOKUP(H71,[1]NOI!F:K,6,FALSE)*-1</f>
        <v>-38.46</v>
      </c>
      <c r="BM71" s="6">
        <f t="shared" si="35"/>
        <v>93.109999999999985</v>
      </c>
      <c r="BN71" s="6">
        <f t="shared" si="36"/>
        <v>18.409999999999997</v>
      </c>
      <c r="BO71" s="82">
        <f t="shared" si="37"/>
        <v>0.13992551493501557</v>
      </c>
      <c r="BP71" s="6">
        <f t="shared" si="27"/>
        <v>57258.96</v>
      </c>
      <c r="BQ71" s="6">
        <f t="shared" si="28"/>
        <v>66574.42</v>
      </c>
      <c r="BU71" s="6">
        <f t="shared" si="38"/>
        <v>137.97999999999999</v>
      </c>
      <c r="BW71" s="48">
        <f t="shared" si="46"/>
        <v>-38.46</v>
      </c>
      <c r="BX71" s="6">
        <f t="shared" si="39"/>
        <v>99.519999999999982</v>
      </c>
      <c r="BY71" s="6">
        <f t="shared" si="40"/>
        <v>24.819999999999993</v>
      </c>
      <c r="BZ71" s="82">
        <f t="shared" si="41"/>
        <v>0.17988114219452092</v>
      </c>
      <c r="CA71" s="6">
        <f t="shared" si="29"/>
        <v>57258.96</v>
      </c>
      <c r="CB71" s="6">
        <f t="shared" si="30"/>
        <v>69817.87999999999</v>
      </c>
      <c r="CF71" s="82"/>
      <c r="CG71" s="6">
        <f t="shared" si="42"/>
        <v>15616.08</v>
      </c>
      <c r="CH71" s="6">
        <f t="shared" si="43"/>
        <v>18156.66</v>
      </c>
      <c r="CL71" s="82"/>
      <c r="CM71" s="6">
        <f t="shared" si="44"/>
        <v>15616.08</v>
      </c>
      <c r="CN71" s="6">
        <f t="shared" si="45"/>
        <v>19041.239999999998</v>
      </c>
    </row>
    <row r="72" spans="1:92" x14ac:dyDescent="0.25">
      <c r="A72" s="22">
        <v>69</v>
      </c>
      <c r="B72" s="23">
        <v>68</v>
      </c>
      <c r="C72" s="24" t="s">
        <v>14</v>
      </c>
      <c r="D72" s="53" t="s">
        <v>1010</v>
      </c>
      <c r="E72" s="23">
        <v>403692</v>
      </c>
      <c r="F72" s="23">
        <v>615300</v>
      </c>
      <c r="G72" s="24" t="s">
        <v>1011</v>
      </c>
      <c r="H72" s="71" t="str">
        <f t="shared" si="31"/>
        <v>100238-615300</v>
      </c>
      <c r="I72" s="23">
        <v>100238</v>
      </c>
      <c r="J72" s="24" t="s">
        <v>1005</v>
      </c>
      <c r="K72" s="24" t="s">
        <v>19</v>
      </c>
      <c r="L72" s="24" t="s">
        <v>1012</v>
      </c>
      <c r="M72" s="24" t="s">
        <v>21</v>
      </c>
      <c r="N72" s="25">
        <v>45108</v>
      </c>
      <c r="O72" s="25">
        <v>45473</v>
      </c>
      <c r="P72" s="10"/>
      <c r="Q72" s="10"/>
      <c r="R72" s="10"/>
      <c r="S72" s="11"/>
      <c r="T72" s="14"/>
      <c r="U72" s="14"/>
      <c r="V72" s="14"/>
      <c r="W72" s="14"/>
      <c r="X72" s="18"/>
      <c r="Y72" s="18"/>
      <c r="Z72" s="66">
        <v>79.16</v>
      </c>
      <c r="AA72" s="18" t="s">
        <v>1732</v>
      </c>
      <c r="AB72" s="6"/>
      <c r="AC72" s="26">
        <v>311</v>
      </c>
      <c r="AD72" s="26"/>
      <c r="AE72" s="26">
        <v>10</v>
      </c>
      <c r="AF72" s="26"/>
      <c r="AG72" s="26"/>
      <c r="AH72" s="26"/>
      <c r="AI72" s="26"/>
      <c r="AJ72" s="26">
        <v>78</v>
      </c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>
        <v>1</v>
      </c>
      <c r="BC72" s="26"/>
      <c r="BD72" s="26"/>
      <c r="BE72" s="26"/>
      <c r="BF72" s="26"/>
      <c r="BG72" s="26"/>
      <c r="BH72" s="26">
        <f t="shared" si="32"/>
        <v>89</v>
      </c>
      <c r="BI72" s="6">
        <f t="shared" si="33"/>
        <v>79.16</v>
      </c>
      <c r="BJ72" s="6">
        <f t="shared" si="34"/>
        <v>92.03</v>
      </c>
      <c r="BL72" s="48">
        <f>VLOOKUP(H72,[1]NOI!F:K,6,FALSE)*-1</f>
        <v>-23.41</v>
      </c>
      <c r="BM72" s="6">
        <f t="shared" si="35"/>
        <v>68.62</v>
      </c>
      <c r="BN72" s="6">
        <f t="shared" si="36"/>
        <v>12.870000000000005</v>
      </c>
      <c r="BO72" s="82">
        <f t="shared" si="37"/>
        <v>0.13984570248831907</v>
      </c>
      <c r="BP72" s="6">
        <f t="shared" si="27"/>
        <v>24618.76</v>
      </c>
      <c r="BQ72" s="6">
        <f t="shared" si="28"/>
        <v>28621.33</v>
      </c>
      <c r="BU72" s="6">
        <f t="shared" si="38"/>
        <v>96.52000000000001</v>
      </c>
      <c r="BW72" s="48">
        <f t="shared" si="46"/>
        <v>-23.41</v>
      </c>
      <c r="BX72" s="6">
        <f t="shared" si="39"/>
        <v>73.110000000000014</v>
      </c>
      <c r="BY72" s="6">
        <f t="shared" si="40"/>
        <v>17.360000000000014</v>
      </c>
      <c r="BZ72" s="82">
        <f t="shared" si="41"/>
        <v>0.1798590965602985</v>
      </c>
      <c r="CA72" s="6">
        <f t="shared" si="29"/>
        <v>24618.76</v>
      </c>
      <c r="CB72" s="6">
        <f t="shared" si="30"/>
        <v>30017.720000000005</v>
      </c>
      <c r="CF72" s="82"/>
      <c r="CG72" s="6">
        <f t="shared" si="42"/>
        <v>7045.24</v>
      </c>
      <c r="CH72" s="6">
        <f t="shared" si="43"/>
        <v>8190.67</v>
      </c>
      <c r="CL72" s="82"/>
      <c r="CM72" s="6">
        <f t="shared" si="44"/>
        <v>7045.24</v>
      </c>
      <c r="CN72" s="6">
        <f t="shared" si="45"/>
        <v>8590.2800000000007</v>
      </c>
    </row>
    <row r="73" spans="1:92" x14ac:dyDescent="0.25">
      <c r="A73" s="22">
        <v>70</v>
      </c>
      <c r="B73" s="23">
        <v>69</v>
      </c>
      <c r="C73" s="24" t="s">
        <v>14</v>
      </c>
      <c r="D73" s="53" t="s">
        <v>1013</v>
      </c>
      <c r="E73" s="23">
        <v>403749</v>
      </c>
      <c r="F73" s="23">
        <v>625300</v>
      </c>
      <c r="G73" s="24" t="s">
        <v>1014</v>
      </c>
      <c r="H73" s="71" t="str">
        <f t="shared" si="31"/>
        <v>100238-625300</v>
      </c>
      <c r="I73" s="23">
        <v>100238</v>
      </c>
      <c r="J73" s="24" t="s">
        <v>1005</v>
      </c>
      <c r="K73" s="24" t="s">
        <v>19</v>
      </c>
      <c r="L73" s="24" t="s">
        <v>1015</v>
      </c>
      <c r="M73" s="24" t="s">
        <v>21</v>
      </c>
      <c r="N73" s="25">
        <v>45108</v>
      </c>
      <c r="O73" s="25">
        <v>45473</v>
      </c>
      <c r="P73" s="10"/>
      <c r="Q73" s="10"/>
      <c r="R73" s="10"/>
      <c r="S73" s="11"/>
      <c r="T73" s="14"/>
      <c r="U73" s="14"/>
      <c r="V73" s="14"/>
      <c r="W73" s="14"/>
      <c r="X73" s="18"/>
      <c r="Y73" s="18"/>
      <c r="Z73" s="66">
        <v>78.48</v>
      </c>
      <c r="AA73" s="18" t="s">
        <v>1732</v>
      </c>
      <c r="AB73" s="6"/>
      <c r="AC73" s="26">
        <v>693</v>
      </c>
      <c r="AD73" s="26"/>
      <c r="AE73" s="26"/>
      <c r="AF73" s="26">
        <v>180</v>
      </c>
      <c r="AG73" s="26"/>
      <c r="AH73" s="26"/>
      <c r="AI73" s="26"/>
      <c r="AJ73" s="26"/>
      <c r="AK73" s="26">
        <v>53</v>
      </c>
      <c r="AL73" s="26"/>
      <c r="AM73" s="26"/>
      <c r="AN73" s="26"/>
      <c r="AO73" s="26"/>
      <c r="AP73" s="26"/>
      <c r="AQ73" s="26"/>
      <c r="AR73" s="26"/>
      <c r="AS73" s="26"/>
      <c r="AT73" s="26"/>
      <c r="AU73" s="26">
        <v>91</v>
      </c>
      <c r="AV73" s="26"/>
      <c r="AW73" s="26"/>
      <c r="AX73" s="26"/>
      <c r="AY73" s="26">
        <v>32</v>
      </c>
      <c r="AZ73" s="26"/>
      <c r="BA73" s="26">
        <v>18</v>
      </c>
      <c r="BB73" s="26"/>
      <c r="BC73" s="26"/>
      <c r="BD73" s="26">
        <v>15</v>
      </c>
      <c r="BE73" s="26"/>
      <c r="BF73" s="26">
        <v>3</v>
      </c>
      <c r="BG73" s="26"/>
      <c r="BH73" s="26">
        <f t="shared" si="32"/>
        <v>392</v>
      </c>
      <c r="BI73" s="6">
        <f t="shared" si="33"/>
        <v>78.48</v>
      </c>
      <c r="BJ73" s="6">
        <f t="shared" si="34"/>
        <v>91.240000000000009</v>
      </c>
      <c r="BL73" s="48">
        <f>VLOOKUP(H73,[1]NOI!F:K,6,FALSE)*-1</f>
        <v>-23.41</v>
      </c>
      <c r="BM73" s="6">
        <f t="shared" si="35"/>
        <v>67.830000000000013</v>
      </c>
      <c r="BN73" s="6">
        <f t="shared" si="36"/>
        <v>12.760000000000005</v>
      </c>
      <c r="BO73" s="82">
        <f t="shared" si="37"/>
        <v>0.1398509425690487</v>
      </c>
      <c r="BP73" s="6">
        <f t="shared" si="27"/>
        <v>54386.64</v>
      </c>
      <c r="BQ73" s="6">
        <f t="shared" si="28"/>
        <v>63229.320000000007</v>
      </c>
      <c r="BU73" s="6">
        <f t="shared" si="38"/>
        <v>95.690000000000012</v>
      </c>
      <c r="BW73" s="48">
        <f t="shared" si="46"/>
        <v>-23.41</v>
      </c>
      <c r="BX73" s="6">
        <f t="shared" si="39"/>
        <v>72.280000000000015</v>
      </c>
      <c r="BY73" s="6">
        <f t="shared" si="40"/>
        <v>17.210000000000008</v>
      </c>
      <c r="BZ73" s="82">
        <f t="shared" si="41"/>
        <v>0.17985160413836351</v>
      </c>
      <c r="CA73" s="6">
        <f t="shared" si="29"/>
        <v>54386.64</v>
      </c>
      <c r="CB73" s="6">
        <f t="shared" si="30"/>
        <v>66313.170000000013</v>
      </c>
      <c r="CF73" s="82"/>
      <c r="CG73" s="6">
        <f t="shared" si="42"/>
        <v>30764.16</v>
      </c>
      <c r="CH73" s="6">
        <f t="shared" si="43"/>
        <v>35766.080000000002</v>
      </c>
      <c r="CL73" s="82"/>
      <c r="CM73" s="6">
        <f t="shared" si="44"/>
        <v>30764.16</v>
      </c>
      <c r="CN73" s="6">
        <f t="shared" si="45"/>
        <v>37510.480000000003</v>
      </c>
    </row>
    <row r="74" spans="1:92" x14ac:dyDescent="0.25">
      <c r="A74" s="22">
        <v>71</v>
      </c>
      <c r="B74" s="23">
        <v>70</v>
      </c>
      <c r="C74" s="24" t="s">
        <v>14</v>
      </c>
      <c r="D74" s="53" t="s">
        <v>1016</v>
      </c>
      <c r="E74" s="23">
        <v>403855</v>
      </c>
      <c r="F74" s="23">
        <v>110452</v>
      </c>
      <c r="G74" s="24" t="s">
        <v>1017</v>
      </c>
      <c r="H74" s="71" t="str">
        <f t="shared" si="31"/>
        <v>100238-110452</v>
      </c>
      <c r="I74" s="23">
        <v>100238</v>
      </c>
      <c r="J74" s="24" t="s">
        <v>1005</v>
      </c>
      <c r="K74" s="24" t="s">
        <v>19</v>
      </c>
      <c r="L74" s="24" t="s">
        <v>1018</v>
      </c>
      <c r="M74" s="24" t="s">
        <v>21</v>
      </c>
      <c r="N74" s="25">
        <v>45108</v>
      </c>
      <c r="O74" s="25">
        <v>45473</v>
      </c>
      <c r="P74" s="10"/>
      <c r="Q74" s="10"/>
      <c r="R74" s="10"/>
      <c r="S74" s="11"/>
      <c r="T74" s="14"/>
      <c r="U74" s="14"/>
      <c r="V74" s="14"/>
      <c r="W74" s="14"/>
      <c r="X74" s="18"/>
      <c r="Y74" s="18"/>
      <c r="Z74" s="66">
        <v>80.069999999999993</v>
      </c>
      <c r="AA74" s="18" t="s">
        <v>1732</v>
      </c>
      <c r="AB74" s="6"/>
      <c r="AC74" s="26">
        <v>1889</v>
      </c>
      <c r="AD74" s="26"/>
      <c r="AE74" s="26"/>
      <c r="AF74" s="26"/>
      <c r="AG74" s="26">
        <v>2</v>
      </c>
      <c r="AH74" s="26"/>
      <c r="AI74" s="26">
        <v>12</v>
      </c>
      <c r="AJ74" s="26"/>
      <c r="AK74" s="26"/>
      <c r="AL74" s="26">
        <v>3</v>
      </c>
      <c r="AM74" s="26"/>
      <c r="AN74" s="26"/>
      <c r="AO74" s="26"/>
      <c r="AP74" s="26">
        <v>126</v>
      </c>
      <c r="AQ74" s="26">
        <v>73</v>
      </c>
      <c r="AR74" s="26"/>
      <c r="AS74" s="26"/>
      <c r="AT74" s="26"/>
      <c r="AU74" s="26"/>
      <c r="AV74" s="26"/>
      <c r="AW74" s="26"/>
      <c r="AX74" s="26"/>
      <c r="AY74" s="26">
        <v>258</v>
      </c>
      <c r="AZ74" s="26"/>
      <c r="BA74" s="26"/>
      <c r="BB74" s="26">
        <v>10</v>
      </c>
      <c r="BC74" s="26"/>
      <c r="BD74" s="26"/>
      <c r="BE74" s="26"/>
      <c r="BF74" s="26"/>
      <c r="BG74" s="26"/>
      <c r="BH74" s="26">
        <f t="shared" si="32"/>
        <v>484</v>
      </c>
      <c r="BI74" s="6">
        <f t="shared" si="33"/>
        <v>80.069999999999993</v>
      </c>
      <c r="BJ74" s="6">
        <f t="shared" si="34"/>
        <v>93.09</v>
      </c>
      <c r="BL74" s="48">
        <f>VLOOKUP(H74,[1]NOI!F:K,6,FALSE)*-1</f>
        <v>-33.270000000000003</v>
      </c>
      <c r="BM74" s="6">
        <f t="shared" si="35"/>
        <v>59.82</v>
      </c>
      <c r="BN74" s="6">
        <f t="shared" si="36"/>
        <v>13.02000000000001</v>
      </c>
      <c r="BO74" s="82">
        <f t="shared" si="37"/>
        <v>0.1398646471156946</v>
      </c>
      <c r="BP74" s="6">
        <f t="shared" si="27"/>
        <v>151252.22999999998</v>
      </c>
      <c r="BQ74" s="6">
        <f t="shared" si="28"/>
        <v>175847.01</v>
      </c>
      <c r="BU74" s="6">
        <f t="shared" si="38"/>
        <v>97.63000000000001</v>
      </c>
      <c r="BW74" s="48">
        <f t="shared" si="46"/>
        <v>-33.270000000000003</v>
      </c>
      <c r="BX74" s="6">
        <f t="shared" si="39"/>
        <v>64.360000000000014</v>
      </c>
      <c r="BY74" s="6">
        <f t="shared" si="40"/>
        <v>17.560000000000016</v>
      </c>
      <c r="BZ74" s="82">
        <f t="shared" si="41"/>
        <v>0.17986274710642236</v>
      </c>
      <c r="CA74" s="6">
        <f t="shared" si="29"/>
        <v>151252.22999999998</v>
      </c>
      <c r="CB74" s="6">
        <f t="shared" si="30"/>
        <v>184423.07</v>
      </c>
      <c r="CF74" s="82"/>
      <c r="CG74" s="6">
        <f t="shared" si="42"/>
        <v>38753.879999999997</v>
      </c>
      <c r="CH74" s="6">
        <f t="shared" si="43"/>
        <v>45055.560000000005</v>
      </c>
      <c r="CL74" s="82"/>
      <c r="CM74" s="6">
        <f t="shared" si="44"/>
        <v>38753.879999999997</v>
      </c>
      <c r="CN74" s="6">
        <f t="shared" si="45"/>
        <v>47252.920000000006</v>
      </c>
    </row>
    <row r="75" spans="1:92" x14ac:dyDescent="0.25">
      <c r="A75" s="22">
        <v>72</v>
      </c>
      <c r="B75" s="23">
        <v>71</v>
      </c>
      <c r="C75" s="24" t="s">
        <v>14</v>
      </c>
      <c r="D75" s="53" t="s">
        <v>1019</v>
      </c>
      <c r="E75" s="23">
        <v>404647</v>
      </c>
      <c r="F75" s="23">
        <v>110458</v>
      </c>
      <c r="G75" s="24" t="s">
        <v>1020</v>
      </c>
      <c r="H75" s="71" t="str">
        <f t="shared" si="31"/>
        <v>100238-110458</v>
      </c>
      <c r="I75" s="23">
        <v>100238</v>
      </c>
      <c r="J75" s="24" t="s">
        <v>1005</v>
      </c>
      <c r="K75" s="24" t="s">
        <v>19</v>
      </c>
      <c r="L75" s="24" t="s">
        <v>1021</v>
      </c>
      <c r="M75" s="24" t="s">
        <v>21</v>
      </c>
      <c r="N75" s="25">
        <v>45108</v>
      </c>
      <c r="O75" s="25">
        <v>45473</v>
      </c>
      <c r="P75" s="10"/>
      <c r="Q75" s="10"/>
      <c r="R75" s="10"/>
      <c r="S75" s="11"/>
      <c r="T75" s="14"/>
      <c r="U75" s="14"/>
      <c r="V75" s="14"/>
      <c r="W75" s="14"/>
      <c r="X75" s="18"/>
      <c r="Y75" s="18"/>
      <c r="Z75" s="66">
        <v>89.25</v>
      </c>
      <c r="AA75" s="18" t="s">
        <v>1732</v>
      </c>
      <c r="AB75" s="6"/>
      <c r="AC75" s="26">
        <v>2052</v>
      </c>
      <c r="AD75" s="26"/>
      <c r="AE75" s="26">
        <v>7</v>
      </c>
      <c r="AF75" s="26"/>
      <c r="AG75" s="26"/>
      <c r="AH75" s="26"/>
      <c r="AI75" s="26"/>
      <c r="AJ75" s="26">
        <v>6</v>
      </c>
      <c r="AK75" s="26"/>
      <c r="AL75" s="26"/>
      <c r="AM75" s="26">
        <v>302</v>
      </c>
      <c r="AN75" s="26"/>
      <c r="AO75" s="26"/>
      <c r="AP75" s="26"/>
      <c r="AQ75" s="26">
        <v>8</v>
      </c>
      <c r="AR75" s="26"/>
      <c r="AS75" s="26"/>
      <c r="AT75" s="26"/>
      <c r="AU75" s="26"/>
      <c r="AV75" s="26"/>
      <c r="AW75" s="26"/>
      <c r="AX75" s="26">
        <v>80</v>
      </c>
      <c r="AY75" s="26">
        <v>68</v>
      </c>
      <c r="AZ75" s="26"/>
      <c r="BA75" s="26">
        <v>4</v>
      </c>
      <c r="BB75" s="26">
        <v>1</v>
      </c>
      <c r="BC75" s="26"/>
      <c r="BD75" s="26"/>
      <c r="BE75" s="26"/>
      <c r="BF75" s="26">
        <v>178</v>
      </c>
      <c r="BG75" s="26"/>
      <c r="BH75" s="26">
        <f t="shared" si="32"/>
        <v>654</v>
      </c>
      <c r="BI75" s="6">
        <f t="shared" si="33"/>
        <v>89.25</v>
      </c>
      <c r="BJ75" s="6">
        <f t="shared" si="34"/>
        <v>103.76</v>
      </c>
      <c r="BL75" s="48">
        <f>VLOOKUP(H75,[1]NOI!F:K,6,FALSE)*-1</f>
        <v>-40.35</v>
      </c>
      <c r="BM75" s="6">
        <f t="shared" si="35"/>
        <v>63.410000000000004</v>
      </c>
      <c r="BN75" s="6">
        <f t="shared" si="36"/>
        <v>14.510000000000005</v>
      </c>
      <c r="BO75" s="82">
        <f t="shared" si="37"/>
        <v>0.13984194294525834</v>
      </c>
      <c r="BP75" s="6">
        <f t="shared" si="27"/>
        <v>183141</v>
      </c>
      <c r="BQ75" s="6">
        <f t="shared" si="28"/>
        <v>212915.52000000002</v>
      </c>
      <c r="BU75" s="6">
        <f t="shared" si="38"/>
        <v>108.83</v>
      </c>
      <c r="BW75" s="48">
        <f t="shared" si="46"/>
        <v>-40.35</v>
      </c>
      <c r="BX75" s="6">
        <f t="shared" si="39"/>
        <v>68.47999999999999</v>
      </c>
      <c r="BY75" s="6">
        <f t="shared" si="40"/>
        <v>19.579999999999998</v>
      </c>
      <c r="BZ75" s="82">
        <f t="shared" si="41"/>
        <v>0.17991362675732794</v>
      </c>
      <c r="CA75" s="6">
        <f t="shared" si="29"/>
        <v>183141</v>
      </c>
      <c r="CB75" s="6">
        <f t="shared" si="30"/>
        <v>223319.16</v>
      </c>
      <c r="CF75" s="82"/>
      <c r="CG75" s="6">
        <f t="shared" si="42"/>
        <v>58369.5</v>
      </c>
      <c r="CH75" s="6">
        <f t="shared" si="43"/>
        <v>67859.040000000008</v>
      </c>
      <c r="CL75" s="82"/>
      <c r="CM75" s="6">
        <f t="shared" si="44"/>
        <v>58369.5</v>
      </c>
      <c r="CN75" s="6">
        <f t="shared" si="45"/>
        <v>71174.819999999992</v>
      </c>
    </row>
    <row r="76" spans="1:92" x14ac:dyDescent="0.25">
      <c r="A76" s="22">
        <v>73</v>
      </c>
      <c r="B76" s="23">
        <v>72</v>
      </c>
      <c r="C76" s="24" t="s">
        <v>14</v>
      </c>
      <c r="D76" s="53" t="s">
        <v>1022</v>
      </c>
      <c r="E76" s="23">
        <v>149306</v>
      </c>
      <c r="F76" s="24" t="s">
        <v>1023</v>
      </c>
      <c r="G76" s="24" t="s">
        <v>1024</v>
      </c>
      <c r="H76" s="71" t="str">
        <f t="shared" si="31"/>
        <v>115142-P-711-IW</v>
      </c>
      <c r="I76" s="23">
        <v>115142</v>
      </c>
      <c r="J76" s="24" t="s">
        <v>1025</v>
      </c>
      <c r="K76" s="24" t="s">
        <v>19</v>
      </c>
      <c r="L76" s="24" t="s">
        <v>1026</v>
      </c>
      <c r="M76" s="24" t="s">
        <v>21</v>
      </c>
      <c r="N76" s="25">
        <v>45108</v>
      </c>
      <c r="O76" s="25">
        <v>45473</v>
      </c>
      <c r="P76" s="10"/>
      <c r="Q76" s="10"/>
      <c r="R76" s="10"/>
      <c r="S76" s="11"/>
      <c r="T76" s="14" t="e">
        <f>VLOOKUP(E76,#REF!,12,FALSE)</f>
        <v>#REF!</v>
      </c>
      <c r="U76" s="14">
        <v>1</v>
      </c>
      <c r="V76" s="14"/>
      <c r="W76" s="14"/>
      <c r="X76" s="18"/>
      <c r="Y76" s="18"/>
      <c r="Z76" s="18"/>
      <c r="AA76" s="18"/>
      <c r="AB76" s="6"/>
      <c r="AC76" s="26">
        <v>170</v>
      </c>
      <c r="AD76" s="26"/>
      <c r="AE76" s="26">
        <v>4</v>
      </c>
      <c r="AF76" s="26">
        <v>104</v>
      </c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>
        <v>10</v>
      </c>
      <c r="AS76" s="26"/>
      <c r="AT76" s="26"/>
      <c r="AU76" s="26"/>
      <c r="AV76" s="26"/>
      <c r="AW76" s="26"/>
      <c r="AX76" s="26"/>
      <c r="AY76" s="26"/>
      <c r="AZ76" s="26"/>
      <c r="BA76" s="26">
        <v>4</v>
      </c>
      <c r="BB76" s="26"/>
      <c r="BC76" s="26"/>
      <c r="BD76" s="26"/>
      <c r="BE76" s="26"/>
      <c r="BF76" s="26"/>
      <c r="BG76" s="26"/>
      <c r="BH76" s="26">
        <f t="shared" si="32"/>
        <v>122</v>
      </c>
      <c r="BI76" s="6" t="e">
        <f>T76+U76</f>
        <v>#REF!</v>
      </c>
      <c r="BJ76" s="6" t="e">
        <f t="shared" si="34"/>
        <v>#REF!</v>
      </c>
      <c r="BM76" s="6" t="e">
        <f t="shared" si="35"/>
        <v>#REF!</v>
      </c>
      <c r="BN76" s="6" t="e">
        <f t="shared" si="36"/>
        <v>#REF!</v>
      </c>
      <c r="BO76" s="82" t="e">
        <f t="shared" si="37"/>
        <v>#REF!</v>
      </c>
      <c r="BP76" s="6" t="e">
        <f t="shared" si="27"/>
        <v>#REF!</v>
      </c>
      <c r="BQ76" s="6" t="e">
        <f t="shared" si="28"/>
        <v>#REF!</v>
      </c>
      <c r="BU76" s="6" t="e">
        <f t="shared" si="38"/>
        <v>#REF!</v>
      </c>
      <c r="BX76" s="6" t="e">
        <f t="shared" si="39"/>
        <v>#REF!</v>
      </c>
      <c r="BY76" s="6" t="e">
        <f t="shared" si="40"/>
        <v>#REF!</v>
      </c>
      <c r="BZ76" s="82" t="e">
        <f t="shared" si="41"/>
        <v>#REF!</v>
      </c>
      <c r="CA76" s="6" t="e">
        <f t="shared" si="29"/>
        <v>#REF!</v>
      </c>
      <c r="CB76" s="6" t="e">
        <f t="shared" si="30"/>
        <v>#REF!</v>
      </c>
      <c r="CF76" s="82"/>
      <c r="CG76" s="6" t="e">
        <f t="shared" si="42"/>
        <v>#REF!</v>
      </c>
      <c r="CH76" s="6" t="e">
        <f t="shared" si="43"/>
        <v>#REF!</v>
      </c>
      <c r="CL76" s="82"/>
      <c r="CM76" s="6" t="e">
        <f t="shared" si="44"/>
        <v>#REF!</v>
      </c>
      <c r="CN76" s="6" t="e">
        <f t="shared" si="45"/>
        <v>#REF!</v>
      </c>
    </row>
    <row r="77" spans="1:92" x14ac:dyDescent="0.25">
      <c r="A77" s="22">
        <v>74</v>
      </c>
      <c r="B77" s="23">
        <v>73</v>
      </c>
      <c r="C77" s="24" t="s">
        <v>14</v>
      </c>
      <c r="D77" s="53" t="s">
        <v>1027</v>
      </c>
      <c r="E77" s="23">
        <v>139683</v>
      </c>
      <c r="F77" s="24" t="s">
        <v>1028</v>
      </c>
      <c r="G77" s="24" t="s">
        <v>1029</v>
      </c>
      <c r="H77" s="71" t="str">
        <f t="shared" si="31"/>
        <v>115142-P-801-01</v>
      </c>
      <c r="I77" s="23">
        <v>115142</v>
      </c>
      <c r="J77" s="24" t="s">
        <v>1025</v>
      </c>
      <c r="K77" s="24" t="s">
        <v>19</v>
      </c>
      <c r="L77" s="24" t="s">
        <v>1030</v>
      </c>
      <c r="M77" s="24" t="s">
        <v>21</v>
      </c>
      <c r="N77" s="25">
        <v>45108</v>
      </c>
      <c r="O77" s="25">
        <v>45473</v>
      </c>
      <c r="P77" s="10"/>
      <c r="Q77" s="10"/>
      <c r="R77" s="10"/>
      <c r="S77" s="11"/>
      <c r="T77" s="14" t="e">
        <f>VLOOKUP(E77,#REF!,12,FALSE)</f>
        <v>#REF!</v>
      </c>
      <c r="U77" s="14">
        <v>1</v>
      </c>
      <c r="V77" s="14"/>
      <c r="W77" s="14"/>
      <c r="X77" s="18"/>
      <c r="Y77" s="18"/>
      <c r="Z77" s="18"/>
      <c r="AA77" s="18"/>
      <c r="AB77" s="6"/>
      <c r="AC77" s="26">
        <v>587</v>
      </c>
      <c r="AD77" s="26"/>
      <c r="AE77" s="26"/>
      <c r="AF77" s="26">
        <v>4</v>
      </c>
      <c r="AG77" s="26">
        <v>25</v>
      </c>
      <c r="AH77" s="26"/>
      <c r="AI77" s="26"/>
      <c r="AJ77" s="26"/>
      <c r="AK77" s="26">
        <v>318</v>
      </c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>
        <v>3</v>
      </c>
      <c r="BC77" s="26"/>
      <c r="BD77" s="26">
        <v>2</v>
      </c>
      <c r="BE77" s="26"/>
      <c r="BF77" s="26"/>
      <c r="BG77" s="26"/>
      <c r="BH77" s="26">
        <f t="shared" si="32"/>
        <v>352</v>
      </c>
      <c r="BI77" s="6" t="e">
        <f>T77+U77</f>
        <v>#REF!</v>
      </c>
      <c r="BJ77" s="6" t="e">
        <f t="shared" si="34"/>
        <v>#REF!</v>
      </c>
      <c r="BM77" s="6" t="e">
        <f t="shared" si="35"/>
        <v>#REF!</v>
      </c>
      <c r="BN77" s="6" t="e">
        <f t="shared" si="36"/>
        <v>#REF!</v>
      </c>
      <c r="BO77" s="82" t="e">
        <f t="shared" si="37"/>
        <v>#REF!</v>
      </c>
      <c r="BP77" s="6" t="e">
        <f t="shared" si="27"/>
        <v>#REF!</v>
      </c>
      <c r="BQ77" s="6" t="e">
        <f t="shared" si="28"/>
        <v>#REF!</v>
      </c>
      <c r="BU77" s="6" t="e">
        <f t="shared" si="38"/>
        <v>#REF!</v>
      </c>
      <c r="BX77" s="6" t="e">
        <f t="shared" si="39"/>
        <v>#REF!</v>
      </c>
      <c r="BY77" s="6" t="e">
        <f t="shared" si="40"/>
        <v>#REF!</v>
      </c>
      <c r="BZ77" s="82" t="e">
        <f t="shared" si="41"/>
        <v>#REF!</v>
      </c>
      <c r="CA77" s="6" t="e">
        <f t="shared" si="29"/>
        <v>#REF!</v>
      </c>
      <c r="CB77" s="6" t="e">
        <f t="shared" si="30"/>
        <v>#REF!</v>
      </c>
      <c r="CF77" s="82"/>
      <c r="CG77" s="6" t="e">
        <f t="shared" si="42"/>
        <v>#REF!</v>
      </c>
      <c r="CH77" s="6" t="e">
        <f t="shared" si="43"/>
        <v>#REF!</v>
      </c>
      <c r="CL77" s="82"/>
      <c r="CM77" s="6" t="e">
        <f t="shared" si="44"/>
        <v>#REF!</v>
      </c>
      <c r="CN77" s="6" t="e">
        <f t="shared" si="45"/>
        <v>#REF!</v>
      </c>
    </row>
    <row r="78" spans="1:92" x14ac:dyDescent="0.25">
      <c r="A78" s="22">
        <v>75</v>
      </c>
      <c r="B78" s="23">
        <v>74</v>
      </c>
      <c r="C78" s="24" t="s">
        <v>14</v>
      </c>
      <c r="D78" s="53" t="s">
        <v>1031</v>
      </c>
      <c r="E78" s="23">
        <v>139684</v>
      </c>
      <c r="F78" s="24" t="s">
        <v>1032</v>
      </c>
      <c r="G78" s="24" t="s">
        <v>1033</v>
      </c>
      <c r="H78" s="71" t="str">
        <f t="shared" si="31"/>
        <v>115142-P-820-01</v>
      </c>
      <c r="I78" s="23">
        <v>115142</v>
      </c>
      <c r="J78" s="24" t="s">
        <v>1025</v>
      </c>
      <c r="K78" s="24" t="s">
        <v>19</v>
      </c>
      <c r="L78" s="24" t="s">
        <v>1030</v>
      </c>
      <c r="M78" s="24" t="s">
        <v>21</v>
      </c>
      <c r="N78" s="25">
        <v>45108</v>
      </c>
      <c r="O78" s="25">
        <v>45473</v>
      </c>
      <c r="P78" s="10"/>
      <c r="Q78" s="10"/>
      <c r="R78" s="10"/>
      <c r="S78" s="11"/>
      <c r="T78" s="14" t="e">
        <f>VLOOKUP(E78,#REF!,12,FALSE)</f>
        <v>#REF!</v>
      </c>
      <c r="U78" s="14">
        <v>1</v>
      </c>
      <c r="V78" s="14"/>
      <c r="W78" s="14"/>
      <c r="X78" s="18"/>
      <c r="Y78" s="18"/>
      <c r="Z78" s="18"/>
      <c r="AA78" s="18"/>
      <c r="AB78" s="6"/>
      <c r="AC78" s="26">
        <v>160</v>
      </c>
      <c r="AD78" s="26"/>
      <c r="AE78" s="26"/>
      <c r="AF78" s="26">
        <v>2</v>
      </c>
      <c r="AG78" s="26">
        <v>65</v>
      </c>
      <c r="AH78" s="26"/>
      <c r="AI78" s="26"/>
      <c r="AJ78" s="26"/>
      <c r="AK78" s="26">
        <v>2</v>
      </c>
      <c r="AL78" s="26"/>
      <c r="AM78" s="26"/>
      <c r="AN78" s="26"/>
      <c r="AO78" s="26"/>
      <c r="AP78" s="26"/>
      <c r="AQ78" s="26"/>
      <c r="AR78" s="26"/>
      <c r="AS78" s="26">
        <v>1</v>
      </c>
      <c r="AT78" s="26"/>
      <c r="AU78" s="26"/>
      <c r="AV78" s="26">
        <v>1</v>
      </c>
      <c r="AW78" s="26"/>
      <c r="AX78" s="26"/>
      <c r="AY78" s="26"/>
      <c r="AZ78" s="26"/>
      <c r="BA78" s="26"/>
      <c r="BB78" s="26"/>
      <c r="BC78" s="26"/>
      <c r="BD78" s="26">
        <v>14</v>
      </c>
      <c r="BE78" s="26"/>
      <c r="BF78" s="26"/>
      <c r="BG78" s="26">
        <v>66</v>
      </c>
      <c r="BH78" s="26">
        <f t="shared" si="32"/>
        <v>151</v>
      </c>
      <c r="BI78" s="6" t="e">
        <f>T78+U78</f>
        <v>#REF!</v>
      </c>
      <c r="BJ78" s="6" t="e">
        <f t="shared" si="34"/>
        <v>#REF!</v>
      </c>
      <c r="BM78" s="6" t="e">
        <f t="shared" si="35"/>
        <v>#REF!</v>
      </c>
      <c r="BN78" s="6" t="e">
        <f t="shared" si="36"/>
        <v>#REF!</v>
      </c>
      <c r="BO78" s="82" t="e">
        <f t="shared" si="37"/>
        <v>#REF!</v>
      </c>
      <c r="BP78" s="6" t="e">
        <f t="shared" si="27"/>
        <v>#REF!</v>
      </c>
      <c r="BQ78" s="6" t="e">
        <f t="shared" si="28"/>
        <v>#REF!</v>
      </c>
      <c r="BU78" s="6" t="e">
        <f t="shared" si="38"/>
        <v>#REF!</v>
      </c>
      <c r="BX78" s="6" t="e">
        <f t="shared" si="39"/>
        <v>#REF!</v>
      </c>
      <c r="BY78" s="6" t="e">
        <f t="shared" si="40"/>
        <v>#REF!</v>
      </c>
      <c r="BZ78" s="82" t="e">
        <f t="shared" si="41"/>
        <v>#REF!</v>
      </c>
      <c r="CA78" s="6" t="e">
        <f t="shared" si="29"/>
        <v>#REF!</v>
      </c>
      <c r="CB78" s="6" t="e">
        <f t="shared" si="30"/>
        <v>#REF!</v>
      </c>
      <c r="CF78" s="82"/>
      <c r="CG78" s="6" t="e">
        <f t="shared" si="42"/>
        <v>#REF!</v>
      </c>
      <c r="CH78" s="6" t="e">
        <f t="shared" si="43"/>
        <v>#REF!</v>
      </c>
      <c r="CL78" s="82"/>
      <c r="CM78" s="6" t="e">
        <f t="shared" si="44"/>
        <v>#REF!</v>
      </c>
      <c r="CN78" s="6" t="e">
        <f t="shared" si="45"/>
        <v>#REF!</v>
      </c>
    </row>
    <row r="79" spans="1:92" x14ac:dyDescent="0.25">
      <c r="A79" s="22">
        <v>76</v>
      </c>
      <c r="B79" s="23">
        <v>75</v>
      </c>
      <c r="C79" s="24" t="s">
        <v>14</v>
      </c>
      <c r="D79" s="53" t="s">
        <v>1034</v>
      </c>
      <c r="E79" s="23">
        <v>134347</v>
      </c>
      <c r="F79" s="24" t="s">
        <v>1035</v>
      </c>
      <c r="G79" s="24" t="s">
        <v>1036</v>
      </c>
      <c r="H79" s="71" t="str">
        <f t="shared" si="31"/>
        <v>115142-P-301-01</v>
      </c>
      <c r="I79" s="23">
        <v>115142</v>
      </c>
      <c r="J79" s="24" t="s">
        <v>1025</v>
      </c>
      <c r="K79" s="24" t="s">
        <v>19</v>
      </c>
      <c r="L79" s="24" t="s">
        <v>1030</v>
      </c>
      <c r="M79" s="24" t="s">
        <v>21</v>
      </c>
      <c r="N79" s="25">
        <v>45108</v>
      </c>
      <c r="O79" s="25">
        <v>45473</v>
      </c>
      <c r="P79" s="10"/>
      <c r="Q79" s="10"/>
      <c r="R79" s="10"/>
      <c r="S79" s="11"/>
      <c r="T79" s="14" t="e">
        <f>VLOOKUP(E79,#REF!,12,FALSE)</f>
        <v>#REF!</v>
      </c>
      <c r="U79" s="14">
        <v>1</v>
      </c>
      <c r="V79" s="14"/>
      <c r="W79" s="14"/>
      <c r="X79" s="18"/>
      <c r="Y79" s="18"/>
      <c r="Z79" s="18"/>
      <c r="AA79" s="18"/>
      <c r="AB79" s="6"/>
      <c r="AC79" s="26">
        <v>535</v>
      </c>
      <c r="AD79" s="26"/>
      <c r="AE79" s="26"/>
      <c r="AF79" s="26">
        <v>21</v>
      </c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>
        <v>11</v>
      </c>
      <c r="AR79" s="26"/>
      <c r="AS79" s="26"/>
      <c r="AT79" s="26"/>
      <c r="AU79" s="26"/>
      <c r="AV79" s="26"/>
      <c r="AW79" s="26"/>
      <c r="AX79" s="26">
        <v>26</v>
      </c>
      <c r="AY79" s="26"/>
      <c r="AZ79" s="26"/>
      <c r="BA79" s="26"/>
      <c r="BB79" s="26">
        <v>61</v>
      </c>
      <c r="BC79" s="26"/>
      <c r="BD79" s="26"/>
      <c r="BE79" s="26"/>
      <c r="BF79" s="26"/>
      <c r="BG79" s="26">
        <v>119</v>
      </c>
      <c r="BH79" s="26">
        <f t="shared" si="32"/>
        <v>238</v>
      </c>
      <c r="BI79" s="6" t="e">
        <f>T79+U79</f>
        <v>#REF!</v>
      </c>
      <c r="BJ79" s="6" t="e">
        <f t="shared" si="34"/>
        <v>#REF!</v>
      </c>
      <c r="BM79" s="6" t="e">
        <f t="shared" si="35"/>
        <v>#REF!</v>
      </c>
      <c r="BN79" s="6" t="e">
        <f t="shared" si="36"/>
        <v>#REF!</v>
      </c>
      <c r="BO79" s="82" t="e">
        <f t="shared" si="37"/>
        <v>#REF!</v>
      </c>
      <c r="BP79" s="6" t="e">
        <f t="shared" si="27"/>
        <v>#REF!</v>
      </c>
      <c r="BQ79" s="6" t="e">
        <f t="shared" si="28"/>
        <v>#REF!</v>
      </c>
      <c r="BU79" s="6" t="e">
        <f t="shared" si="38"/>
        <v>#REF!</v>
      </c>
      <c r="BX79" s="6" t="e">
        <f t="shared" si="39"/>
        <v>#REF!</v>
      </c>
      <c r="BY79" s="6" t="e">
        <f t="shared" si="40"/>
        <v>#REF!</v>
      </c>
      <c r="BZ79" s="82" t="e">
        <f t="shared" si="41"/>
        <v>#REF!</v>
      </c>
      <c r="CA79" s="6" t="e">
        <f t="shared" si="29"/>
        <v>#REF!</v>
      </c>
      <c r="CB79" s="6" t="e">
        <f t="shared" si="30"/>
        <v>#REF!</v>
      </c>
      <c r="CF79" s="82"/>
      <c r="CG79" s="6" t="e">
        <f t="shared" si="42"/>
        <v>#REF!</v>
      </c>
      <c r="CH79" s="6" t="e">
        <f t="shared" si="43"/>
        <v>#REF!</v>
      </c>
      <c r="CL79" s="82"/>
      <c r="CM79" s="6" t="e">
        <f t="shared" si="44"/>
        <v>#REF!</v>
      </c>
      <c r="CN79" s="6" t="e">
        <f t="shared" si="45"/>
        <v>#REF!</v>
      </c>
    </row>
    <row r="80" spans="1:92" x14ac:dyDescent="0.25">
      <c r="A80" s="22">
        <v>77</v>
      </c>
      <c r="B80" s="23">
        <v>76</v>
      </c>
      <c r="C80" s="24" t="s">
        <v>14</v>
      </c>
      <c r="D80" s="53" t="s">
        <v>1037</v>
      </c>
      <c r="E80" s="23">
        <v>149401</v>
      </c>
      <c r="F80" s="24" t="s">
        <v>1038</v>
      </c>
      <c r="G80" s="24" t="s">
        <v>1039</v>
      </c>
      <c r="H80" s="71" t="str">
        <f t="shared" si="31"/>
        <v>115142-P-750-IW</v>
      </c>
      <c r="I80" s="23">
        <v>115142</v>
      </c>
      <c r="J80" s="24" t="s">
        <v>1025</v>
      </c>
      <c r="K80" s="24" t="s">
        <v>19</v>
      </c>
      <c r="L80" s="24" t="s">
        <v>1040</v>
      </c>
      <c r="M80" s="24" t="s">
        <v>21</v>
      </c>
      <c r="N80" s="25">
        <v>45108</v>
      </c>
      <c r="O80" s="25">
        <v>45473</v>
      </c>
      <c r="P80" s="10"/>
      <c r="Q80" s="10"/>
      <c r="R80" s="10"/>
      <c r="S80" s="11"/>
      <c r="T80" s="14" t="e">
        <f>VLOOKUP(E80,#REF!,12,FALSE)</f>
        <v>#REF!</v>
      </c>
      <c r="U80" s="14">
        <v>1</v>
      </c>
      <c r="V80" s="14"/>
      <c r="W80" s="14"/>
      <c r="X80" s="18"/>
      <c r="Y80" s="18"/>
      <c r="Z80" s="18"/>
      <c r="AA80" s="18"/>
      <c r="AB80" s="6"/>
      <c r="AC80" s="26">
        <v>267</v>
      </c>
      <c r="AD80" s="26"/>
      <c r="AE80" s="26"/>
      <c r="AF80" s="26">
        <v>78</v>
      </c>
      <c r="AG80" s="26">
        <v>12</v>
      </c>
      <c r="AH80" s="26"/>
      <c r="AI80" s="26"/>
      <c r="AJ80" s="26"/>
      <c r="AK80" s="26"/>
      <c r="AL80" s="26">
        <v>7</v>
      </c>
      <c r="AM80" s="26"/>
      <c r="AN80" s="26"/>
      <c r="AO80" s="26"/>
      <c r="AP80" s="26"/>
      <c r="AQ80" s="26">
        <v>32</v>
      </c>
      <c r="AR80" s="26"/>
      <c r="AS80" s="26"/>
      <c r="AT80" s="26">
        <v>5</v>
      </c>
      <c r="AU80" s="26"/>
      <c r="AV80" s="26"/>
      <c r="AW80" s="26">
        <v>1</v>
      </c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>
        <f t="shared" si="32"/>
        <v>135</v>
      </c>
      <c r="BI80" s="6" t="e">
        <f>T80+U80</f>
        <v>#REF!</v>
      </c>
      <c r="BJ80" s="6" t="e">
        <f t="shared" si="34"/>
        <v>#REF!</v>
      </c>
      <c r="BM80" s="6" t="e">
        <f t="shared" si="35"/>
        <v>#REF!</v>
      </c>
      <c r="BN80" s="6" t="e">
        <f t="shared" si="36"/>
        <v>#REF!</v>
      </c>
      <c r="BO80" s="82" t="e">
        <f t="shared" si="37"/>
        <v>#REF!</v>
      </c>
      <c r="BP80" s="6" t="e">
        <f t="shared" si="27"/>
        <v>#REF!</v>
      </c>
      <c r="BQ80" s="6" t="e">
        <f t="shared" si="28"/>
        <v>#REF!</v>
      </c>
      <c r="BU80" s="6" t="e">
        <f t="shared" si="38"/>
        <v>#REF!</v>
      </c>
      <c r="BX80" s="6" t="e">
        <f t="shared" si="39"/>
        <v>#REF!</v>
      </c>
      <c r="BY80" s="6" t="e">
        <f t="shared" si="40"/>
        <v>#REF!</v>
      </c>
      <c r="BZ80" s="82" t="e">
        <f t="shared" si="41"/>
        <v>#REF!</v>
      </c>
      <c r="CA80" s="6" t="e">
        <f t="shared" si="29"/>
        <v>#REF!</v>
      </c>
      <c r="CB80" s="6" t="e">
        <f t="shared" si="30"/>
        <v>#REF!</v>
      </c>
      <c r="CF80" s="82"/>
      <c r="CG80" s="6" t="e">
        <f t="shared" si="42"/>
        <v>#REF!</v>
      </c>
      <c r="CH80" s="6" t="e">
        <f t="shared" si="43"/>
        <v>#REF!</v>
      </c>
      <c r="CL80" s="82"/>
      <c r="CM80" s="6" t="e">
        <f t="shared" si="44"/>
        <v>#REF!</v>
      </c>
      <c r="CN80" s="6" t="e">
        <f t="shared" si="45"/>
        <v>#REF!</v>
      </c>
    </row>
    <row r="81" spans="1:92" x14ac:dyDescent="0.25">
      <c r="A81" s="22">
        <v>78</v>
      </c>
      <c r="B81" s="23">
        <v>77</v>
      </c>
      <c r="C81" s="24" t="s">
        <v>14</v>
      </c>
      <c r="D81" s="53" t="s">
        <v>1041</v>
      </c>
      <c r="E81" s="23">
        <v>101006</v>
      </c>
      <c r="F81" s="23">
        <v>612869</v>
      </c>
      <c r="G81" s="24" t="s">
        <v>1042</v>
      </c>
      <c r="H81" s="71" t="str">
        <f t="shared" si="31"/>
        <v>505946-612869</v>
      </c>
      <c r="I81" s="23">
        <v>505946</v>
      </c>
      <c r="J81" s="24" t="s">
        <v>1043</v>
      </c>
      <c r="K81" s="24" t="s">
        <v>19</v>
      </c>
      <c r="L81" s="24" t="s">
        <v>1030</v>
      </c>
      <c r="M81" s="24" t="s">
        <v>21</v>
      </c>
      <c r="N81" s="25">
        <v>45108</v>
      </c>
      <c r="O81" s="25">
        <v>45473</v>
      </c>
      <c r="P81" s="10"/>
      <c r="Q81" s="10"/>
      <c r="R81" s="10"/>
      <c r="S81" s="11"/>
      <c r="T81" s="14"/>
      <c r="U81" s="14"/>
      <c r="V81" s="14"/>
      <c r="W81" s="14"/>
      <c r="X81" s="18"/>
      <c r="Y81" s="18"/>
      <c r="Z81" s="18">
        <v>45.2</v>
      </c>
      <c r="AA81" s="18" t="s">
        <v>1643</v>
      </c>
      <c r="AB81" s="6"/>
      <c r="AC81" s="26">
        <v>2861</v>
      </c>
      <c r="AD81" s="26"/>
      <c r="AE81" s="26"/>
      <c r="AF81" s="26"/>
      <c r="AG81" s="26">
        <v>161</v>
      </c>
      <c r="AH81" s="26"/>
      <c r="AI81" s="26">
        <v>1</v>
      </c>
      <c r="AJ81" s="26"/>
      <c r="AK81" s="26"/>
      <c r="AL81" s="26">
        <v>19</v>
      </c>
      <c r="AM81" s="26"/>
      <c r="AN81" s="26"/>
      <c r="AO81" s="26"/>
      <c r="AP81" s="26"/>
      <c r="AQ81" s="26">
        <v>266</v>
      </c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>
        <v>46</v>
      </c>
      <c r="BC81" s="26">
        <v>64</v>
      </c>
      <c r="BD81" s="26"/>
      <c r="BE81" s="26">
        <v>28</v>
      </c>
      <c r="BF81" s="26"/>
      <c r="BG81" s="26">
        <v>36</v>
      </c>
      <c r="BH81" s="26">
        <f t="shared" si="32"/>
        <v>621</v>
      </c>
      <c r="BI81" s="6">
        <f t="shared" ref="BI81:BI89" si="47">Z81</f>
        <v>45.2</v>
      </c>
      <c r="BJ81" s="6">
        <f t="shared" si="34"/>
        <v>52.54</v>
      </c>
      <c r="BM81" s="6">
        <f t="shared" si="35"/>
        <v>52.54</v>
      </c>
      <c r="BN81" s="6">
        <f t="shared" si="36"/>
        <v>7.3399999999999963</v>
      </c>
      <c r="BO81" s="82">
        <f t="shared" si="37"/>
        <v>0.13970308336505513</v>
      </c>
      <c r="BP81" s="6">
        <f t="shared" si="27"/>
        <v>129317.20000000001</v>
      </c>
      <c r="BQ81" s="6">
        <f t="shared" si="28"/>
        <v>150316.94</v>
      </c>
      <c r="BU81" s="6">
        <f t="shared" si="38"/>
        <v>55.11</v>
      </c>
      <c r="BX81" s="6">
        <f t="shared" si="39"/>
        <v>55.11</v>
      </c>
      <c r="BY81" s="6">
        <f t="shared" si="40"/>
        <v>9.9099999999999966</v>
      </c>
      <c r="BZ81" s="82">
        <f t="shared" si="41"/>
        <v>0.17982217383414983</v>
      </c>
      <c r="CA81" s="6">
        <f t="shared" si="29"/>
        <v>129317.20000000001</v>
      </c>
      <c r="CB81" s="6">
        <f t="shared" si="30"/>
        <v>157669.71</v>
      </c>
      <c r="CF81" s="82"/>
      <c r="CG81" s="6">
        <f t="shared" si="42"/>
        <v>28069.200000000001</v>
      </c>
      <c r="CH81" s="6">
        <f t="shared" si="43"/>
        <v>32627.34</v>
      </c>
      <c r="CL81" s="82"/>
      <c r="CM81" s="6">
        <f t="shared" si="44"/>
        <v>28069.200000000001</v>
      </c>
      <c r="CN81" s="6">
        <f t="shared" si="45"/>
        <v>34223.31</v>
      </c>
    </row>
    <row r="82" spans="1:92" x14ac:dyDescent="0.25">
      <c r="A82" s="22">
        <v>79</v>
      </c>
      <c r="B82" s="23">
        <v>78</v>
      </c>
      <c r="C82" s="24" t="s">
        <v>14</v>
      </c>
      <c r="D82" s="53" t="s">
        <v>1044</v>
      </c>
      <c r="E82" s="23">
        <v>400964</v>
      </c>
      <c r="F82" s="23">
        <v>209503</v>
      </c>
      <c r="G82" s="24" t="s">
        <v>1045</v>
      </c>
      <c r="H82" s="71" t="str">
        <f t="shared" si="31"/>
        <v>505946-209503</v>
      </c>
      <c r="I82" s="23">
        <v>505946</v>
      </c>
      <c r="J82" s="24" t="s">
        <v>1043</v>
      </c>
      <c r="K82" s="24" t="s">
        <v>19</v>
      </c>
      <c r="L82" s="24" t="s">
        <v>1046</v>
      </c>
      <c r="M82" s="24" t="s">
        <v>21</v>
      </c>
      <c r="N82" s="25">
        <v>45108</v>
      </c>
      <c r="O82" s="25">
        <v>45473</v>
      </c>
      <c r="P82" s="10"/>
      <c r="Q82" s="10"/>
      <c r="R82" s="10"/>
      <c r="S82" s="11"/>
      <c r="T82" s="14"/>
      <c r="U82" s="14"/>
      <c r="V82" s="14"/>
      <c r="W82" s="14"/>
      <c r="X82" s="18"/>
      <c r="Y82" s="18"/>
      <c r="Z82" s="18">
        <v>43.2</v>
      </c>
      <c r="AA82" s="18" t="s">
        <v>1643</v>
      </c>
      <c r="AB82" s="6"/>
      <c r="AC82" s="26">
        <v>439</v>
      </c>
      <c r="AD82" s="26"/>
      <c r="AE82" s="26"/>
      <c r="AF82" s="26">
        <v>9</v>
      </c>
      <c r="AG82" s="26">
        <v>26</v>
      </c>
      <c r="AH82" s="26"/>
      <c r="AI82" s="26">
        <v>2</v>
      </c>
      <c r="AJ82" s="26"/>
      <c r="AK82" s="26"/>
      <c r="AL82" s="26"/>
      <c r="AM82" s="26"/>
      <c r="AN82" s="26">
        <v>45</v>
      </c>
      <c r="AO82" s="26"/>
      <c r="AP82" s="26"/>
      <c r="AQ82" s="26"/>
      <c r="AR82" s="26"/>
      <c r="AS82" s="26"/>
      <c r="AT82" s="26"/>
      <c r="AU82" s="26">
        <v>70</v>
      </c>
      <c r="AV82" s="26"/>
      <c r="AW82" s="26"/>
      <c r="AX82" s="26"/>
      <c r="AY82" s="26"/>
      <c r="AZ82" s="26"/>
      <c r="BA82" s="26"/>
      <c r="BB82" s="26">
        <v>1</v>
      </c>
      <c r="BC82" s="26"/>
      <c r="BD82" s="26"/>
      <c r="BE82" s="26"/>
      <c r="BF82" s="26">
        <v>16</v>
      </c>
      <c r="BG82" s="26"/>
      <c r="BH82" s="26">
        <f t="shared" si="32"/>
        <v>169</v>
      </c>
      <c r="BI82" s="6">
        <f t="shared" si="47"/>
        <v>43.2</v>
      </c>
      <c r="BJ82" s="6">
        <f t="shared" si="34"/>
        <v>50.22</v>
      </c>
      <c r="BL82" s="48">
        <f>VLOOKUP(H82,[1]NOI!F:K,6,FALSE)*-1</f>
        <v>-16.43</v>
      </c>
      <c r="BM82" s="6">
        <f t="shared" si="35"/>
        <v>33.79</v>
      </c>
      <c r="BN82" s="6">
        <f t="shared" si="36"/>
        <v>7.019999999999996</v>
      </c>
      <c r="BO82" s="82">
        <f t="shared" si="37"/>
        <v>0.13978494623655907</v>
      </c>
      <c r="BP82" s="6">
        <f t="shared" si="27"/>
        <v>18964.800000000003</v>
      </c>
      <c r="BQ82" s="6">
        <f t="shared" si="28"/>
        <v>22046.579999999998</v>
      </c>
      <c r="BU82" s="6">
        <f t="shared" si="38"/>
        <v>52.669999999999995</v>
      </c>
      <c r="BW82" s="48">
        <f t="shared" ref="BW82:BW89" si="48">BL82</f>
        <v>-16.43</v>
      </c>
      <c r="BX82" s="6">
        <f t="shared" si="39"/>
        <v>36.239999999999995</v>
      </c>
      <c r="BY82" s="6">
        <f t="shared" si="40"/>
        <v>9.4699999999999918</v>
      </c>
      <c r="BZ82" s="82">
        <f t="shared" si="41"/>
        <v>0.17979874691475209</v>
      </c>
      <c r="CA82" s="6">
        <f t="shared" si="29"/>
        <v>18964.800000000003</v>
      </c>
      <c r="CB82" s="6">
        <f t="shared" si="30"/>
        <v>23122.129999999997</v>
      </c>
      <c r="CF82" s="82"/>
      <c r="CG82" s="6">
        <f t="shared" si="42"/>
        <v>7300.8</v>
      </c>
      <c r="CH82" s="6">
        <f t="shared" si="43"/>
        <v>8487.18</v>
      </c>
      <c r="CL82" s="82"/>
      <c r="CM82" s="6">
        <f t="shared" si="44"/>
        <v>7300.8</v>
      </c>
      <c r="CN82" s="6">
        <f t="shared" si="45"/>
        <v>8901.23</v>
      </c>
    </row>
    <row r="83" spans="1:92" x14ac:dyDescent="0.25">
      <c r="A83" s="22">
        <v>80</v>
      </c>
      <c r="B83" s="23">
        <v>79</v>
      </c>
      <c r="C83" s="24" t="s">
        <v>14</v>
      </c>
      <c r="D83" s="53" t="s">
        <v>1047</v>
      </c>
      <c r="E83" s="23">
        <v>400966</v>
      </c>
      <c r="F83" s="23">
        <v>209903</v>
      </c>
      <c r="G83" s="24" t="s">
        <v>1048</v>
      </c>
      <c r="H83" s="71" t="str">
        <f t="shared" si="31"/>
        <v>505946-209903</v>
      </c>
      <c r="I83" s="23">
        <v>505946</v>
      </c>
      <c r="J83" s="24" t="s">
        <v>1043</v>
      </c>
      <c r="K83" s="24" t="s">
        <v>19</v>
      </c>
      <c r="L83" s="24" t="s">
        <v>1046</v>
      </c>
      <c r="M83" s="24" t="s">
        <v>21</v>
      </c>
      <c r="N83" s="25">
        <v>45108</v>
      </c>
      <c r="O83" s="25">
        <v>45473</v>
      </c>
      <c r="P83" s="10"/>
      <c r="Q83" s="10"/>
      <c r="R83" s="10"/>
      <c r="S83" s="11"/>
      <c r="T83" s="14"/>
      <c r="U83" s="14"/>
      <c r="V83" s="14"/>
      <c r="W83" s="14"/>
      <c r="X83" s="18"/>
      <c r="Y83" s="18"/>
      <c r="Z83" s="18">
        <v>48.24</v>
      </c>
      <c r="AA83" s="18" t="s">
        <v>1643</v>
      </c>
      <c r="AB83" s="6"/>
      <c r="AC83" s="26">
        <v>816</v>
      </c>
      <c r="AD83" s="26"/>
      <c r="AE83" s="26"/>
      <c r="AF83" s="26">
        <v>10</v>
      </c>
      <c r="AG83" s="26"/>
      <c r="AH83" s="26"/>
      <c r="AI83" s="26">
        <v>15</v>
      </c>
      <c r="AJ83" s="26"/>
      <c r="AK83" s="26"/>
      <c r="AL83" s="26"/>
      <c r="AM83" s="26"/>
      <c r="AN83" s="26">
        <v>50</v>
      </c>
      <c r="AO83" s="26"/>
      <c r="AP83" s="26"/>
      <c r="AQ83" s="26">
        <v>163</v>
      </c>
      <c r="AR83" s="26">
        <v>3</v>
      </c>
      <c r="AS83" s="26">
        <v>9</v>
      </c>
      <c r="AT83" s="26"/>
      <c r="AU83" s="26">
        <v>34</v>
      </c>
      <c r="AV83" s="26">
        <v>6</v>
      </c>
      <c r="AW83" s="26"/>
      <c r="AX83" s="26"/>
      <c r="AY83" s="26"/>
      <c r="AZ83" s="26"/>
      <c r="BA83" s="26">
        <v>4</v>
      </c>
      <c r="BB83" s="26">
        <v>12</v>
      </c>
      <c r="BC83" s="26"/>
      <c r="BD83" s="26"/>
      <c r="BE83" s="26"/>
      <c r="BF83" s="26">
        <v>43</v>
      </c>
      <c r="BG83" s="26"/>
      <c r="BH83" s="26">
        <f t="shared" si="32"/>
        <v>349</v>
      </c>
      <c r="BI83" s="6">
        <f t="shared" si="47"/>
        <v>48.24</v>
      </c>
      <c r="BJ83" s="6">
        <f t="shared" si="34"/>
        <v>56.08</v>
      </c>
      <c r="BL83" s="48">
        <f>VLOOKUP(H83,[1]NOI!F:K,6,FALSE)*-1</f>
        <v>-16.72</v>
      </c>
      <c r="BM83" s="6">
        <f t="shared" si="35"/>
        <v>39.36</v>
      </c>
      <c r="BN83" s="6">
        <f t="shared" si="36"/>
        <v>7.8399999999999963</v>
      </c>
      <c r="BO83" s="82">
        <f t="shared" si="37"/>
        <v>0.13980028530670466</v>
      </c>
      <c r="BP83" s="6">
        <f t="shared" si="27"/>
        <v>39363.840000000004</v>
      </c>
      <c r="BQ83" s="6">
        <f t="shared" si="28"/>
        <v>45761.279999999999</v>
      </c>
      <c r="BU83" s="6">
        <f t="shared" si="38"/>
        <v>58.809999999999995</v>
      </c>
      <c r="BW83" s="48">
        <f t="shared" si="48"/>
        <v>-16.72</v>
      </c>
      <c r="BX83" s="6">
        <f t="shared" si="39"/>
        <v>42.089999999999996</v>
      </c>
      <c r="BY83" s="6">
        <f t="shared" si="40"/>
        <v>10.569999999999993</v>
      </c>
      <c r="BZ83" s="82">
        <f t="shared" si="41"/>
        <v>0.17973133820778769</v>
      </c>
      <c r="CA83" s="6">
        <f t="shared" si="29"/>
        <v>39363.840000000004</v>
      </c>
      <c r="CB83" s="6">
        <f t="shared" si="30"/>
        <v>47988.959999999999</v>
      </c>
      <c r="CF83" s="82"/>
      <c r="CG83" s="6">
        <f t="shared" si="42"/>
        <v>16835.760000000002</v>
      </c>
      <c r="CH83" s="6">
        <f t="shared" si="43"/>
        <v>19571.919999999998</v>
      </c>
      <c r="CL83" s="82"/>
      <c r="CM83" s="6">
        <f t="shared" si="44"/>
        <v>16835.760000000002</v>
      </c>
      <c r="CN83" s="6">
        <f t="shared" si="45"/>
        <v>20524.689999999999</v>
      </c>
    </row>
    <row r="84" spans="1:92" x14ac:dyDescent="0.25">
      <c r="A84" s="22">
        <v>81</v>
      </c>
      <c r="B84" s="23">
        <v>80</v>
      </c>
      <c r="C84" s="24" t="s">
        <v>14</v>
      </c>
      <c r="D84" s="53" t="s">
        <v>1049</v>
      </c>
      <c r="E84" s="23">
        <v>400974</v>
      </c>
      <c r="F84" s="23">
        <v>256503</v>
      </c>
      <c r="G84" s="24" t="s">
        <v>1050</v>
      </c>
      <c r="H84" s="71" t="str">
        <f t="shared" si="31"/>
        <v>505946-256503</v>
      </c>
      <c r="I84" s="23">
        <v>505946</v>
      </c>
      <c r="J84" s="24" t="s">
        <v>1043</v>
      </c>
      <c r="K84" s="24" t="s">
        <v>19</v>
      </c>
      <c r="L84" s="24" t="s">
        <v>1046</v>
      </c>
      <c r="M84" s="24" t="s">
        <v>21</v>
      </c>
      <c r="N84" s="25">
        <v>45108</v>
      </c>
      <c r="O84" s="25">
        <v>45473</v>
      </c>
      <c r="P84" s="10"/>
      <c r="Q84" s="10"/>
      <c r="R84" s="10"/>
      <c r="S84" s="11"/>
      <c r="T84" s="14"/>
      <c r="U84" s="14"/>
      <c r="V84" s="14"/>
      <c r="W84" s="14"/>
      <c r="X84" s="18"/>
      <c r="Y84" s="18"/>
      <c r="Z84" s="18">
        <v>47.64</v>
      </c>
      <c r="AA84" s="18" t="s">
        <v>1643</v>
      </c>
      <c r="AB84" s="6"/>
      <c r="AC84" s="26">
        <v>2533</v>
      </c>
      <c r="AD84" s="26">
        <v>1</v>
      </c>
      <c r="AE84" s="26">
        <v>2</v>
      </c>
      <c r="AF84" s="26">
        <v>17</v>
      </c>
      <c r="AG84" s="26">
        <v>1</v>
      </c>
      <c r="AH84" s="26"/>
      <c r="AI84" s="26">
        <v>105</v>
      </c>
      <c r="AJ84" s="26"/>
      <c r="AK84" s="26"/>
      <c r="AL84" s="26">
        <v>2</v>
      </c>
      <c r="AM84" s="26">
        <v>37</v>
      </c>
      <c r="AN84" s="26"/>
      <c r="AO84" s="26">
        <v>40</v>
      </c>
      <c r="AP84" s="26"/>
      <c r="AQ84" s="26">
        <v>183</v>
      </c>
      <c r="AR84" s="26">
        <v>2</v>
      </c>
      <c r="AS84" s="26"/>
      <c r="AT84" s="26"/>
      <c r="AU84" s="26">
        <v>89</v>
      </c>
      <c r="AV84" s="26">
        <v>2</v>
      </c>
      <c r="AW84" s="26">
        <v>17</v>
      </c>
      <c r="AX84" s="26"/>
      <c r="AY84" s="26">
        <v>335</v>
      </c>
      <c r="AZ84" s="26"/>
      <c r="BA84" s="26"/>
      <c r="BB84" s="26">
        <v>14</v>
      </c>
      <c r="BC84" s="26">
        <v>6</v>
      </c>
      <c r="BD84" s="26">
        <v>74</v>
      </c>
      <c r="BE84" s="26">
        <v>89</v>
      </c>
      <c r="BF84" s="26">
        <v>217</v>
      </c>
      <c r="BG84" s="26"/>
      <c r="BH84" s="26">
        <f t="shared" si="32"/>
        <v>1233</v>
      </c>
      <c r="BI84" s="6">
        <f t="shared" si="47"/>
        <v>47.64</v>
      </c>
      <c r="BJ84" s="6">
        <f t="shared" si="34"/>
        <v>55.379999999999995</v>
      </c>
      <c r="BL84" s="48">
        <f>VLOOKUP(H84,[1]NOI!F:K,6,FALSE)*-1</f>
        <v>-20.69</v>
      </c>
      <c r="BM84" s="6">
        <f t="shared" si="35"/>
        <v>34.69</v>
      </c>
      <c r="BN84" s="6">
        <f t="shared" si="36"/>
        <v>7.7399999999999949</v>
      </c>
      <c r="BO84" s="82">
        <f t="shared" si="37"/>
        <v>0.13976164680390024</v>
      </c>
      <c r="BP84" s="6">
        <f t="shared" si="27"/>
        <v>120672.12</v>
      </c>
      <c r="BQ84" s="6">
        <f t="shared" si="28"/>
        <v>140277.53999999998</v>
      </c>
      <c r="BU84" s="6">
        <f t="shared" si="38"/>
        <v>58.08</v>
      </c>
      <c r="BW84" s="48">
        <f t="shared" si="48"/>
        <v>-20.69</v>
      </c>
      <c r="BX84" s="6">
        <f t="shared" si="39"/>
        <v>37.39</v>
      </c>
      <c r="BY84" s="6">
        <f t="shared" si="40"/>
        <v>10.439999999999998</v>
      </c>
      <c r="BZ84" s="82">
        <f t="shared" si="41"/>
        <v>0.17975206611570244</v>
      </c>
      <c r="CA84" s="6">
        <f t="shared" si="29"/>
        <v>120672.12</v>
      </c>
      <c r="CB84" s="6">
        <f t="shared" si="30"/>
        <v>147116.63999999998</v>
      </c>
      <c r="CF84" s="82"/>
      <c r="CG84" s="6">
        <f t="shared" si="42"/>
        <v>58740.12</v>
      </c>
      <c r="CH84" s="6">
        <f t="shared" si="43"/>
        <v>68283.539999999994</v>
      </c>
      <c r="CL84" s="82"/>
      <c r="CM84" s="6">
        <f t="shared" si="44"/>
        <v>58740.12</v>
      </c>
      <c r="CN84" s="6">
        <f t="shared" si="45"/>
        <v>71612.639999999999</v>
      </c>
    </row>
    <row r="85" spans="1:92" x14ac:dyDescent="0.25">
      <c r="A85" s="22">
        <v>82</v>
      </c>
      <c r="B85" s="23">
        <v>81</v>
      </c>
      <c r="C85" s="24" t="s">
        <v>14</v>
      </c>
      <c r="D85" s="53" t="s">
        <v>1051</v>
      </c>
      <c r="E85" s="23">
        <v>400978</v>
      </c>
      <c r="F85" s="23">
        <v>271106</v>
      </c>
      <c r="G85" s="24" t="s">
        <v>1052</v>
      </c>
      <c r="H85" s="71" t="str">
        <f t="shared" si="31"/>
        <v>505946-271106</v>
      </c>
      <c r="I85" s="23">
        <v>505946</v>
      </c>
      <c r="J85" s="24" t="s">
        <v>1043</v>
      </c>
      <c r="K85" s="24" t="s">
        <v>19</v>
      </c>
      <c r="L85" s="24" t="s">
        <v>1053</v>
      </c>
      <c r="M85" s="24" t="s">
        <v>21</v>
      </c>
      <c r="N85" s="25">
        <v>45108</v>
      </c>
      <c r="O85" s="25">
        <v>45473</v>
      </c>
      <c r="P85" s="10"/>
      <c r="Q85" s="10"/>
      <c r="R85" s="10"/>
      <c r="S85" s="11"/>
      <c r="T85" s="14"/>
      <c r="U85" s="14"/>
      <c r="V85" s="14"/>
      <c r="W85" s="14"/>
      <c r="X85" s="18"/>
      <c r="Y85" s="18"/>
      <c r="Z85" s="18">
        <v>97.35</v>
      </c>
      <c r="AA85" s="18" t="s">
        <v>1643</v>
      </c>
      <c r="AB85" s="6"/>
      <c r="AC85" s="26">
        <v>296</v>
      </c>
      <c r="AD85" s="26"/>
      <c r="AE85" s="26">
        <v>3</v>
      </c>
      <c r="AF85" s="26">
        <v>33</v>
      </c>
      <c r="AG85" s="26"/>
      <c r="AH85" s="26"/>
      <c r="AI85" s="26"/>
      <c r="AJ85" s="26"/>
      <c r="AK85" s="26"/>
      <c r="AL85" s="26"/>
      <c r="AM85" s="26"/>
      <c r="AN85" s="26"/>
      <c r="AO85" s="26">
        <v>25</v>
      </c>
      <c r="AP85" s="26">
        <v>1</v>
      </c>
      <c r="AQ85" s="26">
        <v>33</v>
      </c>
      <c r="AR85" s="26"/>
      <c r="AS85" s="26">
        <v>12</v>
      </c>
      <c r="AT85" s="26"/>
      <c r="AU85" s="26">
        <v>4</v>
      </c>
      <c r="AV85" s="26"/>
      <c r="AW85" s="26">
        <v>48</v>
      </c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>
        <f t="shared" si="32"/>
        <v>159</v>
      </c>
      <c r="BI85" s="6">
        <f t="shared" si="47"/>
        <v>97.35</v>
      </c>
      <c r="BJ85" s="6">
        <f t="shared" si="34"/>
        <v>113.18</v>
      </c>
      <c r="BL85" s="48">
        <f>VLOOKUP(H85,[1]NOI!F:K,6,FALSE)*-1</f>
        <v>-10.36</v>
      </c>
      <c r="BM85" s="6">
        <f t="shared" si="35"/>
        <v>102.82000000000001</v>
      </c>
      <c r="BN85" s="6">
        <f t="shared" si="36"/>
        <v>15.830000000000013</v>
      </c>
      <c r="BO85" s="82">
        <f t="shared" si="37"/>
        <v>0.13986570065382586</v>
      </c>
      <c r="BP85" s="6">
        <f t="shared" si="27"/>
        <v>28815.599999999999</v>
      </c>
      <c r="BQ85" s="6">
        <f t="shared" si="28"/>
        <v>33501.279999999999</v>
      </c>
      <c r="BU85" s="6">
        <f t="shared" si="38"/>
        <v>118.7</v>
      </c>
      <c r="BW85" s="48">
        <f t="shared" si="48"/>
        <v>-10.36</v>
      </c>
      <c r="BX85" s="6">
        <f t="shared" si="39"/>
        <v>108.34</v>
      </c>
      <c r="BY85" s="6">
        <f t="shared" si="40"/>
        <v>21.350000000000009</v>
      </c>
      <c r="BZ85" s="82">
        <f t="shared" si="41"/>
        <v>0.17986520640269593</v>
      </c>
      <c r="CA85" s="6">
        <f t="shared" si="29"/>
        <v>28815.599999999999</v>
      </c>
      <c r="CB85" s="6">
        <f t="shared" si="30"/>
        <v>35135.200000000004</v>
      </c>
      <c r="CF85" s="82"/>
      <c r="CG85" s="6">
        <f t="shared" si="42"/>
        <v>15478.65</v>
      </c>
      <c r="CH85" s="6">
        <f t="shared" si="43"/>
        <v>17995.620000000003</v>
      </c>
      <c r="CL85" s="82"/>
      <c r="CM85" s="6">
        <f t="shared" si="44"/>
        <v>15478.65</v>
      </c>
      <c r="CN85" s="6">
        <f t="shared" si="45"/>
        <v>18873.3</v>
      </c>
    </row>
    <row r="86" spans="1:92" x14ac:dyDescent="0.25">
      <c r="A86" s="22">
        <v>83</v>
      </c>
      <c r="B86" s="23">
        <v>82</v>
      </c>
      <c r="C86" s="24" t="s">
        <v>14</v>
      </c>
      <c r="D86" s="53" t="s">
        <v>1054</v>
      </c>
      <c r="E86" s="23">
        <v>400984</v>
      </c>
      <c r="F86" s="23">
        <v>284728</v>
      </c>
      <c r="G86" s="24" t="s">
        <v>1055</v>
      </c>
      <c r="H86" s="71" t="str">
        <f t="shared" si="31"/>
        <v>505946-284728</v>
      </c>
      <c r="I86" s="23">
        <v>505946</v>
      </c>
      <c r="J86" s="24" t="s">
        <v>1043</v>
      </c>
      <c r="K86" s="24" t="s">
        <v>19</v>
      </c>
      <c r="L86" s="24" t="s">
        <v>1056</v>
      </c>
      <c r="M86" s="24" t="s">
        <v>21</v>
      </c>
      <c r="N86" s="25">
        <v>45108</v>
      </c>
      <c r="O86" s="25">
        <v>45473</v>
      </c>
      <c r="P86" s="10"/>
      <c r="Q86" s="10"/>
      <c r="R86" s="10"/>
      <c r="S86" s="11"/>
      <c r="T86" s="14"/>
      <c r="U86" s="14"/>
      <c r="V86" s="14"/>
      <c r="W86" s="14"/>
      <c r="X86" s="18"/>
      <c r="Y86" s="18"/>
      <c r="Z86" s="18">
        <v>96.32</v>
      </c>
      <c r="AA86" s="18" t="s">
        <v>1643</v>
      </c>
      <c r="AB86" s="6"/>
      <c r="AC86" s="26">
        <v>1794</v>
      </c>
      <c r="AD86" s="26"/>
      <c r="AE86" s="26">
        <v>58</v>
      </c>
      <c r="AF86" s="26">
        <v>48</v>
      </c>
      <c r="AG86" s="26"/>
      <c r="AH86" s="26">
        <v>53</v>
      </c>
      <c r="AI86" s="26"/>
      <c r="AJ86" s="26"/>
      <c r="AK86" s="26"/>
      <c r="AL86" s="26">
        <v>25</v>
      </c>
      <c r="AM86" s="26"/>
      <c r="AN86" s="26">
        <v>95</v>
      </c>
      <c r="AO86" s="26"/>
      <c r="AP86" s="26">
        <v>50</v>
      </c>
      <c r="AQ86" s="26">
        <v>102</v>
      </c>
      <c r="AR86" s="26">
        <v>31</v>
      </c>
      <c r="AS86" s="26">
        <v>240</v>
      </c>
      <c r="AT86" s="26"/>
      <c r="AU86" s="26">
        <v>135</v>
      </c>
      <c r="AV86" s="26"/>
      <c r="AW86" s="26"/>
      <c r="AX86" s="26"/>
      <c r="AY86" s="26">
        <v>228</v>
      </c>
      <c r="AZ86" s="26"/>
      <c r="BA86" s="26"/>
      <c r="BB86" s="26">
        <v>20</v>
      </c>
      <c r="BC86" s="26"/>
      <c r="BD86" s="26"/>
      <c r="BE86" s="26">
        <v>6</v>
      </c>
      <c r="BF86" s="26">
        <v>40</v>
      </c>
      <c r="BG86" s="26">
        <v>160</v>
      </c>
      <c r="BH86" s="26">
        <f t="shared" si="32"/>
        <v>1291</v>
      </c>
      <c r="BI86" s="6">
        <f t="shared" si="47"/>
        <v>96.32</v>
      </c>
      <c r="BJ86" s="6">
        <f t="shared" si="34"/>
        <v>111.98</v>
      </c>
      <c r="BL86" s="48">
        <f>VLOOKUP(H86,[1]NOI!F:K,6,FALSE)*-1</f>
        <v>-32.79</v>
      </c>
      <c r="BM86" s="6">
        <f t="shared" si="35"/>
        <v>79.19</v>
      </c>
      <c r="BN86" s="6">
        <f t="shared" si="36"/>
        <v>15.660000000000011</v>
      </c>
      <c r="BO86" s="82">
        <f t="shared" si="37"/>
        <v>0.13984640114306135</v>
      </c>
      <c r="BP86" s="6">
        <f t="shared" si="27"/>
        <v>172798.07999999999</v>
      </c>
      <c r="BQ86" s="6">
        <f t="shared" si="28"/>
        <v>200892.12</v>
      </c>
      <c r="BU86" s="6">
        <f t="shared" si="38"/>
        <v>117.45</v>
      </c>
      <c r="BW86" s="48">
        <f t="shared" si="48"/>
        <v>-32.79</v>
      </c>
      <c r="BX86" s="6">
        <f t="shared" si="39"/>
        <v>84.66</v>
      </c>
      <c r="BY86" s="6">
        <f t="shared" si="40"/>
        <v>21.13000000000001</v>
      </c>
      <c r="BZ86" s="82">
        <f t="shared" si="41"/>
        <v>0.179906343124734</v>
      </c>
      <c r="CA86" s="6">
        <f t="shared" si="29"/>
        <v>172798.07999999999</v>
      </c>
      <c r="CB86" s="6">
        <f t="shared" si="30"/>
        <v>210705.30000000002</v>
      </c>
      <c r="CF86" s="82"/>
      <c r="CG86" s="6">
        <f t="shared" si="42"/>
        <v>124349.12</v>
      </c>
      <c r="CH86" s="6">
        <f t="shared" si="43"/>
        <v>144566.18</v>
      </c>
      <c r="CL86" s="82"/>
      <c r="CM86" s="6">
        <f t="shared" si="44"/>
        <v>124349.12</v>
      </c>
      <c r="CN86" s="6">
        <f t="shared" si="45"/>
        <v>151627.95000000001</v>
      </c>
    </row>
    <row r="87" spans="1:92" x14ac:dyDescent="0.25">
      <c r="A87" s="22">
        <v>84</v>
      </c>
      <c r="B87" s="23">
        <v>83</v>
      </c>
      <c r="C87" s="24" t="s">
        <v>14</v>
      </c>
      <c r="D87" s="53" t="s">
        <v>1057</v>
      </c>
      <c r="E87" s="23">
        <v>401000</v>
      </c>
      <c r="F87" s="23">
        <v>613203</v>
      </c>
      <c r="G87" s="24" t="s">
        <v>1058</v>
      </c>
      <c r="H87" s="71" t="str">
        <f t="shared" si="31"/>
        <v>505946-613203</v>
      </c>
      <c r="I87" s="23">
        <v>505946</v>
      </c>
      <c r="J87" s="24" t="s">
        <v>1043</v>
      </c>
      <c r="K87" s="24" t="s">
        <v>19</v>
      </c>
      <c r="L87" s="24" t="s">
        <v>1059</v>
      </c>
      <c r="M87" s="24" t="s">
        <v>21</v>
      </c>
      <c r="N87" s="25">
        <v>45108</v>
      </c>
      <c r="O87" s="25">
        <v>45473</v>
      </c>
      <c r="P87" s="10"/>
      <c r="Q87" s="10"/>
      <c r="R87" s="10"/>
      <c r="S87" s="11"/>
      <c r="T87" s="14"/>
      <c r="U87" s="14"/>
      <c r="V87" s="14"/>
      <c r="W87" s="14"/>
      <c r="X87" s="18"/>
      <c r="Y87" s="18"/>
      <c r="Z87" s="18">
        <v>43.87</v>
      </c>
      <c r="AA87" s="18" t="s">
        <v>1643</v>
      </c>
      <c r="AB87" s="6"/>
      <c r="AC87" s="26">
        <v>579</v>
      </c>
      <c r="AD87" s="26"/>
      <c r="AE87" s="26"/>
      <c r="AF87" s="26">
        <v>23</v>
      </c>
      <c r="AG87" s="26">
        <v>54</v>
      </c>
      <c r="AH87" s="26">
        <v>6</v>
      </c>
      <c r="AI87" s="26">
        <v>7</v>
      </c>
      <c r="AJ87" s="26"/>
      <c r="AK87" s="26"/>
      <c r="AL87" s="26"/>
      <c r="AM87" s="26"/>
      <c r="AN87" s="26"/>
      <c r="AO87" s="26"/>
      <c r="AP87" s="26"/>
      <c r="AQ87" s="26">
        <v>2</v>
      </c>
      <c r="AR87" s="26"/>
      <c r="AS87" s="26">
        <v>119</v>
      </c>
      <c r="AT87" s="26">
        <v>13</v>
      </c>
      <c r="AU87" s="26">
        <v>10</v>
      </c>
      <c r="AV87" s="26">
        <v>46</v>
      </c>
      <c r="AW87" s="26">
        <v>117</v>
      </c>
      <c r="AX87" s="26"/>
      <c r="AY87" s="26"/>
      <c r="AZ87" s="26"/>
      <c r="BA87" s="26"/>
      <c r="BB87" s="26">
        <v>2</v>
      </c>
      <c r="BC87" s="26"/>
      <c r="BD87" s="26"/>
      <c r="BE87" s="26"/>
      <c r="BF87" s="26">
        <v>3</v>
      </c>
      <c r="BG87" s="26"/>
      <c r="BH87" s="26">
        <f t="shared" si="32"/>
        <v>402</v>
      </c>
      <c r="BI87" s="6">
        <f t="shared" si="47"/>
        <v>43.87</v>
      </c>
      <c r="BJ87" s="6">
        <f t="shared" si="34"/>
        <v>51</v>
      </c>
      <c r="BL87" s="48">
        <f>VLOOKUP(H87,[1]NOI!F:K,6,FALSE)*-1</f>
        <v>-15.56</v>
      </c>
      <c r="BM87" s="6">
        <f t="shared" si="35"/>
        <v>35.44</v>
      </c>
      <c r="BN87" s="6">
        <f t="shared" si="36"/>
        <v>7.1300000000000026</v>
      </c>
      <c r="BO87" s="82">
        <f t="shared" si="37"/>
        <v>0.1398039215686275</v>
      </c>
      <c r="BP87" s="6">
        <f t="shared" si="27"/>
        <v>25400.73</v>
      </c>
      <c r="BQ87" s="6">
        <f t="shared" si="28"/>
        <v>29529</v>
      </c>
      <c r="BU87" s="6">
        <f t="shared" si="38"/>
        <v>53.48</v>
      </c>
      <c r="BW87" s="48">
        <f t="shared" si="48"/>
        <v>-15.56</v>
      </c>
      <c r="BX87" s="6">
        <f t="shared" si="39"/>
        <v>37.919999999999995</v>
      </c>
      <c r="BY87" s="6">
        <f t="shared" si="40"/>
        <v>9.61</v>
      </c>
      <c r="BZ87" s="82">
        <f t="shared" si="41"/>
        <v>0.17969334330590875</v>
      </c>
      <c r="CA87" s="6">
        <f t="shared" si="29"/>
        <v>25400.73</v>
      </c>
      <c r="CB87" s="6">
        <f t="shared" si="30"/>
        <v>30964.92</v>
      </c>
      <c r="CF87" s="82"/>
      <c r="CG87" s="6">
        <f t="shared" si="42"/>
        <v>17635.739999999998</v>
      </c>
      <c r="CH87" s="6">
        <f t="shared" si="43"/>
        <v>20502</v>
      </c>
      <c r="CL87" s="82"/>
      <c r="CM87" s="6">
        <f t="shared" si="44"/>
        <v>17635.739999999998</v>
      </c>
      <c r="CN87" s="6">
        <f t="shared" si="45"/>
        <v>21498.959999999999</v>
      </c>
    </row>
    <row r="88" spans="1:92" x14ac:dyDescent="0.25">
      <c r="A88" s="22">
        <v>85</v>
      </c>
      <c r="B88" s="23">
        <v>84</v>
      </c>
      <c r="C88" s="24" t="s">
        <v>14</v>
      </c>
      <c r="D88" s="53" t="s">
        <v>1060</v>
      </c>
      <c r="E88" s="23">
        <v>401873</v>
      </c>
      <c r="F88" s="23">
        <v>209612</v>
      </c>
      <c r="G88" s="24" t="s">
        <v>1061</v>
      </c>
      <c r="H88" s="71" t="str">
        <f t="shared" si="31"/>
        <v>505946-209612</v>
      </c>
      <c r="I88" s="23">
        <v>505946</v>
      </c>
      <c r="J88" s="24" t="s">
        <v>1043</v>
      </c>
      <c r="K88" s="24" t="s">
        <v>19</v>
      </c>
      <c r="L88" s="24" t="s">
        <v>1046</v>
      </c>
      <c r="M88" s="24" t="s">
        <v>21</v>
      </c>
      <c r="N88" s="25">
        <v>45108</v>
      </c>
      <c r="O88" s="25">
        <v>45473</v>
      </c>
      <c r="P88" s="10"/>
      <c r="Q88" s="10"/>
      <c r="R88" s="10"/>
      <c r="S88" s="11"/>
      <c r="T88" s="14"/>
      <c r="U88" s="14"/>
      <c r="V88" s="14"/>
      <c r="W88" s="14"/>
      <c r="X88" s="18"/>
      <c r="Y88" s="18"/>
      <c r="Z88" s="18">
        <v>48.48</v>
      </c>
      <c r="AA88" s="18" t="s">
        <v>1643</v>
      </c>
      <c r="AB88" s="6"/>
      <c r="AC88" s="26">
        <v>825</v>
      </c>
      <c r="AD88" s="26"/>
      <c r="AE88" s="26">
        <v>18</v>
      </c>
      <c r="AF88" s="26">
        <v>1</v>
      </c>
      <c r="AG88" s="26"/>
      <c r="AH88" s="26"/>
      <c r="AI88" s="26">
        <v>116</v>
      </c>
      <c r="AJ88" s="26"/>
      <c r="AK88" s="26"/>
      <c r="AL88" s="26"/>
      <c r="AM88" s="26"/>
      <c r="AN88" s="26"/>
      <c r="AO88" s="26">
        <v>56</v>
      </c>
      <c r="AP88" s="26"/>
      <c r="AQ88" s="26"/>
      <c r="AR88" s="26"/>
      <c r="AS88" s="26"/>
      <c r="AT88" s="26"/>
      <c r="AU88" s="26">
        <v>2</v>
      </c>
      <c r="AV88" s="26"/>
      <c r="AW88" s="26">
        <v>111</v>
      </c>
      <c r="AX88" s="26"/>
      <c r="AY88" s="26"/>
      <c r="AZ88" s="26"/>
      <c r="BA88" s="26"/>
      <c r="BB88" s="26">
        <v>2</v>
      </c>
      <c r="BC88" s="26"/>
      <c r="BD88" s="26"/>
      <c r="BE88" s="26"/>
      <c r="BF88" s="26">
        <v>34</v>
      </c>
      <c r="BG88" s="26"/>
      <c r="BH88" s="26">
        <f t="shared" si="32"/>
        <v>340</v>
      </c>
      <c r="BI88" s="6">
        <f t="shared" si="47"/>
        <v>48.48</v>
      </c>
      <c r="BJ88" s="6">
        <f t="shared" si="34"/>
        <v>56.36</v>
      </c>
      <c r="BL88" s="48">
        <f>VLOOKUP(H88,[1]NOI!F:K,6,FALSE)*-1</f>
        <v>-17.34</v>
      </c>
      <c r="BM88" s="6">
        <f t="shared" si="35"/>
        <v>39.019999999999996</v>
      </c>
      <c r="BN88" s="6">
        <f t="shared" si="36"/>
        <v>7.8800000000000026</v>
      </c>
      <c r="BO88" s="82">
        <f t="shared" si="37"/>
        <v>0.13981547196593333</v>
      </c>
      <c r="BP88" s="6">
        <f t="shared" si="27"/>
        <v>39996</v>
      </c>
      <c r="BQ88" s="6">
        <f t="shared" si="28"/>
        <v>46497</v>
      </c>
      <c r="BU88" s="6">
        <f t="shared" si="38"/>
        <v>59.11</v>
      </c>
      <c r="BW88" s="48">
        <f t="shared" si="48"/>
        <v>-17.34</v>
      </c>
      <c r="BX88" s="6">
        <f t="shared" si="39"/>
        <v>41.769999999999996</v>
      </c>
      <c r="BY88" s="6">
        <f t="shared" si="40"/>
        <v>10.630000000000003</v>
      </c>
      <c r="BZ88" s="82">
        <f t="shared" si="41"/>
        <v>0.17983420740991377</v>
      </c>
      <c r="CA88" s="6">
        <f t="shared" si="29"/>
        <v>39996</v>
      </c>
      <c r="CB88" s="6">
        <f t="shared" si="30"/>
        <v>48765.75</v>
      </c>
      <c r="CF88" s="82"/>
      <c r="CG88" s="6">
        <f t="shared" si="42"/>
        <v>16483.2</v>
      </c>
      <c r="CH88" s="6">
        <f t="shared" si="43"/>
        <v>19162.400000000001</v>
      </c>
      <c r="CL88" s="82"/>
      <c r="CM88" s="6">
        <f t="shared" si="44"/>
        <v>16483.2</v>
      </c>
      <c r="CN88" s="6">
        <f t="shared" si="45"/>
        <v>20097.400000000001</v>
      </c>
    </row>
    <row r="89" spans="1:92" x14ac:dyDescent="0.25">
      <c r="A89" s="22">
        <v>86</v>
      </c>
      <c r="B89" s="23">
        <v>85</v>
      </c>
      <c r="C89" s="24" t="s">
        <v>14</v>
      </c>
      <c r="D89" s="53" t="s">
        <v>1062</v>
      </c>
      <c r="E89" s="23">
        <v>400980</v>
      </c>
      <c r="F89" s="23">
        <v>284028</v>
      </c>
      <c r="G89" s="24" t="s">
        <v>1063</v>
      </c>
      <c r="H89" s="71" t="str">
        <f t="shared" si="31"/>
        <v>505946-284028</v>
      </c>
      <c r="I89" s="23">
        <v>505946</v>
      </c>
      <c r="J89" s="24" t="s">
        <v>1064</v>
      </c>
      <c r="K89" s="24" t="s">
        <v>19</v>
      </c>
      <c r="L89" s="24" t="s">
        <v>1056</v>
      </c>
      <c r="M89" s="24" t="s">
        <v>21</v>
      </c>
      <c r="N89" s="25">
        <v>45108</v>
      </c>
      <c r="O89" s="25">
        <v>45473</v>
      </c>
      <c r="P89" s="10"/>
      <c r="Q89" s="10"/>
      <c r="R89" s="10"/>
      <c r="S89" s="11"/>
      <c r="T89" s="14"/>
      <c r="U89" s="14"/>
      <c r="V89" s="14"/>
      <c r="W89" s="14"/>
      <c r="X89" s="18"/>
      <c r="Y89" s="18"/>
      <c r="Z89" s="18">
        <v>92.4</v>
      </c>
      <c r="AA89" s="18" t="s">
        <v>1643</v>
      </c>
      <c r="AB89" s="6"/>
      <c r="AC89" s="26">
        <v>2388</v>
      </c>
      <c r="AD89" s="26"/>
      <c r="AE89" s="26">
        <v>2</v>
      </c>
      <c r="AF89" s="26"/>
      <c r="AG89" s="26"/>
      <c r="AH89" s="26"/>
      <c r="AI89" s="26"/>
      <c r="AJ89" s="26"/>
      <c r="AK89" s="26">
        <v>74</v>
      </c>
      <c r="AL89" s="26">
        <v>2</v>
      </c>
      <c r="AM89" s="26"/>
      <c r="AN89" s="26"/>
      <c r="AO89" s="26"/>
      <c r="AP89" s="26"/>
      <c r="AQ89" s="26">
        <v>66</v>
      </c>
      <c r="AR89" s="26"/>
      <c r="AS89" s="26">
        <v>310</v>
      </c>
      <c r="AT89" s="26"/>
      <c r="AU89" s="26">
        <v>60</v>
      </c>
      <c r="AV89" s="26"/>
      <c r="AW89" s="26"/>
      <c r="AX89" s="26"/>
      <c r="AY89" s="26"/>
      <c r="AZ89" s="26">
        <v>79</v>
      </c>
      <c r="BA89" s="26"/>
      <c r="BB89" s="26">
        <v>14</v>
      </c>
      <c r="BC89" s="26"/>
      <c r="BD89" s="26"/>
      <c r="BE89" s="26"/>
      <c r="BF89" s="26"/>
      <c r="BG89" s="26"/>
      <c r="BH89" s="26">
        <f t="shared" si="32"/>
        <v>607</v>
      </c>
      <c r="BI89" s="6">
        <f t="shared" si="47"/>
        <v>92.4</v>
      </c>
      <c r="BJ89" s="6">
        <f t="shared" si="34"/>
        <v>107.43</v>
      </c>
      <c r="BL89" s="48">
        <f>VLOOKUP(H89,[1]NOI!F:K,6,FALSE)*-1</f>
        <v>-45.68</v>
      </c>
      <c r="BM89" s="6">
        <f t="shared" si="35"/>
        <v>61.750000000000007</v>
      </c>
      <c r="BN89" s="6">
        <f t="shared" si="36"/>
        <v>15.030000000000001</v>
      </c>
      <c r="BO89" s="82">
        <f t="shared" si="37"/>
        <v>0.13990505445406312</v>
      </c>
      <c r="BP89" s="6">
        <f t="shared" si="27"/>
        <v>220651.2</v>
      </c>
      <c r="BQ89" s="6">
        <f t="shared" si="28"/>
        <v>256542.84000000003</v>
      </c>
      <c r="BU89" s="6">
        <f t="shared" si="38"/>
        <v>112.67</v>
      </c>
      <c r="BW89" s="48">
        <f t="shared" si="48"/>
        <v>-45.68</v>
      </c>
      <c r="BX89" s="6">
        <f t="shared" si="39"/>
        <v>66.990000000000009</v>
      </c>
      <c r="BY89" s="6">
        <f t="shared" si="40"/>
        <v>20.269999999999996</v>
      </c>
      <c r="BZ89" s="82">
        <f t="shared" si="41"/>
        <v>0.17990591994319691</v>
      </c>
      <c r="CA89" s="6">
        <f t="shared" si="29"/>
        <v>220651.2</v>
      </c>
      <c r="CB89" s="6">
        <f t="shared" si="30"/>
        <v>269055.96000000002</v>
      </c>
      <c r="CF89" s="82"/>
      <c r="CG89" s="6">
        <f t="shared" si="42"/>
        <v>56086.8</v>
      </c>
      <c r="CH89" s="6">
        <f t="shared" si="43"/>
        <v>65210.01</v>
      </c>
      <c r="CL89" s="82"/>
      <c r="CM89" s="6">
        <f t="shared" si="44"/>
        <v>56086.8</v>
      </c>
      <c r="CN89" s="6">
        <f t="shared" si="45"/>
        <v>68390.69</v>
      </c>
    </row>
    <row r="90" spans="1:92" x14ac:dyDescent="0.25">
      <c r="A90" s="22">
        <v>87</v>
      </c>
      <c r="B90" s="23">
        <v>86</v>
      </c>
      <c r="C90" s="24" t="s">
        <v>14</v>
      </c>
      <c r="D90" s="53" t="s">
        <v>1065</v>
      </c>
      <c r="E90" s="23">
        <v>138506</v>
      </c>
      <c r="F90" s="23">
        <v>10000070613</v>
      </c>
      <c r="G90" s="24" t="s">
        <v>1066</v>
      </c>
      <c r="H90" s="71" t="str">
        <f t="shared" si="31"/>
        <v>100530-10000070613</v>
      </c>
      <c r="I90" s="23">
        <v>100530</v>
      </c>
      <c r="J90" s="24" t="s">
        <v>1067</v>
      </c>
      <c r="K90" s="24" t="s">
        <v>19</v>
      </c>
      <c r="L90" s="24" t="s">
        <v>1068</v>
      </c>
      <c r="M90" s="24" t="s">
        <v>21</v>
      </c>
      <c r="N90" s="25">
        <v>45108</v>
      </c>
      <c r="O90" s="25">
        <v>45473</v>
      </c>
      <c r="P90" s="10"/>
      <c r="Q90" s="10"/>
      <c r="R90" s="10"/>
      <c r="S90" s="11"/>
      <c r="T90" s="14"/>
      <c r="U90" s="14"/>
      <c r="V90" s="14"/>
      <c r="W90" s="14"/>
      <c r="X90" s="18"/>
      <c r="Y90" s="18"/>
      <c r="Z90" s="18">
        <v>22.63</v>
      </c>
      <c r="AA90" s="18" t="s">
        <v>1775</v>
      </c>
      <c r="AB90" s="6"/>
      <c r="AC90" s="26">
        <v>496</v>
      </c>
      <c r="AD90" s="26"/>
      <c r="AE90" s="26">
        <v>4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>
        <v>196</v>
      </c>
      <c r="AR90" s="26"/>
      <c r="AS90" s="26">
        <v>4</v>
      </c>
      <c r="AT90" s="26"/>
      <c r="AU90" s="26"/>
      <c r="AV90" s="26"/>
      <c r="AW90" s="26"/>
      <c r="AX90" s="26"/>
      <c r="AY90" s="26"/>
      <c r="AZ90" s="26"/>
      <c r="BA90" s="26">
        <v>6</v>
      </c>
      <c r="BB90" s="26"/>
      <c r="BC90" s="26"/>
      <c r="BD90" s="26"/>
      <c r="BE90" s="26"/>
      <c r="BF90" s="26"/>
      <c r="BG90" s="26"/>
      <c r="BH90" s="26">
        <f t="shared" si="32"/>
        <v>210</v>
      </c>
      <c r="BI90" s="6">
        <f>Z90</f>
        <v>22.63</v>
      </c>
      <c r="BJ90" s="6">
        <f t="shared" si="34"/>
        <v>26.3</v>
      </c>
      <c r="BM90" s="6">
        <f t="shared" si="35"/>
        <v>26.3</v>
      </c>
      <c r="BN90" s="6">
        <f t="shared" si="36"/>
        <v>3.6700000000000017</v>
      </c>
      <c r="BO90" s="82">
        <f t="shared" si="37"/>
        <v>0.13954372623574152</v>
      </c>
      <c r="BP90" s="6">
        <f t="shared" si="27"/>
        <v>11224.48</v>
      </c>
      <c r="BQ90" s="6">
        <f t="shared" si="28"/>
        <v>13044.800000000001</v>
      </c>
      <c r="BU90" s="6">
        <f t="shared" si="38"/>
        <v>27.580000000000002</v>
      </c>
      <c r="BX90" s="6">
        <f t="shared" si="39"/>
        <v>27.580000000000002</v>
      </c>
      <c r="BY90" s="6">
        <f t="shared" si="40"/>
        <v>4.9500000000000028</v>
      </c>
      <c r="BZ90" s="82">
        <f t="shared" si="41"/>
        <v>0.17947788252356789</v>
      </c>
      <c r="CA90" s="6">
        <f t="shared" si="29"/>
        <v>11224.48</v>
      </c>
      <c r="CB90" s="6">
        <f t="shared" si="30"/>
        <v>13679.68</v>
      </c>
      <c r="CF90" s="82"/>
      <c r="CG90" s="6">
        <f t="shared" si="42"/>
        <v>4752.3</v>
      </c>
      <c r="CH90" s="6">
        <f t="shared" si="43"/>
        <v>5523</v>
      </c>
      <c r="CL90" s="82"/>
      <c r="CM90" s="6">
        <f t="shared" si="44"/>
        <v>4752.3</v>
      </c>
      <c r="CN90" s="6">
        <f t="shared" si="45"/>
        <v>5791.8</v>
      </c>
    </row>
    <row r="91" spans="1:92" x14ac:dyDescent="0.25">
      <c r="A91" s="22">
        <v>88</v>
      </c>
      <c r="B91" s="23">
        <v>87</v>
      </c>
      <c r="C91" s="24" t="s">
        <v>14</v>
      </c>
      <c r="D91" s="53" t="s">
        <v>1069</v>
      </c>
      <c r="E91" s="23">
        <v>403837</v>
      </c>
      <c r="F91" s="23">
        <v>5768</v>
      </c>
      <c r="G91" s="24" t="s">
        <v>1070</v>
      </c>
      <c r="H91" s="71" t="str">
        <f t="shared" si="31"/>
        <v>100278-5768</v>
      </c>
      <c r="I91" s="23">
        <v>100278</v>
      </c>
      <c r="J91" s="24" t="s">
        <v>1071</v>
      </c>
      <c r="K91" s="24" t="s">
        <v>19</v>
      </c>
      <c r="L91" s="24" t="s">
        <v>125</v>
      </c>
      <c r="M91" s="24" t="s">
        <v>21</v>
      </c>
      <c r="N91" s="25">
        <v>45108</v>
      </c>
      <c r="O91" s="25">
        <v>45473</v>
      </c>
      <c r="P91" s="10"/>
      <c r="Q91" s="10"/>
      <c r="R91" s="10"/>
      <c r="S91" s="11"/>
      <c r="T91" s="14" t="e">
        <f>VLOOKUP(E91,#REF!,12,FALSE)</f>
        <v>#REF!</v>
      </c>
      <c r="U91" s="14"/>
      <c r="V91" s="14" t="e">
        <f>VLOOKUP(E91,#REF!,14,FALSE)</f>
        <v>#REF!</v>
      </c>
      <c r="W91" s="14"/>
      <c r="X91" s="18"/>
      <c r="Y91" s="18"/>
      <c r="Z91" s="18">
        <v>63.08</v>
      </c>
      <c r="AA91" s="18" t="s">
        <v>1671</v>
      </c>
      <c r="AB91" s="6"/>
      <c r="AC91" s="26">
        <v>5616</v>
      </c>
      <c r="AD91" s="26">
        <v>255</v>
      </c>
      <c r="AE91" s="26"/>
      <c r="AF91" s="26"/>
      <c r="AG91" s="26"/>
      <c r="AH91" s="26"/>
      <c r="AI91" s="26"/>
      <c r="AJ91" s="26">
        <v>17</v>
      </c>
      <c r="AK91" s="26">
        <v>370</v>
      </c>
      <c r="AL91" s="26">
        <v>2</v>
      </c>
      <c r="AM91" s="26"/>
      <c r="AN91" s="26"/>
      <c r="AO91" s="26">
        <v>292</v>
      </c>
      <c r="AP91" s="26"/>
      <c r="AQ91" s="26">
        <v>80</v>
      </c>
      <c r="AR91" s="26">
        <v>1</v>
      </c>
      <c r="AS91" s="26"/>
      <c r="AT91" s="26"/>
      <c r="AU91" s="26">
        <v>177</v>
      </c>
      <c r="AV91" s="26"/>
      <c r="AW91" s="26">
        <v>412</v>
      </c>
      <c r="AX91" s="26"/>
      <c r="AY91" s="26"/>
      <c r="AZ91" s="26"/>
      <c r="BA91" s="26"/>
      <c r="BB91" s="26">
        <v>4</v>
      </c>
      <c r="BC91" s="26"/>
      <c r="BD91" s="26">
        <v>33</v>
      </c>
      <c r="BE91" s="26">
        <v>10</v>
      </c>
      <c r="BF91" s="26">
        <v>186</v>
      </c>
      <c r="BG91" s="26"/>
      <c r="BH91" s="26">
        <f t="shared" si="32"/>
        <v>1839</v>
      </c>
      <c r="BI91" s="6">
        <f t="shared" ref="BI91:BI99" si="49">Z91</f>
        <v>63.08</v>
      </c>
      <c r="BJ91" s="6">
        <f t="shared" si="34"/>
        <v>73.33</v>
      </c>
      <c r="BL91" s="48">
        <f>VLOOKUP(H91,[1]NOI!F:K,6,FALSE)*-1</f>
        <v>-14.02</v>
      </c>
      <c r="BM91" s="6">
        <f t="shared" si="35"/>
        <v>59.31</v>
      </c>
      <c r="BN91" s="6">
        <f t="shared" si="36"/>
        <v>10.25</v>
      </c>
      <c r="BO91" s="82">
        <f t="shared" si="37"/>
        <v>0.13977908086731217</v>
      </c>
      <c r="BP91" s="6">
        <f t="shared" si="27"/>
        <v>354257.27999999997</v>
      </c>
      <c r="BQ91" s="6">
        <f t="shared" si="28"/>
        <v>411821.27999999997</v>
      </c>
      <c r="BU91" s="6">
        <f t="shared" si="38"/>
        <v>76.910000000000011</v>
      </c>
      <c r="BW91" s="48">
        <f t="shared" ref="BW91:BW98" si="50">BL91</f>
        <v>-14.02</v>
      </c>
      <c r="BX91" s="6">
        <f t="shared" si="39"/>
        <v>62.890000000000015</v>
      </c>
      <c r="BY91" s="6">
        <f t="shared" si="40"/>
        <v>13.830000000000013</v>
      </c>
      <c r="BZ91" s="82">
        <f t="shared" si="41"/>
        <v>0.1798205694968146</v>
      </c>
      <c r="CA91" s="6">
        <f t="shared" si="29"/>
        <v>354257.27999999997</v>
      </c>
      <c r="CB91" s="6">
        <f t="shared" si="30"/>
        <v>431926.56000000006</v>
      </c>
      <c r="CF91" s="82"/>
      <c r="CG91" s="6">
        <f t="shared" si="42"/>
        <v>116004.12</v>
      </c>
      <c r="CH91" s="6">
        <f t="shared" si="43"/>
        <v>134853.87</v>
      </c>
      <c r="CL91" s="82"/>
      <c r="CM91" s="6">
        <f t="shared" si="44"/>
        <v>116004.12</v>
      </c>
      <c r="CN91" s="6">
        <f t="shared" si="45"/>
        <v>141437.49000000002</v>
      </c>
    </row>
    <row r="92" spans="1:92" x14ac:dyDescent="0.25">
      <c r="A92" s="22">
        <v>89</v>
      </c>
      <c r="B92" s="23">
        <v>88</v>
      </c>
      <c r="C92" s="24" t="s">
        <v>14</v>
      </c>
      <c r="D92" s="53" t="s">
        <v>1072</v>
      </c>
      <c r="E92" s="23">
        <v>401074</v>
      </c>
      <c r="F92" s="24" t="s">
        <v>1073</v>
      </c>
      <c r="G92" s="24" t="s">
        <v>1074</v>
      </c>
      <c r="H92" s="71" t="str">
        <f t="shared" si="31"/>
        <v>100278-CP5590</v>
      </c>
      <c r="I92" s="23">
        <v>100278</v>
      </c>
      <c r="J92" s="24" t="s">
        <v>1071</v>
      </c>
      <c r="K92" s="24" t="s">
        <v>19</v>
      </c>
      <c r="L92" s="24" t="s">
        <v>125</v>
      </c>
      <c r="M92" s="24" t="s">
        <v>21</v>
      </c>
      <c r="N92" s="25">
        <v>45108</v>
      </c>
      <c r="O92" s="25">
        <v>45473</v>
      </c>
      <c r="P92" s="10"/>
      <c r="Q92" s="10"/>
      <c r="R92" s="10"/>
      <c r="S92" s="11"/>
      <c r="T92" s="14" t="e">
        <f>VLOOKUP(E92,#REF!,12,FALSE)</f>
        <v>#REF!</v>
      </c>
      <c r="U92" s="14"/>
      <c r="V92" s="14" t="e">
        <f>VLOOKUP(E92,#REF!,14,FALSE)</f>
        <v>#REF!</v>
      </c>
      <c r="W92" s="14"/>
      <c r="X92" s="18"/>
      <c r="Y92" s="18"/>
      <c r="Z92" s="18">
        <v>84.83</v>
      </c>
      <c r="AA92" s="18" t="s">
        <v>1671</v>
      </c>
      <c r="AB92" s="6"/>
      <c r="AC92" s="26">
        <v>4001</v>
      </c>
      <c r="AD92" s="26"/>
      <c r="AE92" s="26"/>
      <c r="AF92" s="26">
        <v>20</v>
      </c>
      <c r="AG92" s="26"/>
      <c r="AH92" s="26">
        <v>99</v>
      </c>
      <c r="AI92" s="26"/>
      <c r="AJ92" s="26"/>
      <c r="AK92" s="26"/>
      <c r="AL92" s="26"/>
      <c r="AM92" s="26"/>
      <c r="AN92" s="26">
        <v>393</v>
      </c>
      <c r="AO92" s="26"/>
      <c r="AP92" s="26"/>
      <c r="AQ92" s="26"/>
      <c r="AR92" s="26"/>
      <c r="AS92" s="26"/>
      <c r="AT92" s="26"/>
      <c r="AU92" s="26"/>
      <c r="AV92" s="26"/>
      <c r="AW92" s="26">
        <v>490</v>
      </c>
      <c r="AX92" s="26"/>
      <c r="AY92" s="26"/>
      <c r="AZ92" s="26"/>
      <c r="BA92" s="26"/>
      <c r="BB92" s="26"/>
      <c r="BC92" s="26">
        <v>178</v>
      </c>
      <c r="BD92" s="26"/>
      <c r="BE92" s="26"/>
      <c r="BF92" s="26">
        <v>24</v>
      </c>
      <c r="BG92" s="26"/>
      <c r="BH92" s="26">
        <f t="shared" si="32"/>
        <v>1204</v>
      </c>
      <c r="BI92" s="6">
        <f t="shared" si="49"/>
        <v>84.83</v>
      </c>
      <c r="BJ92" s="6">
        <f t="shared" si="34"/>
        <v>98.62</v>
      </c>
      <c r="BL92" s="48">
        <v>-36.08</v>
      </c>
      <c r="BM92" s="6">
        <f t="shared" si="35"/>
        <v>62.540000000000006</v>
      </c>
      <c r="BN92" s="6">
        <f t="shared" si="36"/>
        <v>13.790000000000006</v>
      </c>
      <c r="BO92" s="82">
        <f t="shared" si="37"/>
        <v>0.13982964915838578</v>
      </c>
      <c r="BP92" s="6">
        <f t="shared" si="27"/>
        <v>339404.83</v>
      </c>
      <c r="BQ92" s="6">
        <f t="shared" si="28"/>
        <v>394578.62</v>
      </c>
      <c r="BU92" s="6">
        <f t="shared" si="38"/>
        <v>103.44000000000001</v>
      </c>
      <c r="BW92" s="48">
        <f t="shared" si="50"/>
        <v>-36.08</v>
      </c>
      <c r="BX92" s="6">
        <f t="shared" si="39"/>
        <v>67.360000000000014</v>
      </c>
      <c r="BY92" s="6">
        <f t="shared" si="40"/>
        <v>18.610000000000014</v>
      </c>
      <c r="BZ92" s="82">
        <f t="shared" si="41"/>
        <v>0.17991105955143089</v>
      </c>
      <c r="CA92" s="6">
        <f t="shared" si="29"/>
        <v>339404.83</v>
      </c>
      <c r="CB92" s="6">
        <f t="shared" si="30"/>
        <v>413863.44000000006</v>
      </c>
      <c r="CF92" s="82"/>
      <c r="CG92" s="6">
        <f t="shared" si="42"/>
        <v>102135.31999999999</v>
      </c>
      <c r="CH92" s="6">
        <f t="shared" si="43"/>
        <v>118738.48000000001</v>
      </c>
      <c r="CL92" s="82"/>
      <c r="CM92" s="6">
        <f t="shared" si="44"/>
        <v>102135.31999999999</v>
      </c>
      <c r="CN92" s="6">
        <f t="shared" si="45"/>
        <v>124541.76000000001</v>
      </c>
    </row>
    <row r="93" spans="1:92" x14ac:dyDescent="0.25">
      <c r="A93" s="22">
        <v>90</v>
      </c>
      <c r="B93" s="23">
        <v>89</v>
      </c>
      <c r="C93" s="24" t="s">
        <v>14</v>
      </c>
      <c r="D93" s="53" t="s">
        <v>1075</v>
      </c>
      <c r="E93" s="23">
        <v>401076</v>
      </c>
      <c r="F93" s="24" t="s">
        <v>1076</v>
      </c>
      <c r="G93" s="24" t="s">
        <v>1077</v>
      </c>
      <c r="H93" s="71" t="str">
        <f t="shared" si="31"/>
        <v>100278-CP5591</v>
      </c>
      <c r="I93" s="23">
        <v>100278</v>
      </c>
      <c r="J93" s="24" t="s">
        <v>1071</v>
      </c>
      <c r="K93" s="24" t="s">
        <v>19</v>
      </c>
      <c r="L93" s="24" t="s">
        <v>125</v>
      </c>
      <c r="M93" s="24" t="s">
        <v>21</v>
      </c>
      <c r="N93" s="25">
        <v>45108</v>
      </c>
      <c r="O93" s="25">
        <v>45473</v>
      </c>
      <c r="P93" s="10"/>
      <c r="Q93" s="10"/>
      <c r="R93" s="10"/>
      <c r="S93" s="11"/>
      <c r="T93" s="14" t="e">
        <f>VLOOKUP(E93,#REF!,12,FALSE)</f>
        <v>#REF!</v>
      </c>
      <c r="U93" s="14"/>
      <c r="V93" s="14" t="e">
        <f>VLOOKUP(E93,#REF!,14,FALSE)</f>
        <v>#REF!</v>
      </c>
      <c r="W93" s="14"/>
      <c r="X93" s="18"/>
      <c r="Y93" s="18"/>
      <c r="Z93" s="18">
        <v>85.3</v>
      </c>
      <c r="AA93" s="18" t="s">
        <v>1671</v>
      </c>
      <c r="AB93" s="6"/>
      <c r="AC93" s="26">
        <v>2980</v>
      </c>
      <c r="AD93" s="26"/>
      <c r="AE93" s="26"/>
      <c r="AF93" s="26">
        <v>227</v>
      </c>
      <c r="AG93" s="26"/>
      <c r="AH93" s="26"/>
      <c r="AI93" s="26"/>
      <c r="AJ93" s="26">
        <v>16</v>
      </c>
      <c r="AK93" s="26"/>
      <c r="AL93" s="26"/>
      <c r="AM93" s="26"/>
      <c r="AN93" s="26"/>
      <c r="AO93" s="26">
        <v>172</v>
      </c>
      <c r="AP93" s="26"/>
      <c r="AQ93" s="26"/>
      <c r="AR93" s="26"/>
      <c r="AS93" s="26"/>
      <c r="AT93" s="26"/>
      <c r="AU93" s="26"/>
      <c r="AV93" s="26"/>
      <c r="AW93" s="26"/>
      <c r="AX93" s="26"/>
      <c r="AY93" s="26">
        <v>122</v>
      </c>
      <c r="AZ93" s="26">
        <v>25</v>
      </c>
      <c r="BA93" s="26"/>
      <c r="BB93" s="26"/>
      <c r="BC93" s="26"/>
      <c r="BD93" s="26"/>
      <c r="BE93" s="26"/>
      <c r="BF93" s="26">
        <v>260</v>
      </c>
      <c r="BG93" s="26"/>
      <c r="BH93" s="26">
        <f t="shared" si="32"/>
        <v>822</v>
      </c>
      <c r="BI93" s="6">
        <f t="shared" si="49"/>
        <v>85.3</v>
      </c>
      <c r="BJ93" s="6">
        <f t="shared" si="34"/>
        <v>99.17</v>
      </c>
      <c r="BL93" s="48">
        <v>-36.549999999999997</v>
      </c>
      <c r="BM93" s="6">
        <f t="shared" si="35"/>
        <v>62.620000000000005</v>
      </c>
      <c r="BN93" s="6">
        <f t="shared" si="36"/>
        <v>13.870000000000005</v>
      </c>
      <c r="BO93" s="82">
        <f t="shared" si="37"/>
        <v>0.13986084501361304</v>
      </c>
      <c r="BP93" s="6">
        <f t="shared" si="27"/>
        <v>254194</v>
      </c>
      <c r="BQ93" s="6">
        <f t="shared" si="28"/>
        <v>295526.59999999998</v>
      </c>
      <c r="BU93" s="6">
        <f t="shared" si="38"/>
        <v>104.01</v>
      </c>
      <c r="BW93" s="48">
        <f t="shared" si="50"/>
        <v>-36.549999999999997</v>
      </c>
      <c r="BX93" s="6">
        <f t="shared" si="39"/>
        <v>67.460000000000008</v>
      </c>
      <c r="BY93" s="6">
        <f t="shared" si="40"/>
        <v>18.710000000000008</v>
      </c>
      <c r="BZ93" s="82">
        <f t="shared" si="41"/>
        <v>0.17988654937025292</v>
      </c>
      <c r="CA93" s="6">
        <f t="shared" si="29"/>
        <v>254194</v>
      </c>
      <c r="CB93" s="6">
        <f t="shared" si="30"/>
        <v>309949.8</v>
      </c>
      <c r="CF93" s="82"/>
      <c r="CG93" s="6">
        <f t="shared" si="42"/>
        <v>70116.599999999991</v>
      </c>
      <c r="CH93" s="6">
        <f t="shared" si="43"/>
        <v>81517.740000000005</v>
      </c>
      <c r="CL93" s="82"/>
      <c r="CM93" s="6">
        <f t="shared" si="44"/>
        <v>70116.599999999991</v>
      </c>
      <c r="CN93" s="6">
        <f t="shared" si="45"/>
        <v>85496.22</v>
      </c>
    </row>
    <row r="94" spans="1:92" x14ac:dyDescent="0.25">
      <c r="A94" s="22">
        <v>91</v>
      </c>
      <c r="B94" s="23">
        <v>90</v>
      </c>
      <c r="C94" s="24" t="s">
        <v>14</v>
      </c>
      <c r="D94" s="53" t="s">
        <v>1078</v>
      </c>
      <c r="E94" s="23">
        <v>404723</v>
      </c>
      <c r="F94" s="24" t="s">
        <v>1079</v>
      </c>
      <c r="G94" s="24" t="s">
        <v>1080</v>
      </c>
      <c r="H94" s="71" t="str">
        <f t="shared" si="31"/>
        <v>100278-CP5501</v>
      </c>
      <c r="I94" s="23">
        <v>100278</v>
      </c>
      <c r="J94" s="24" t="s">
        <v>1071</v>
      </c>
      <c r="K94" s="24" t="s">
        <v>19</v>
      </c>
      <c r="L94" s="24" t="s">
        <v>1081</v>
      </c>
      <c r="M94" s="24" t="s">
        <v>21</v>
      </c>
      <c r="N94" s="25">
        <v>45108</v>
      </c>
      <c r="O94" s="25">
        <v>45473</v>
      </c>
      <c r="P94" s="10"/>
      <c r="Q94" s="10"/>
      <c r="R94" s="10"/>
      <c r="S94" s="11"/>
      <c r="T94" s="14" t="e">
        <f>VLOOKUP(E94,#REF!,12,FALSE)</f>
        <v>#REF!</v>
      </c>
      <c r="U94" s="14"/>
      <c r="V94" s="14" t="e">
        <f>VLOOKUP(E94,#REF!,14,FALSE)</f>
        <v>#REF!</v>
      </c>
      <c r="W94" s="14"/>
      <c r="X94" s="18"/>
      <c r="Y94" s="18"/>
      <c r="Z94" s="18">
        <v>58.3</v>
      </c>
      <c r="AA94" s="18" t="s">
        <v>1671</v>
      </c>
      <c r="AB94" s="6"/>
      <c r="AC94" s="26">
        <v>938</v>
      </c>
      <c r="AD94" s="26"/>
      <c r="AE94" s="26"/>
      <c r="AF94" s="26">
        <v>36</v>
      </c>
      <c r="AG94" s="26"/>
      <c r="AH94" s="26"/>
      <c r="AI94" s="26"/>
      <c r="AJ94" s="26">
        <v>135</v>
      </c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>
        <v>4</v>
      </c>
      <c r="BG94" s="26"/>
      <c r="BH94" s="26">
        <f t="shared" si="32"/>
        <v>175</v>
      </c>
      <c r="BI94" s="6">
        <f t="shared" si="49"/>
        <v>58.3</v>
      </c>
      <c r="BJ94" s="6">
        <f t="shared" si="34"/>
        <v>67.78</v>
      </c>
      <c r="BL94" s="48">
        <v>-17.68</v>
      </c>
      <c r="BM94" s="6">
        <f t="shared" si="35"/>
        <v>50.1</v>
      </c>
      <c r="BN94" s="6">
        <f t="shared" si="36"/>
        <v>9.480000000000004</v>
      </c>
      <c r="BO94" s="82">
        <f t="shared" si="37"/>
        <v>0.13986426674535266</v>
      </c>
      <c r="BP94" s="6">
        <f t="shared" si="27"/>
        <v>54685.399999999994</v>
      </c>
      <c r="BQ94" s="6">
        <f t="shared" si="28"/>
        <v>63577.64</v>
      </c>
      <c r="BU94" s="6">
        <f t="shared" si="38"/>
        <v>71.08</v>
      </c>
      <c r="BW94" s="48">
        <f t="shared" si="50"/>
        <v>-17.68</v>
      </c>
      <c r="BX94" s="6">
        <f t="shared" si="39"/>
        <v>53.4</v>
      </c>
      <c r="BY94" s="6">
        <f t="shared" si="40"/>
        <v>12.780000000000001</v>
      </c>
      <c r="BZ94" s="82">
        <f t="shared" si="41"/>
        <v>0.17979741136747329</v>
      </c>
      <c r="CA94" s="6">
        <f t="shared" si="29"/>
        <v>54685.399999999994</v>
      </c>
      <c r="CB94" s="6">
        <f t="shared" si="30"/>
        <v>66673.039999999994</v>
      </c>
      <c r="CF94" s="82"/>
      <c r="CG94" s="6">
        <f t="shared" si="42"/>
        <v>10202.5</v>
      </c>
      <c r="CH94" s="6">
        <f t="shared" si="43"/>
        <v>11861.5</v>
      </c>
      <c r="CL94" s="82"/>
      <c r="CM94" s="6">
        <f t="shared" si="44"/>
        <v>10202.5</v>
      </c>
      <c r="CN94" s="6">
        <f t="shared" si="45"/>
        <v>12439</v>
      </c>
    </row>
    <row r="95" spans="1:92" x14ac:dyDescent="0.25">
      <c r="A95" s="22">
        <v>92</v>
      </c>
      <c r="B95" s="23">
        <v>91</v>
      </c>
      <c r="C95" s="24" t="s">
        <v>14</v>
      </c>
      <c r="D95" s="53" t="s">
        <v>1082</v>
      </c>
      <c r="E95" s="23">
        <v>406459</v>
      </c>
      <c r="F95" s="23">
        <v>5764</v>
      </c>
      <c r="G95" s="24" t="s">
        <v>1083</v>
      </c>
      <c r="H95" s="71" t="str">
        <f t="shared" si="31"/>
        <v>100278-5764</v>
      </c>
      <c r="I95" s="23">
        <v>100278</v>
      </c>
      <c r="J95" s="24" t="s">
        <v>1071</v>
      </c>
      <c r="K95" s="24" t="s">
        <v>19</v>
      </c>
      <c r="L95" s="24" t="s">
        <v>125</v>
      </c>
      <c r="M95" s="24" t="s">
        <v>21</v>
      </c>
      <c r="N95" s="25">
        <v>45108</v>
      </c>
      <c r="O95" s="25">
        <v>45473</v>
      </c>
      <c r="P95" s="10"/>
      <c r="Q95" s="10"/>
      <c r="R95" s="10"/>
      <c r="S95" s="11"/>
      <c r="T95" s="14" t="e">
        <f>VLOOKUP(E95,#REF!,12,FALSE)</f>
        <v>#REF!</v>
      </c>
      <c r="U95" s="14"/>
      <c r="V95" s="14" t="e">
        <f>VLOOKUP(E95,#REF!,14,FALSE)</f>
        <v>#REF!</v>
      </c>
      <c r="W95" s="14"/>
      <c r="X95" s="18"/>
      <c r="Y95" s="18"/>
      <c r="Z95" s="18">
        <v>68.010000000000005</v>
      </c>
      <c r="AA95" s="18" t="s">
        <v>1671</v>
      </c>
      <c r="AB95" s="6"/>
      <c r="AC95" s="26">
        <v>2860</v>
      </c>
      <c r="AD95" s="26">
        <v>92</v>
      </c>
      <c r="AE95" s="26">
        <v>57</v>
      </c>
      <c r="AF95" s="26">
        <v>4</v>
      </c>
      <c r="AG95" s="26"/>
      <c r="AH95" s="26"/>
      <c r="AI95" s="26"/>
      <c r="AJ95" s="26">
        <v>19</v>
      </c>
      <c r="AK95" s="26">
        <v>97</v>
      </c>
      <c r="AL95" s="26"/>
      <c r="AM95" s="26"/>
      <c r="AN95" s="26"/>
      <c r="AO95" s="26">
        <v>250</v>
      </c>
      <c r="AP95" s="26"/>
      <c r="AQ95" s="26"/>
      <c r="AR95" s="26"/>
      <c r="AS95" s="26"/>
      <c r="AT95" s="26">
        <v>6</v>
      </c>
      <c r="AU95" s="26">
        <v>109</v>
      </c>
      <c r="AV95" s="26"/>
      <c r="AW95" s="26"/>
      <c r="AX95" s="26"/>
      <c r="AY95" s="26"/>
      <c r="AZ95" s="26">
        <v>150</v>
      </c>
      <c r="BA95" s="26"/>
      <c r="BB95" s="26">
        <v>1</v>
      </c>
      <c r="BC95" s="26"/>
      <c r="BD95" s="26"/>
      <c r="BE95" s="26"/>
      <c r="BF95" s="26">
        <v>226</v>
      </c>
      <c r="BG95" s="26"/>
      <c r="BH95" s="26">
        <f t="shared" si="32"/>
        <v>1011</v>
      </c>
      <c r="BI95" s="6">
        <f t="shared" si="49"/>
        <v>68.010000000000005</v>
      </c>
      <c r="BJ95" s="6">
        <f t="shared" si="34"/>
        <v>79.070000000000007</v>
      </c>
      <c r="BL95" s="48">
        <f>VLOOKUP(H95,[1]NOI!F:K,6,FALSE)*-1</f>
        <v>-9.9700000000000006</v>
      </c>
      <c r="BM95" s="6">
        <f t="shared" si="35"/>
        <v>69.100000000000009</v>
      </c>
      <c r="BN95" s="6">
        <f t="shared" si="36"/>
        <v>11.060000000000002</v>
      </c>
      <c r="BO95" s="82">
        <f t="shared" si="37"/>
        <v>0.13987605918806123</v>
      </c>
      <c r="BP95" s="6">
        <f t="shared" si="27"/>
        <v>194508.6</v>
      </c>
      <c r="BQ95" s="6">
        <f t="shared" si="28"/>
        <v>226140.2</v>
      </c>
      <c r="BU95" s="6">
        <f t="shared" si="38"/>
        <v>82.92</v>
      </c>
      <c r="BW95" s="48">
        <f t="shared" si="50"/>
        <v>-9.9700000000000006</v>
      </c>
      <c r="BX95" s="6">
        <f t="shared" si="39"/>
        <v>72.95</v>
      </c>
      <c r="BY95" s="6">
        <f t="shared" si="40"/>
        <v>14.909999999999997</v>
      </c>
      <c r="BZ95" s="82">
        <f t="shared" si="41"/>
        <v>0.17981186685962369</v>
      </c>
      <c r="CA95" s="6">
        <f t="shared" si="29"/>
        <v>194508.6</v>
      </c>
      <c r="CB95" s="6">
        <f t="shared" si="30"/>
        <v>237151.2</v>
      </c>
      <c r="CF95" s="82"/>
      <c r="CG95" s="6">
        <f t="shared" si="42"/>
        <v>68758.11</v>
      </c>
      <c r="CH95" s="6">
        <f t="shared" si="43"/>
        <v>79939.77</v>
      </c>
      <c r="CL95" s="82"/>
      <c r="CM95" s="6">
        <f t="shared" si="44"/>
        <v>68758.11</v>
      </c>
      <c r="CN95" s="6">
        <f t="shared" si="45"/>
        <v>83832.12</v>
      </c>
    </row>
    <row r="96" spans="1:92" x14ac:dyDescent="0.25">
      <c r="A96" s="22">
        <v>93</v>
      </c>
      <c r="B96" s="23">
        <v>92</v>
      </c>
      <c r="C96" s="24" t="s">
        <v>14</v>
      </c>
      <c r="D96" s="53" t="s">
        <v>1084</v>
      </c>
      <c r="E96" s="23">
        <v>401100</v>
      </c>
      <c r="F96" s="24" t="s">
        <v>1085</v>
      </c>
      <c r="G96" s="24" t="s">
        <v>1086</v>
      </c>
      <c r="H96" s="71" t="str">
        <f t="shared" si="31"/>
        <v>100278-CP579</v>
      </c>
      <c r="I96" s="23">
        <v>100278</v>
      </c>
      <c r="J96" s="24" t="s">
        <v>1071</v>
      </c>
      <c r="K96" s="24" t="s">
        <v>19</v>
      </c>
      <c r="L96" s="24" t="s">
        <v>125</v>
      </c>
      <c r="M96" s="24" t="s">
        <v>21</v>
      </c>
      <c r="N96" s="25">
        <v>45108</v>
      </c>
      <c r="O96" s="25">
        <v>45473</v>
      </c>
      <c r="P96" s="10"/>
      <c r="Q96" s="10"/>
      <c r="R96" s="10"/>
      <c r="S96" s="11"/>
      <c r="T96" s="14" t="e">
        <f>VLOOKUP(E96,#REF!,12,FALSE)</f>
        <v>#REF!</v>
      </c>
      <c r="U96" s="14"/>
      <c r="V96" s="14" t="e">
        <f>VLOOKUP(E96,#REF!,14,FALSE)</f>
        <v>#REF!</v>
      </c>
      <c r="W96" s="14"/>
      <c r="X96" s="18"/>
      <c r="Y96" s="18"/>
      <c r="Z96" s="18">
        <v>72.97</v>
      </c>
      <c r="AA96" s="18" t="s">
        <v>1671</v>
      </c>
      <c r="AB96" s="6"/>
      <c r="AC96" s="26">
        <v>599</v>
      </c>
      <c r="AD96" s="26"/>
      <c r="AE96" s="26">
        <v>5</v>
      </c>
      <c r="AF96" s="26">
        <v>3</v>
      </c>
      <c r="AG96" s="26"/>
      <c r="AH96" s="26"/>
      <c r="AI96" s="26">
        <v>16</v>
      </c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>
        <v>36</v>
      </c>
      <c r="AZ96" s="26"/>
      <c r="BA96" s="26"/>
      <c r="BB96" s="26"/>
      <c r="BC96" s="26">
        <v>23</v>
      </c>
      <c r="BD96" s="26"/>
      <c r="BE96" s="26"/>
      <c r="BF96" s="26">
        <v>157</v>
      </c>
      <c r="BG96" s="26">
        <v>120</v>
      </c>
      <c r="BH96" s="26">
        <f t="shared" si="32"/>
        <v>360</v>
      </c>
      <c r="BI96" s="6">
        <f t="shared" si="49"/>
        <v>72.97</v>
      </c>
      <c r="BJ96" s="6">
        <f t="shared" si="34"/>
        <v>84.83</v>
      </c>
      <c r="BL96" s="48">
        <v>-25.59</v>
      </c>
      <c r="BM96" s="6">
        <f t="shared" si="35"/>
        <v>59.239999999999995</v>
      </c>
      <c r="BN96" s="6">
        <f t="shared" si="36"/>
        <v>11.86</v>
      </c>
      <c r="BO96" s="82">
        <f t="shared" si="37"/>
        <v>0.13980902982435459</v>
      </c>
      <c r="BP96" s="6">
        <f t="shared" si="27"/>
        <v>43709.03</v>
      </c>
      <c r="BQ96" s="6">
        <f t="shared" si="28"/>
        <v>50813.17</v>
      </c>
      <c r="BU96" s="6">
        <f t="shared" si="38"/>
        <v>88.97</v>
      </c>
      <c r="BW96" s="48">
        <f t="shared" si="50"/>
        <v>-25.59</v>
      </c>
      <c r="BX96" s="6">
        <f t="shared" si="39"/>
        <v>63.379999999999995</v>
      </c>
      <c r="BY96" s="6">
        <f t="shared" si="40"/>
        <v>16</v>
      </c>
      <c r="BZ96" s="82">
        <f t="shared" si="41"/>
        <v>0.17983589974148589</v>
      </c>
      <c r="CA96" s="6">
        <f t="shared" si="29"/>
        <v>43709.03</v>
      </c>
      <c r="CB96" s="6">
        <f t="shared" si="30"/>
        <v>53293.03</v>
      </c>
      <c r="CF96" s="82"/>
      <c r="CG96" s="6">
        <f t="shared" si="42"/>
        <v>26269.200000000001</v>
      </c>
      <c r="CH96" s="6">
        <f t="shared" si="43"/>
        <v>30538.799999999999</v>
      </c>
      <c r="CL96" s="82"/>
      <c r="CM96" s="6">
        <f t="shared" si="44"/>
        <v>26269.200000000001</v>
      </c>
      <c r="CN96" s="6">
        <f t="shared" si="45"/>
        <v>32029.200000000001</v>
      </c>
    </row>
    <row r="97" spans="1:92" x14ac:dyDescent="0.25">
      <c r="A97" s="22">
        <v>94</v>
      </c>
      <c r="B97" s="23">
        <v>93</v>
      </c>
      <c r="C97" s="24" t="s">
        <v>14</v>
      </c>
      <c r="D97" s="53" t="s">
        <v>1087</v>
      </c>
      <c r="E97" s="23">
        <v>402116</v>
      </c>
      <c r="F97" s="23">
        <v>5705</v>
      </c>
      <c r="G97" s="24" t="s">
        <v>1088</v>
      </c>
      <c r="H97" s="71" t="str">
        <f t="shared" si="31"/>
        <v>100278-5705</v>
      </c>
      <c r="I97" s="23">
        <v>100278</v>
      </c>
      <c r="J97" s="24" t="s">
        <v>1071</v>
      </c>
      <c r="K97" s="24" t="s">
        <v>19</v>
      </c>
      <c r="L97" s="24" t="s">
        <v>125</v>
      </c>
      <c r="M97" s="24" t="s">
        <v>21</v>
      </c>
      <c r="N97" s="25">
        <v>45108</v>
      </c>
      <c r="O97" s="25">
        <v>45473</v>
      </c>
      <c r="P97" s="10"/>
      <c r="Q97" s="10"/>
      <c r="R97" s="10"/>
      <c r="S97" s="11"/>
      <c r="T97" s="14" t="e">
        <f>VLOOKUP(E97,#REF!,12,FALSE)</f>
        <v>#REF!</v>
      </c>
      <c r="U97" s="14"/>
      <c r="V97" s="14" t="e">
        <f>VLOOKUP(E97,#REF!,14,FALSE)</f>
        <v>#REF!</v>
      </c>
      <c r="W97" s="14"/>
      <c r="X97" s="18"/>
      <c r="Y97" s="18"/>
      <c r="Z97" s="18">
        <v>79.69</v>
      </c>
      <c r="AA97" s="18" t="s">
        <v>1671</v>
      </c>
      <c r="AB97" s="6"/>
      <c r="AC97" s="26">
        <v>750</v>
      </c>
      <c r="AD97" s="26"/>
      <c r="AE97" s="26">
        <v>23</v>
      </c>
      <c r="AF97" s="26"/>
      <c r="AG97" s="26"/>
      <c r="AH97" s="26"/>
      <c r="AI97" s="26">
        <v>20</v>
      </c>
      <c r="AJ97" s="26"/>
      <c r="AK97" s="26"/>
      <c r="AL97" s="26">
        <v>7</v>
      </c>
      <c r="AM97" s="26"/>
      <c r="AN97" s="26"/>
      <c r="AO97" s="26"/>
      <c r="AP97" s="26">
        <v>7</v>
      </c>
      <c r="AQ97" s="26"/>
      <c r="AR97" s="26">
        <v>7</v>
      </c>
      <c r="AS97" s="26"/>
      <c r="AT97" s="26"/>
      <c r="AU97" s="26">
        <v>1</v>
      </c>
      <c r="AV97" s="26"/>
      <c r="AW97" s="26"/>
      <c r="AX97" s="26">
        <v>29</v>
      </c>
      <c r="AY97" s="26"/>
      <c r="AZ97" s="26"/>
      <c r="BA97" s="26"/>
      <c r="BB97" s="26">
        <v>1</v>
      </c>
      <c r="BC97" s="26"/>
      <c r="BD97" s="26"/>
      <c r="BE97" s="26"/>
      <c r="BF97" s="26"/>
      <c r="BG97" s="26"/>
      <c r="BH97" s="26">
        <f t="shared" si="32"/>
        <v>95</v>
      </c>
      <c r="BI97" s="6">
        <f t="shared" si="49"/>
        <v>79.69</v>
      </c>
      <c r="BJ97" s="6">
        <f t="shared" si="34"/>
        <v>92.65</v>
      </c>
      <c r="BL97" s="48">
        <f>VLOOKUP(H97,[1]NOI!F:K,6,FALSE)*-1</f>
        <v>-29.21</v>
      </c>
      <c r="BM97" s="6">
        <f t="shared" si="35"/>
        <v>63.440000000000005</v>
      </c>
      <c r="BN97" s="6">
        <f t="shared" si="36"/>
        <v>12.960000000000008</v>
      </c>
      <c r="BO97" s="82">
        <f t="shared" si="37"/>
        <v>0.13988127361036165</v>
      </c>
      <c r="BP97" s="6">
        <f t="shared" si="27"/>
        <v>59767.5</v>
      </c>
      <c r="BQ97" s="6">
        <f t="shared" si="28"/>
        <v>69487.5</v>
      </c>
      <c r="BU97" s="6">
        <f t="shared" si="38"/>
        <v>97.17</v>
      </c>
      <c r="BW97" s="48">
        <f t="shared" si="50"/>
        <v>-29.21</v>
      </c>
      <c r="BX97" s="6">
        <f t="shared" si="39"/>
        <v>67.960000000000008</v>
      </c>
      <c r="BY97" s="6">
        <f t="shared" si="40"/>
        <v>17.480000000000004</v>
      </c>
      <c r="BZ97" s="82">
        <f t="shared" si="41"/>
        <v>0.17989091283317901</v>
      </c>
      <c r="CA97" s="6">
        <f t="shared" si="29"/>
        <v>59767.5</v>
      </c>
      <c r="CB97" s="6">
        <f t="shared" si="30"/>
        <v>72877.5</v>
      </c>
      <c r="CF97" s="82"/>
      <c r="CG97" s="6">
        <f t="shared" si="42"/>
        <v>7570.55</v>
      </c>
      <c r="CH97" s="6">
        <f t="shared" si="43"/>
        <v>8801.75</v>
      </c>
      <c r="CL97" s="82"/>
      <c r="CM97" s="6">
        <f t="shared" si="44"/>
        <v>7570.55</v>
      </c>
      <c r="CN97" s="6">
        <f t="shared" si="45"/>
        <v>9231.15</v>
      </c>
    </row>
    <row r="98" spans="1:92" x14ac:dyDescent="0.25">
      <c r="A98" s="22">
        <v>95</v>
      </c>
      <c r="B98" s="23">
        <v>94</v>
      </c>
      <c r="C98" s="24" t="s">
        <v>14</v>
      </c>
      <c r="D98" s="53" t="s">
        <v>1089</v>
      </c>
      <c r="E98" s="23">
        <v>403777</v>
      </c>
      <c r="F98" s="23">
        <v>5722</v>
      </c>
      <c r="G98" s="24" t="s">
        <v>1090</v>
      </c>
      <c r="H98" s="71" t="str">
        <f t="shared" si="31"/>
        <v>100278-5722</v>
      </c>
      <c r="I98" s="23">
        <v>100278</v>
      </c>
      <c r="J98" s="24" t="s">
        <v>1071</v>
      </c>
      <c r="K98" s="24" t="s">
        <v>19</v>
      </c>
      <c r="L98" s="24" t="s">
        <v>125</v>
      </c>
      <c r="M98" s="24" t="s">
        <v>21</v>
      </c>
      <c r="N98" s="25">
        <v>45108</v>
      </c>
      <c r="O98" s="25">
        <v>45473</v>
      </c>
      <c r="P98" s="10"/>
      <c r="Q98" s="10"/>
      <c r="R98" s="10"/>
      <c r="S98" s="11"/>
      <c r="T98" s="14" t="e">
        <f>VLOOKUP(E98,#REF!,12,FALSE)</f>
        <v>#REF!</v>
      </c>
      <c r="U98" s="14"/>
      <c r="V98" s="14" t="e">
        <f>VLOOKUP(E98,#REF!,14,FALSE)</f>
        <v>#REF!</v>
      </c>
      <c r="W98" s="14"/>
      <c r="X98" s="18"/>
      <c r="Y98" s="18"/>
      <c r="Z98" s="18">
        <v>70.930000000000007</v>
      </c>
      <c r="AA98" s="18" t="s">
        <v>1671</v>
      </c>
      <c r="AB98" s="6"/>
      <c r="AC98" s="26">
        <v>170</v>
      </c>
      <c r="AD98" s="26"/>
      <c r="AE98" s="26">
        <v>2</v>
      </c>
      <c r="AF98" s="26">
        <v>4</v>
      </c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>
        <v>37</v>
      </c>
      <c r="AR98" s="26"/>
      <c r="AS98" s="26"/>
      <c r="AT98" s="26"/>
      <c r="AU98" s="26">
        <v>3</v>
      </c>
      <c r="AV98" s="26"/>
      <c r="AW98" s="26"/>
      <c r="AX98" s="26"/>
      <c r="AY98" s="26">
        <v>1</v>
      </c>
      <c r="AZ98" s="26"/>
      <c r="BA98" s="26">
        <v>12</v>
      </c>
      <c r="BB98" s="26"/>
      <c r="BC98" s="26"/>
      <c r="BD98" s="26"/>
      <c r="BE98" s="26"/>
      <c r="BF98" s="26"/>
      <c r="BG98" s="26"/>
      <c r="BH98" s="26">
        <f t="shared" si="32"/>
        <v>59</v>
      </c>
      <c r="BI98" s="6">
        <f t="shared" si="49"/>
        <v>70.930000000000007</v>
      </c>
      <c r="BJ98" s="6">
        <f t="shared" si="34"/>
        <v>82.460000000000008</v>
      </c>
      <c r="BL98" s="48">
        <f>VLOOKUP(H98,[1]NOI!F:K,6,FALSE)*-1</f>
        <v>-15.8</v>
      </c>
      <c r="BM98" s="6">
        <f t="shared" si="35"/>
        <v>66.660000000000011</v>
      </c>
      <c r="BN98" s="6">
        <f t="shared" si="36"/>
        <v>11.530000000000001</v>
      </c>
      <c r="BO98" s="82">
        <f t="shared" si="37"/>
        <v>0.13982536987630367</v>
      </c>
      <c r="BP98" s="6">
        <f t="shared" si="27"/>
        <v>12058.1</v>
      </c>
      <c r="BQ98" s="6">
        <f t="shared" si="28"/>
        <v>14018.2</v>
      </c>
      <c r="BU98" s="6">
        <f t="shared" si="38"/>
        <v>86.48</v>
      </c>
      <c r="BW98" s="48">
        <f t="shared" si="50"/>
        <v>-15.8</v>
      </c>
      <c r="BX98" s="6">
        <f t="shared" si="39"/>
        <v>70.680000000000007</v>
      </c>
      <c r="BY98" s="6">
        <f t="shared" si="40"/>
        <v>15.549999999999997</v>
      </c>
      <c r="BZ98" s="82">
        <f t="shared" si="41"/>
        <v>0.17981036077705823</v>
      </c>
      <c r="CA98" s="6">
        <f t="shared" si="29"/>
        <v>12058.1</v>
      </c>
      <c r="CB98" s="6">
        <f t="shared" si="30"/>
        <v>14701.6</v>
      </c>
      <c r="CF98" s="82"/>
      <c r="CG98" s="6">
        <f t="shared" si="42"/>
        <v>4184.8700000000008</v>
      </c>
      <c r="CH98" s="6">
        <f t="shared" si="43"/>
        <v>4865.1400000000003</v>
      </c>
      <c r="CL98" s="82"/>
      <c r="CM98" s="6">
        <f t="shared" si="44"/>
        <v>4184.8700000000008</v>
      </c>
      <c r="CN98" s="6">
        <f t="shared" si="45"/>
        <v>5102.3200000000006</v>
      </c>
    </row>
    <row r="99" spans="1:92" x14ac:dyDescent="0.25">
      <c r="A99" s="22">
        <v>96</v>
      </c>
      <c r="B99" s="23">
        <v>95</v>
      </c>
      <c r="C99" s="24" t="s">
        <v>14</v>
      </c>
      <c r="D99" s="53" t="s">
        <v>1091</v>
      </c>
      <c r="E99" s="23">
        <v>140933</v>
      </c>
      <c r="F99" s="23">
        <v>5383</v>
      </c>
      <c r="G99" s="24" t="s">
        <v>1092</v>
      </c>
      <c r="H99" s="71" t="str">
        <f t="shared" si="31"/>
        <v>100278-5383</v>
      </c>
      <c r="I99" s="23">
        <v>100278</v>
      </c>
      <c r="J99" s="24" t="s">
        <v>1071</v>
      </c>
      <c r="K99" s="24" t="s">
        <v>19</v>
      </c>
      <c r="L99" s="24" t="s">
        <v>125</v>
      </c>
      <c r="M99" s="24" t="s">
        <v>21</v>
      </c>
      <c r="N99" s="25">
        <v>45108</v>
      </c>
      <c r="O99" s="25">
        <v>45473</v>
      </c>
      <c r="P99" s="10"/>
      <c r="Q99" s="10"/>
      <c r="R99" s="10"/>
      <c r="S99" s="11"/>
      <c r="T99" s="14" t="e">
        <f>VLOOKUP(E99,#REF!,12,FALSE)</f>
        <v>#REF!</v>
      </c>
      <c r="U99" s="14"/>
      <c r="V99" s="14" t="e">
        <f>VLOOKUP(E99,#REF!,14,FALSE)</f>
        <v>#REF!</v>
      </c>
      <c r="W99" s="14"/>
      <c r="X99" s="18"/>
      <c r="Y99" s="18"/>
      <c r="Z99" s="18">
        <v>60.19</v>
      </c>
      <c r="AA99" s="18" t="s">
        <v>1671</v>
      </c>
      <c r="AB99" s="6"/>
      <c r="AC99" s="26">
        <v>338</v>
      </c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>
        <f t="shared" si="32"/>
        <v>0</v>
      </c>
      <c r="BI99" s="6">
        <f t="shared" si="49"/>
        <v>60.19</v>
      </c>
      <c r="BJ99" s="6">
        <f t="shared" si="34"/>
        <v>69.97</v>
      </c>
      <c r="BM99" s="6">
        <f t="shared" si="35"/>
        <v>69.97</v>
      </c>
      <c r="BN99" s="6">
        <f t="shared" si="36"/>
        <v>9.7800000000000011</v>
      </c>
      <c r="BO99" s="82">
        <f t="shared" si="37"/>
        <v>0.13977418893811636</v>
      </c>
      <c r="BP99" s="6">
        <f t="shared" si="27"/>
        <v>20344.219999999998</v>
      </c>
      <c r="BQ99" s="6">
        <f t="shared" si="28"/>
        <v>23649.86</v>
      </c>
      <c r="BU99" s="6">
        <f t="shared" si="38"/>
        <v>73.39</v>
      </c>
      <c r="BX99" s="6">
        <f t="shared" si="39"/>
        <v>73.39</v>
      </c>
      <c r="BY99" s="6">
        <f t="shared" si="40"/>
        <v>13.200000000000003</v>
      </c>
      <c r="BZ99" s="82">
        <f t="shared" si="41"/>
        <v>0.17986101648725988</v>
      </c>
      <c r="CA99" s="6">
        <f t="shared" si="29"/>
        <v>20344.219999999998</v>
      </c>
      <c r="CB99" s="6">
        <f t="shared" si="30"/>
        <v>24805.82</v>
      </c>
      <c r="CF99" s="82"/>
      <c r="CG99" s="6">
        <f t="shared" si="42"/>
        <v>0</v>
      </c>
      <c r="CH99" s="6">
        <f t="shared" si="43"/>
        <v>0</v>
      </c>
      <c r="CL99" s="82"/>
      <c r="CM99" s="6">
        <f t="shared" si="44"/>
        <v>0</v>
      </c>
      <c r="CN99" s="6">
        <f t="shared" si="45"/>
        <v>0</v>
      </c>
    </row>
    <row r="100" spans="1:92" x14ac:dyDescent="0.25">
      <c r="A100" s="22">
        <v>98</v>
      </c>
      <c r="B100" s="23">
        <v>96</v>
      </c>
      <c r="C100" s="24" t="s">
        <v>14</v>
      </c>
      <c r="D100" s="53" t="s">
        <v>1093</v>
      </c>
      <c r="E100" s="23">
        <v>134282</v>
      </c>
      <c r="F100" s="23">
        <v>85604</v>
      </c>
      <c r="G100" s="24" t="s">
        <v>1094</v>
      </c>
      <c r="H100" s="71" t="str">
        <f t="shared" si="31"/>
        <v>100297-85604</v>
      </c>
      <c r="I100" s="23">
        <v>100297</v>
      </c>
      <c r="J100" s="24" t="s">
        <v>1095</v>
      </c>
      <c r="K100" s="24" t="s">
        <v>19</v>
      </c>
      <c r="L100" s="24" t="s">
        <v>1096</v>
      </c>
      <c r="M100" s="24" t="s">
        <v>21</v>
      </c>
      <c r="N100" s="25">
        <v>45108</v>
      </c>
      <c r="O100" s="25">
        <v>45473</v>
      </c>
      <c r="P100" s="10"/>
      <c r="Q100" s="10"/>
      <c r="R100" s="10"/>
      <c r="S100" s="11"/>
      <c r="T100" s="14"/>
      <c r="U100" s="14"/>
      <c r="V100" s="14">
        <v>32.9</v>
      </c>
      <c r="W100" s="14"/>
      <c r="X100" s="18"/>
      <c r="Y100" s="18"/>
      <c r="Z100" s="18"/>
      <c r="AA100" s="18"/>
      <c r="AB100" s="6"/>
      <c r="AC100" s="26">
        <v>584</v>
      </c>
      <c r="AD100" s="26"/>
      <c r="AE100" s="26"/>
      <c r="AF100" s="26"/>
      <c r="AG100" s="26"/>
      <c r="AH100" s="26"/>
      <c r="AI100" s="26"/>
      <c r="AJ100" s="26"/>
      <c r="AK100" s="26">
        <v>17</v>
      </c>
      <c r="AL100" s="26"/>
      <c r="AM100" s="26"/>
      <c r="AN100" s="26"/>
      <c r="AO100" s="26"/>
      <c r="AP100" s="26"/>
      <c r="AQ100" s="26"/>
      <c r="AR100" s="26">
        <v>99</v>
      </c>
      <c r="AS100" s="26"/>
      <c r="AT100" s="26"/>
      <c r="AU100" s="26"/>
      <c r="AV100" s="26"/>
      <c r="AW100" s="26"/>
      <c r="AX100" s="26">
        <v>31</v>
      </c>
      <c r="AY100" s="26"/>
      <c r="AZ100" s="26"/>
      <c r="BA100" s="26"/>
      <c r="BB100" s="26"/>
      <c r="BC100" s="26"/>
      <c r="BD100" s="26"/>
      <c r="BE100" s="26"/>
      <c r="BF100" s="26"/>
      <c r="BG100" s="26"/>
      <c r="BH100" s="26">
        <f t="shared" si="32"/>
        <v>147</v>
      </c>
      <c r="BI100" s="6">
        <f>V100</f>
        <v>32.9</v>
      </c>
      <c r="BJ100" s="6">
        <f t="shared" si="34"/>
        <v>38.239999999999995</v>
      </c>
      <c r="BM100" s="6">
        <f t="shared" si="35"/>
        <v>38.239999999999995</v>
      </c>
      <c r="BN100" s="6">
        <f t="shared" si="36"/>
        <v>5.3399999999999963</v>
      </c>
      <c r="BO100" s="82">
        <f t="shared" si="37"/>
        <v>0.13964435146443507</v>
      </c>
      <c r="BP100" s="6">
        <f t="shared" si="27"/>
        <v>19213.599999999999</v>
      </c>
      <c r="BQ100" s="6">
        <f t="shared" si="28"/>
        <v>22332.159999999996</v>
      </c>
      <c r="BU100" s="6">
        <f t="shared" si="38"/>
        <v>40.11</v>
      </c>
      <c r="BX100" s="6">
        <f t="shared" si="39"/>
        <v>40.11</v>
      </c>
      <c r="BY100" s="6">
        <f t="shared" si="40"/>
        <v>7.2100000000000009</v>
      </c>
      <c r="BZ100" s="82">
        <f t="shared" si="41"/>
        <v>0.17975567190226879</v>
      </c>
      <c r="CA100" s="6">
        <f t="shared" si="29"/>
        <v>19213.599999999999</v>
      </c>
      <c r="CB100" s="6">
        <f t="shared" si="30"/>
        <v>23424.239999999998</v>
      </c>
      <c r="CF100" s="82"/>
      <c r="CG100" s="6">
        <f t="shared" si="42"/>
        <v>4836.3</v>
      </c>
      <c r="CH100" s="6">
        <f t="shared" si="43"/>
        <v>5621.2799999999988</v>
      </c>
      <c r="CL100" s="82"/>
      <c r="CM100" s="6">
        <f t="shared" si="44"/>
        <v>4836.3</v>
      </c>
      <c r="CN100" s="6">
        <f t="shared" si="45"/>
        <v>5896.17</v>
      </c>
    </row>
    <row r="101" spans="1:92" x14ac:dyDescent="0.25">
      <c r="A101" s="22">
        <v>99</v>
      </c>
      <c r="B101" s="23">
        <v>97</v>
      </c>
      <c r="C101" s="24" t="s">
        <v>14</v>
      </c>
      <c r="D101" s="53" t="s">
        <v>1097</v>
      </c>
      <c r="E101" s="23">
        <v>100082</v>
      </c>
      <c r="F101" s="24" t="s">
        <v>1098</v>
      </c>
      <c r="G101" s="24" t="s">
        <v>1099</v>
      </c>
      <c r="H101" s="71" t="str">
        <f t="shared" si="31"/>
        <v>100232-80349/477115</v>
      </c>
      <c r="I101" s="23">
        <v>100232</v>
      </c>
      <c r="J101" s="24" t="s">
        <v>1100</v>
      </c>
      <c r="K101" s="24" t="s">
        <v>19</v>
      </c>
      <c r="L101" s="24" t="s">
        <v>891</v>
      </c>
      <c r="M101" s="24" t="s">
        <v>21</v>
      </c>
      <c r="N101" s="25">
        <v>45108</v>
      </c>
      <c r="O101" s="25">
        <v>45473</v>
      </c>
      <c r="P101" s="10"/>
      <c r="Q101" s="10"/>
      <c r="R101" s="10"/>
      <c r="S101" s="11"/>
      <c r="T101" s="14"/>
      <c r="U101" s="14"/>
      <c r="V101" s="14"/>
      <c r="W101" s="14"/>
      <c r="X101" s="18"/>
      <c r="Y101" s="18"/>
      <c r="Z101" s="18">
        <v>36.44</v>
      </c>
      <c r="AA101" s="18" t="s">
        <v>1700</v>
      </c>
      <c r="AB101" s="6"/>
      <c r="AC101" s="26">
        <v>263</v>
      </c>
      <c r="AD101" s="26"/>
      <c r="AE101" s="26"/>
      <c r="AF101" s="26"/>
      <c r="AG101" s="26"/>
      <c r="AH101" s="26"/>
      <c r="AI101" s="26">
        <v>78</v>
      </c>
      <c r="AJ101" s="26"/>
      <c r="AK101" s="26"/>
      <c r="AL101" s="26"/>
      <c r="AM101" s="26"/>
      <c r="AN101" s="26"/>
      <c r="AO101" s="26"/>
      <c r="AP101" s="26">
        <v>10</v>
      </c>
      <c r="AQ101" s="26"/>
      <c r="AR101" s="26"/>
      <c r="AS101" s="26"/>
      <c r="AT101" s="26"/>
      <c r="AU101" s="26">
        <v>11</v>
      </c>
      <c r="AV101" s="26"/>
      <c r="AW101" s="26"/>
      <c r="AX101" s="26">
        <v>4</v>
      </c>
      <c r="AY101" s="26"/>
      <c r="AZ101" s="26"/>
      <c r="BA101" s="26"/>
      <c r="BB101" s="26"/>
      <c r="BC101" s="26">
        <v>61</v>
      </c>
      <c r="BD101" s="26"/>
      <c r="BE101" s="26"/>
      <c r="BF101" s="26"/>
      <c r="BG101" s="26"/>
      <c r="BH101" s="26">
        <f t="shared" si="32"/>
        <v>164</v>
      </c>
      <c r="BI101" s="6">
        <f t="shared" ref="BI101:BI117" si="51">Z101</f>
        <v>36.44</v>
      </c>
      <c r="BJ101" s="6">
        <f t="shared" si="34"/>
        <v>42.36</v>
      </c>
      <c r="BM101" s="6">
        <f t="shared" si="35"/>
        <v>42.36</v>
      </c>
      <c r="BN101" s="6">
        <f t="shared" si="36"/>
        <v>5.9200000000000017</v>
      </c>
      <c r="BO101" s="82">
        <f t="shared" si="37"/>
        <v>0.13975448536355056</v>
      </c>
      <c r="BP101" s="6">
        <f t="shared" si="27"/>
        <v>9583.7199999999993</v>
      </c>
      <c r="BQ101" s="6">
        <f t="shared" si="28"/>
        <v>11140.68</v>
      </c>
      <c r="BU101" s="6">
        <f t="shared" si="38"/>
        <v>44.419999999999995</v>
      </c>
      <c r="BX101" s="6">
        <f t="shared" si="39"/>
        <v>44.419999999999995</v>
      </c>
      <c r="BY101" s="6">
        <f t="shared" si="40"/>
        <v>7.9799999999999969</v>
      </c>
      <c r="BZ101" s="82">
        <f t="shared" si="41"/>
        <v>0.17964880684376403</v>
      </c>
      <c r="CA101" s="6">
        <f t="shared" si="29"/>
        <v>9583.7199999999993</v>
      </c>
      <c r="CB101" s="6">
        <f t="shared" si="30"/>
        <v>11682.46</v>
      </c>
      <c r="CF101" s="82"/>
      <c r="CG101" s="6">
        <f t="shared" si="42"/>
        <v>5976.16</v>
      </c>
      <c r="CH101" s="6">
        <f t="shared" si="43"/>
        <v>6947.04</v>
      </c>
      <c r="CL101" s="82"/>
      <c r="CM101" s="6">
        <f t="shared" si="44"/>
        <v>5976.16</v>
      </c>
      <c r="CN101" s="6">
        <f t="shared" si="45"/>
        <v>7284.8799999999992</v>
      </c>
    </row>
    <row r="102" spans="1:92" x14ac:dyDescent="0.25">
      <c r="A102" s="22">
        <v>100</v>
      </c>
      <c r="B102" s="23">
        <v>98</v>
      </c>
      <c r="C102" s="24" t="s">
        <v>14</v>
      </c>
      <c r="D102" s="53" t="s">
        <v>1101</v>
      </c>
      <c r="E102" s="23">
        <v>401140</v>
      </c>
      <c r="F102" s="23">
        <v>41698</v>
      </c>
      <c r="G102" s="24" t="s">
        <v>1102</v>
      </c>
      <c r="H102" s="71" t="str">
        <f t="shared" si="31"/>
        <v>100307-41698</v>
      </c>
      <c r="I102" s="23">
        <v>100307</v>
      </c>
      <c r="J102" s="24" t="s">
        <v>1103</v>
      </c>
      <c r="K102" s="24" t="s">
        <v>19</v>
      </c>
      <c r="L102" s="24" t="s">
        <v>1104</v>
      </c>
      <c r="M102" s="24" t="s">
        <v>21</v>
      </c>
      <c r="N102" s="25">
        <v>45108</v>
      </c>
      <c r="O102" s="25">
        <v>45473</v>
      </c>
      <c r="P102" s="10"/>
      <c r="Q102" s="10"/>
      <c r="R102" s="10"/>
      <c r="S102" s="11"/>
      <c r="T102" s="14"/>
      <c r="U102" s="14"/>
      <c r="V102" s="14"/>
      <c r="W102" s="14"/>
      <c r="X102" s="18"/>
      <c r="Y102" s="18"/>
      <c r="Z102" s="18">
        <v>51.25</v>
      </c>
      <c r="AA102" s="18" t="s">
        <v>1671</v>
      </c>
      <c r="AB102" s="6"/>
      <c r="AC102" s="26">
        <v>724</v>
      </c>
      <c r="AD102" s="26"/>
      <c r="AE102" s="26">
        <v>24</v>
      </c>
      <c r="AF102" s="26"/>
      <c r="AG102" s="26"/>
      <c r="AH102" s="26">
        <v>2</v>
      </c>
      <c r="AI102" s="26">
        <v>100</v>
      </c>
      <c r="AJ102" s="26"/>
      <c r="AK102" s="26"/>
      <c r="AL102" s="26"/>
      <c r="AM102" s="26"/>
      <c r="AN102" s="26"/>
      <c r="AO102" s="26"/>
      <c r="AP102" s="26"/>
      <c r="AQ102" s="26">
        <v>21</v>
      </c>
      <c r="AR102" s="26"/>
      <c r="AS102" s="26"/>
      <c r="AT102" s="26"/>
      <c r="AU102" s="26"/>
      <c r="AV102" s="26"/>
      <c r="AW102" s="26">
        <v>3</v>
      </c>
      <c r="AX102" s="26">
        <v>14</v>
      </c>
      <c r="AY102" s="26"/>
      <c r="AZ102" s="26"/>
      <c r="BA102" s="26">
        <v>4</v>
      </c>
      <c r="BB102" s="26">
        <v>34</v>
      </c>
      <c r="BC102" s="26"/>
      <c r="BD102" s="26">
        <v>12</v>
      </c>
      <c r="BE102" s="26">
        <v>16</v>
      </c>
      <c r="BF102" s="26">
        <v>172</v>
      </c>
      <c r="BG102" s="26"/>
      <c r="BH102" s="26">
        <f t="shared" si="32"/>
        <v>402</v>
      </c>
      <c r="BI102" s="6">
        <f t="shared" si="51"/>
        <v>51.25</v>
      </c>
      <c r="BJ102" s="6">
        <f t="shared" si="34"/>
        <v>59.58</v>
      </c>
      <c r="BL102" s="48">
        <f>VLOOKUP(H102,[1]NOI!F:K,6,FALSE)*-1</f>
        <v>-38.950000000000003</v>
      </c>
      <c r="BM102" s="6">
        <f t="shared" si="35"/>
        <v>20.629999999999995</v>
      </c>
      <c r="BN102" s="6">
        <f t="shared" si="36"/>
        <v>8.3299999999999983</v>
      </c>
      <c r="BO102" s="82">
        <f t="shared" si="37"/>
        <v>0.13981201745552196</v>
      </c>
      <c r="BP102" s="6">
        <f t="shared" si="27"/>
        <v>37105</v>
      </c>
      <c r="BQ102" s="6">
        <f t="shared" si="28"/>
        <v>43135.92</v>
      </c>
      <c r="BU102" s="6">
        <f t="shared" si="38"/>
        <v>62.48</v>
      </c>
      <c r="BW102" s="48">
        <f t="shared" ref="BW102:BW114" si="52">BL102</f>
        <v>-38.950000000000003</v>
      </c>
      <c r="BX102" s="6">
        <f t="shared" si="39"/>
        <v>23.529999999999994</v>
      </c>
      <c r="BY102" s="6">
        <f t="shared" si="40"/>
        <v>11.229999999999997</v>
      </c>
      <c r="BZ102" s="82">
        <f t="shared" si="41"/>
        <v>0.17973751600512161</v>
      </c>
      <c r="CA102" s="6">
        <f t="shared" si="29"/>
        <v>37105</v>
      </c>
      <c r="CB102" s="6">
        <f t="shared" si="30"/>
        <v>45235.519999999997</v>
      </c>
      <c r="CF102" s="82"/>
      <c r="CG102" s="6">
        <f t="shared" si="42"/>
        <v>20602.5</v>
      </c>
      <c r="CH102" s="6">
        <f t="shared" si="43"/>
        <v>23951.16</v>
      </c>
      <c r="CL102" s="82"/>
      <c r="CM102" s="6">
        <f t="shared" si="44"/>
        <v>20602.5</v>
      </c>
      <c r="CN102" s="6">
        <f t="shared" si="45"/>
        <v>25116.959999999999</v>
      </c>
    </row>
    <row r="103" spans="1:92" x14ac:dyDescent="0.25">
      <c r="A103" s="22">
        <v>101</v>
      </c>
      <c r="B103" s="23">
        <v>99</v>
      </c>
      <c r="C103" s="24" t="s">
        <v>14</v>
      </c>
      <c r="D103" s="53" t="s">
        <v>1105</v>
      </c>
      <c r="E103" s="23">
        <v>401146</v>
      </c>
      <c r="F103" s="23">
        <v>41749</v>
      </c>
      <c r="G103" s="24" t="s">
        <v>1106</v>
      </c>
      <c r="H103" s="71" t="str">
        <f t="shared" si="31"/>
        <v>100307-41749</v>
      </c>
      <c r="I103" s="23">
        <v>100307</v>
      </c>
      <c r="J103" s="24" t="s">
        <v>1103</v>
      </c>
      <c r="K103" s="24" t="s">
        <v>19</v>
      </c>
      <c r="L103" s="24" t="s">
        <v>1104</v>
      </c>
      <c r="M103" s="24" t="s">
        <v>21</v>
      </c>
      <c r="N103" s="25">
        <v>45108</v>
      </c>
      <c r="O103" s="25">
        <v>45473</v>
      </c>
      <c r="P103" s="10"/>
      <c r="Q103" s="10"/>
      <c r="R103" s="10"/>
      <c r="S103" s="11"/>
      <c r="T103" s="14"/>
      <c r="U103" s="14"/>
      <c r="V103" s="14"/>
      <c r="W103" s="14"/>
      <c r="X103" s="18"/>
      <c r="Y103" s="18"/>
      <c r="Z103" s="18">
        <v>52.02</v>
      </c>
      <c r="AA103" s="18" t="s">
        <v>1671</v>
      </c>
      <c r="AB103" s="6"/>
      <c r="AC103" s="26">
        <v>2057</v>
      </c>
      <c r="AD103" s="26">
        <v>1</v>
      </c>
      <c r="AE103" s="26"/>
      <c r="AF103" s="26">
        <v>3</v>
      </c>
      <c r="AG103" s="26"/>
      <c r="AH103" s="26"/>
      <c r="AI103" s="26">
        <v>150</v>
      </c>
      <c r="AJ103" s="26"/>
      <c r="AK103" s="26"/>
      <c r="AL103" s="26">
        <v>2</v>
      </c>
      <c r="AM103" s="26"/>
      <c r="AN103" s="26"/>
      <c r="AO103" s="26">
        <v>22</v>
      </c>
      <c r="AP103" s="26">
        <v>2</v>
      </c>
      <c r="AQ103" s="26">
        <v>114</v>
      </c>
      <c r="AR103" s="26">
        <v>9</v>
      </c>
      <c r="AS103" s="26">
        <v>156</v>
      </c>
      <c r="AT103" s="26"/>
      <c r="AU103" s="26">
        <v>1</v>
      </c>
      <c r="AV103" s="26">
        <v>6</v>
      </c>
      <c r="AW103" s="26">
        <v>90</v>
      </c>
      <c r="AX103" s="26">
        <v>8</v>
      </c>
      <c r="AY103" s="26">
        <v>20</v>
      </c>
      <c r="AZ103" s="26"/>
      <c r="BA103" s="26">
        <v>4</v>
      </c>
      <c r="BB103" s="26">
        <v>12</v>
      </c>
      <c r="BC103" s="26"/>
      <c r="BD103" s="26"/>
      <c r="BE103" s="26">
        <v>9</v>
      </c>
      <c r="BF103" s="26">
        <v>266</v>
      </c>
      <c r="BG103" s="26">
        <v>56</v>
      </c>
      <c r="BH103" s="26">
        <f t="shared" si="32"/>
        <v>931</v>
      </c>
      <c r="BI103" s="6">
        <f t="shared" si="51"/>
        <v>52.02</v>
      </c>
      <c r="BJ103" s="6">
        <f t="shared" si="34"/>
        <v>60.47</v>
      </c>
      <c r="BL103" s="48">
        <f>VLOOKUP(H103,[1]NOI!F:K,6,FALSE)*-1</f>
        <v>-38.950000000000003</v>
      </c>
      <c r="BM103" s="6">
        <f t="shared" si="35"/>
        <v>21.519999999999996</v>
      </c>
      <c r="BN103" s="6">
        <f t="shared" si="36"/>
        <v>8.4499999999999957</v>
      </c>
      <c r="BO103" s="82">
        <f t="shared" si="37"/>
        <v>0.13973871341160898</v>
      </c>
      <c r="BP103" s="6">
        <f t="shared" si="27"/>
        <v>107005.14</v>
      </c>
      <c r="BQ103" s="6">
        <f t="shared" si="28"/>
        <v>124386.79</v>
      </c>
      <c r="BU103" s="6">
        <f t="shared" si="38"/>
        <v>63.419999999999995</v>
      </c>
      <c r="BW103" s="48">
        <f t="shared" si="52"/>
        <v>-38.950000000000003</v>
      </c>
      <c r="BX103" s="6">
        <f t="shared" si="39"/>
        <v>24.469999999999992</v>
      </c>
      <c r="BY103" s="6">
        <f t="shared" si="40"/>
        <v>11.399999999999991</v>
      </c>
      <c r="BZ103" s="82">
        <f t="shared" si="41"/>
        <v>0.17975402081362335</v>
      </c>
      <c r="CA103" s="6">
        <f t="shared" si="29"/>
        <v>107005.14</v>
      </c>
      <c r="CB103" s="6">
        <f t="shared" si="30"/>
        <v>130454.93999999999</v>
      </c>
      <c r="CF103" s="82"/>
      <c r="CG103" s="6">
        <f t="shared" si="42"/>
        <v>48430.62</v>
      </c>
      <c r="CH103" s="6">
        <f t="shared" si="43"/>
        <v>56297.57</v>
      </c>
      <c r="CL103" s="82"/>
      <c r="CM103" s="6">
        <f t="shared" si="44"/>
        <v>48430.62</v>
      </c>
      <c r="CN103" s="6">
        <f t="shared" si="45"/>
        <v>59044.02</v>
      </c>
    </row>
    <row r="104" spans="1:92" x14ac:dyDescent="0.25">
      <c r="A104" s="22">
        <v>102</v>
      </c>
      <c r="B104" s="23">
        <v>100</v>
      </c>
      <c r="C104" s="24" t="s">
        <v>14</v>
      </c>
      <c r="D104" s="53" t="s">
        <v>1107</v>
      </c>
      <c r="E104" s="23">
        <v>401168</v>
      </c>
      <c r="F104" s="23">
        <v>46255</v>
      </c>
      <c r="G104" s="24" t="s">
        <v>1108</v>
      </c>
      <c r="H104" s="71" t="str">
        <f t="shared" si="31"/>
        <v>100307-46255</v>
      </c>
      <c r="I104" s="23">
        <v>100307</v>
      </c>
      <c r="J104" s="24" t="s">
        <v>1103</v>
      </c>
      <c r="K104" s="24" t="s">
        <v>19</v>
      </c>
      <c r="L104" s="24" t="s">
        <v>1109</v>
      </c>
      <c r="M104" s="24" t="s">
        <v>21</v>
      </c>
      <c r="N104" s="25">
        <v>45108</v>
      </c>
      <c r="O104" s="25">
        <v>45473</v>
      </c>
      <c r="P104" s="10"/>
      <c r="Q104" s="10"/>
      <c r="R104" s="10"/>
      <c r="S104" s="11"/>
      <c r="T104" s="14"/>
      <c r="U104" s="14"/>
      <c r="V104" s="14"/>
      <c r="W104" s="14"/>
      <c r="X104" s="18"/>
      <c r="Y104" s="18"/>
      <c r="Z104" s="18">
        <v>70.75</v>
      </c>
      <c r="AA104" s="18" t="s">
        <v>1671</v>
      </c>
      <c r="AB104" s="6"/>
      <c r="AC104" s="26">
        <v>2407</v>
      </c>
      <c r="AD104" s="26"/>
      <c r="AE104" s="26"/>
      <c r="AF104" s="26">
        <v>47</v>
      </c>
      <c r="AG104" s="26">
        <v>1</v>
      </c>
      <c r="AH104" s="26"/>
      <c r="AI104" s="26">
        <v>40</v>
      </c>
      <c r="AJ104" s="26"/>
      <c r="AK104" s="26"/>
      <c r="AL104" s="26"/>
      <c r="AM104" s="26"/>
      <c r="AN104" s="26"/>
      <c r="AO104" s="26"/>
      <c r="AP104" s="26"/>
      <c r="AQ104" s="26">
        <v>59</v>
      </c>
      <c r="AR104" s="26">
        <v>24</v>
      </c>
      <c r="AS104" s="26">
        <v>149</v>
      </c>
      <c r="AT104" s="26"/>
      <c r="AU104" s="26">
        <v>52</v>
      </c>
      <c r="AV104" s="26"/>
      <c r="AW104" s="26">
        <v>15</v>
      </c>
      <c r="AX104" s="26">
        <v>23</v>
      </c>
      <c r="AY104" s="26"/>
      <c r="AZ104" s="26"/>
      <c r="BA104" s="26">
        <v>7</v>
      </c>
      <c r="BB104" s="26">
        <v>13</v>
      </c>
      <c r="BC104" s="26"/>
      <c r="BD104" s="26">
        <v>2</v>
      </c>
      <c r="BE104" s="26">
        <v>15</v>
      </c>
      <c r="BF104" s="26">
        <v>105</v>
      </c>
      <c r="BG104" s="26">
        <v>99</v>
      </c>
      <c r="BH104" s="26">
        <f t="shared" si="32"/>
        <v>651</v>
      </c>
      <c r="BI104" s="6">
        <f t="shared" si="51"/>
        <v>70.75</v>
      </c>
      <c r="BJ104" s="6">
        <f t="shared" si="34"/>
        <v>82.25</v>
      </c>
      <c r="BL104" s="48">
        <f>VLOOKUP(H104,[1]NOI!F:K,6,FALSE)*-1</f>
        <v>-42.4</v>
      </c>
      <c r="BM104" s="6">
        <f t="shared" si="35"/>
        <v>39.85</v>
      </c>
      <c r="BN104" s="6">
        <f t="shared" si="36"/>
        <v>11.5</v>
      </c>
      <c r="BO104" s="82">
        <f t="shared" si="37"/>
        <v>0.1398176291793313</v>
      </c>
      <c r="BP104" s="6">
        <f t="shared" si="27"/>
        <v>170295.25</v>
      </c>
      <c r="BQ104" s="6">
        <f t="shared" si="28"/>
        <v>197975.75</v>
      </c>
      <c r="BU104" s="6">
        <f t="shared" si="38"/>
        <v>86.27000000000001</v>
      </c>
      <c r="BW104" s="48">
        <f t="shared" si="52"/>
        <v>-42.4</v>
      </c>
      <c r="BX104" s="6">
        <f t="shared" si="39"/>
        <v>43.870000000000012</v>
      </c>
      <c r="BY104" s="6">
        <f t="shared" si="40"/>
        <v>15.52000000000001</v>
      </c>
      <c r="BZ104" s="82">
        <f t="shared" si="41"/>
        <v>0.17990031297090539</v>
      </c>
      <c r="CA104" s="6">
        <f t="shared" si="29"/>
        <v>170295.25</v>
      </c>
      <c r="CB104" s="6">
        <f t="shared" si="30"/>
        <v>207651.89</v>
      </c>
      <c r="CF104" s="82"/>
      <c r="CG104" s="6">
        <f t="shared" si="42"/>
        <v>46058.25</v>
      </c>
      <c r="CH104" s="6">
        <f t="shared" si="43"/>
        <v>53544.75</v>
      </c>
      <c r="CL104" s="82"/>
      <c r="CM104" s="6">
        <f t="shared" si="44"/>
        <v>46058.25</v>
      </c>
      <c r="CN104" s="6">
        <f t="shared" si="45"/>
        <v>56161.770000000004</v>
      </c>
    </row>
    <row r="105" spans="1:92" x14ac:dyDescent="0.25">
      <c r="A105" s="22">
        <v>103</v>
      </c>
      <c r="B105" s="23">
        <v>101</v>
      </c>
      <c r="C105" s="24" t="s">
        <v>14</v>
      </c>
      <c r="D105" s="53" t="s">
        <v>1110</v>
      </c>
      <c r="E105" s="23">
        <v>401172</v>
      </c>
      <c r="F105" s="23">
        <v>59701</v>
      </c>
      <c r="G105" s="24" t="s">
        <v>1111</v>
      </c>
      <c r="H105" s="71" t="str">
        <f t="shared" si="31"/>
        <v>100307-59701</v>
      </c>
      <c r="I105" s="23">
        <v>100307</v>
      </c>
      <c r="J105" s="24" t="s">
        <v>1103</v>
      </c>
      <c r="K105" s="24" t="s">
        <v>19</v>
      </c>
      <c r="L105" s="24" t="s">
        <v>1112</v>
      </c>
      <c r="M105" s="24" t="s">
        <v>21</v>
      </c>
      <c r="N105" s="25">
        <v>45108</v>
      </c>
      <c r="O105" s="25">
        <v>45473</v>
      </c>
      <c r="P105" s="10"/>
      <c r="Q105" s="10"/>
      <c r="R105" s="10"/>
      <c r="S105" s="11"/>
      <c r="T105" s="14"/>
      <c r="U105" s="14"/>
      <c r="V105" s="14"/>
      <c r="W105" s="14"/>
      <c r="X105" s="18"/>
      <c r="Y105" s="18"/>
      <c r="Z105" s="18">
        <v>34.619999999999997</v>
      </c>
      <c r="AA105" s="18" t="s">
        <v>1671</v>
      </c>
      <c r="AB105" s="6"/>
      <c r="AC105" s="26">
        <v>12579</v>
      </c>
      <c r="AD105" s="26"/>
      <c r="AE105" s="26"/>
      <c r="AF105" s="26">
        <v>197</v>
      </c>
      <c r="AG105" s="26"/>
      <c r="AH105" s="26">
        <v>21</v>
      </c>
      <c r="AI105" s="26"/>
      <c r="AJ105" s="26"/>
      <c r="AK105" s="26">
        <v>186</v>
      </c>
      <c r="AL105" s="26">
        <v>8</v>
      </c>
      <c r="AM105" s="26"/>
      <c r="AN105" s="26">
        <v>751</v>
      </c>
      <c r="AO105" s="26">
        <v>535</v>
      </c>
      <c r="AP105" s="26"/>
      <c r="AQ105" s="26">
        <v>576</v>
      </c>
      <c r="AR105" s="26">
        <v>12</v>
      </c>
      <c r="AS105" s="26">
        <v>410</v>
      </c>
      <c r="AT105" s="26">
        <v>86</v>
      </c>
      <c r="AU105" s="26">
        <v>23</v>
      </c>
      <c r="AV105" s="26">
        <v>11</v>
      </c>
      <c r="AW105" s="26">
        <v>2</v>
      </c>
      <c r="AX105" s="26"/>
      <c r="AY105" s="26">
        <v>18</v>
      </c>
      <c r="AZ105" s="26">
        <v>148</v>
      </c>
      <c r="BA105" s="26">
        <v>1</v>
      </c>
      <c r="BB105" s="26">
        <v>226</v>
      </c>
      <c r="BC105" s="26"/>
      <c r="BD105" s="26"/>
      <c r="BE105" s="26"/>
      <c r="BF105" s="26">
        <v>133</v>
      </c>
      <c r="BG105" s="26"/>
      <c r="BH105" s="26">
        <f t="shared" si="32"/>
        <v>3344</v>
      </c>
      <c r="BI105" s="6">
        <f t="shared" si="51"/>
        <v>34.619999999999997</v>
      </c>
      <c r="BJ105" s="6">
        <f t="shared" si="34"/>
        <v>40.239999999999995</v>
      </c>
      <c r="BL105" s="48">
        <f>VLOOKUP(H105,[1]NOI!F:K,6,FALSE)*-1</f>
        <v>-20.45</v>
      </c>
      <c r="BM105" s="6">
        <f t="shared" si="35"/>
        <v>19.789999999999996</v>
      </c>
      <c r="BN105" s="6">
        <f t="shared" si="36"/>
        <v>5.6199999999999974</v>
      </c>
      <c r="BO105" s="82">
        <f t="shared" si="37"/>
        <v>0.13966202783300194</v>
      </c>
      <c r="BP105" s="6">
        <f t="shared" si="27"/>
        <v>435484.98</v>
      </c>
      <c r="BQ105" s="6">
        <f t="shared" si="28"/>
        <v>506178.95999999996</v>
      </c>
      <c r="BU105" s="6">
        <f t="shared" si="38"/>
        <v>42.199999999999996</v>
      </c>
      <c r="BW105" s="48">
        <f t="shared" si="52"/>
        <v>-20.45</v>
      </c>
      <c r="BX105" s="6">
        <f t="shared" si="39"/>
        <v>21.749999999999996</v>
      </c>
      <c r="BY105" s="6">
        <f t="shared" si="40"/>
        <v>7.5799999999999983</v>
      </c>
      <c r="BZ105" s="82">
        <f t="shared" si="41"/>
        <v>0.17962085308056869</v>
      </c>
      <c r="CA105" s="6">
        <f t="shared" si="29"/>
        <v>435484.98</v>
      </c>
      <c r="CB105" s="6">
        <f t="shared" si="30"/>
        <v>530833.79999999993</v>
      </c>
      <c r="CF105" s="82"/>
      <c r="CG105" s="6">
        <f t="shared" si="42"/>
        <v>115769.27999999998</v>
      </c>
      <c r="CH105" s="6">
        <f t="shared" si="43"/>
        <v>134562.55999999997</v>
      </c>
      <c r="CL105" s="82"/>
      <c r="CM105" s="6">
        <f t="shared" si="44"/>
        <v>115769.27999999998</v>
      </c>
      <c r="CN105" s="6">
        <f t="shared" si="45"/>
        <v>141116.79999999999</v>
      </c>
    </row>
    <row r="106" spans="1:92" x14ac:dyDescent="0.25">
      <c r="A106" s="22">
        <v>104</v>
      </c>
      <c r="B106" s="23">
        <v>102</v>
      </c>
      <c r="C106" s="24" t="s">
        <v>14</v>
      </c>
      <c r="D106" s="53" t="s">
        <v>1113</v>
      </c>
      <c r="E106" s="23">
        <v>401172</v>
      </c>
      <c r="F106" s="23">
        <v>59701</v>
      </c>
      <c r="G106" s="24" t="s">
        <v>1111</v>
      </c>
      <c r="H106" s="71" t="str">
        <f t="shared" si="31"/>
        <v>100307-59701</v>
      </c>
      <c r="I106" s="23">
        <v>100307</v>
      </c>
      <c r="J106" s="24" t="s">
        <v>1103</v>
      </c>
      <c r="K106" s="24" t="s">
        <v>19</v>
      </c>
      <c r="L106" s="24" t="s">
        <v>1112</v>
      </c>
      <c r="M106" s="24" t="s">
        <v>21</v>
      </c>
      <c r="N106" s="25">
        <v>45108</v>
      </c>
      <c r="O106" s="25">
        <v>45473</v>
      </c>
      <c r="P106" s="10"/>
      <c r="Q106" s="10"/>
      <c r="R106" s="10"/>
      <c r="S106" s="11"/>
      <c r="T106" s="14"/>
      <c r="U106" s="14"/>
      <c r="V106" s="14"/>
      <c r="W106" s="14"/>
      <c r="X106" s="18"/>
      <c r="Y106" s="18"/>
      <c r="Z106" s="18">
        <v>34.619999999999997</v>
      </c>
      <c r="AA106" s="18" t="s">
        <v>1671</v>
      </c>
      <c r="AB106" s="6"/>
      <c r="AC106" s="26">
        <v>1000</v>
      </c>
      <c r="AD106" s="26"/>
      <c r="AE106" s="26"/>
      <c r="AF106" s="26">
        <v>197</v>
      </c>
      <c r="AG106" s="26"/>
      <c r="AH106" s="26">
        <v>21</v>
      </c>
      <c r="AI106" s="26"/>
      <c r="AJ106" s="26"/>
      <c r="AK106" s="26">
        <v>186</v>
      </c>
      <c r="AL106" s="26">
        <v>8</v>
      </c>
      <c r="AM106" s="26"/>
      <c r="AN106" s="26">
        <v>751</v>
      </c>
      <c r="AO106" s="26">
        <v>535</v>
      </c>
      <c r="AP106" s="26"/>
      <c r="AQ106" s="26">
        <v>576</v>
      </c>
      <c r="AR106" s="26">
        <v>12</v>
      </c>
      <c r="AS106" s="26">
        <v>410</v>
      </c>
      <c r="AT106" s="26">
        <v>86</v>
      </c>
      <c r="AU106" s="26">
        <v>23</v>
      </c>
      <c r="AV106" s="26">
        <v>11</v>
      </c>
      <c r="AW106" s="26">
        <v>2</v>
      </c>
      <c r="AX106" s="26"/>
      <c r="AY106" s="26">
        <v>18</v>
      </c>
      <c r="AZ106" s="26">
        <v>148</v>
      </c>
      <c r="BA106" s="26">
        <v>1</v>
      </c>
      <c r="BB106" s="26">
        <v>226</v>
      </c>
      <c r="BC106" s="26"/>
      <c r="BD106" s="26"/>
      <c r="BE106" s="26"/>
      <c r="BF106" s="26">
        <v>133</v>
      </c>
      <c r="BG106" s="26"/>
      <c r="BH106" s="26">
        <f t="shared" si="32"/>
        <v>3344</v>
      </c>
      <c r="BI106" s="6">
        <f t="shared" si="51"/>
        <v>34.619999999999997</v>
      </c>
      <c r="BJ106" s="6">
        <f t="shared" si="34"/>
        <v>40.239999999999995</v>
      </c>
      <c r="BL106" s="48">
        <f>VLOOKUP(H106,[1]NOI!F:K,6,FALSE)*-1</f>
        <v>-20.45</v>
      </c>
      <c r="BM106" s="6">
        <f t="shared" si="35"/>
        <v>19.789999999999996</v>
      </c>
      <c r="BN106" s="6">
        <f t="shared" si="36"/>
        <v>5.6199999999999974</v>
      </c>
      <c r="BO106" s="82">
        <f t="shared" si="37"/>
        <v>0.13966202783300194</v>
      </c>
      <c r="BP106" s="6">
        <f t="shared" si="27"/>
        <v>34620</v>
      </c>
      <c r="BQ106" s="6">
        <f t="shared" si="28"/>
        <v>40239.999999999993</v>
      </c>
      <c r="BU106" s="6">
        <f t="shared" si="38"/>
        <v>42.199999999999996</v>
      </c>
      <c r="BW106" s="48">
        <f t="shared" si="52"/>
        <v>-20.45</v>
      </c>
      <c r="BX106" s="6">
        <f t="shared" si="39"/>
        <v>21.749999999999996</v>
      </c>
      <c r="BY106" s="6">
        <f t="shared" si="40"/>
        <v>7.5799999999999983</v>
      </c>
      <c r="BZ106" s="82">
        <f t="shared" si="41"/>
        <v>0.17962085308056869</v>
      </c>
      <c r="CA106" s="6">
        <f t="shared" si="29"/>
        <v>34620</v>
      </c>
      <c r="CB106" s="6">
        <f t="shared" si="30"/>
        <v>42199.999999999993</v>
      </c>
      <c r="CF106" s="82"/>
      <c r="CG106" s="6">
        <f t="shared" si="42"/>
        <v>115769.27999999998</v>
      </c>
      <c r="CH106" s="6">
        <f t="shared" si="43"/>
        <v>134562.55999999997</v>
      </c>
      <c r="CL106" s="82"/>
      <c r="CM106" s="6">
        <f t="shared" si="44"/>
        <v>115769.27999999998</v>
      </c>
      <c r="CN106" s="6">
        <f t="shared" si="45"/>
        <v>141116.79999999999</v>
      </c>
    </row>
    <row r="107" spans="1:92" x14ac:dyDescent="0.25">
      <c r="A107" s="22">
        <v>105</v>
      </c>
      <c r="B107" s="23">
        <v>103</v>
      </c>
      <c r="C107" s="54" t="s">
        <v>836</v>
      </c>
      <c r="D107" s="53" t="s">
        <v>1114</v>
      </c>
      <c r="E107" s="23">
        <v>410245</v>
      </c>
      <c r="F107" s="23">
        <v>44873</v>
      </c>
      <c r="G107" s="24" t="s">
        <v>1115</v>
      </c>
      <c r="H107" s="71" t="str">
        <f t="shared" si="31"/>
        <v>100307-44873</v>
      </c>
      <c r="I107" s="23">
        <v>100307</v>
      </c>
      <c r="J107" s="24" t="s">
        <v>1103</v>
      </c>
      <c r="K107" s="24" t="s">
        <v>19</v>
      </c>
      <c r="L107" s="24" t="s">
        <v>1112</v>
      </c>
      <c r="M107" s="24" t="s">
        <v>21</v>
      </c>
      <c r="N107" s="25">
        <v>45108</v>
      </c>
      <c r="O107" s="25">
        <v>45473</v>
      </c>
      <c r="P107" s="10"/>
      <c r="Q107" s="10"/>
      <c r="R107" s="10"/>
      <c r="S107" s="11"/>
      <c r="T107" s="14"/>
      <c r="U107" s="14"/>
      <c r="V107" s="14"/>
      <c r="W107" s="14"/>
      <c r="X107" s="18"/>
      <c r="Y107" s="18"/>
      <c r="Z107" s="18">
        <v>42.09</v>
      </c>
      <c r="AA107" s="18" t="s">
        <v>1671</v>
      </c>
      <c r="AB107" s="6"/>
      <c r="AC107" s="26">
        <v>222</v>
      </c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>
        <f t="shared" si="32"/>
        <v>0</v>
      </c>
      <c r="BI107" s="6">
        <f t="shared" si="51"/>
        <v>42.09</v>
      </c>
      <c r="BJ107" s="6">
        <f t="shared" si="34"/>
        <v>48.93</v>
      </c>
      <c r="BL107" s="48">
        <f>VLOOKUP(H107,[1]NOI!F:K,6,FALSE)*-1</f>
        <v>-20.45</v>
      </c>
      <c r="BM107" s="6">
        <f t="shared" si="35"/>
        <v>28.48</v>
      </c>
      <c r="BN107" s="6">
        <f t="shared" si="36"/>
        <v>6.8399999999999963</v>
      </c>
      <c r="BO107" s="82">
        <f t="shared" si="37"/>
        <v>0.13979153893316976</v>
      </c>
      <c r="BP107" s="6">
        <f t="shared" si="27"/>
        <v>9343.9800000000014</v>
      </c>
      <c r="BQ107" s="6">
        <f t="shared" si="28"/>
        <v>10862.46</v>
      </c>
      <c r="BU107" s="6">
        <f t="shared" si="38"/>
        <v>51.309999999999995</v>
      </c>
      <c r="BW107" s="48">
        <f t="shared" si="52"/>
        <v>-20.45</v>
      </c>
      <c r="BX107" s="6">
        <f t="shared" si="39"/>
        <v>30.859999999999996</v>
      </c>
      <c r="BY107" s="6">
        <f t="shared" si="40"/>
        <v>9.2199999999999918</v>
      </c>
      <c r="BZ107" s="82">
        <f t="shared" si="41"/>
        <v>0.17969206782303629</v>
      </c>
      <c r="CA107" s="6">
        <f t="shared" si="29"/>
        <v>9343.9800000000014</v>
      </c>
      <c r="CB107" s="6">
        <f t="shared" si="30"/>
        <v>11390.82</v>
      </c>
      <c r="CF107" s="82"/>
      <c r="CG107" s="6">
        <f t="shared" si="42"/>
        <v>0</v>
      </c>
      <c r="CH107" s="6">
        <f t="shared" si="43"/>
        <v>0</v>
      </c>
      <c r="CL107" s="82"/>
      <c r="CM107" s="6">
        <f t="shared" si="44"/>
        <v>0</v>
      </c>
      <c r="CN107" s="6">
        <f t="shared" si="45"/>
        <v>0</v>
      </c>
    </row>
    <row r="108" spans="1:92" x14ac:dyDescent="0.25">
      <c r="A108" s="22">
        <v>106</v>
      </c>
      <c r="B108" s="23">
        <v>104</v>
      </c>
      <c r="C108" s="54" t="s">
        <v>836</v>
      </c>
      <c r="D108" s="53" t="s">
        <v>1116</v>
      </c>
      <c r="E108" s="23">
        <v>410247</v>
      </c>
      <c r="F108" s="23">
        <v>44880</v>
      </c>
      <c r="G108" s="24" t="s">
        <v>1701</v>
      </c>
      <c r="H108" s="71" t="str">
        <f t="shared" si="31"/>
        <v>100307-44880</v>
      </c>
      <c r="I108" s="23">
        <v>100307</v>
      </c>
      <c r="J108" s="24" t="s">
        <v>1103</v>
      </c>
      <c r="K108" s="24" t="s">
        <v>19</v>
      </c>
      <c r="L108" s="24" t="s">
        <v>1112</v>
      </c>
      <c r="M108" s="24" t="s">
        <v>21</v>
      </c>
      <c r="N108" s="25">
        <v>45108</v>
      </c>
      <c r="O108" s="25">
        <v>45473</v>
      </c>
      <c r="P108" s="10"/>
      <c r="Q108" s="10"/>
      <c r="R108" s="10"/>
      <c r="S108" s="11"/>
      <c r="T108" s="14"/>
      <c r="U108" s="14"/>
      <c r="V108" s="14"/>
      <c r="W108" s="14"/>
      <c r="X108" s="18"/>
      <c r="Y108" s="18"/>
      <c r="Z108" s="18">
        <v>42.09</v>
      </c>
      <c r="AA108" s="18" t="s">
        <v>1671</v>
      </c>
      <c r="AB108" s="6"/>
      <c r="AC108" s="26">
        <v>362</v>
      </c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>
        <f t="shared" si="32"/>
        <v>0</v>
      </c>
      <c r="BI108" s="6">
        <f t="shared" si="51"/>
        <v>42.09</v>
      </c>
      <c r="BJ108" s="6">
        <f t="shared" si="34"/>
        <v>48.93</v>
      </c>
      <c r="BL108" s="48">
        <f>VLOOKUP(H108,[1]NOI!F:K,6,FALSE)*-1</f>
        <v>-20.45</v>
      </c>
      <c r="BM108" s="6">
        <f t="shared" si="35"/>
        <v>28.48</v>
      </c>
      <c r="BN108" s="6">
        <f t="shared" si="36"/>
        <v>6.8399999999999963</v>
      </c>
      <c r="BO108" s="82">
        <f t="shared" si="37"/>
        <v>0.13979153893316976</v>
      </c>
      <c r="BP108" s="6">
        <f t="shared" si="27"/>
        <v>15236.580000000002</v>
      </c>
      <c r="BQ108" s="6">
        <f t="shared" si="28"/>
        <v>17712.66</v>
      </c>
      <c r="BU108" s="6">
        <f t="shared" si="38"/>
        <v>51.309999999999995</v>
      </c>
      <c r="BW108" s="48">
        <f t="shared" si="52"/>
        <v>-20.45</v>
      </c>
      <c r="BX108" s="6">
        <f t="shared" si="39"/>
        <v>30.859999999999996</v>
      </c>
      <c r="BY108" s="6">
        <f t="shared" si="40"/>
        <v>9.2199999999999918</v>
      </c>
      <c r="BZ108" s="82">
        <f t="shared" si="41"/>
        <v>0.17969206782303629</v>
      </c>
      <c r="CA108" s="6">
        <f t="shared" si="29"/>
        <v>15236.580000000002</v>
      </c>
      <c r="CB108" s="6">
        <f t="shared" si="30"/>
        <v>18574.219999999998</v>
      </c>
      <c r="CF108" s="82"/>
      <c r="CG108" s="6">
        <f t="shared" si="42"/>
        <v>0</v>
      </c>
      <c r="CH108" s="6">
        <f t="shared" si="43"/>
        <v>0</v>
      </c>
      <c r="CL108" s="82"/>
      <c r="CM108" s="6">
        <f t="shared" si="44"/>
        <v>0</v>
      </c>
      <c r="CN108" s="6">
        <f t="shared" si="45"/>
        <v>0</v>
      </c>
    </row>
    <row r="109" spans="1:92" x14ac:dyDescent="0.25">
      <c r="A109" s="22">
        <v>107</v>
      </c>
      <c r="B109" s="23">
        <v>105</v>
      </c>
      <c r="C109" s="24" t="s">
        <v>14</v>
      </c>
      <c r="D109" s="53" t="s">
        <v>1117</v>
      </c>
      <c r="E109" s="23">
        <v>401923</v>
      </c>
      <c r="F109" s="23">
        <v>43277</v>
      </c>
      <c r="G109" s="24" t="s">
        <v>1118</v>
      </c>
      <c r="H109" s="71" t="str">
        <f t="shared" si="31"/>
        <v>100307-43277</v>
      </c>
      <c r="I109" s="23">
        <v>100307</v>
      </c>
      <c r="J109" s="24" t="s">
        <v>1103</v>
      </c>
      <c r="K109" s="24" t="s">
        <v>19</v>
      </c>
      <c r="L109" s="24" t="s">
        <v>125</v>
      </c>
      <c r="M109" s="24" t="s">
        <v>21</v>
      </c>
      <c r="N109" s="25">
        <v>45108</v>
      </c>
      <c r="O109" s="25">
        <v>45473</v>
      </c>
      <c r="P109" s="10"/>
      <c r="Q109" s="10"/>
      <c r="R109" s="10"/>
      <c r="S109" s="11"/>
      <c r="T109" s="14"/>
      <c r="U109" s="14"/>
      <c r="V109" s="14"/>
      <c r="W109" s="14"/>
      <c r="X109" s="18"/>
      <c r="Y109" s="18"/>
      <c r="Z109" s="18">
        <v>65.66</v>
      </c>
      <c r="AA109" s="18" t="s">
        <v>1671</v>
      </c>
      <c r="AB109" s="6"/>
      <c r="AC109" s="26">
        <v>8693</v>
      </c>
      <c r="AD109" s="26">
        <v>50</v>
      </c>
      <c r="AE109" s="26"/>
      <c r="AF109" s="26">
        <v>82</v>
      </c>
      <c r="AG109" s="26"/>
      <c r="AH109" s="26"/>
      <c r="AI109" s="26"/>
      <c r="AJ109" s="26"/>
      <c r="AK109" s="26"/>
      <c r="AL109" s="26">
        <v>78</v>
      </c>
      <c r="AM109" s="26"/>
      <c r="AN109" s="26">
        <v>90</v>
      </c>
      <c r="AO109" s="26"/>
      <c r="AP109" s="26"/>
      <c r="AQ109" s="26">
        <v>614</v>
      </c>
      <c r="AR109" s="26">
        <v>9</v>
      </c>
      <c r="AS109" s="26"/>
      <c r="AT109" s="26"/>
      <c r="AU109" s="26">
        <v>248</v>
      </c>
      <c r="AV109" s="26"/>
      <c r="AW109" s="26">
        <v>138</v>
      </c>
      <c r="AX109" s="26"/>
      <c r="AY109" s="26">
        <v>455</v>
      </c>
      <c r="AZ109" s="26">
        <v>131</v>
      </c>
      <c r="BA109" s="26">
        <v>16</v>
      </c>
      <c r="BB109" s="26">
        <v>89</v>
      </c>
      <c r="BC109" s="26">
        <v>5</v>
      </c>
      <c r="BD109" s="26">
        <v>6</v>
      </c>
      <c r="BE109" s="26"/>
      <c r="BF109" s="26"/>
      <c r="BG109" s="26">
        <v>70</v>
      </c>
      <c r="BH109" s="26">
        <f t="shared" si="32"/>
        <v>2081</v>
      </c>
      <c r="BI109" s="6">
        <f t="shared" si="51"/>
        <v>65.66</v>
      </c>
      <c r="BJ109" s="6">
        <f t="shared" si="34"/>
        <v>76.33</v>
      </c>
      <c r="BL109" s="48">
        <f>VLOOKUP(H109,[1]NOI!F:K,6,FALSE)*-1</f>
        <v>-12.17</v>
      </c>
      <c r="BM109" s="6">
        <f t="shared" si="35"/>
        <v>64.16</v>
      </c>
      <c r="BN109" s="6">
        <f t="shared" si="36"/>
        <v>10.670000000000002</v>
      </c>
      <c r="BO109" s="82">
        <f t="shared" si="37"/>
        <v>0.13978776365780168</v>
      </c>
      <c r="BP109" s="6">
        <f t="shared" si="27"/>
        <v>570782.38</v>
      </c>
      <c r="BQ109" s="6">
        <f t="shared" si="28"/>
        <v>663536.68999999994</v>
      </c>
      <c r="BU109" s="6">
        <f t="shared" si="38"/>
        <v>80.06</v>
      </c>
      <c r="BW109" s="48">
        <f t="shared" si="52"/>
        <v>-12.17</v>
      </c>
      <c r="BX109" s="6">
        <f t="shared" si="39"/>
        <v>67.89</v>
      </c>
      <c r="BY109" s="6">
        <f t="shared" si="40"/>
        <v>14.400000000000006</v>
      </c>
      <c r="BZ109" s="82">
        <f t="shared" si="41"/>
        <v>0.17986510117411947</v>
      </c>
      <c r="CA109" s="6">
        <f t="shared" si="29"/>
        <v>570782.38</v>
      </c>
      <c r="CB109" s="6">
        <f t="shared" si="30"/>
        <v>695961.58000000007</v>
      </c>
      <c r="CF109" s="82"/>
      <c r="CG109" s="6">
        <f t="shared" si="42"/>
        <v>136638.46</v>
      </c>
      <c r="CH109" s="6">
        <f t="shared" si="43"/>
        <v>158842.73000000001</v>
      </c>
      <c r="CL109" s="82"/>
      <c r="CM109" s="6">
        <f t="shared" si="44"/>
        <v>136638.46</v>
      </c>
      <c r="CN109" s="6">
        <f t="shared" si="45"/>
        <v>166604.86000000002</v>
      </c>
    </row>
    <row r="110" spans="1:92" x14ac:dyDescent="0.25">
      <c r="A110" s="22">
        <v>108</v>
      </c>
      <c r="B110" s="23">
        <v>106</v>
      </c>
      <c r="C110" s="24" t="s">
        <v>14</v>
      </c>
      <c r="D110" s="53" t="s">
        <v>1119</v>
      </c>
      <c r="E110" s="23">
        <v>402003</v>
      </c>
      <c r="F110" s="23">
        <v>44224</v>
      </c>
      <c r="G110" s="24" t="s">
        <v>1120</v>
      </c>
      <c r="H110" s="71" t="str">
        <f t="shared" si="31"/>
        <v>100307-44224</v>
      </c>
      <c r="I110" s="23">
        <v>100307</v>
      </c>
      <c r="J110" s="24" t="s">
        <v>1103</v>
      </c>
      <c r="K110" s="24" t="s">
        <v>19</v>
      </c>
      <c r="L110" s="24" t="s">
        <v>1121</v>
      </c>
      <c r="M110" s="24" t="s">
        <v>21</v>
      </c>
      <c r="N110" s="25">
        <v>45108</v>
      </c>
      <c r="O110" s="25">
        <v>45473</v>
      </c>
      <c r="P110" s="10"/>
      <c r="Q110" s="10"/>
      <c r="R110" s="10"/>
      <c r="S110" s="11"/>
      <c r="T110" s="14"/>
      <c r="U110" s="14"/>
      <c r="V110" s="14"/>
      <c r="W110" s="14"/>
      <c r="X110" s="18"/>
      <c r="Y110" s="18"/>
      <c r="Z110" s="18">
        <v>43.05</v>
      </c>
      <c r="AA110" s="18" t="s">
        <v>1671</v>
      </c>
      <c r="AB110" s="6"/>
      <c r="AC110" s="26">
        <v>473</v>
      </c>
      <c r="AD110" s="26">
        <v>2</v>
      </c>
      <c r="AE110" s="26"/>
      <c r="AF110" s="26">
        <v>42</v>
      </c>
      <c r="AG110" s="26"/>
      <c r="AH110" s="26"/>
      <c r="AI110" s="26">
        <v>29</v>
      </c>
      <c r="AJ110" s="26"/>
      <c r="AK110" s="26"/>
      <c r="AL110" s="26"/>
      <c r="AM110" s="26"/>
      <c r="AN110" s="26"/>
      <c r="AO110" s="26">
        <v>165</v>
      </c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>
        <v>3</v>
      </c>
      <c r="BC110" s="26"/>
      <c r="BD110" s="26">
        <v>18</v>
      </c>
      <c r="BE110" s="26"/>
      <c r="BF110" s="26"/>
      <c r="BG110" s="26"/>
      <c r="BH110" s="26">
        <f t="shared" si="32"/>
        <v>259</v>
      </c>
      <c r="BI110" s="6">
        <f t="shared" si="51"/>
        <v>43.05</v>
      </c>
      <c r="BJ110" s="6">
        <f t="shared" si="34"/>
        <v>50.04</v>
      </c>
      <c r="BL110" s="48">
        <f>VLOOKUP(H110,[1]NOI!F:K,6,FALSE)*-1</f>
        <v>-23.37</v>
      </c>
      <c r="BM110" s="6">
        <f t="shared" si="35"/>
        <v>26.669999999999998</v>
      </c>
      <c r="BN110" s="6">
        <f t="shared" si="36"/>
        <v>6.990000000000002</v>
      </c>
      <c r="BO110" s="82">
        <f t="shared" si="37"/>
        <v>0.13968824940047966</v>
      </c>
      <c r="BP110" s="6">
        <f t="shared" si="27"/>
        <v>20362.649999999998</v>
      </c>
      <c r="BQ110" s="6">
        <f t="shared" si="28"/>
        <v>23668.92</v>
      </c>
      <c r="BU110" s="6">
        <f t="shared" si="38"/>
        <v>52.48</v>
      </c>
      <c r="BW110" s="48">
        <f t="shared" si="52"/>
        <v>-23.37</v>
      </c>
      <c r="BX110" s="6">
        <f t="shared" si="39"/>
        <v>29.109999999999996</v>
      </c>
      <c r="BY110" s="6">
        <f t="shared" si="40"/>
        <v>9.43</v>
      </c>
      <c r="BZ110" s="82">
        <f t="shared" si="41"/>
        <v>0.1796875</v>
      </c>
      <c r="CA110" s="6">
        <f t="shared" si="29"/>
        <v>20362.649999999998</v>
      </c>
      <c r="CB110" s="6">
        <f t="shared" si="30"/>
        <v>24823.039999999997</v>
      </c>
      <c r="CF110" s="82"/>
      <c r="CG110" s="6">
        <f t="shared" si="42"/>
        <v>11149.949999999999</v>
      </c>
      <c r="CH110" s="6">
        <f t="shared" si="43"/>
        <v>12960.36</v>
      </c>
      <c r="CL110" s="82"/>
      <c r="CM110" s="6">
        <f t="shared" si="44"/>
        <v>11149.949999999999</v>
      </c>
      <c r="CN110" s="6">
        <f t="shared" si="45"/>
        <v>13592.32</v>
      </c>
    </row>
    <row r="111" spans="1:92" x14ac:dyDescent="0.25">
      <c r="A111" s="22">
        <v>109</v>
      </c>
      <c r="B111" s="23">
        <v>107</v>
      </c>
      <c r="C111" s="24" t="s">
        <v>14</v>
      </c>
      <c r="D111" s="53" t="s">
        <v>1122</v>
      </c>
      <c r="E111" s="23">
        <v>403439</v>
      </c>
      <c r="F111" s="23">
        <v>44113</v>
      </c>
      <c r="G111" s="24" t="s">
        <v>1123</v>
      </c>
      <c r="H111" s="71" t="str">
        <f t="shared" si="31"/>
        <v>100307-44113</v>
      </c>
      <c r="I111" s="23">
        <v>100307</v>
      </c>
      <c r="J111" s="24" t="s">
        <v>1103</v>
      </c>
      <c r="K111" s="24" t="s">
        <v>19</v>
      </c>
      <c r="L111" s="24" t="s">
        <v>364</v>
      </c>
      <c r="M111" s="24" t="s">
        <v>21</v>
      </c>
      <c r="N111" s="25">
        <v>45108</v>
      </c>
      <c r="O111" s="25">
        <v>45473</v>
      </c>
      <c r="P111" s="10"/>
      <c r="Q111" s="10"/>
      <c r="R111" s="10"/>
      <c r="S111" s="11"/>
      <c r="T111" s="14"/>
      <c r="U111" s="14"/>
      <c r="V111" s="14"/>
      <c r="W111" s="14"/>
      <c r="X111" s="18"/>
      <c r="Y111" s="18"/>
      <c r="Z111" s="18">
        <v>58.34</v>
      </c>
      <c r="AA111" s="18" t="s">
        <v>1671</v>
      </c>
      <c r="AB111" s="6"/>
      <c r="AC111" s="26">
        <v>528</v>
      </c>
      <c r="AD111" s="26"/>
      <c r="AE111" s="26"/>
      <c r="AF111" s="26"/>
      <c r="AG111" s="26">
        <v>1</v>
      </c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>
        <v>6</v>
      </c>
      <c r="AV111" s="26"/>
      <c r="AW111" s="26"/>
      <c r="AX111" s="26"/>
      <c r="AY111" s="26">
        <v>96</v>
      </c>
      <c r="AZ111" s="26">
        <v>4</v>
      </c>
      <c r="BA111" s="26"/>
      <c r="BB111" s="26">
        <v>5</v>
      </c>
      <c r="BC111" s="26"/>
      <c r="BD111" s="26"/>
      <c r="BE111" s="26"/>
      <c r="BF111" s="26"/>
      <c r="BG111" s="26">
        <v>20</v>
      </c>
      <c r="BH111" s="26">
        <f t="shared" si="32"/>
        <v>132</v>
      </c>
      <c r="BI111" s="6">
        <f t="shared" si="51"/>
        <v>58.34</v>
      </c>
      <c r="BJ111" s="6">
        <f t="shared" si="34"/>
        <v>67.820000000000007</v>
      </c>
      <c r="BL111" s="48">
        <f>VLOOKUP(H111,[1]NOI!F:K,6,FALSE)*-1</f>
        <v>-24.35</v>
      </c>
      <c r="BM111" s="6">
        <f t="shared" si="35"/>
        <v>43.470000000000006</v>
      </c>
      <c r="BN111" s="6">
        <f t="shared" si="36"/>
        <v>9.480000000000004</v>
      </c>
      <c r="BO111" s="82">
        <f t="shared" si="37"/>
        <v>0.13978177528752583</v>
      </c>
      <c r="BP111" s="6">
        <f t="shared" si="27"/>
        <v>30803.52</v>
      </c>
      <c r="BQ111" s="6">
        <f t="shared" si="28"/>
        <v>35808.960000000006</v>
      </c>
      <c r="BU111" s="6">
        <f t="shared" si="38"/>
        <v>71.13000000000001</v>
      </c>
      <c r="BW111" s="48">
        <f t="shared" si="52"/>
        <v>-24.35</v>
      </c>
      <c r="BX111" s="6">
        <f t="shared" si="39"/>
        <v>46.780000000000008</v>
      </c>
      <c r="BY111" s="6">
        <f t="shared" si="40"/>
        <v>12.790000000000006</v>
      </c>
      <c r="BZ111" s="82">
        <f t="shared" si="41"/>
        <v>0.17981161254041902</v>
      </c>
      <c r="CA111" s="6">
        <f t="shared" si="29"/>
        <v>30803.52</v>
      </c>
      <c r="CB111" s="6">
        <f t="shared" si="30"/>
        <v>37556.640000000007</v>
      </c>
      <c r="CF111" s="82"/>
      <c r="CG111" s="6">
        <f t="shared" si="42"/>
        <v>7700.88</v>
      </c>
      <c r="CH111" s="6">
        <f t="shared" si="43"/>
        <v>8952.2400000000016</v>
      </c>
      <c r="CL111" s="82"/>
      <c r="CM111" s="6">
        <f t="shared" si="44"/>
        <v>7700.88</v>
      </c>
      <c r="CN111" s="6">
        <f t="shared" si="45"/>
        <v>9389.1600000000017</v>
      </c>
    </row>
    <row r="112" spans="1:92" x14ac:dyDescent="0.25">
      <c r="A112" s="22">
        <v>110</v>
      </c>
      <c r="B112" s="23">
        <v>108</v>
      </c>
      <c r="C112" s="24" t="s">
        <v>14</v>
      </c>
      <c r="D112" s="53" t="s">
        <v>1124</v>
      </c>
      <c r="E112" s="23">
        <v>403651</v>
      </c>
      <c r="F112" s="23">
        <v>39911</v>
      </c>
      <c r="G112" s="24" t="s">
        <v>1125</v>
      </c>
      <c r="H112" s="71" t="str">
        <f t="shared" si="31"/>
        <v>100307-39911</v>
      </c>
      <c r="I112" s="23">
        <v>100307</v>
      </c>
      <c r="J112" s="24" t="s">
        <v>1103</v>
      </c>
      <c r="K112" s="24" t="s">
        <v>19</v>
      </c>
      <c r="L112" s="24" t="s">
        <v>1126</v>
      </c>
      <c r="M112" s="24" t="s">
        <v>21</v>
      </c>
      <c r="N112" s="25">
        <v>45108</v>
      </c>
      <c r="O112" s="25">
        <v>45473</v>
      </c>
      <c r="P112" s="10"/>
      <c r="Q112" s="10"/>
      <c r="R112" s="10"/>
      <c r="S112" s="11"/>
      <c r="T112" s="14"/>
      <c r="U112" s="14"/>
      <c r="V112" s="14"/>
      <c r="W112" s="14"/>
      <c r="X112" s="18"/>
      <c r="Y112" s="18"/>
      <c r="Z112" s="18">
        <v>78.12</v>
      </c>
      <c r="AA112" s="18" t="s">
        <v>1671</v>
      </c>
      <c r="AB112" s="6"/>
      <c r="AC112" s="26">
        <v>667</v>
      </c>
      <c r="AD112" s="26">
        <v>79</v>
      </c>
      <c r="AE112" s="26"/>
      <c r="AF112" s="26">
        <v>207</v>
      </c>
      <c r="AG112" s="26">
        <v>46</v>
      </c>
      <c r="AH112" s="26"/>
      <c r="AI112" s="26">
        <v>1</v>
      </c>
      <c r="AJ112" s="26"/>
      <c r="AK112" s="26"/>
      <c r="AL112" s="26">
        <v>10</v>
      </c>
      <c r="AM112" s="26"/>
      <c r="AN112" s="26">
        <v>34</v>
      </c>
      <c r="AO112" s="26"/>
      <c r="AP112" s="26"/>
      <c r="AQ112" s="26">
        <v>7</v>
      </c>
      <c r="AR112" s="26">
        <v>1</v>
      </c>
      <c r="AS112" s="26">
        <v>64</v>
      </c>
      <c r="AT112" s="26">
        <v>5</v>
      </c>
      <c r="AU112" s="26">
        <v>32</v>
      </c>
      <c r="AV112" s="26"/>
      <c r="AW112" s="26"/>
      <c r="AX112" s="26"/>
      <c r="AY112" s="26"/>
      <c r="AZ112" s="26">
        <v>58</v>
      </c>
      <c r="BA112" s="26"/>
      <c r="BB112" s="26"/>
      <c r="BC112" s="26"/>
      <c r="BD112" s="26">
        <v>159</v>
      </c>
      <c r="BE112" s="26"/>
      <c r="BF112" s="26">
        <v>1</v>
      </c>
      <c r="BG112" s="26">
        <v>62</v>
      </c>
      <c r="BH112" s="26">
        <f t="shared" si="32"/>
        <v>766</v>
      </c>
      <c r="BI112" s="6">
        <f t="shared" si="51"/>
        <v>78.12</v>
      </c>
      <c r="BJ112" s="6">
        <f t="shared" si="34"/>
        <v>90.820000000000007</v>
      </c>
      <c r="BL112" s="48">
        <f>VLOOKUP(H112,[1]NOI!F:K,6,FALSE)*-1</f>
        <v>-17.37</v>
      </c>
      <c r="BM112" s="6">
        <f t="shared" si="35"/>
        <v>73.45</v>
      </c>
      <c r="BN112" s="6">
        <f t="shared" si="36"/>
        <v>12.700000000000003</v>
      </c>
      <c r="BO112" s="82">
        <f t="shared" si="37"/>
        <v>0.13983704029949354</v>
      </c>
      <c r="BP112" s="6">
        <f t="shared" si="27"/>
        <v>52106.04</v>
      </c>
      <c r="BQ112" s="6">
        <f t="shared" si="28"/>
        <v>60576.94</v>
      </c>
      <c r="BU112" s="6">
        <f t="shared" si="38"/>
        <v>95.25</v>
      </c>
      <c r="BW112" s="48">
        <f t="shared" si="52"/>
        <v>-17.37</v>
      </c>
      <c r="BX112" s="6">
        <f t="shared" si="39"/>
        <v>77.88</v>
      </c>
      <c r="BY112" s="6">
        <f t="shared" si="40"/>
        <v>17.129999999999995</v>
      </c>
      <c r="BZ112" s="82">
        <f t="shared" si="41"/>
        <v>0.17984251968503931</v>
      </c>
      <c r="CA112" s="6">
        <f t="shared" si="29"/>
        <v>52106.04</v>
      </c>
      <c r="CB112" s="6">
        <f t="shared" si="30"/>
        <v>63531.75</v>
      </c>
      <c r="CF112" s="82"/>
      <c r="CG112" s="6">
        <f t="shared" si="42"/>
        <v>59839.920000000006</v>
      </c>
      <c r="CH112" s="6">
        <f t="shared" si="43"/>
        <v>69568.12000000001</v>
      </c>
      <c r="CL112" s="82"/>
      <c r="CM112" s="6">
        <f t="shared" si="44"/>
        <v>59839.920000000006</v>
      </c>
      <c r="CN112" s="6">
        <f t="shared" si="45"/>
        <v>72961.5</v>
      </c>
    </row>
    <row r="113" spans="1:92" x14ac:dyDescent="0.25">
      <c r="A113" s="22">
        <v>111</v>
      </c>
      <c r="B113" s="23">
        <v>109</v>
      </c>
      <c r="C113" s="24" t="s">
        <v>14</v>
      </c>
      <c r="D113" s="53" t="s">
        <v>1127</v>
      </c>
      <c r="E113" s="23">
        <v>403652</v>
      </c>
      <c r="F113" s="23">
        <v>39912</v>
      </c>
      <c r="G113" s="24" t="s">
        <v>1128</v>
      </c>
      <c r="H113" s="71" t="str">
        <f t="shared" si="31"/>
        <v>100307-39912</v>
      </c>
      <c r="I113" s="23">
        <v>100307</v>
      </c>
      <c r="J113" s="24" t="s">
        <v>1103</v>
      </c>
      <c r="K113" s="24" t="s">
        <v>19</v>
      </c>
      <c r="L113" s="24" t="s">
        <v>1126</v>
      </c>
      <c r="M113" s="24" t="s">
        <v>21</v>
      </c>
      <c r="N113" s="25">
        <v>45108</v>
      </c>
      <c r="O113" s="25">
        <v>45473</v>
      </c>
      <c r="P113" s="10"/>
      <c r="Q113" s="10"/>
      <c r="R113" s="10"/>
      <c r="S113" s="11"/>
      <c r="T113" s="14"/>
      <c r="U113" s="14"/>
      <c r="V113" s="14"/>
      <c r="W113" s="14"/>
      <c r="X113" s="18"/>
      <c r="Y113" s="18"/>
      <c r="Z113" s="18">
        <v>78.12</v>
      </c>
      <c r="AA113" s="18" t="s">
        <v>1671</v>
      </c>
      <c r="AB113" s="6"/>
      <c r="AC113" s="26">
        <v>399</v>
      </c>
      <c r="AD113" s="26">
        <v>73</v>
      </c>
      <c r="AE113" s="26"/>
      <c r="AF113" s="26">
        <v>22</v>
      </c>
      <c r="AG113" s="26"/>
      <c r="AH113" s="26"/>
      <c r="AI113" s="26"/>
      <c r="AJ113" s="26"/>
      <c r="AK113" s="26"/>
      <c r="AL113" s="26">
        <v>3</v>
      </c>
      <c r="AM113" s="26"/>
      <c r="AN113" s="26"/>
      <c r="AO113" s="26"/>
      <c r="AP113" s="26"/>
      <c r="AQ113" s="26">
        <v>11</v>
      </c>
      <c r="AR113" s="26"/>
      <c r="AS113" s="26"/>
      <c r="AT113" s="26">
        <v>26</v>
      </c>
      <c r="AU113" s="26">
        <v>6</v>
      </c>
      <c r="AV113" s="26"/>
      <c r="AW113" s="26"/>
      <c r="AX113" s="26"/>
      <c r="AY113" s="26"/>
      <c r="AZ113" s="26">
        <v>103</v>
      </c>
      <c r="BA113" s="26"/>
      <c r="BB113" s="26">
        <v>12</v>
      </c>
      <c r="BC113" s="26"/>
      <c r="BD113" s="26"/>
      <c r="BE113" s="26"/>
      <c r="BF113" s="26">
        <v>18</v>
      </c>
      <c r="BG113" s="26"/>
      <c r="BH113" s="26">
        <f t="shared" si="32"/>
        <v>274</v>
      </c>
      <c r="BI113" s="6">
        <f t="shared" si="51"/>
        <v>78.12</v>
      </c>
      <c r="BJ113" s="6">
        <f t="shared" si="34"/>
        <v>90.820000000000007</v>
      </c>
      <c r="BL113" s="48">
        <f>VLOOKUP(H113,[1]NOI!F:K,6,FALSE)*-1</f>
        <v>-17.37</v>
      </c>
      <c r="BM113" s="6">
        <f t="shared" si="35"/>
        <v>73.45</v>
      </c>
      <c r="BN113" s="6">
        <f t="shared" si="36"/>
        <v>12.700000000000003</v>
      </c>
      <c r="BO113" s="82">
        <f t="shared" si="37"/>
        <v>0.13983704029949354</v>
      </c>
      <c r="BP113" s="6">
        <f t="shared" si="27"/>
        <v>31169.88</v>
      </c>
      <c r="BQ113" s="6">
        <f t="shared" si="28"/>
        <v>36237.18</v>
      </c>
      <c r="BU113" s="6">
        <f t="shared" si="38"/>
        <v>95.25</v>
      </c>
      <c r="BW113" s="48">
        <f t="shared" si="52"/>
        <v>-17.37</v>
      </c>
      <c r="BX113" s="6">
        <f t="shared" si="39"/>
        <v>77.88</v>
      </c>
      <c r="BY113" s="6">
        <f t="shared" si="40"/>
        <v>17.129999999999995</v>
      </c>
      <c r="BZ113" s="82">
        <f t="shared" si="41"/>
        <v>0.17984251968503931</v>
      </c>
      <c r="CA113" s="6">
        <f t="shared" si="29"/>
        <v>31169.88</v>
      </c>
      <c r="CB113" s="6">
        <f t="shared" si="30"/>
        <v>38004.75</v>
      </c>
      <c r="CF113" s="82"/>
      <c r="CG113" s="6">
        <f t="shared" si="42"/>
        <v>21404.880000000001</v>
      </c>
      <c r="CH113" s="6">
        <f t="shared" si="43"/>
        <v>24884.68</v>
      </c>
      <c r="CL113" s="82"/>
      <c r="CM113" s="6">
        <f t="shared" si="44"/>
        <v>21404.880000000001</v>
      </c>
      <c r="CN113" s="6">
        <f t="shared" si="45"/>
        <v>26098.5</v>
      </c>
    </row>
    <row r="114" spans="1:92" x14ac:dyDescent="0.25">
      <c r="A114" s="22">
        <v>112</v>
      </c>
      <c r="B114" s="23">
        <v>110</v>
      </c>
      <c r="C114" s="24" t="s">
        <v>14</v>
      </c>
      <c r="D114" s="53" t="s">
        <v>1129</v>
      </c>
      <c r="E114" s="23">
        <v>405801</v>
      </c>
      <c r="F114" s="23">
        <v>43292</v>
      </c>
      <c r="G114" s="24" t="s">
        <v>1130</v>
      </c>
      <c r="H114" s="71" t="str">
        <f t="shared" si="31"/>
        <v>100307-43292</v>
      </c>
      <c r="I114" s="23">
        <v>100307</v>
      </c>
      <c r="J114" s="24" t="s">
        <v>1103</v>
      </c>
      <c r="K114" s="24" t="s">
        <v>19</v>
      </c>
      <c r="L114" s="24" t="s">
        <v>125</v>
      </c>
      <c r="M114" s="24" t="s">
        <v>21</v>
      </c>
      <c r="N114" s="25">
        <v>45108</v>
      </c>
      <c r="O114" s="25">
        <v>45473</v>
      </c>
      <c r="P114" s="10"/>
      <c r="Q114" s="10"/>
      <c r="R114" s="10"/>
      <c r="S114" s="11"/>
      <c r="T114" s="14"/>
      <c r="U114" s="14"/>
      <c r="V114" s="14"/>
      <c r="W114" s="14"/>
      <c r="X114" s="18"/>
      <c r="Y114" s="18"/>
      <c r="Z114" s="18">
        <v>72.03</v>
      </c>
      <c r="AA114" s="18" t="s">
        <v>1671</v>
      </c>
      <c r="AB114" s="6"/>
      <c r="AC114" s="26">
        <v>150</v>
      </c>
      <c r="AD114" s="26"/>
      <c r="AE114" s="26"/>
      <c r="AF114" s="26"/>
      <c r="AG114" s="26"/>
      <c r="AH114" s="26">
        <v>210</v>
      </c>
      <c r="AI114" s="26">
        <v>111</v>
      </c>
      <c r="AJ114" s="26">
        <v>1</v>
      </c>
      <c r="AK114" s="26"/>
      <c r="AL114" s="26"/>
      <c r="AM114" s="26"/>
      <c r="AN114" s="26"/>
      <c r="AO114" s="26"/>
      <c r="AP114" s="26"/>
      <c r="AQ114" s="26"/>
      <c r="AR114" s="26">
        <v>64</v>
      </c>
      <c r="AS114" s="26">
        <v>794</v>
      </c>
      <c r="AT114" s="26"/>
      <c r="AU114" s="26"/>
      <c r="AV114" s="26"/>
      <c r="AW114" s="26"/>
      <c r="AX114" s="26"/>
      <c r="AY114" s="26"/>
      <c r="AZ114" s="26"/>
      <c r="BA114" s="26">
        <v>24</v>
      </c>
      <c r="BB114" s="26">
        <v>23</v>
      </c>
      <c r="BC114" s="26"/>
      <c r="BD114" s="26"/>
      <c r="BE114" s="26"/>
      <c r="BF114" s="26"/>
      <c r="BG114" s="26"/>
      <c r="BH114" s="26">
        <f t="shared" si="32"/>
        <v>1227</v>
      </c>
      <c r="BI114" s="6">
        <f t="shared" si="51"/>
        <v>72.03</v>
      </c>
      <c r="BJ114" s="6">
        <f t="shared" si="34"/>
        <v>83.740000000000009</v>
      </c>
      <c r="BL114" s="48">
        <f>VLOOKUP(H114,[1]NOI!F:K,6,FALSE)*-1</f>
        <v>-17</v>
      </c>
      <c r="BM114" s="6">
        <f t="shared" si="35"/>
        <v>66.740000000000009</v>
      </c>
      <c r="BN114" s="6">
        <f t="shared" si="36"/>
        <v>11.710000000000008</v>
      </c>
      <c r="BO114" s="82">
        <f t="shared" si="37"/>
        <v>0.13983759254836406</v>
      </c>
      <c r="BP114" s="6">
        <f t="shared" si="27"/>
        <v>10804.5</v>
      </c>
      <c r="BQ114" s="6">
        <f t="shared" si="28"/>
        <v>12561.000000000002</v>
      </c>
      <c r="BU114" s="6">
        <f t="shared" si="38"/>
        <v>87.83</v>
      </c>
      <c r="BW114" s="48">
        <f t="shared" si="52"/>
        <v>-17</v>
      </c>
      <c r="BX114" s="6">
        <f t="shared" si="39"/>
        <v>70.83</v>
      </c>
      <c r="BY114" s="6">
        <f t="shared" si="40"/>
        <v>15.799999999999997</v>
      </c>
      <c r="BZ114" s="82">
        <f t="shared" si="41"/>
        <v>0.17989297506546736</v>
      </c>
      <c r="CA114" s="6">
        <f t="shared" si="29"/>
        <v>10804.5</v>
      </c>
      <c r="CB114" s="6">
        <f t="shared" si="30"/>
        <v>13174.5</v>
      </c>
      <c r="CF114" s="82"/>
      <c r="CG114" s="6">
        <f t="shared" si="42"/>
        <v>88380.81</v>
      </c>
      <c r="CH114" s="6">
        <f t="shared" si="43"/>
        <v>102748.98000000001</v>
      </c>
      <c r="CL114" s="82"/>
      <c r="CM114" s="6">
        <f t="shared" si="44"/>
        <v>88380.81</v>
      </c>
      <c r="CN114" s="6">
        <f t="shared" si="45"/>
        <v>107767.41</v>
      </c>
    </row>
    <row r="115" spans="1:92" x14ac:dyDescent="0.25">
      <c r="A115" s="22">
        <v>113</v>
      </c>
      <c r="B115" s="23">
        <v>111</v>
      </c>
      <c r="C115" s="24" t="s">
        <v>14</v>
      </c>
      <c r="D115" s="53" t="s">
        <v>1131</v>
      </c>
      <c r="E115" s="23">
        <v>305583</v>
      </c>
      <c r="F115" s="24" t="s">
        <v>1132</v>
      </c>
      <c r="G115" s="24" t="s">
        <v>1133</v>
      </c>
      <c r="H115" s="71" t="str">
        <f t="shared" si="31"/>
        <v>100307-64421/521241</v>
      </c>
      <c r="I115" s="23">
        <v>100307</v>
      </c>
      <c r="J115" s="24" t="s">
        <v>1103</v>
      </c>
      <c r="K115" s="24" t="s">
        <v>19</v>
      </c>
      <c r="L115" s="24" t="s">
        <v>1134</v>
      </c>
      <c r="M115" s="24" t="s">
        <v>21</v>
      </c>
      <c r="N115" s="25">
        <v>45108</v>
      </c>
      <c r="O115" s="25">
        <v>45473</v>
      </c>
      <c r="P115" s="10"/>
      <c r="Q115" s="10"/>
      <c r="R115" s="10"/>
      <c r="S115" s="11"/>
      <c r="T115" s="14"/>
      <c r="U115" s="14"/>
      <c r="V115" s="14"/>
      <c r="W115" s="14"/>
      <c r="X115" s="18"/>
      <c r="Y115" s="18"/>
      <c r="Z115" s="18">
        <v>17.89</v>
      </c>
      <c r="AA115" s="18" t="s">
        <v>1643</v>
      </c>
      <c r="AB115" s="6"/>
      <c r="AC115" s="26">
        <v>1342</v>
      </c>
      <c r="AD115" s="26"/>
      <c r="AE115" s="26"/>
      <c r="AF115" s="26">
        <v>31</v>
      </c>
      <c r="AG115" s="26"/>
      <c r="AH115" s="26">
        <v>10</v>
      </c>
      <c r="AI115" s="26"/>
      <c r="AJ115" s="26"/>
      <c r="AK115" s="26"/>
      <c r="AL115" s="26"/>
      <c r="AM115" s="26"/>
      <c r="AN115" s="26">
        <v>198</v>
      </c>
      <c r="AO115" s="26">
        <v>290</v>
      </c>
      <c r="AP115" s="26"/>
      <c r="AQ115" s="26"/>
      <c r="AR115" s="26"/>
      <c r="AS115" s="26">
        <v>19</v>
      </c>
      <c r="AT115" s="26"/>
      <c r="AU115" s="26"/>
      <c r="AV115" s="26">
        <v>1</v>
      </c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>
        <f t="shared" si="32"/>
        <v>549</v>
      </c>
      <c r="BI115" s="6">
        <f t="shared" si="51"/>
        <v>17.89</v>
      </c>
      <c r="BJ115" s="6">
        <f t="shared" si="34"/>
        <v>20.790000000000003</v>
      </c>
      <c r="BM115" s="6">
        <f t="shared" si="35"/>
        <v>20.790000000000003</v>
      </c>
      <c r="BN115" s="6">
        <f t="shared" si="36"/>
        <v>2.9000000000000021</v>
      </c>
      <c r="BO115" s="82">
        <f t="shared" si="37"/>
        <v>0.13949013949013958</v>
      </c>
      <c r="BP115" s="6">
        <f t="shared" si="27"/>
        <v>24008.38</v>
      </c>
      <c r="BQ115" s="6">
        <f t="shared" si="28"/>
        <v>27900.180000000004</v>
      </c>
      <c r="BU115" s="6">
        <f t="shared" si="38"/>
        <v>21.8</v>
      </c>
      <c r="BX115" s="6">
        <f t="shared" si="39"/>
        <v>21.8</v>
      </c>
      <c r="BY115" s="6">
        <f t="shared" si="40"/>
        <v>3.91</v>
      </c>
      <c r="BZ115" s="82">
        <f t="shared" si="41"/>
        <v>0.17935779816513761</v>
      </c>
      <c r="CA115" s="6">
        <f t="shared" si="29"/>
        <v>24008.38</v>
      </c>
      <c r="CB115" s="6">
        <f t="shared" si="30"/>
        <v>29255.600000000002</v>
      </c>
      <c r="CF115" s="82"/>
      <c r="CG115" s="6">
        <f t="shared" si="42"/>
        <v>9821.61</v>
      </c>
      <c r="CH115" s="6">
        <f t="shared" si="43"/>
        <v>11413.710000000001</v>
      </c>
      <c r="CL115" s="82"/>
      <c r="CM115" s="6">
        <f t="shared" si="44"/>
        <v>9821.61</v>
      </c>
      <c r="CN115" s="6">
        <f t="shared" si="45"/>
        <v>11968.2</v>
      </c>
    </row>
    <row r="116" spans="1:92" x14ac:dyDescent="0.25">
      <c r="A116" s="22">
        <v>114</v>
      </c>
      <c r="B116" s="23">
        <v>112</v>
      </c>
      <c r="C116" s="24" t="s">
        <v>14</v>
      </c>
      <c r="D116" s="53" t="s">
        <v>1135</v>
      </c>
      <c r="E116" s="23">
        <v>410081</v>
      </c>
      <c r="F116" s="23">
        <v>39946</v>
      </c>
      <c r="G116" s="24" t="s">
        <v>1136</v>
      </c>
      <c r="H116" s="71" t="str">
        <f t="shared" si="31"/>
        <v>100307-39946</v>
      </c>
      <c r="I116" s="23">
        <v>100307</v>
      </c>
      <c r="J116" s="24" t="s">
        <v>1103</v>
      </c>
      <c r="K116" s="24" t="s">
        <v>19</v>
      </c>
      <c r="L116" s="24" t="s">
        <v>1137</v>
      </c>
      <c r="M116" s="24" t="s">
        <v>21</v>
      </c>
      <c r="N116" s="25">
        <v>45108</v>
      </c>
      <c r="O116" s="25">
        <v>45473</v>
      </c>
      <c r="P116" s="10"/>
      <c r="Q116" s="10"/>
      <c r="R116" s="10"/>
      <c r="S116" s="11"/>
      <c r="T116" s="14"/>
      <c r="U116" s="14"/>
      <c r="V116" s="14"/>
      <c r="W116" s="14"/>
      <c r="X116" s="18"/>
      <c r="Y116" s="18"/>
      <c r="Z116" s="18">
        <v>66.36</v>
      </c>
      <c r="AA116" s="18" t="s">
        <v>1671</v>
      </c>
      <c r="AB116" s="6"/>
      <c r="AC116" s="26">
        <v>693</v>
      </c>
      <c r="AD116" s="26"/>
      <c r="AE116" s="26"/>
      <c r="AF116" s="26"/>
      <c r="AG116" s="26">
        <v>27</v>
      </c>
      <c r="AH116" s="26"/>
      <c r="AI116" s="26">
        <v>2</v>
      </c>
      <c r="AJ116" s="26">
        <v>4</v>
      </c>
      <c r="AK116" s="26"/>
      <c r="AL116" s="26"/>
      <c r="AM116" s="26"/>
      <c r="AN116" s="26"/>
      <c r="AO116" s="26">
        <v>75</v>
      </c>
      <c r="AP116" s="26"/>
      <c r="AQ116" s="26"/>
      <c r="AR116" s="26">
        <v>1</v>
      </c>
      <c r="AS116" s="26"/>
      <c r="AT116" s="26"/>
      <c r="AU116" s="26"/>
      <c r="AV116" s="26"/>
      <c r="AW116" s="26"/>
      <c r="AX116" s="26">
        <v>5</v>
      </c>
      <c r="AY116" s="26"/>
      <c r="AZ116" s="26"/>
      <c r="BA116" s="26"/>
      <c r="BB116" s="26"/>
      <c r="BC116" s="26"/>
      <c r="BD116" s="26"/>
      <c r="BE116" s="26"/>
      <c r="BF116" s="26"/>
      <c r="BG116" s="26"/>
      <c r="BH116" s="26">
        <f t="shared" si="32"/>
        <v>114</v>
      </c>
      <c r="BI116" s="6">
        <f t="shared" si="51"/>
        <v>66.36</v>
      </c>
      <c r="BJ116" s="6">
        <f t="shared" si="34"/>
        <v>77.150000000000006</v>
      </c>
      <c r="BL116" s="48">
        <f>VLOOKUP(H116,[1]NOI!F:K,6,FALSE)*-1</f>
        <v>-26.29</v>
      </c>
      <c r="BM116" s="6">
        <f t="shared" si="35"/>
        <v>50.860000000000007</v>
      </c>
      <c r="BN116" s="6">
        <f t="shared" si="36"/>
        <v>10.790000000000006</v>
      </c>
      <c r="BO116" s="82">
        <f t="shared" si="37"/>
        <v>0.13985742060920292</v>
      </c>
      <c r="BP116" s="6">
        <f t="shared" si="27"/>
        <v>45987.48</v>
      </c>
      <c r="BQ116" s="6">
        <f t="shared" si="28"/>
        <v>53464.950000000004</v>
      </c>
      <c r="BU116" s="6">
        <f t="shared" si="38"/>
        <v>80.910000000000011</v>
      </c>
      <c r="BW116" s="48">
        <f>BL116</f>
        <v>-26.29</v>
      </c>
      <c r="BX116" s="6">
        <f t="shared" si="39"/>
        <v>54.620000000000012</v>
      </c>
      <c r="BY116" s="6">
        <f t="shared" si="40"/>
        <v>14.550000000000011</v>
      </c>
      <c r="BZ116" s="82">
        <f t="shared" si="41"/>
        <v>0.17982944011865046</v>
      </c>
      <c r="CA116" s="6">
        <f t="shared" si="29"/>
        <v>45987.48</v>
      </c>
      <c r="CB116" s="6">
        <f t="shared" si="30"/>
        <v>56070.630000000005</v>
      </c>
      <c r="CF116" s="82"/>
      <c r="CG116" s="6">
        <f t="shared" si="42"/>
        <v>7565.04</v>
      </c>
      <c r="CH116" s="6">
        <f t="shared" si="43"/>
        <v>8795.1</v>
      </c>
      <c r="CL116" s="82"/>
      <c r="CM116" s="6">
        <f t="shared" si="44"/>
        <v>7565.04</v>
      </c>
      <c r="CN116" s="6">
        <f t="shared" si="45"/>
        <v>9223.7400000000016</v>
      </c>
    </row>
    <row r="117" spans="1:92" x14ac:dyDescent="0.25">
      <c r="A117" s="22">
        <v>115</v>
      </c>
      <c r="B117" s="23">
        <v>113</v>
      </c>
      <c r="C117" s="24" t="s">
        <v>14</v>
      </c>
      <c r="D117" s="53" t="s">
        <v>1138</v>
      </c>
      <c r="E117" s="23">
        <v>133859</v>
      </c>
      <c r="F117" s="24" t="s">
        <v>1139</v>
      </c>
      <c r="G117" s="24" t="s">
        <v>1140</v>
      </c>
      <c r="H117" s="71" t="str">
        <f t="shared" si="31"/>
        <v>100170-550473/00075</v>
      </c>
      <c r="I117" s="23">
        <v>100170</v>
      </c>
      <c r="J117" s="24" t="s">
        <v>1141</v>
      </c>
      <c r="K117" s="24" t="s">
        <v>19</v>
      </c>
      <c r="L117" s="24" t="s">
        <v>1040</v>
      </c>
      <c r="M117" s="24" t="s">
        <v>21</v>
      </c>
      <c r="N117" s="25">
        <v>45108</v>
      </c>
      <c r="O117" s="25">
        <v>45473</v>
      </c>
      <c r="P117" s="10"/>
      <c r="Q117" s="10"/>
      <c r="R117" s="10"/>
      <c r="S117" s="11"/>
      <c r="T117" s="14"/>
      <c r="U117" s="14"/>
      <c r="V117" s="14"/>
      <c r="W117" s="14"/>
      <c r="X117" s="18"/>
      <c r="Y117" s="18"/>
      <c r="Z117" s="18">
        <v>26.57</v>
      </c>
      <c r="AA117" s="18" t="s">
        <v>1643</v>
      </c>
      <c r="AB117" s="6"/>
      <c r="AC117" s="26">
        <v>2050</v>
      </c>
      <c r="AD117" s="26"/>
      <c r="AE117" s="26"/>
      <c r="AF117" s="26"/>
      <c r="AG117" s="26"/>
      <c r="AH117" s="26">
        <v>1</v>
      </c>
      <c r="AI117" s="26"/>
      <c r="AJ117" s="26"/>
      <c r="AK117" s="26"/>
      <c r="AL117" s="26">
        <v>45</v>
      </c>
      <c r="AM117" s="26"/>
      <c r="AN117" s="26"/>
      <c r="AO117" s="26"/>
      <c r="AP117" s="26"/>
      <c r="AQ117" s="26">
        <v>215</v>
      </c>
      <c r="AR117" s="26">
        <v>1</v>
      </c>
      <c r="AS117" s="26"/>
      <c r="AT117" s="26"/>
      <c r="AU117" s="26">
        <v>1</v>
      </c>
      <c r="AV117" s="26"/>
      <c r="AW117" s="26"/>
      <c r="AX117" s="26"/>
      <c r="AY117" s="26"/>
      <c r="AZ117" s="26"/>
      <c r="BA117" s="26">
        <v>6</v>
      </c>
      <c r="BB117" s="26"/>
      <c r="BC117" s="26"/>
      <c r="BD117" s="26"/>
      <c r="BE117" s="26"/>
      <c r="BF117" s="26">
        <v>2</v>
      </c>
      <c r="BG117" s="26"/>
      <c r="BH117" s="26">
        <f t="shared" si="32"/>
        <v>271</v>
      </c>
      <c r="BI117" s="6">
        <f t="shared" si="51"/>
        <v>26.57</v>
      </c>
      <c r="BJ117" s="6">
        <f t="shared" si="34"/>
        <v>30.880000000000003</v>
      </c>
      <c r="BM117" s="6">
        <f t="shared" si="35"/>
        <v>30.880000000000003</v>
      </c>
      <c r="BN117" s="6">
        <f t="shared" si="36"/>
        <v>4.3100000000000023</v>
      </c>
      <c r="BO117" s="82">
        <f t="shared" si="37"/>
        <v>0.13957253886010368</v>
      </c>
      <c r="BP117" s="6">
        <f t="shared" si="27"/>
        <v>54468.5</v>
      </c>
      <c r="BQ117" s="6">
        <f t="shared" si="28"/>
        <v>63304.000000000007</v>
      </c>
      <c r="BU117" s="6">
        <f t="shared" si="38"/>
        <v>32.39</v>
      </c>
      <c r="BX117" s="6">
        <f t="shared" si="39"/>
        <v>32.39</v>
      </c>
      <c r="BY117" s="6">
        <f t="shared" si="40"/>
        <v>5.82</v>
      </c>
      <c r="BZ117" s="82">
        <f t="shared" si="41"/>
        <v>0.17968508799012042</v>
      </c>
      <c r="CA117" s="6">
        <f t="shared" si="29"/>
        <v>54468.5</v>
      </c>
      <c r="CB117" s="6">
        <f t="shared" si="30"/>
        <v>66399.5</v>
      </c>
      <c r="CF117" s="82"/>
      <c r="CG117" s="6">
        <f t="shared" si="42"/>
        <v>7200.47</v>
      </c>
      <c r="CH117" s="6">
        <f t="shared" si="43"/>
        <v>8368.4800000000014</v>
      </c>
      <c r="CL117" s="82"/>
      <c r="CM117" s="6">
        <f t="shared" si="44"/>
        <v>7200.47</v>
      </c>
      <c r="CN117" s="6">
        <f t="shared" si="45"/>
        <v>8777.69</v>
      </c>
    </row>
    <row r="118" spans="1:92" x14ac:dyDescent="0.25">
      <c r="A118" s="22">
        <v>116</v>
      </c>
      <c r="B118" s="23">
        <v>114</v>
      </c>
      <c r="C118" s="24" t="s">
        <v>14</v>
      </c>
      <c r="D118" s="53" t="s">
        <v>1142</v>
      </c>
      <c r="E118" s="23">
        <v>113756</v>
      </c>
      <c r="F118" s="23">
        <v>2000</v>
      </c>
      <c r="G118" s="24" t="s">
        <v>1143</v>
      </c>
      <c r="H118" s="71" t="str">
        <f t="shared" si="31"/>
        <v>100382-2000</v>
      </c>
      <c r="I118" s="23">
        <v>100382</v>
      </c>
      <c r="J118" s="24" t="s">
        <v>1144</v>
      </c>
      <c r="K118" s="24" t="s">
        <v>19</v>
      </c>
      <c r="L118" s="24" t="s">
        <v>1145</v>
      </c>
      <c r="M118" s="24" t="s">
        <v>21</v>
      </c>
      <c r="N118" s="25">
        <v>45108</v>
      </c>
      <c r="O118" s="25">
        <v>45473</v>
      </c>
      <c r="P118" s="10">
        <f>T118</f>
        <v>45.12</v>
      </c>
      <c r="Q118" s="10"/>
      <c r="R118" s="10"/>
      <c r="S118" s="11"/>
      <c r="T118" s="14">
        <v>45.12</v>
      </c>
      <c r="U118" s="14">
        <v>1</v>
      </c>
      <c r="V118" s="14"/>
      <c r="W118" s="14"/>
      <c r="X118" s="18"/>
      <c r="Y118" s="18"/>
      <c r="Z118" s="18"/>
      <c r="AA118" s="18"/>
      <c r="AB118" s="6"/>
      <c r="AC118" s="26">
        <v>366</v>
      </c>
      <c r="AD118" s="26">
        <v>8</v>
      </c>
      <c r="AE118" s="26"/>
      <c r="AF118" s="26"/>
      <c r="AG118" s="26">
        <v>2</v>
      </c>
      <c r="AH118" s="26"/>
      <c r="AI118" s="26"/>
      <c r="AJ118" s="26"/>
      <c r="AK118" s="26">
        <v>2</v>
      </c>
      <c r="AL118" s="26"/>
      <c r="AM118" s="26"/>
      <c r="AN118" s="26">
        <v>2</v>
      </c>
      <c r="AO118" s="26"/>
      <c r="AP118" s="26"/>
      <c r="AQ118" s="26">
        <v>8</v>
      </c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>
        <v>99</v>
      </c>
      <c r="BG118" s="26"/>
      <c r="BH118" s="26">
        <f t="shared" si="32"/>
        <v>121</v>
      </c>
      <c r="BI118" s="6">
        <f t="shared" ref="BI118:BI123" si="53">T118+U118</f>
        <v>46.12</v>
      </c>
      <c r="BJ118" s="6">
        <f t="shared" si="34"/>
        <v>53.61</v>
      </c>
      <c r="BM118" s="6">
        <f t="shared" si="35"/>
        <v>53.61</v>
      </c>
      <c r="BN118" s="6">
        <f t="shared" si="36"/>
        <v>7.490000000000002</v>
      </c>
      <c r="BO118" s="82">
        <f t="shared" si="37"/>
        <v>0.13971274016041788</v>
      </c>
      <c r="BP118" s="6">
        <f t="shared" si="27"/>
        <v>16879.919999999998</v>
      </c>
      <c r="BQ118" s="6">
        <f t="shared" si="28"/>
        <v>19621.259999999998</v>
      </c>
      <c r="BU118" s="6">
        <f t="shared" si="38"/>
        <v>56.23</v>
      </c>
      <c r="BX118" s="6">
        <f t="shared" si="39"/>
        <v>56.23</v>
      </c>
      <c r="BY118" s="6">
        <f t="shared" si="40"/>
        <v>10.11</v>
      </c>
      <c r="BZ118" s="82">
        <f t="shared" si="41"/>
        <v>0.17979726124844389</v>
      </c>
      <c r="CA118" s="6">
        <f t="shared" si="29"/>
        <v>16879.919999999998</v>
      </c>
      <c r="CB118" s="6">
        <f t="shared" si="30"/>
        <v>20580.18</v>
      </c>
      <c r="CF118" s="82"/>
      <c r="CG118" s="6">
        <f t="shared" si="42"/>
        <v>5580.5199999999995</v>
      </c>
      <c r="CH118" s="6">
        <f t="shared" si="43"/>
        <v>6486.8099999999995</v>
      </c>
      <c r="CL118" s="82"/>
      <c r="CM118" s="6">
        <f t="shared" si="44"/>
        <v>5580.5199999999995</v>
      </c>
      <c r="CN118" s="6">
        <f t="shared" si="45"/>
        <v>6803.83</v>
      </c>
    </row>
    <row r="119" spans="1:92" x14ac:dyDescent="0.25">
      <c r="A119" s="22">
        <v>117</v>
      </c>
      <c r="B119" s="23">
        <v>115</v>
      </c>
      <c r="C119" s="24" t="s">
        <v>14</v>
      </c>
      <c r="D119" s="53" t="s">
        <v>1146</v>
      </c>
      <c r="E119" s="23">
        <v>134408</v>
      </c>
      <c r="F119" s="23">
        <v>1500</v>
      </c>
      <c r="G119" s="24" t="s">
        <v>1147</v>
      </c>
      <c r="H119" s="71" t="str">
        <f t="shared" si="31"/>
        <v>100382-1500</v>
      </c>
      <c r="I119" s="23">
        <v>100382</v>
      </c>
      <c r="J119" s="24" t="s">
        <v>1144</v>
      </c>
      <c r="K119" s="24" t="s">
        <v>19</v>
      </c>
      <c r="L119" s="24" t="s">
        <v>1145</v>
      </c>
      <c r="M119" s="24" t="s">
        <v>21</v>
      </c>
      <c r="N119" s="25">
        <v>45108</v>
      </c>
      <c r="O119" s="25">
        <v>45473</v>
      </c>
      <c r="P119" s="10">
        <f>T119</f>
        <v>45.12</v>
      </c>
      <c r="Q119" s="10"/>
      <c r="R119" s="10"/>
      <c r="S119" s="11"/>
      <c r="T119" s="14">
        <v>45.12</v>
      </c>
      <c r="U119" s="14">
        <v>1</v>
      </c>
      <c r="V119" s="14"/>
      <c r="W119" s="14"/>
      <c r="X119" s="18"/>
      <c r="Y119" s="18"/>
      <c r="Z119" s="18"/>
      <c r="AA119" s="18"/>
      <c r="AB119" s="6"/>
      <c r="AC119" s="26">
        <v>1283</v>
      </c>
      <c r="AD119" s="26"/>
      <c r="AE119" s="26"/>
      <c r="AF119" s="26"/>
      <c r="AG119" s="26"/>
      <c r="AH119" s="26">
        <v>111</v>
      </c>
      <c r="AI119" s="26"/>
      <c r="AJ119" s="26"/>
      <c r="AK119" s="26"/>
      <c r="AL119" s="26"/>
      <c r="AM119" s="26"/>
      <c r="AN119" s="26">
        <v>88</v>
      </c>
      <c r="AO119" s="26"/>
      <c r="AP119" s="26">
        <v>2</v>
      </c>
      <c r="AQ119" s="26">
        <v>56</v>
      </c>
      <c r="AR119" s="26">
        <v>25</v>
      </c>
      <c r="AS119" s="26"/>
      <c r="AT119" s="26">
        <v>2</v>
      </c>
      <c r="AU119" s="26">
        <v>17</v>
      </c>
      <c r="AV119" s="26"/>
      <c r="AW119" s="26"/>
      <c r="AX119" s="26"/>
      <c r="AY119" s="26"/>
      <c r="AZ119" s="26">
        <v>38</v>
      </c>
      <c r="BA119" s="26"/>
      <c r="BB119" s="26">
        <v>1</v>
      </c>
      <c r="BC119" s="26"/>
      <c r="BD119" s="26"/>
      <c r="BE119" s="26"/>
      <c r="BF119" s="26">
        <v>77</v>
      </c>
      <c r="BG119" s="26"/>
      <c r="BH119" s="26">
        <f t="shared" si="32"/>
        <v>417</v>
      </c>
      <c r="BI119" s="6">
        <f t="shared" si="53"/>
        <v>46.12</v>
      </c>
      <c r="BJ119" s="6">
        <f t="shared" si="34"/>
        <v>53.61</v>
      </c>
      <c r="BM119" s="6">
        <f t="shared" si="35"/>
        <v>53.61</v>
      </c>
      <c r="BN119" s="6">
        <f t="shared" si="36"/>
        <v>7.490000000000002</v>
      </c>
      <c r="BO119" s="82">
        <f t="shared" si="37"/>
        <v>0.13971274016041788</v>
      </c>
      <c r="BP119" s="6">
        <f t="shared" si="27"/>
        <v>59171.96</v>
      </c>
      <c r="BQ119" s="6">
        <f t="shared" si="28"/>
        <v>68781.63</v>
      </c>
      <c r="BU119" s="6">
        <f t="shared" si="38"/>
        <v>56.23</v>
      </c>
      <c r="BX119" s="6">
        <f t="shared" si="39"/>
        <v>56.23</v>
      </c>
      <c r="BY119" s="6">
        <f t="shared" si="40"/>
        <v>10.11</v>
      </c>
      <c r="BZ119" s="82">
        <f t="shared" si="41"/>
        <v>0.17979726124844389</v>
      </c>
      <c r="CA119" s="6">
        <f t="shared" si="29"/>
        <v>59171.96</v>
      </c>
      <c r="CB119" s="6">
        <f t="shared" si="30"/>
        <v>72143.09</v>
      </c>
      <c r="CF119" s="82"/>
      <c r="CG119" s="6">
        <f t="shared" si="42"/>
        <v>19232.039999999997</v>
      </c>
      <c r="CH119" s="6">
        <f t="shared" si="43"/>
        <v>22355.37</v>
      </c>
      <c r="CL119" s="82"/>
      <c r="CM119" s="6">
        <f t="shared" si="44"/>
        <v>19232.039999999997</v>
      </c>
      <c r="CN119" s="6">
        <f t="shared" si="45"/>
        <v>23447.91</v>
      </c>
    </row>
    <row r="120" spans="1:92" x14ac:dyDescent="0.25">
      <c r="A120" s="22">
        <v>118</v>
      </c>
      <c r="B120" s="23">
        <v>115</v>
      </c>
      <c r="C120" s="24" t="s">
        <v>14</v>
      </c>
      <c r="D120" s="53" t="s">
        <v>1146</v>
      </c>
      <c r="E120" s="23">
        <v>134408</v>
      </c>
      <c r="F120" s="23">
        <v>1500</v>
      </c>
      <c r="G120" s="24" t="s">
        <v>1147</v>
      </c>
      <c r="H120" s="71" t="str">
        <f t="shared" si="31"/>
        <v>100382-1500</v>
      </c>
      <c r="I120" s="23">
        <v>100382</v>
      </c>
      <c r="J120" s="24" t="s">
        <v>1144</v>
      </c>
      <c r="K120" s="24" t="s">
        <v>19</v>
      </c>
      <c r="L120" s="24" t="s">
        <v>1145</v>
      </c>
      <c r="M120" s="24" t="s">
        <v>21</v>
      </c>
      <c r="N120" s="25">
        <v>45108</v>
      </c>
      <c r="O120" s="25">
        <v>45473</v>
      </c>
      <c r="P120" s="10"/>
      <c r="Q120" s="10"/>
      <c r="R120" s="10"/>
      <c r="S120" s="11"/>
      <c r="T120" s="14">
        <v>45.12</v>
      </c>
      <c r="U120" s="14">
        <v>1</v>
      </c>
      <c r="V120" s="14"/>
      <c r="W120" s="14"/>
      <c r="X120" s="18"/>
      <c r="Y120" s="18"/>
      <c r="Z120" s="18"/>
      <c r="AA120" s="18"/>
      <c r="AB120" s="6"/>
      <c r="AC120" s="26">
        <v>1283</v>
      </c>
      <c r="AD120" s="26"/>
      <c r="AE120" s="26"/>
      <c r="AF120" s="26"/>
      <c r="AG120" s="26"/>
      <c r="AH120" s="26">
        <v>111</v>
      </c>
      <c r="AI120" s="26"/>
      <c r="AJ120" s="26"/>
      <c r="AK120" s="26"/>
      <c r="AL120" s="26"/>
      <c r="AM120" s="26"/>
      <c r="AN120" s="26">
        <v>88</v>
      </c>
      <c r="AO120" s="26"/>
      <c r="AP120" s="26">
        <v>2</v>
      </c>
      <c r="AQ120" s="26">
        <v>56</v>
      </c>
      <c r="AR120" s="26">
        <v>25</v>
      </c>
      <c r="AS120" s="26"/>
      <c r="AT120" s="26">
        <v>2</v>
      </c>
      <c r="AU120" s="26">
        <v>17</v>
      </c>
      <c r="AV120" s="26"/>
      <c r="AW120" s="26"/>
      <c r="AX120" s="26"/>
      <c r="AY120" s="26"/>
      <c r="AZ120" s="26">
        <v>38</v>
      </c>
      <c r="BA120" s="26"/>
      <c r="BB120" s="26">
        <v>1</v>
      </c>
      <c r="BC120" s="26"/>
      <c r="BD120" s="26"/>
      <c r="BE120" s="26"/>
      <c r="BF120" s="26">
        <v>77</v>
      </c>
      <c r="BG120" s="26"/>
      <c r="BH120" s="26">
        <f t="shared" si="32"/>
        <v>417</v>
      </c>
      <c r="BI120" s="6">
        <f t="shared" si="53"/>
        <v>46.12</v>
      </c>
      <c r="BJ120" s="6">
        <f t="shared" si="34"/>
        <v>53.61</v>
      </c>
      <c r="BM120" s="6">
        <f t="shared" si="35"/>
        <v>53.61</v>
      </c>
      <c r="BN120" s="6">
        <f t="shared" si="36"/>
        <v>7.490000000000002</v>
      </c>
      <c r="BO120" s="82">
        <f t="shared" si="37"/>
        <v>0.13971274016041788</v>
      </c>
      <c r="BP120" s="6">
        <f t="shared" si="27"/>
        <v>59171.96</v>
      </c>
      <c r="BQ120" s="6">
        <f t="shared" si="28"/>
        <v>68781.63</v>
      </c>
      <c r="BU120" s="6">
        <f t="shared" si="38"/>
        <v>56.23</v>
      </c>
      <c r="BX120" s="6">
        <f t="shared" si="39"/>
        <v>56.23</v>
      </c>
      <c r="BY120" s="6">
        <f t="shared" si="40"/>
        <v>10.11</v>
      </c>
      <c r="BZ120" s="82">
        <f t="shared" si="41"/>
        <v>0.17979726124844389</v>
      </c>
      <c r="CA120" s="6">
        <f t="shared" si="29"/>
        <v>59171.96</v>
      </c>
      <c r="CB120" s="6">
        <f t="shared" si="30"/>
        <v>72143.09</v>
      </c>
      <c r="CF120" s="82"/>
      <c r="CG120" s="6">
        <f t="shared" si="42"/>
        <v>19232.039999999997</v>
      </c>
      <c r="CH120" s="6">
        <f t="shared" si="43"/>
        <v>22355.37</v>
      </c>
      <c r="CL120" s="82"/>
      <c r="CM120" s="6">
        <f t="shared" si="44"/>
        <v>19232.039999999997</v>
      </c>
      <c r="CN120" s="6">
        <f t="shared" si="45"/>
        <v>23447.91</v>
      </c>
    </row>
    <row r="121" spans="1:92" x14ac:dyDescent="0.25">
      <c r="A121" s="22">
        <v>119</v>
      </c>
      <c r="B121" s="23">
        <v>116</v>
      </c>
      <c r="C121" s="24" t="s">
        <v>14</v>
      </c>
      <c r="D121" s="53" t="s">
        <v>1148</v>
      </c>
      <c r="E121" s="23">
        <v>133841</v>
      </c>
      <c r="F121" s="23">
        <v>1450</v>
      </c>
      <c r="G121" s="24" t="s">
        <v>1149</v>
      </c>
      <c r="H121" s="71" t="str">
        <f t="shared" si="31"/>
        <v>100382-1450</v>
      </c>
      <c r="I121" s="23">
        <v>100382</v>
      </c>
      <c r="J121" s="24" t="s">
        <v>1144</v>
      </c>
      <c r="K121" s="24" t="s">
        <v>19</v>
      </c>
      <c r="L121" s="24" t="s">
        <v>1150</v>
      </c>
      <c r="M121" s="24" t="s">
        <v>21</v>
      </c>
      <c r="N121" s="25">
        <v>45108</v>
      </c>
      <c r="O121" s="25">
        <v>45473</v>
      </c>
      <c r="P121" s="10">
        <f t="shared" ref="P121:P123" si="54">T121</f>
        <v>39.479999999999997</v>
      </c>
      <c r="Q121" s="10"/>
      <c r="R121" s="10"/>
      <c r="S121" s="11"/>
      <c r="T121" s="14">
        <v>39.479999999999997</v>
      </c>
      <c r="U121" s="14">
        <v>1</v>
      </c>
      <c r="V121" s="14"/>
      <c r="W121" s="14"/>
      <c r="X121" s="18"/>
      <c r="Y121" s="18"/>
      <c r="Z121" s="18"/>
      <c r="AA121" s="18"/>
      <c r="AB121" s="6"/>
      <c r="AC121" s="26">
        <v>15508</v>
      </c>
      <c r="AD121" s="26">
        <v>389</v>
      </c>
      <c r="AE121" s="26">
        <v>233</v>
      </c>
      <c r="AF121" s="26">
        <v>354</v>
      </c>
      <c r="AG121" s="26">
        <v>227</v>
      </c>
      <c r="AH121" s="26">
        <v>342</v>
      </c>
      <c r="AI121" s="26">
        <v>126</v>
      </c>
      <c r="AJ121" s="26">
        <v>225</v>
      </c>
      <c r="AK121" s="26">
        <v>309</v>
      </c>
      <c r="AL121" s="26">
        <v>165</v>
      </c>
      <c r="AM121" s="26">
        <v>595</v>
      </c>
      <c r="AN121" s="26"/>
      <c r="AO121" s="26">
        <v>508</v>
      </c>
      <c r="AP121" s="26">
        <v>122</v>
      </c>
      <c r="AQ121" s="26"/>
      <c r="AR121" s="26">
        <v>68</v>
      </c>
      <c r="AS121" s="26">
        <v>905</v>
      </c>
      <c r="AT121" s="26">
        <v>144</v>
      </c>
      <c r="AU121" s="26">
        <v>99</v>
      </c>
      <c r="AV121" s="26">
        <v>26</v>
      </c>
      <c r="AW121" s="26">
        <v>489</v>
      </c>
      <c r="AX121" s="26">
        <v>109</v>
      </c>
      <c r="AY121" s="26"/>
      <c r="AZ121" s="26">
        <v>63</v>
      </c>
      <c r="BA121" s="26">
        <v>104</v>
      </c>
      <c r="BB121" s="26">
        <v>185</v>
      </c>
      <c r="BC121" s="26">
        <v>6</v>
      </c>
      <c r="BD121" s="26">
        <v>102</v>
      </c>
      <c r="BE121" s="26"/>
      <c r="BF121" s="26">
        <v>330</v>
      </c>
      <c r="BG121" s="26">
        <v>525</v>
      </c>
      <c r="BH121" s="26">
        <f t="shared" si="32"/>
        <v>6750</v>
      </c>
      <c r="BI121" s="6">
        <f t="shared" si="53"/>
        <v>40.479999999999997</v>
      </c>
      <c r="BJ121" s="6">
        <f t="shared" si="34"/>
        <v>47.05</v>
      </c>
      <c r="BM121" s="6">
        <f t="shared" si="35"/>
        <v>47.05</v>
      </c>
      <c r="BN121" s="6">
        <f t="shared" si="36"/>
        <v>6.57</v>
      </c>
      <c r="BO121" s="82">
        <f t="shared" si="37"/>
        <v>0.13963868225292245</v>
      </c>
      <c r="BP121" s="6">
        <f t="shared" si="27"/>
        <v>627763.84</v>
      </c>
      <c r="BQ121" s="6">
        <f t="shared" si="28"/>
        <v>729651.39999999991</v>
      </c>
      <c r="BU121" s="6">
        <f t="shared" si="38"/>
        <v>49.35</v>
      </c>
      <c r="BX121" s="6">
        <f t="shared" si="39"/>
        <v>49.35</v>
      </c>
      <c r="BY121" s="6">
        <f t="shared" si="40"/>
        <v>8.8700000000000045</v>
      </c>
      <c r="BZ121" s="82">
        <f t="shared" si="41"/>
        <v>0.17973657548125643</v>
      </c>
      <c r="CA121" s="6">
        <f t="shared" si="29"/>
        <v>627763.84</v>
      </c>
      <c r="CB121" s="6">
        <f t="shared" si="30"/>
        <v>765319.8</v>
      </c>
      <c r="CF121" s="82"/>
      <c r="CG121" s="6">
        <f t="shared" si="42"/>
        <v>273240</v>
      </c>
      <c r="CH121" s="6">
        <f t="shared" si="43"/>
        <v>317587.5</v>
      </c>
      <c r="CL121" s="82"/>
      <c r="CM121" s="6">
        <f t="shared" si="44"/>
        <v>273240</v>
      </c>
      <c r="CN121" s="6">
        <f t="shared" si="45"/>
        <v>333112.5</v>
      </c>
    </row>
    <row r="122" spans="1:92" x14ac:dyDescent="0.25">
      <c r="A122" s="22">
        <v>120</v>
      </c>
      <c r="B122" s="23">
        <v>117</v>
      </c>
      <c r="C122" s="24" t="s">
        <v>14</v>
      </c>
      <c r="D122" s="53" t="s">
        <v>1151</v>
      </c>
      <c r="E122" s="23">
        <v>133842</v>
      </c>
      <c r="F122" s="23">
        <v>1451</v>
      </c>
      <c r="G122" s="24" t="s">
        <v>1152</v>
      </c>
      <c r="H122" s="71" t="str">
        <f t="shared" si="31"/>
        <v>100382-1451</v>
      </c>
      <c r="I122" s="23">
        <v>100382</v>
      </c>
      <c r="J122" s="24" t="s">
        <v>1144</v>
      </c>
      <c r="K122" s="24" t="s">
        <v>19</v>
      </c>
      <c r="L122" s="24" t="s">
        <v>1150</v>
      </c>
      <c r="M122" s="24" t="s">
        <v>21</v>
      </c>
      <c r="N122" s="25">
        <v>45108</v>
      </c>
      <c r="O122" s="25">
        <v>45473</v>
      </c>
      <c r="P122" s="10">
        <f t="shared" si="54"/>
        <v>39.479999999999997</v>
      </c>
      <c r="Q122" s="10"/>
      <c r="R122" s="10"/>
      <c r="S122" s="11"/>
      <c r="T122" s="14">
        <v>39.479999999999997</v>
      </c>
      <c r="U122" s="14">
        <v>1</v>
      </c>
      <c r="V122" s="14"/>
      <c r="W122" s="14"/>
      <c r="X122" s="18"/>
      <c r="Y122" s="18"/>
      <c r="Z122" s="18"/>
      <c r="AA122" s="18"/>
      <c r="AB122" s="6"/>
      <c r="AC122" s="26">
        <v>4725</v>
      </c>
      <c r="AD122" s="26"/>
      <c r="AE122" s="26"/>
      <c r="AF122" s="26"/>
      <c r="AG122" s="26"/>
      <c r="AH122" s="26"/>
      <c r="AI122" s="26"/>
      <c r="AJ122" s="26"/>
      <c r="AK122" s="26">
        <v>198</v>
      </c>
      <c r="AL122" s="26"/>
      <c r="AM122" s="26"/>
      <c r="AN122" s="26">
        <v>706</v>
      </c>
      <c r="AO122" s="26"/>
      <c r="AP122" s="26"/>
      <c r="AQ122" s="26"/>
      <c r="AR122" s="26"/>
      <c r="AS122" s="26"/>
      <c r="AT122" s="26"/>
      <c r="AU122" s="26">
        <v>1</v>
      </c>
      <c r="AV122" s="26">
        <v>250</v>
      </c>
      <c r="AW122" s="26"/>
      <c r="AX122" s="26"/>
      <c r="AY122" s="26">
        <v>24</v>
      </c>
      <c r="AZ122" s="26"/>
      <c r="BA122" s="26"/>
      <c r="BB122" s="26">
        <v>13</v>
      </c>
      <c r="BC122" s="26"/>
      <c r="BD122" s="26">
        <v>41</v>
      </c>
      <c r="BE122" s="26"/>
      <c r="BF122" s="26">
        <v>11</v>
      </c>
      <c r="BG122" s="26"/>
      <c r="BH122" s="26">
        <f t="shared" si="32"/>
        <v>1244</v>
      </c>
      <c r="BI122" s="6">
        <f t="shared" si="53"/>
        <v>40.479999999999997</v>
      </c>
      <c r="BJ122" s="6">
        <f t="shared" si="34"/>
        <v>47.05</v>
      </c>
      <c r="BM122" s="6">
        <f t="shared" si="35"/>
        <v>47.05</v>
      </c>
      <c r="BN122" s="6">
        <f t="shared" si="36"/>
        <v>6.57</v>
      </c>
      <c r="BO122" s="82">
        <f t="shared" si="37"/>
        <v>0.13963868225292245</v>
      </c>
      <c r="BP122" s="6">
        <f t="shared" si="27"/>
        <v>191267.99999999997</v>
      </c>
      <c r="BQ122" s="6">
        <f t="shared" si="28"/>
        <v>222311.25</v>
      </c>
      <c r="BU122" s="6">
        <f t="shared" si="38"/>
        <v>49.35</v>
      </c>
      <c r="BX122" s="6">
        <f t="shared" si="39"/>
        <v>49.35</v>
      </c>
      <c r="BY122" s="6">
        <f t="shared" si="40"/>
        <v>8.8700000000000045</v>
      </c>
      <c r="BZ122" s="82">
        <f t="shared" si="41"/>
        <v>0.17973657548125643</v>
      </c>
      <c r="CA122" s="6">
        <f t="shared" si="29"/>
        <v>191267.99999999997</v>
      </c>
      <c r="CB122" s="6">
        <f t="shared" si="30"/>
        <v>233178.75</v>
      </c>
      <c r="CF122" s="82"/>
      <c r="CG122" s="6">
        <f t="shared" si="42"/>
        <v>50357.119999999995</v>
      </c>
      <c r="CH122" s="6">
        <f t="shared" si="43"/>
        <v>58530.2</v>
      </c>
      <c r="CL122" s="82"/>
      <c r="CM122" s="6">
        <f t="shared" si="44"/>
        <v>50357.119999999995</v>
      </c>
      <c r="CN122" s="6">
        <f t="shared" si="45"/>
        <v>61391.4</v>
      </c>
    </row>
    <row r="123" spans="1:92" x14ac:dyDescent="0.25">
      <c r="A123" s="22">
        <v>121</v>
      </c>
      <c r="B123" s="23">
        <v>118</v>
      </c>
      <c r="C123" s="24" t="s">
        <v>14</v>
      </c>
      <c r="D123" s="53" t="s">
        <v>1153</v>
      </c>
      <c r="E123" s="23">
        <v>133843</v>
      </c>
      <c r="F123" s="23">
        <v>1452</v>
      </c>
      <c r="G123" s="24" t="s">
        <v>1154</v>
      </c>
      <c r="H123" s="71" t="str">
        <f t="shared" si="31"/>
        <v>100382-1452</v>
      </c>
      <c r="I123" s="23">
        <v>100382</v>
      </c>
      <c r="J123" s="24" t="s">
        <v>1144</v>
      </c>
      <c r="K123" s="24" t="s">
        <v>19</v>
      </c>
      <c r="L123" s="24" t="s">
        <v>1150</v>
      </c>
      <c r="M123" s="24" t="s">
        <v>21</v>
      </c>
      <c r="N123" s="25">
        <v>45108</v>
      </c>
      <c r="O123" s="25">
        <v>45473</v>
      </c>
      <c r="P123" s="10">
        <f t="shared" si="54"/>
        <v>39.479999999999997</v>
      </c>
      <c r="Q123" s="10"/>
      <c r="R123" s="10"/>
      <c r="S123" s="11"/>
      <c r="T123" s="14">
        <v>39.479999999999997</v>
      </c>
      <c r="U123" s="14">
        <v>1</v>
      </c>
      <c r="V123" s="14"/>
      <c r="W123" s="14"/>
      <c r="X123" s="18"/>
      <c r="Y123" s="18"/>
      <c r="Z123" s="18"/>
      <c r="AA123" s="18"/>
      <c r="AB123" s="6"/>
      <c r="AC123" s="26">
        <v>1660</v>
      </c>
      <c r="AD123" s="26"/>
      <c r="AE123" s="26"/>
      <c r="AF123" s="26"/>
      <c r="AG123" s="26"/>
      <c r="AH123" s="26"/>
      <c r="AI123" s="26">
        <v>329</v>
      </c>
      <c r="AJ123" s="26"/>
      <c r="AK123" s="26"/>
      <c r="AL123" s="26"/>
      <c r="AM123" s="26"/>
      <c r="AN123" s="26">
        <v>325</v>
      </c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>
        <v>467</v>
      </c>
      <c r="AZ123" s="26"/>
      <c r="BA123" s="26"/>
      <c r="BB123" s="26"/>
      <c r="BC123" s="26"/>
      <c r="BD123" s="26">
        <v>44</v>
      </c>
      <c r="BE123" s="26"/>
      <c r="BF123" s="26">
        <v>93</v>
      </c>
      <c r="BG123" s="26"/>
      <c r="BH123" s="26">
        <f t="shared" si="32"/>
        <v>1258</v>
      </c>
      <c r="BI123" s="6">
        <f t="shared" si="53"/>
        <v>40.479999999999997</v>
      </c>
      <c r="BJ123" s="6">
        <f t="shared" si="34"/>
        <v>47.05</v>
      </c>
      <c r="BM123" s="6">
        <f t="shared" si="35"/>
        <v>47.05</v>
      </c>
      <c r="BN123" s="6">
        <f t="shared" si="36"/>
        <v>6.57</v>
      </c>
      <c r="BO123" s="82">
        <f t="shared" si="37"/>
        <v>0.13963868225292245</v>
      </c>
      <c r="BP123" s="6">
        <f t="shared" si="27"/>
        <v>67196.799999999988</v>
      </c>
      <c r="BQ123" s="6">
        <f t="shared" si="28"/>
        <v>78103</v>
      </c>
      <c r="BU123" s="6">
        <f t="shared" si="38"/>
        <v>49.35</v>
      </c>
      <c r="BX123" s="6">
        <f t="shared" si="39"/>
        <v>49.35</v>
      </c>
      <c r="BY123" s="6">
        <f t="shared" si="40"/>
        <v>8.8700000000000045</v>
      </c>
      <c r="BZ123" s="82">
        <f t="shared" si="41"/>
        <v>0.17973657548125643</v>
      </c>
      <c r="CA123" s="6">
        <f t="shared" si="29"/>
        <v>67196.799999999988</v>
      </c>
      <c r="CB123" s="6">
        <f t="shared" si="30"/>
        <v>81921</v>
      </c>
      <c r="CF123" s="82"/>
      <c r="CG123" s="6">
        <f t="shared" si="42"/>
        <v>50923.839999999997</v>
      </c>
      <c r="CH123" s="6">
        <f t="shared" si="43"/>
        <v>59188.899999999994</v>
      </c>
      <c r="CL123" s="82"/>
      <c r="CM123" s="6">
        <f t="shared" si="44"/>
        <v>50923.839999999997</v>
      </c>
      <c r="CN123" s="6">
        <f t="shared" si="45"/>
        <v>62082.3</v>
      </c>
    </row>
    <row r="124" spans="1:92" x14ac:dyDescent="0.25">
      <c r="A124" s="22">
        <v>122</v>
      </c>
      <c r="B124" s="23">
        <v>119</v>
      </c>
      <c r="C124" s="24" t="s">
        <v>14</v>
      </c>
      <c r="D124" s="53" t="s">
        <v>1155</v>
      </c>
      <c r="E124" s="23">
        <v>101360</v>
      </c>
      <c r="F124" s="24" t="s">
        <v>1156</v>
      </c>
      <c r="G124" s="24" t="s">
        <v>1157</v>
      </c>
      <c r="H124" s="71" t="str">
        <f t="shared" si="31"/>
        <v>100170-364102/90222</v>
      </c>
      <c r="I124" s="23">
        <v>100170</v>
      </c>
      <c r="J124" s="24" t="s">
        <v>1158</v>
      </c>
      <c r="K124" s="24" t="s">
        <v>19</v>
      </c>
      <c r="L124" s="24" t="s">
        <v>1030</v>
      </c>
      <c r="M124" s="24" t="s">
        <v>21</v>
      </c>
      <c r="N124" s="25">
        <v>45108</v>
      </c>
      <c r="O124" s="25">
        <v>45473</v>
      </c>
      <c r="P124" s="10"/>
      <c r="Q124" s="10"/>
      <c r="R124" s="10">
        <v>35.119999999999997</v>
      </c>
      <c r="S124" s="11" t="s">
        <v>1641</v>
      </c>
      <c r="T124" s="14"/>
      <c r="U124" s="14"/>
      <c r="V124" s="14">
        <v>35.119999999999997</v>
      </c>
      <c r="W124" s="14"/>
      <c r="X124" s="18"/>
      <c r="Y124" s="18"/>
      <c r="Z124" s="18"/>
      <c r="AA124" s="18"/>
      <c r="AB124" s="6"/>
      <c r="AC124" s="26">
        <v>150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>
        <v>164</v>
      </c>
      <c r="AP124" s="26"/>
      <c r="AQ124" s="26"/>
      <c r="AR124" s="26"/>
      <c r="AS124" s="26"/>
      <c r="AT124" s="26">
        <v>58</v>
      </c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>
        <f t="shared" si="32"/>
        <v>222</v>
      </c>
      <c r="BI124" s="6">
        <f>V124</f>
        <v>35.119999999999997</v>
      </c>
      <c r="BJ124" s="6">
        <f t="shared" si="34"/>
        <v>40.82</v>
      </c>
      <c r="BM124" s="6">
        <f t="shared" si="35"/>
        <v>40.82</v>
      </c>
      <c r="BN124" s="6">
        <f t="shared" si="36"/>
        <v>5.7000000000000028</v>
      </c>
      <c r="BO124" s="82">
        <f t="shared" si="37"/>
        <v>0.13963743263106326</v>
      </c>
      <c r="BP124" s="6">
        <f t="shared" si="27"/>
        <v>5268</v>
      </c>
      <c r="BQ124" s="6">
        <f t="shared" si="28"/>
        <v>6123</v>
      </c>
      <c r="BU124" s="6">
        <f t="shared" si="38"/>
        <v>42.809999999999995</v>
      </c>
      <c r="BX124" s="6">
        <f t="shared" si="39"/>
        <v>42.809999999999995</v>
      </c>
      <c r="BY124" s="6">
        <f t="shared" si="40"/>
        <v>7.6899999999999977</v>
      </c>
      <c r="BZ124" s="82">
        <f t="shared" si="41"/>
        <v>0.17963092735342207</v>
      </c>
      <c r="CA124" s="6">
        <f t="shared" si="29"/>
        <v>5268</v>
      </c>
      <c r="CB124" s="6">
        <f t="shared" si="30"/>
        <v>6421.4999999999991</v>
      </c>
      <c r="CF124" s="82"/>
      <c r="CG124" s="6">
        <f t="shared" si="42"/>
        <v>7796.6399999999994</v>
      </c>
      <c r="CH124" s="6">
        <f t="shared" si="43"/>
        <v>9062.0400000000009</v>
      </c>
      <c r="CL124" s="82"/>
      <c r="CM124" s="6">
        <f t="shared" si="44"/>
        <v>7796.6399999999994</v>
      </c>
      <c r="CN124" s="6">
        <f t="shared" si="45"/>
        <v>9503.82</v>
      </c>
    </row>
    <row r="125" spans="1:92" x14ac:dyDescent="0.25">
      <c r="A125" s="22">
        <v>123</v>
      </c>
      <c r="B125" s="23">
        <v>120</v>
      </c>
      <c r="C125" s="24" t="s">
        <v>14</v>
      </c>
      <c r="D125" s="53" t="s">
        <v>1159</v>
      </c>
      <c r="E125" s="23">
        <v>101346</v>
      </c>
      <c r="F125" s="24" t="s">
        <v>1160</v>
      </c>
      <c r="G125" s="24" t="s">
        <v>1161</v>
      </c>
      <c r="H125" s="71" t="str">
        <f t="shared" si="31"/>
        <v>100170-49248/102082</v>
      </c>
      <c r="I125" s="23">
        <v>100170</v>
      </c>
      <c r="J125" s="24" t="s">
        <v>1158</v>
      </c>
      <c r="K125" s="24" t="s">
        <v>19</v>
      </c>
      <c r="L125" s="24" t="s">
        <v>1162</v>
      </c>
      <c r="M125" s="24" t="s">
        <v>21</v>
      </c>
      <c r="N125" s="25">
        <v>45108</v>
      </c>
      <c r="O125" s="25">
        <v>45473</v>
      </c>
      <c r="P125" s="10"/>
      <c r="Q125" s="10"/>
      <c r="R125" s="10">
        <v>32.799999999999997</v>
      </c>
      <c r="S125" s="11" t="s">
        <v>1641</v>
      </c>
      <c r="T125" s="14"/>
      <c r="U125" s="14"/>
      <c r="V125" s="14">
        <v>32.799999999999997</v>
      </c>
      <c r="W125" s="14"/>
      <c r="X125" s="18"/>
      <c r="Y125" s="18"/>
      <c r="Z125" s="18"/>
      <c r="AA125" s="18"/>
      <c r="AB125" s="6"/>
      <c r="AC125" s="26">
        <v>316</v>
      </c>
      <c r="AD125" s="26"/>
      <c r="AE125" s="26">
        <v>8</v>
      </c>
      <c r="AF125" s="26">
        <v>59</v>
      </c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>
        <v>26</v>
      </c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>
        <f t="shared" si="32"/>
        <v>93</v>
      </c>
      <c r="BI125" s="6">
        <f>V125</f>
        <v>32.799999999999997</v>
      </c>
      <c r="BJ125" s="6">
        <f t="shared" si="34"/>
        <v>38.119999999999997</v>
      </c>
      <c r="BM125" s="6">
        <f t="shared" si="35"/>
        <v>38.119999999999997</v>
      </c>
      <c r="BN125" s="6">
        <f t="shared" si="36"/>
        <v>5.32</v>
      </c>
      <c r="BO125" s="82">
        <f t="shared" si="37"/>
        <v>0.13955928646379856</v>
      </c>
      <c r="BP125" s="6">
        <f t="shared" si="27"/>
        <v>10364.799999999999</v>
      </c>
      <c r="BQ125" s="6">
        <f t="shared" si="28"/>
        <v>12045.92</v>
      </c>
      <c r="BU125" s="6">
        <f t="shared" si="38"/>
        <v>39.979999999999997</v>
      </c>
      <c r="BX125" s="6">
        <f t="shared" si="39"/>
        <v>39.979999999999997</v>
      </c>
      <c r="BY125" s="6">
        <f t="shared" si="40"/>
        <v>7.18</v>
      </c>
      <c r="BZ125" s="82">
        <f t="shared" si="41"/>
        <v>0.17958979489744872</v>
      </c>
      <c r="CA125" s="6">
        <f t="shared" si="29"/>
        <v>10364.799999999999</v>
      </c>
      <c r="CB125" s="6">
        <f t="shared" si="30"/>
        <v>12633.679999999998</v>
      </c>
      <c r="CF125" s="82"/>
      <c r="CG125" s="6">
        <f t="shared" si="42"/>
        <v>3050.3999999999996</v>
      </c>
      <c r="CH125" s="6">
        <f t="shared" si="43"/>
        <v>3545.16</v>
      </c>
      <c r="CL125" s="82"/>
      <c r="CM125" s="6">
        <f t="shared" si="44"/>
        <v>3050.3999999999996</v>
      </c>
      <c r="CN125" s="6">
        <f t="shared" si="45"/>
        <v>3718.14</v>
      </c>
    </row>
    <row r="126" spans="1:92" x14ac:dyDescent="0.25">
      <c r="A126" s="22">
        <v>124</v>
      </c>
      <c r="B126" s="23">
        <v>121</v>
      </c>
      <c r="C126" s="24" t="s">
        <v>14</v>
      </c>
      <c r="D126" s="53" t="s">
        <v>1163</v>
      </c>
      <c r="E126" s="23">
        <v>141476</v>
      </c>
      <c r="F126" s="24" t="s">
        <v>1164</v>
      </c>
      <c r="G126" s="24" t="s">
        <v>1166</v>
      </c>
      <c r="H126" s="71" t="str">
        <f t="shared" si="31"/>
        <v>116461-S722VA</v>
      </c>
      <c r="I126" s="23">
        <v>116461</v>
      </c>
      <c r="J126" s="24" t="s">
        <v>1165</v>
      </c>
      <c r="K126" s="24" t="s">
        <v>19</v>
      </c>
      <c r="L126" s="24" t="s">
        <v>1167</v>
      </c>
      <c r="M126" s="24" t="s">
        <v>21</v>
      </c>
      <c r="N126" s="25">
        <v>45108</v>
      </c>
      <c r="O126" s="25">
        <v>45473</v>
      </c>
      <c r="P126" s="10"/>
      <c r="Q126" s="10"/>
      <c r="R126" s="10">
        <v>31.68</v>
      </c>
      <c r="S126" s="11" t="s">
        <v>1702</v>
      </c>
      <c r="T126" s="14"/>
      <c r="U126" s="14"/>
      <c r="V126" s="14">
        <v>31.68</v>
      </c>
      <c r="W126" s="14"/>
      <c r="X126" s="18"/>
      <c r="Y126" s="18"/>
      <c r="Z126" s="18"/>
      <c r="AA126" s="18"/>
      <c r="AB126" s="6"/>
      <c r="AC126" s="26">
        <v>2967</v>
      </c>
      <c r="AD126" s="26">
        <v>295</v>
      </c>
      <c r="AE126" s="26">
        <v>16</v>
      </c>
      <c r="AF126" s="26">
        <v>1</v>
      </c>
      <c r="AG126" s="26">
        <v>57</v>
      </c>
      <c r="AH126" s="26"/>
      <c r="AI126" s="26">
        <v>7</v>
      </c>
      <c r="AJ126" s="26"/>
      <c r="AK126" s="26">
        <v>90</v>
      </c>
      <c r="AL126" s="26"/>
      <c r="AM126" s="26">
        <v>48</v>
      </c>
      <c r="AN126" s="26">
        <v>80</v>
      </c>
      <c r="AO126" s="26"/>
      <c r="AP126" s="26">
        <v>25</v>
      </c>
      <c r="AQ126" s="26">
        <v>15</v>
      </c>
      <c r="AR126" s="26"/>
      <c r="AS126" s="26">
        <v>164</v>
      </c>
      <c r="AT126" s="26">
        <v>14</v>
      </c>
      <c r="AU126" s="26">
        <v>2</v>
      </c>
      <c r="AV126" s="26"/>
      <c r="AW126" s="26"/>
      <c r="AX126" s="26"/>
      <c r="AY126" s="26"/>
      <c r="AZ126" s="26"/>
      <c r="BA126" s="26"/>
      <c r="BB126" s="26">
        <v>2</v>
      </c>
      <c r="BC126" s="26"/>
      <c r="BD126" s="26"/>
      <c r="BE126" s="26">
        <v>15</v>
      </c>
      <c r="BF126" s="26"/>
      <c r="BG126" s="26"/>
      <c r="BH126" s="26">
        <f t="shared" si="32"/>
        <v>831</v>
      </c>
      <c r="BI126" s="6">
        <f>V126</f>
        <v>31.68</v>
      </c>
      <c r="BJ126" s="6">
        <f t="shared" si="34"/>
        <v>36.82</v>
      </c>
      <c r="BM126" s="6">
        <f t="shared" si="35"/>
        <v>36.82</v>
      </c>
      <c r="BN126" s="6">
        <f t="shared" si="36"/>
        <v>5.1400000000000006</v>
      </c>
      <c r="BO126" s="82">
        <f t="shared" si="37"/>
        <v>0.13959804454101032</v>
      </c>
      <c r="BP126" s="6">
        <f t="shared" si="27"/>
        <v>93994.559999999998</v>
      </c>
      <c r="BQ126" s="6">
        <f t="shared" si="28"/>
        <v>109244.94</v>
      </c>
      <c r="BU126" s="6">
        <f t="shared" si="38"/>
        <v>38.619999999999997</v>
      </c>
      <c r="BX126" s="6">
        <f t="shared" si="39"/>
        <v>38.619999999999997</v>
      </c>
      <c r="BY126" s="6">
        <f t="shared" si="40"/>
        <v>6.9399999999999977</v>
      </c>
      <c r="BZ126" s="82">
        <f t="shared" si="41"/>
        <v>0.17969963749352663</v>
      </c>
      <c r="CA126" s="6">
        <f t="shared" si="29"/>
        <v>93994.559999999998</v>
      </c>
      <c r="CB126" s="6">
        <f t="shared" si="30"/>
        <v>114585.54</v>
      </c>
      <c r="CF126" s="82"/>
      <c r="CG126" s="6">
        <f t="shared" si="42"/>
        <v>26326.079999999998</v>
      </c>
      <c r="CH126" s="6">
        <f t="shared" si="43"/>
        <v>30597.420000000002</v>
      </c>
      <c r="CL126" s="82"/>
      <c r="CM126" s="6">
        <f t="shared" si="44"/>
        <v>26326.079999999998</v>
      </c>
      <c r="CN126" s="6">
        <f t="shared" si="45"/>
        <v>32093.219999999998</v>
      </c>
    </row>
    <row r="127" spans="1:92" x14ac:dyDescent="0.25">
      <c r="A127" s="22">
        <v>125</v>
      </c>
      <c r="B127" s="23">
        <v>122</v>
      </c>
      <c r="C127" s="24" t="s">
        <v>14</v>
      </c>
      <c r="D127" s="53" t="s">
        <v>1168</v>
      </c>
      <c r="E127" s="23">
        <v>141479</v>
      </c>
      <c r="F127" s="24" t="s">
        <v>1169</v>
      </c>
      <c r="G127" s="24" t="s">
        <v>1170</v>
      </c>
      <c r="H127" s="71" t="str">
        <f t="shared" si="31"/>
        <v>116461-S722MA</v>
      </c>
      <c r="I127" s="23">
        <v>116461</v>
      </c>
      <c r="J127" s="24" t="s">
        <v>1165</v>
      </c>
      <c r="K127" s="24" t="s">
        <v>19</v>
      </c>
      <c r="L127" s="24" t="s">
        <v>1167</v>
      </c>
      <c r="M127" s="24" t="s">
        <v>21</v>
      </c>
      <c r="N127" s="25">
        <v>45108</v>
      </c>
      <c r="O127" s="25">
        <v>45473</v>
      </c>
      <c r="P127" s="10"/>
      <c r="Q127" s="10"/>
      <c r="R127" s="10">
        <v>31.68</v>
      </c>
      <c r="S127" s="11" t="s">
        <v>1702</v>
      </c>
      <c r="T127" s="14"/>
      <c r="U127" s="14"/>
      <c r="V127" s="14">
        <v>31.68</v>
      </c>
      <c r="W127" s="14"/>
      <c r="X127" s="18"/>
      <c r="Y127" s="18"/>
      <c r="Z127" s="18"/>
      <c r="AA127" s="18"/>
      <c r="AB127" s="6"/>
      <c r="AC127" s="26">
        <v>997</v>
      </c>
      <c r="AD127" s="26">
        <v>35</v>
      </c>
      <c r="AE127" s="26"/>
      <c r="AF127" s="26"/>
      <c r="AG127" s="26"/>
      <c r="AH127" s="26"/>
      <c r="AI127" s="26">
        <v>14</v>
      </c>
      <c r="AJ127" s="26">
        <v>1</v>
      </c>
      <c r="AK127" s="26">
        <v>3</v>
      </c>
      <c r="AL127" s="26"/>
      <c r="AM127" s="26"/>
      <c r="AN127" s="26"/>
      <c r="AO127" s="26"/>
      <c r="AP127" s="26">
        <v>17</v>
      </c>
      <c r="AQ127" s="26">
        <v>8</v>
      </c>
      <c r="AR127" s="26">
        <v>2</v>
      </c>
      <c r="AS127" s="26">
        <v>196</v>
      </c>
      <c r="AT127" s="26">
        <v>7</v>
      </c>
      <c r="AU127" s="26"/>
      <c r="AV127" s="26"/>
      <c r="AW127" s="26"/>
      <c r="AX127" s="26"/>
      <c r="AY127" s="26"/>
      <c r="AZ127" s="26"/>
      <c r="BA127" s="26"/>
      <c r="BB127" s="26">
        <v>1</v>
      </c>
      <c r="BC127" s="26"/>
      <c r="BD127" s="26"/>
      <c r="BE127" s="26"/>
      <c r="BF127" s="26"/>
      <c r="BG127" s="26"/>
      <c r="BH127" s="26">
        <f t="shared" si="32"/>
        <v>284</v>
      </c>
      <c r="BI127" s="6">
        <f>V127</f>
        <v>31.68</v>
      </c>
      <c r="BJ127" s="6">
        <f t="shared" si="34"/>
        <v>36.82</v>
      </c>
      <c r="BM127" s="6">
        <f t="shared" si="35"/>
        <v>36.82</v>
      </c>
      <c r="BN127" s="6">
        <f t="shared" si="36"/>
        <v>5.1400000000000006</v>
      </c>
      <c r="BO127" s="82">
        <f t="shared" si="37"/>
        <v>0.13959804454101032</v>
      </c>
      <c r="BP127" s="6">
        <f t="shared" si="27"/>
        <v>31584.959999999999</v>
      </c>
      <c r="BQ127" s="6">
        <f t="shared" si="28"/>
        <v>36709.54</v>
      </c>
      <c r="BU127" s="6">
        <f t="shared" si="38"/>
        <v>38.619999999999997</v>
      </c>
      <c r="BX127" s="6">
        <f t="shared" si="39"/>
        <v>38.619999999999997</v>
      </c>
      <c r="BY127" s="6">
        <f t="shared" si="40"/>
        <v>6.9399999999999977</v>
      </c>
      <c r="BZ127" s="82">
        <f t="shared" si="41"/>
        <v>0.17969963749352663</v>
      </c>
      <c r="CA127" s="6">
        <f t="shared" si="29"/>
        <v>31584.959999999999</v>
      </c>
      <c r="CB127" s="6">
        <f t="shared" si="30"/>
        <v>38504.14</v>
      </c>
      <c r="CF127" s="82"/>
      <c r="CG127" s="6">
        <f t="shared" si="42"/>
        <v>8997.1200000000008</v>
      </c>
      <c r="CH127" s="6">
        <f t="shared" si="43"/>
        <v>10456.879999999999</v>
      </c>
      <c r="CL127" s="82"/>
      <c r="CM127" s="6">
        <f t="shared" si="44"/>
        <v>8997.1200000000008</v>
      </c>
      <c r="CN127" s="6">
        <f t="shared" si="45"/>
        <v>10968.08</v>
      </c>
    </row>
    <row r="128" spans="1:92" x14ac:dyDescent="0.25">
      <c r="A128" s="22">
        <v>126</v>
      </c>
      <c r="B128" s="23">
        <v>123</v>
      </c>
      <c r="C128" s="24" t="s">
        <v>14</v>
      </c>
      <c r="D128" s="53" t="s">
        <v>1171</v>
      </c>
      <c r="E128" s="23">
        <v>141483</v>
      </c>
      <c r="F128" s="24" t="s">
        <v>1172</v>
      </c>
      <c r="G128" s="24" t="s">
        <v>1173</v>
      </c>
      <c r="H128" s="71" t="str">
        <f t="shared" si="31"/>
        <v>116461-S721MA</v>
      </c>
      <c r="I128" s="23">
        <v>116461</v>
      </c>
      <c r="J128" s="24" t="s">
        <v>1165</v>
      </c>
      <c r="K128" s="24" t="s">
        <v>19</v>
      </c>
      <c r="L128" s="24" t="s">
        <v>1167</v>
      </c>
      <c r="M128" s="24" t="s">
        <v>21</v>
      </c>
      <c r="N128" s="25">
        <v>45108</v>
      </c>
      <c r="O128" s="25">
        <v>45473</v>
      </c>
      <c r="P128" s="10"/>
      <c r="Q128" s="10"/>
      <c r="R128" s="10">
        <v>31.68</v>
      </c>
      <c r="S128" s="11" t="s">
        <v>1702</v>
      </c>
      <c r="T128" s="14"/>
      <c r="U128" s="14"/>
      <c r="V128" s="14">
        <v>31.68</v>
      </c>
      <c r="W128" s="14"/>
      <c r="X128" s="18"/>
      <c r="Y128" s="18"/>
      <c r="Z128" s="18"/>
      <c r="AA128" s="18"/>
      <c r="AB128" s="6"/>
      <c r="AC128" s="26">
        <v>1072</v>
      </c>
      <c r="AD128" s="26"/>
      <c r="AE128" s="26">
        <v>19</v>
      </c>
      <c r="AF128" s="26"/>
      <c r="AG128" s="26">
        <v>2</v>
      </c>
      <c r="AH128" s="26"/>
      <c r="AI128" s="26"/>
      <c r="AJ128" s="26"/>
      <c r="AK128" s="26"/>
      <c r="AL128" s="26">
        <v>1</v>
      </c>
      <c r="AM128" s="26"/>
      <c r="AN128" s="26"/>
      <c r="AO128" s="26">
        <v>245</v>
      </c>
      <c r="AP128" s="26"/>
      <c r="AQ128" s="26"/>
      <c r="AR128" s="26"/>
      <c r="AS128" s="26">
        <v>14</v>
      </c>
      <c r="AT128" s="26"/>
      <c r="AU128" s="26">
        <v>1</v>
      </c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>
        <v>33</v>
      </c>
      <c r="BG128" s="26"/>
      <c r="BH128" s="26">
        <f t="shared" si="32"/>
        <v>315</v>
      </c>
      <c r="BI128" s="6">
        <f>V128</f>
        <v>31.68</v>
      </c>
      <c r="BJ128" s="6">
        <f t="shared" si="34"/>
        <v>36.82</v>
      </c>
      <c r="BM128" s="6">
        <f t="shared" si="35"/>
        <v>36.82</v>
      </c>
      <c r="BN128" s="6">
        <f t="shared" si="36"/>
        <v>5.1400000000000006</v>
      </c>
      <c r="BO128" s="82">
        <f t="shared" si="37"/>
        <v>0.13959804454101032</v>
      </c>
      <c r="BP128" s="6">
        <f t="shared" si="27"/>
        <v>33960.959999999999</v>
      </c>
      <c r="BQ128" s="6">
        <f t="shared" si="28"/>
        <v>39471.040000000001</v>
      </c>
      <c r="BU128" s="6">
        <f t="shared" si="38"/>
        <v>38.619999999999997</v>
      </c>
      <c r="BX128" s="6">
        <f t="shared" si="39"/>
        <v>38.619999999999997</v>
      </c>
      <c r="BY128" s="6">
        <f t="shared" si="40"/>
        <v>6.9399999999999977</v>
      </c>
      <c r="BZ128" s="82">
        <f t="shared" si="41"/>
        <v>0.17969963749352663</v>
      </c>
      <c r="CA128" s="6">
        <f t="shared" si="29"/>
        <v>33960.959999999999</v>
      </c>
      <c r="CB128" s="6">
        <f t="shared" si="30"/>
        <v>41400.639999999999</v>
      </c>
      <c r="CF128" s="82"/>
      <c r="CG128" s="6">
        <f t="shared" si="42"/>
        <v>9979.2000000000007</v>
      </c>
      <c r="CH128" s="6">
        <f t="shared" si="43"/>
        <v>11598.3</v>
      </c>
      <c r="CL128" s="82"/>
      <c r="CM128" s="6">
        <f t="shared" si="44"/>
        <v>9979.2000000000007</v>
      </c>
      <c r="CN128" s="6">
        <f t="shared" si="45"/>
        <v>12165.3</v>
      </c>
    </row>
    <row r="129" spans="1:92" x14ac:dyDescent="0.25">
      <c r="A129" s="22">
        <v>127</v>
      </c>
      <c r="B129" s="23">
        <v>124</v>
      </c>
      <c r="C129" s="24" t="s">
        <v>14</v>
      </c>
      <c r="D129" s="53" t="s">
        <v>1174</v>
      </c>
      <c r="E129" s="23">
        <v>401214</v>
      </c>
      <c r="F129" s="24" t="s">
        <v>1175</v>
      </c>
      <c r="G129" s="24" t="s">
        <v>1176</v>
      </c>
      <c r="H129" s="71" t="str">
        <f t="shared" si="31"/>
        <v>100339-OIF00215A</v>
      </c>
      <c r="I129" s="23">
        <v>100339</v>
      </c>
      <c r="J129" s="24" t="s">
        <v>1177</v>
      </c>
      <c r="K129" s="24" t="s">
        <v>19</v>
      </c>
      <c r="L129" s="24" t="s">
        <v>125</v>
      </c>
      <c r="M129" s="24" t="s">
        <v>21</v>
      </c>
      <c r="N129" s="25">
        <v>45108</v>
      </c>
      <c r="O129" s="25">
        <v>45473</v>
      </c>
      <c r="P129" s="10"/>
      <c r="Q129" s="10"/>
      <c r="R129" s="10"/>
      <c r="S129" s="11" t="s">
        <v>1703</v>
      </c>
      <c r="T129" s="14"/>
      <c r="U129" s="14"/>
      <c r="V129" s="14"/>
      <c r="W129" s="14"/>
      <c r="X129" s="18">
        <v>32.130000000000003</v>
      </c>
      <c r="Y129" s="18">
        <v>4.75</v>
      </c>
      <c r="Z129" s="18"/>
      <c r="AA129" s="18"/>
      <c r="AB129" s="6"/>
      <c r="AC129" s="26">
        <v>300</v>
      </c>
      <c r="AD129" s="26">
        <v>66</v>
      </c>
      <c r="AE129" s="26">
        <v>39</v>
      </c>
      <c r="AF129" s="26">
        <v>34</v>
      </c>
      <c r="AG129" s="26">
        <v>58</v>
      </c>
      <c r="AH129" s="26">
        <v>4</v>
      </c>
      <c r="AI129" s="26">
        <v>169</v>
      </c>
      <c r="AJ129" s="26">
        <v>3</v>
      </c>
      <c r="AK129" s="26">
        <v>175</v>
      </c>
      <c r="AL129" s="26">
        <v>93</v>
      </c>
      <c r="AM129" s="26">
        <v>50</v>
      </c>
      <c r="AN129" s="26">
        <v>573</v>
      </c>
      <c r="AO129" s="26">
        <v>45</v>
      </c>
      <c r="AP129" s="26">
        <v>2</v>
      </c>
      <c r="AQ129" s="26"/>
      <c r="AR129" s="26"/>
      <c r="AS129" s="26">
        <v>522</v>
      </c>
      <c r="AT129" s="26"/>
      <c r="AU129" s="26">
        <v>1</v>
      </c>
      <c r="AV129" s="26"/>
      <c r="AW129" s="26">
        <v>108</v>
      </c>
      <c r="AX129" s="26">
        <v>124</v>
      </c>
      <c r="AY129" s="26">
        <v>29</v>
      </c>
      <c r="AZ129" s="26">
        <v>62</v>
      </c>
      <c r="BA129" s="26"/>
      <c r="BB129" s="26">
        <v>87</v>
      </c>
      <c r="BC129" s="26">
        <v>22</v>
      </c>
      <c r="BD129" s="26"/>
      <c r="BE129" s="26">
        <v>17</v>
      </c>
      <c r="BF129" s="26">
        <v>49</v>
      </c>
      <c r="BG129" s="26">
        <v>480</v>
      </c>
      <c r="BH129" s="26">
        <f t="shared" si="32"/>
        <v>2812</v>
      </c>
      <c r="BI129" s="6">
        <f t="shared" ref="BI129:BI143" si="55">X129+Y129</f>
        <v>36.880000000000003</v>
      </c>
      <c r="BJ129" s="6">
        <f t="shared" si="34"/>
        <v>42.87</v>
      </c>
      <c r="BL129" s="48">
        <f>VLOOKUP(H129,[1]NOI!F:K,6,FALSE)*-1</f>
        <v>-7.4</v>
      </c>
      <c r="BM129" s="6">
        <f t="shared" si="35"/>
        <v>35.47</v>
      </c>
      <c r="BN129" s="6">
        <f t="shared" si="36"/>
        <v>5.9899999999999949</v>
      </c>
      <c r="BO129" s="82">
        <f t="shared" si="37"/>
        <v>0.13972474924189399</v>
      </c>
      <c r="BP129" s="6">
        <f t="shared" si="27"/>
        <v>11064</v>
      </c>
      <c r="BQ129" s="6">
        <f t="shared" si="28"/>
        <v>12861</v>
      </c>
      <c r="BU129" s="6">
        <f t="shared" si="38"/>
        <v>44.96</v>
      </c>
      <c r="BW129" s="48">
        <f t="shared" ref="BW129:BW143" si="56">BL129</f>
        <v>-7.4</v>
      </c>
      <c r="BX129" s="6">
        <f t="shared" si="39"/>
        <v>37.56</v>
      </c>
      <c r="BY129" s="6">
        <f t="shared" si="40"/>
        <v>8.0799999999999983</v>
      </c>
      <c r="BZ129" s="82">
        <f t="shared" si="41"/>
        <v>0.17971530249110315</v>
      </c>
      <c r="CA129" s="6">
        <f t="shared" si="29"/>
        <v>11064</v>
      </c>
      <c r="CB129" s="6">
        <f t="shared" si="30"/>
        <v>13488</v>
      </c>
      <c r="CF129" s="82"/>
      <c r="CG129" s="6">
        <f t="shared" si="42"/>
        <v>103706.56000000001</v>
      </c>
      <c r="CH129" s="6">
        <f t="shared" si="43"/>
        <v>120550.43999999999</v>
      </c>
      <c r="CL129" s="82"/>
      <c r="CM129" s="6">
        <f t="shared" si="44"/>
        <v>103706.56000000001</v>
      </c>
      <c r="CN129" s="6">
        <f t="shared" si="45"/>
        <v>126427.52</v>
      </c>
    </row>
    <row r="130" spans="1:92" x14ac:dyDescent="0.25">
      <c r="A130" s="22">
        <v>128</v>
      </c>
      <c r="B130" s="23">
        <v>125</v>
      </c>
      <c r="C130" s="24" t="s">
        <v>14</v>
      </c>
      <c r="D130" s="53" t="s">
        <v>1178</v>
      </c>
      <c r="E130" s="23">
        <v>401220</v>
      </c>
      <c r="F130" s="24" t="s">
        <v>1179</v>
      </c>
      <c r="G130" s="24" t="s">
        <v>1180</v>
      </c>
      <c r="H130" s="71" t="str">
        <f t="shared" si="31"/>
        <v>100339-MCL03623</v>
      </c>
      <c r="I130" s="23">
        <v>100339</v>
      </c>
      <c r="J130" s="24" t="s">
        <v>1177</v>
      </c>
      <c r="K130" s="24" t="s">
        <v>19</v>
      </c>
      <c r="L130" s="24" t="s">
        <v>1181</v>
      </c>
      <c r="M130" s="24" t="s">
        <v>21</v>
      </c>
      <c r="N130" s="25">
        <v>45108</v>
      </c>
      <c r="O130" s="25">
        <v>45473</v>
      </c>
      <c r="P130" s="10"/>
      <c r="Q130" s="10"/>
      <c r="R130" s="10"/>
      <c r="S130" s="11" t="s">
        <v>1703</v>
      </c>
      <c r="T130" s="14"/>
      <c r="U130" s="14"/>
      <c r="V130" s="14"/>
      <c r="W130" s="14"/>
      <c r="X130" s="18">
        <v>36.4</v>
      </c>
      <c r="Y130" s="18">
        <v>4.75</v>
      </c>
      <c r="Z130" s="18"/>
      <c r="AA130" s="18"/>
      <c r="AB130" s="6"/>
      <c r="AC130" s="26">
        <v>1692</v>
      </c>
      <c r="AD130" s="26"/>
      <c r="AE130" s="26"/>
      <c r="AF130" s="26">
        <v>28</v>
      </c>
      <c r="AG130" s="26">
        <v>109</v>
      </c>
      <c r="AH130" s="26">
        <v>110</v>
      </c>
      <c r="AI130" s="26"/>
      <c r="AJ130" s="26"/>
      <c r="AK130" s="26"/>
      <c r="AL130" s="26">
        <v>1</v>
      </c>
      <c r="AM130" s="26"/>
      <c r="AN130" s="26">
        <v>228</v>
      </c>
      <c r="AO130" s="26">
        <v>107</v>
      </c>
      <c r="AP130" s="26"/>
      <c r="AQ130" s="26"/>
      <c r="AR130" s="26"/>
      <c r="AS130" s="26">
        <v>13</v>
      </c>
      <c r="AT130" s="26"/>
      <c r="AU130" s="26">
        <v>5</v>
      </c>
      <c r="AV130" s="26"/>
      <c r="AW130" s="26"/>
      <c r="AX130" s="26">
        <v>23</v>
      </c>
      <c r="AY130" s="26"/>
      <c r="AZ130" s="26">
        <v>30</v>
      </c>
      <c r="BA130" s="26">
        <v>5</v>
      </c>
      <c r="BB130" s="26">
        <v>25</v>
      </c>
      <c r="BC130" s="26"/>
      <c r="BD130" s="26"/>
      <c r="BE130" s="26">
        <v>6</v>
      </c>
      <c r="BF130" s="26">
        <v>2</v>
      </c>
      <c r="BG130" s="26"/>
      <c r="BH130" s="26">
        <f t="shared" si="32"/>
        <v>692</v>
      </c>
      <c r="BI130" s="6">
        <f t="shared" si="55"/>
        <v>41.15</v>
      </c>
      <c r="BJ130" s="6">
        <f t="shared" si="34"/>
        <v>47.83</v>
      </c>
      <c r="BL130" s="48">
        <f>VLOOKUP(H130,[1]NOI!F:K,6,FALSE)*-1</f>
        <v>-6.66</v>
      </c>
      <c r="BM130" s="6">
        <f t="shared" si="35"/>
        <v>41.17</v>
      </c>
      <c r="BN130" s="6">
        <f t="shared" si="36"/>
        <v>6.68</v>
      </c>
      <c r="BO130" s="82">
        <f t="shared" si="37"/>
        <v>0.13966130043905498</v>
      </c>
      <c r="BP130" s="6">
        <f t="shared" si="27"/>
        <v>69625.8</v>
      </c>
      <c r="BQ130" s="6">
        <f t="shared" si="28"/>
        <v>80928.36</v>
      </c>
      <c r="BU130" s="6">
        <f t="shared" si="38"/>
        <v>50.169999999999995</v>
      </c>
      <c r="BW130" s="48">
        <f t="shared" si="56"/>
        <v>-6.66</v>
      </c>
      <c r="BX130" s="6">
        <f t="shared" si="39"/>
        <v>43.509999999999991</v>
      </c>
      <c r="BY130" s="6">
        <f t="shared" si="40"/>
        <v>9.019999999999996</v>
      </c>
      <c r="BZ130" s="82">
        <f t="shared" si="41"/>
        <v>0.17978871835758414</v>
      </c>
      <c r="CA130" s="6">
        <f t="shared" si="29"/>
        <v>69625.8</v>
      </c>
      <c r="CB130" s="6">
        <f t="shared" si="30"/>
        <v>84887.639999999985</v>
      </c>
      <c r="CF130" s="82"/>
      <c r="CG130" s="6">
        <f t="shared" si="42"/>
        <v>28475.8</v>
      </c>
      <c r="CH130" s="6">
        <f t="shared" si="43"/>
        <v>33098.36</v>
      </c>
      <c r="CL130" s="82"/>
      <c r="CM130" s="6">
        <f t="shared" si="44"/>
        <v>28475.8</v>
      </c>
      <c r="CN130" s="6">
        <f t="shared" si="45"/>
        <v>34717.64</v>
      </c>
    </row>
    <row r="131" spans="1:92" x14ac:dyDescent="0.25">
      <c r="A131" s="22">
        <v>129</v>
      </c>
      <c r="B131" s="23">
        <v>126</v>
      </c>
      <c r="C131" s="24" t="s">
        <v>14</v>
      </c>
      <c r="D131" s="53" t="s">
        <v>1182</v>
      </c>
      <c r="E131" s="23">
        <v>401228</v>
      </c>
      <c r="F131" s="24" t="s">
        <v>1183</v>
      </c>
      <c r="G131" s="24" t="s">
        <v>1184</v>
      </c>
      <c r="H131" s="71" t="str">
        <f t="shared" si="31"/>
        <v>100339-MCF03761</v>
      </c>
      <c r="I131" s="23">
        <v>100339</v>
      </c>
      <c r="J131" s="24" t="s">
        <v>1177</v>
      </c>
      <c r="K131" s="24" t="s">
        <v>19</v>
      </c>
      <c r="L131" s="24" t="s">
        <v>125</v>
      </c>
      <c r="M131" s="24" t="s">
        <v>21</v>
      </c>
      <c r="N131" s="25">
        <v>45108</v>
      </c>
      <c r="O131" s="25">
        <v>45473</v>
      </c>
      <c r="P131" s="10"/>
      <c r="Q131" s="10"/>
      <c r="R131" s="10"/>
      <c r="S131" s="11" t="s">
        <v>1703</v>
      </c>
      <c r="T131" s="14"/>
      <c r="U131" s="14"/>
      <c r="V131" s="14"/>
      <c r="W131" s="14"/>
      <c r="X131" s="18">
        <v>33.6</v>
      </c>
      <c r="Y131" s="18">
        <v>4.75</v>
      </c>
      <c r="Z131" s="18"/>
      <c r="AA131" s="18"/>
      <c r="AB131" s="6"/>
      <c r="AC131" s="26">
        <v>5433</v>
      </c>
      <c r="AD131" s="26"/>
      <c r="AE131" s="26">
        <v>10</v>
      </c>
      <c r="AF131" s="26">
        <v>30</v>
      </c>
      <c r="AG131" s="26"/>
      <c r="AH131" s="26"/>
      <c r="AI131" s="26">
        <v>2</v>
      </c>
      <c r="AJ131" s="26"/>
      <c r="AK131" s="26"/>
      <c r="AL131" s="26">
        <v>23</v>
      </c>
      <c r="AM131" s="26"/>
      <c r="AN131" s="26"/>
      <c r="AO131" s="26"/>
      <c r="AP131" s="26">
        <v>2</v>
      </c>
      <c r="AQ131" s="26"/>
      <c r="AR131" s="26"/>
      <c r="AS131" s="26">
        <v>508</v>
      </c>
      <c r="AT131" s="26"/>
      <c r="AU131" s="26">
        <v>2</v>
      </c>
      <c r="AV131" s="26"/>
      <c r="AW131" s="26"/>
      <c r="AX131" s="26">
        <v>3</v>
      </c>
      <c r="AY131" s="26">
        <v>514</v>
      </c>
      <c r="AZ131" s="26"/>
      <c r="BA131" s="26"/>
      <c r="BB131" s="26">
        <v>19</v>
      </c>
      <c r="BC131" s="26"/>
      <c r="BD131" s="26"/>
      <c r="BE131" s="26"/>
      <c r="BF131" s="26"/>
      <c r="BG131" s="26"/>
      <c r="BH131" s="26">
        <f t="shared" si="32"/>
        <v>1113</v>
      </c>
      <c r="BI131" s="6">
        <f t="shared" si="55"/>
        <v>38.35</v>
      </c>
      <c r="BJ131" s="6">
        <f t="shared" si="34"/>
        <v>44.58</v>
      </c>
      <c r="BL131" s="48">
        <f>VLOOKUP(H131,[1]NOI!F:K,6,FALSE)*-1</f>
        <v>-7.4</v>
      </c>
      <c r="BM131" s="6">
        <f t="shared" si="35"/>
        <v>37.18</v>
      </c>
      <c r="BN131" s="6">
        <f t="shared" si="36"/>
        <v>6.2299999999999969</v>
      </c>
      <c r="BO131" s="82">
        <f t="shared" si="37"/>
        <v>0.13974876626289809</v>
      </c>
      <c r="BP131" s="6">
        <f t="shared" ref="BP131:BP144" si="57">BI131*AC131</f>
        <v>208355.55000000002</v>
      </c>
      <c r="BQ131" s="6">
        <f t="shared" ref="BQ131:BQ144" si="58">(BJ131+BK131)*AC131</f>
        <v>242203.13999999998</v>
      </c>
      <c r="BU131" s="6">
        <f t="shared" si="38"/>
        <v>46.75</v>
      </c>
      <c r="BW131" s="48">
        <f t="shared" si="56"/>
        <v>-7.4</v>
      </c>
      <c r="BX131" s="6">
        <f t="shared" si="39"/>
        <v>39.35</v>
      </c>
      <c r="BY131" s="6">
        <f t="shared" si="40"/>
        <v>8.3999999999999986</v>
      </c>
      <c r="BZ131" s="82">
        <f t="shared" si="41"/>
        <v>0.17967914438502672</v>
      </c>
      <c r="CA131" s="6">
        <f t="shared" ref="CA131:CA144" si="59">(BI131*AC131)</f>
        <v>208355.55000000002</v>
      </c>
      <c r="CB131" s="6">
        <f t="shared" ref="CB131:CB144" si="60">(BU131+BV131)*AC131</f>
        <v>253992.75</v>
      </c>
      <c r="CF131" s="82"/>
      <c r="CG131" s="6">
        <f t="shared" si="42"/>
        <v>42683.55</v>
      </c>
      <c r="CH131" s="6">
        <f t="shared" si="43"/>
        <v>49617.54</v>
      </c>
      <c r="CL131" s="82"/>
      <c r="CM131" s="6">
        <f t="shared" si="44"/>
        <v>42683.55</v>
      </c>
      <c r="CN131" s="6">
        <f t="shared" si="45"/>
        <v>52032.75</v>
      </c>
    </row>
    <row r="132" spans="1:92" x14ac:dyDescent="0.25">
      <c r="A132" s="22">
        <v>130</v>
      </c>
      <c r="B132" s="23">
        <v>127</v>
      </c>
      <c r="C132" s="24" t="s">
        <v>14</v>
      </c>
      <c r="D132" s="53" t="s">
        <v>1185</v>
      </c>
      <c r="E132" s="23">
        <v>401232</v>
      </c>
      <c r="F132" s="24" t="s">
        <v>1186</v>
      </c>
      <c r="G132" s="24" t="s">
        <v>1187</v>
      </c>
      <c r="H132" s="71" t="str">
        <f t="shared" ref="H132:H195" si="61">_xlfn.CONCAT(I132,"-",F132)</f>
        <v>100339-MCF03786</v>
      </c>
      <c r="I132" s="23">
        <v>100339</v>
      </c>
      <c r="J132" s="24" t="s">
        <v>1177</v>
      </c>
      <c r="K132" s="24" t="s">
        <v>19</v>
      </c>
      <c r="L132" s="24" t="s">
        <v>125</v>
      </c>
      <c r="M132" s="24" t="s">
        <v>21</v>
      </c>
      <c r="N132" s="25">
        <v>45108</v>
      </c>
      <c r="O132" s="25">
        <v>45473</v>
      </c>
      <c r="P132" s="10"/>
      <c r="Q132" s="10"/>
      <c r="R132" s="10"/>
      <c r="S132" s="11" t="s">
        <v>1703</v>
      </c>
      <c r="T132" s="14"/>
      <c r="U132" s="14"/>
      <c r="V132" s="14"/>
      <c r="W132" s="14"/>
      <c r="X132" s="18">
        <v>36.54</v>
      </c>
      <c r="Y132" s="18">
        <v>4.75</v>
      </c>
      <c r="Z132" s="18"/>
      <c r="AA132" s="18"/>
      <c r="AB132" s="6"/>
      <c r="AC132" s="26">
        <v>1517</v>
      </c>
      <c r="AD132" s="26"/>
      <c r="AE132" s="26"/>
      <c r="AF132" s="26"/>
      <c r="AG132" s="26">
        <v>410</v>
      </c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>
        <v>12</v>
      </c>
      <c r="BB132" s="26"/>
      <c r="BC132" s="26"/>
      <c r="BD132" s="26"/>
      <c r="BE132" s="26">
        <v>2</v>
      </c>
      <c r="BF132" s="26"/>
      <c r="BG132" s="26"/>
      <c r="BH132" s="26">
        <f t="shared" ref="BH132:BH195" si="62">SUM(AD132:BG132)</f>
        <v>424</v>
      </c>
      <c r="BI132" s="6">
        <f t="shared" si="55"/>
        <v>41.29</v>
      </c>
      <c r="BJ132" s="6">
        <f t="shared" ref="BJ132:BJ144" si="63">ROUNDUP(((BI132/0.86)-0.02),2)</f>
        <v>48</v>
      </c>
      <c r="BL132" s="48">
        <f>VLOOKUP(H132,[1]NOI!F:K,6,FALSE)*-1</f>
        <v>-7.4</v>
      </c>
      <c r="BM132" s="6">
        <f t="shared" ref="BM132:BM195" si="64">BJ132+BK132+BL132</f>
        <v>40.6</v>
      </c>
      <c r="BN132" s="6">
        <f t="shared" ref="BN132:BN195" si="65">(BJ132+BK132)-BI132</f>
        <v>6.7100000000000009</v>
      </c>
      <c r="BO132" s="82">
        <f t="shared" ref="BO132:BO195" si="66">((BJ132+BK132)-BI132)/(BJ132+BK132)</f>
        <v>0.13979166666666668</v>
      </c>
      <c r="BP132" s="6">
        <f t="shared" si="57"/>
        <v>62636.93</v>
      </c>
      <c r="BQ132" s="6">
        <f t="shared" si="58"/>
        <v>72816</v>
      </c>
      <c r="BU132" s="6">
        <f t="shared" ref="BU132:BU144" si="67">ROUNDUP(((BI132/0.82)-0.02),2)</f>
        <v>50.339999999999996</v>
      </c>
      <c r="BW132" s="48">
        <f t="shared" si="56"/>
        <v>-7.4</v>
      </c>
      <c r="BX132" s="6">
        <f t="shared" ref="BX132:BX144" si="68">BU132+BV132+BW132</f>
        <v>42.94</v>
      </c>
      <c r="BY132" s="6">
        <f t="shared" ref="BY132:BY144" si="69">(BU132+BV132)-BI132</f>
        <v>9.0499999999999972</v>
      </c>
      <c r="BZ132" s="82">
        <f t="shared" ref="BZ132:BZ144" si="70">((BU132+BV132)-BI132)/(BU132+BV132)</f>
        <v>0.17977751291219701</v>
      </c>
      <c r="CA132" s="6">
        <f t="shared" si="59"/>
        <v>62636.93</v>
      </c>
      <c r="CB132" s="6">
        <f t="shared" si="60"/>
        <v>76365.78</v>
      </c>
      <c r="CF132" s="82"/>
      <c r="CG132" s="6">
        <f t="shared" ref="CG132:CG144" si="71">BI132*BH132</f>
        <v>17506.96</v>
      </c>
      <c r="CH132" s="6">
        <f t="shared" ref="CH132:CH144" si="72">(BJ132+BK132)*BH132</f>
        <v>20352</v>
      </c>
      <c r="CL132" s="82"/>
      <c r="CM132" s="6">
        <f t="shared" ref="CM132:CM144" si="73">BI132*BH132</f>
        <v>17506.96</v>
      </c>
      <c r="CN132" s="6">
        <f t="shared" ref="CN132:CN144" si="74">(BU132+BV132)*BH132</f>
        <v>21344.16</v>
      </c>
    </row>
    <row r="133" spans="1:92" x14ac:dyDescent="0.25">
      <c r="A133" s="22">
        <v>131</v>
      </c>
      <c r="B133" s="23">
        <v>128</v>
      </c>
      <c r="C133" s="24" t="s">
        <v>14</v>
      </c>
      <c r="D133" s="53" t="s">
        <v>1188</v>
      </c>
      <c r="E133" s="23">
        <v>401246</v>
      </c>
      <c r="F133" s="24" t="s">
        <v>1189</v>
      </c>
      <c r="G133" s="24" t="s">
        <v>1190</v>
      </c>
      <c r="H133" s="71" t="str">
        <f t="shared" si="61"/>
        <v>100339-OIF03456</v>
      </c>
      <c r="I133" s="23">
        <v>100339</v>
      </c>
      <c r="J133" s="24" t="s">
        <v>1177</v>
      </c>
      <c r="K133" s="24" t="s">
        <v>19</v>
      </c>
      <c r="L133" s="24" t="s">
        <v>1191</v>
      </c>
      <c r="M133" s="24" t="s">
        <v>21</v>
      </c>
      <c r="N133" s="25">
        <v>45108</v>
      </c>
      <c r="O133" s="25">
        <v>45473</v>
      </c>
      <c r="P133" s="10"/>
      <c r="Q133" s="10"/>
      <c r="R133" s="10"/>
      <c r="S133" s="11" t="s">
        <v>1703</v>
      </c>
      <c r="T133" s="14"/>
      <c r="U133" s="14"/>
      <c r="V133" s="14"/>
      <c r="W133" s="14"/>
      <c r="X133" s="18">
        <v>45</v>
      </c>
      <c r="Y133" s="18">
        <v>4.75</v>
      </c>
      <c r="Z133" s="18"/>
      <c r="AA133" s="18"/>
      <c r="AB133" s="6"/>
      <c r="AC133" s="26">
        <v>1161</v>
      </c>
      <c r="AD133" s="26"/>
      <c r="AE133" s="26">
        <v>141</v>
      </c>
      <c r="AF133" s="26">
        <v>62</v>
      </c>
      <c r="AG133" s="26"/>
      <c r="AH133" s="26"/>
      <c r="AI133" s="26"/>
      <c r="AJ133" s="26"/>
      <c r="AK133" s="26"/>
      <c r="AL133" s="26"/>
      <c r="AM133" s="26"/>
      <c r="AN133" s="26"/>
      <c r="AO133" s="26"/>
      <c r="AP133" s="26">
        <v>1</v>
      </c>
      <c r="AQ133" s="26"/>
      <c r="AR133" s="26">
        <v>84</v>
      </c>
      <c r="AS133" s="26"/>
      <c r="AT133" s="26"/>
      <c r="AU133" s="26"/>
      <c r="AV133" s="26"/>
      <c r="AW133" s="26">
        <v>18</v>
      </c>
      <c r="AX133" s="26"/>
      <c r="AY133" s="26"/>
      <c r="AZ133" s="26"/>
      <c r="BA133" s="26"/>
      <c r="BB133" s="26">
        <v>69</v>
      </c>
      <c r="BC133" s="26">
        <v>34</v>
      </c>
      <c r="BD133" s="26"/>
      <c r="BE133" s="26"/>
      <c r="BF133" s="26">
        <v>134</v>
      </c>
      <c r="BG133" s="26"/>
      <c r="BH133" s="26">
        <f t="shared" si="62"/>
        <v>543</v>
      </c>
      <c r="BI133" s="6">
        <f t="shared" si="55"/>
        <v>49.75</v>
      </c>
      <c r="BJ133" s="6">
        <f t="shared" si="63"/>
        <v>57.83</v>
      </c>
      <c r="BL133" s="48">
        <f>VLOOKUP(H133,[1]NOI!F:K,6,FALSE)*-1</f>
        <v>-5.92</v>
      </c>
      <c r="BM133" s="6">
        <f t="shared" si="64"/>
        <v>51.91</v>
      </c>
      <c r="BN133" s="6">
        <f t="shared" si="65"/>
        <v>8.0799999999999983</v>
      </c>
      <c r="BO133" s="82">
        <f t="shared" si="66"/>
        <v>0.13971986858032159</v>
      </c>
      <c r="BP133" s="6">
        <f t="shared" si="57"/>
        <v>57759.75</v>
      </c>
      <c r="BQ133" s="6">
        <f t="shared" si="58"/>
        <v>67140.63</v>
      </c>
      <c r="BU133" s="6">
        <f t="shared" si="67"/>
        <v>60.66</v>
      </c>
      <c r="BW133" s="48">
        <f t="shared" si="56"/>
        <v>-5.92</v>
      </c>
      <c r="BX133" s="6">
        <f t="shared" si="68"/>
        <v>54.739999999999995</v>
      </c>
      <c r="BY133" s="6">
        <f t="shared" si="69"/>
        <v>10.909999999999997</v>
      </c>
      <c r="BZ133" s="82">
        <f t="shared" si="70"/>
        <v>0.17985492911308931</v>
      </c>
      <c r="CA133" s="6">
        <f t="shared" si="59"/>
        <v>57759.75</v>
      </c>
      <c r="CB133" s="6">
        <f t="shared" si="60"/>
        <v>70426.259999999995</v>
      </c>
      <c r="CF133" s="82"/>
      <c r="CG133" s="6">
        <f t="shared" si="71"/>
        <v>27014.25</v>
      </c>
      <c r="CH133" s="6">
        <f t="shared" si="72"/>
        <v>31401.69</v>
      </c>
      <c r="CL133" s="82"/>
      <c r="CM133" s="6">
        <f t="shared" si="73"/>
        <v>27014.25</v>
      </c>
      <c r="CN133" s="6">
        <f t="shared" si="74"/>
        <v>32938.379999999997</v>
      </c>
    </row>
    <row r="134" spans="1:92" x14ac:dyDescent="0.25">
      <c r="A134" s="22">
        <v>132</v>
      </c>
      <c r="B134" s="23">
        <v>129</v>
      </c>
      <c r="C134" s="24" t="s">
        <v>14</v>
      </c>
      <c r="D134" s="53" t="s">
        <v>1192</v>
      </c>
      <c r="E134" s="23">
        <v>401254</v>
      </c>
      <c r="F134" s="24" t="s">
        <v>1193</v>
      </c>
      <c r="G134" s="24" t="s">
        <v>1194</v>
      </c>
      <c r="H134" s="71" t="str">
        <f t="shared" si="61"/>
        <v>100339-MCF03927</v>
      </c>
      <c r="I134" s="23">
        <v>100339</v>
      </c>
      <c r="J134" s="24" t="s">
        <v>1177</v>
      </c>
      <c r="K134" s="24" t="s">
        <v>19</v>
      </c>
      <c r="L134" s="24" t="s">
        <v>125</v>
      </c>
      <c r="M134" s="24" t="s">
        <v>21</v>
      </c>
      <c r="N134" s="25">
        <v>45108</v>
      </c>
      <c r="O134" s="25">
        <v>45473</v>
      </c>
      <c r="P134" s="10"/>
      <c r="Q134" s="10"/>
      <c r="R134" s="10"/>
      <c r="S134" s="11" t="s">
        <v>1703</v>
      </c>
      <c r="T134" s="14"/>
      <c r="U134" s="14"/>
      <c r="V134" s="14"/>
      <c r="W134" s="14"/>
      <c r="X134" s="18">
        <v>41</v>
      </c>
      <c r="Y134" s="18">
        <v>4.75</v>
      </c>
      <c r="Z134" s="18"/>
      <c r="AA134" s="18"/>
      <c r="AB134" s="6"/>
      <c r="AC134" s="26">
        <v>172</v>
      </c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>
        <v>7</v>
      </c>
      <c r="AY134" s="26"/>
      <c r="AZ134" s="26">
        <v>57</v>
      </c>
      <c r="BA134" s="26"/>
      <c r="BB134" s="26">
        <v>7</v>
      </c>
      <c r="BC134" s="26"/>
      <c r="BD134" s="26"/>
      <c r="BE134" s="26"/>
      <c r="BF134" s="26">
        <v>6</v>
      </c>
      <c r="BG134" s="26"/>
      <c r="BH134" s="26">
        <f t="shared" si="62"/>
        <v>77</v>
      </c>
      <c r="BI134" s="6">
        <f t="shared" si="55"/>
        <v>45.75</v>
      </c>
      <c r="BJ134" s="6">
        <f t="shared" si="63"/>
        <v>53.18</v>
      </c>
      <c r="BL134" s="48">
        <f>VLOOKUP(H134,[1]NOI!F:K,6,FALSE)*-1</f>
        <v>-7.4</v>
      </c>
      <c r="BM134" s="6">
        <f t="shared" si="64"/>
        <v>45.78</v>
      </c>
      <c r="BN134" s="6">
        <f t="shared" si="65"/>
        <v>7.43</v>
      </c>
      <c r="BO134" s="82">
        <f t="shared" si="66"/>
        <v>0.13971417826250471</v>
      </c>
      <c r="BP134" s="6">
        <f t="shared" si="57"/>
        <v>7869</v>
      </c>
      <c r="BQ134" s="6">
        <f t="shared" si="58"/>
        <v>9146.9599999999991</v>
      </c>
      <c r="BU134" s="6">
        <f t="shared" si="67"/>
        <v>55.78</v>
      </c>
      <c r="BW134" s="48">
        <f t="shared" si="56"/>
        <v>-7.4</v>
      </c>
      <c r="BX134" s="6">
        <f t="shared" si="68"/>
        <v>48.38</v>
      </c>
      <c r="BY134" s="6">
        <f t="shared" si="69"/>
        <v>10.030000000000001</v>
      </c>
      <c r="BZ134" s="82">
        <f t="shared" si="70"/>
        <v>0.17981355324489065</v>
      </c>
      <c r="CA134" s="6">
        <f t="shared" si="59"/>
        <v>7869</v>
      </c>
      <c r="CB134" s="6">
        <f t="shared" si="60"/>
        <v>9594.16</v>
      </c>
      <c r="CF134" s="82"/>
      <c r="CG134" s="6">
        <f t="shared" si="71"/>
        <v>3522.75</v>
      </c>
      <c r="CH134" s="6">
        <f t="shared" si="72"/>
        <v>4094.86</v>
      </c>
      <c r="CL134" s="82"/>
      <c r="CM134" s="6">
        <f t="shared" si="73"/>
        <v>3522.75</v>
      </c>
      <c r="CN134" s="6">
        <f t="shared" si="74"/>
        <v>4295.0600000000004</v>
      </c>
    </row>
    <row r="135" spans="1:92" x14ac:dyDescent="0.25">
      <c r="A135" s="22">
        <v>133</v>
      </c>
      <c r="B135" s="23">
        <v>130</v>
      </c>
      <c r="C135" s="24" t="s">
        <v>14</v>
      </c>
      <c r="D135" s="53" t="s">
        <v>1195</v>
      </c>
      <c r="E135" s="23">
        <v>401258</v>
      </c>
      <c r="F135" s="24" t="s">
        <v>1196</v>
      </c>
      <c r="G135" s="24" t="s">
        <v>1197</v>
      </c>
      <c r="H135" s="71" t="str">
        <f t="shared" si="61"/>
        <v>100339-MCL03622</v>
      </c>
      <c r="I135" s="23">
        <v>100339</v>
      </c>
      <c r="J135" s="24" t="s">
        <v>1177</v>
      </c>
      <c r="K135" s="24" t="s">
        <v>19</v>
      </c>
      <c r="L135" s="24" t="s">
        <v>1191</v>
      </c>
      <c r="M135" s="24" t="s">
        <v>21</v>
      </c>
      <c r="N135" s="25">
        <v>45108</v>
      </c>
      <c r="O135" s="25">
        <v>45473</v>
      </c>
      <c r="P135" s="10"/>
      <c r="Q135" s="10"/>
      <c r="R135" s="10"/>
      <c r="S135" s="11" t="s">
        <v>1703</v>
      </c>
      <c r="T135" s="14"/>
      <c r="U135" s="14"/>
      <c r="V135" s="14"/>
      <c r="W135" s="14"/>
      <c r="X135" s="18">
        <v>29.35</v>
      </c>
      <c r="Y135" s="18">
        <v>4.75</v>
      </c>
      <c r="Z135" s="18"/>
      <c r="AA135" s="18"/>
      <c r="AB135" s="6"/>
      <c r="AC135" s="26">
        <v>937</v>
      </c>
      <c r="AD135" s="26"/>
      <c r="AE135" s="26"/>
      <c r="AF135" s="26"/>
      <c r="AG135" s="26"/>
      <c r="AH135" s="26"/>
      <c r="AI135" s="26">
        <v>127</v>
      </c>
      <c r="AJ135" s="26">
        <v>2</v>
      </c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>
        <v>2</v>
      </c>
      <c r="AV135" s="26"/>
      <c r="AW135" s="26"/>
      <c r="AX135" s="26"/>
      <c r="AY135" s="26"/>
      <c r="AZ135" s="26"/>
      <c r="BA135" s="26">
        <v>2</v>
      </c>
      <c r="BB135" s="26">
        <v>47</v>
      </c>
      <c r="BC135" s="26"/>
      <c r="BD135" s="26"/>
      <c r="BE135" s="26"/>
      <c r="BF135" s="26">
        <v>117</v>
      </c>
      <c r="BG135" s="26"/>
      <c r="BH135" s="26">
        <f t="shared" si="62"/>
        <v>297</v>
      </c>
      <c r="BI135" s="6">
        <f t="shared" si="55"/>
        <v>34.1</v>
      </c>
      <c r="BJ135" s="6">
        <f t="shared" si="63"/>
        <v>39.64</v>
      </c>
      <c r="BL135" s="48">
        <f>VLOOKUP(H135,[1]NOI!F:K,6,FALSE)*-1</f>
        <v>-5.92</v>
      </c>
      <c r="BM135" s="6">
        <f t="shared" si="64"/>
        <v>33.72</v>
      </c>
      <c r="BN135" s="6">
        <f t="shared" si="65"/>
        <v>5.5399999999999991</v>
      </c>
      <c r="BO135" s="82">
        <f t="shared" si="66"/>
        <v>0.13975782038345103</v>
      </c>
      <c r="BP135" s="6">
        <f t="shared" si="57"/>
        <v>31951.7</v>
      </c>
      <c r="BQ135" s="6">
        <f t="shared" si="58"/>
        <v>37142.68</v>
      </c>
      <c r="BU135" s="6">
        <f t="shared" si="67"/>
        <v>41.57</v>
      </c>
      <c r="BW135" s="48">
        <f t="shared" si="56"/>
        <v>-5.92</v>
      </c>
      <c r="BX135" s="6">
        <f t="shared" si="68"/>
        <v>35.65</v>
      </c>
      <c r="BY135" s="6">
        <f t="shared" si="69"/>
        <v>7.4699999999999989</v>
      </c>
      <c r="BZ135" s="82">
        <f t="shared" si="70"/>
        <v>0.17969689680057732</v>
      </c>
      <c r="CA135" s="6">
        <f t="shared" si="59"/>
        <v>31951.7</v>
      </c>
      <c r="CB135" s="6">
        <f t="shared" si="60"/>
        <v>38951.090000000004</v>
      </c>
      <c r="CF135" s="82"/>
      <c r="CG135" s="6">
        <f t="shared" si="71"/>
        <v>10127.700000000001</v>
      </c>
      <c r="CH135" s="6">
        <f t="shared" si="72"/>
        <v>11773.08</v>
      </c>
      <c r="CL135" s="82"/>
      <c r="CM135" s="6">
        <f t="shared" si="73"/>
        <v>10127.700000000001</v>
      </c>
      <c r="CN135" s="6">
        <f t="shared" si="74"/>
        <v>12346.29</v>
      </c>
    </row>
    <row r="136" spans="1:92" x14ac:dyDescent="0.25">
      <c r="A136" s="22">
        <v>134</v>
      </c>
      <c r="B136" s="23">
        <v>131</v>
      </c>
      <c r="C136" s="24" t="s">
        <v>14</v>
      </c>
      <c r="D136" s="53" t="s">
        <v>1198</v>
      </c>
      <c r="E136" s="23">
        <v>401264</v>
      </c>
      <c r="F136" s="24" t="s">
        <v>1199</v>
      </c>
      <c r="G136" s="24" t="s">
        <v>1200</v>
      </c>
      <c r="H136" s="71" t="str">
        <f t="shared" si="61"/>
        <v>100339-OIF00024A</v>
      </c>
      <c r="I136" s="23">
        <v>100339</v>
      </c>
      <c r="J136" s="24" t="s">
        <v>1177</v>
      </c>
      <c r="K136" s="24" t="s">
        <v>19</v>
      </c>
      <c r="L136" s="24" t="s">
        <v>125</v>
      </c>
      <c r="M136" s="24" t="s">
        <v>21</v>
      </c>
      <c r="N136" s="25">
        <v>45108</v>
      </c>
      <c r="O136" s="25">
        <v>45473</v>
      </c>
      <c r="P136" s="10"/>
      <c r="Q136" s="10"/>
      <c r="R136" s="10"/>
      <c r="S136" s="11" t="s">
        <v>1703</v>
      </c>
      <c r="T136" s="14"/>
      <c r="U136" s="14"/>
      <c r="V136" s="14"/>
      <c r="W136" s="14"/>
      <c r="X136" s="18">
        <v>33.5</v>
      </c>
      <c r="Y136" s="18">
        <v>4.75</v>
      </c>
      <c r="Z136" s="18"/>
      <c r="AA136" s="18"/>
      <c r="AB136" s="6"/>
      <c r="AC136" s="26">
        <v>545</v>
      </c>
      <c r="AD136" s="26"/>
      <c r="AE136" s="26"/>
      <c r="AF136" s="26">
        <v>4</v>
      </c>
      <c r="AG136" s="26">
        <v>57</v>
      </c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>
        <v>33</v>
      </c>
      <c r="AV136" s="26"/>
      <c r="AW136" s="26">
        <v>30</v>
      </c>
      <c r="AX136" s="26"/>
      <c r="AY136" s="26"/>
      <c r="AZ136" s="26"/>
      <c r="BA136" s="26"/>
      <c r="BB136" s="26">
        <v>2</v>
      </c>
      <c r="BC136" s="26">
        <v>3</v>
      </c>
      <c r="BD136" s="26"/>
      <c r="BE136" s="26"/>
      <c r="BF136" s="26"/>
      <c r="BG136" s="26">
        <v>103</v>
      </c>
      <c r="BH136" s="26">
        <f t="shared" si="62"/>
        <v>232</v>
      </c>
      <c r="BI136" s="6">
        <f t="shared" si="55"/>
        <v>38.25</v>
      </c>
      <c r="BJ136" s="6">
        <f t="shared" si="63"/>
        <v>44.46</v>
      </c>
      <c r="BL136" s="48">
        <f>VLOOKUP(H136,[1]NOI!F:K,6,FALSE)*-1</f>
        <v>-7.4</v>
      </c>
      <c r="BM136" s="6">
        <f t="shared" si="64"/>
        <v>37.06</v>
      </c>
      <c r="BN136" s="6">
        <f t="shared" si="65"/>
        <v>6.2100000000000009</v>
      </c>
      <c r="BO136" s="82">
        <f t="shared" si="66"/>
        <v>0.1396761133603239</v>
      </c>
      <c r="BP136" s="6">
        <f t="shared" si="57"/>
        <v>20846.25</v>
      </c>
      <c r="BQ136" s="6">
        <f t="shared" si="58"/>
        <v>24230.7</v>
      </c>
      <c r="BU136" s="6">
        <f t="shared" si="67"/>
        <v>46.629999999999995</v>
      </c>
      <c r="BW136" s="48">
        <f t="shared" si="56"/>
        <v>-7.4</v>
      </c>
      <c r="BX136" s="6">
        <f t="shared" si="68"/>
        <v>39.229999999999997</v>
      </c>
      <c r="BY136" s="6">
        <f t="shared" si="69"/>
        <v>8.3799999999999955</v>
      </c>
      <c r="BZ136" s="82">
        <f t="shared" si="70"/>
        <v>0.179712631353206</v>
      </c>
      <c r="CA136" s="6">
        <f t="shared" si="59"/>
        <v>20846.25</v>
      </c>
      <c r="CB136" s="6">
        <f t="shared" si="60"/>
        <v>25413.35</v>
      </c>
      <c r="CF136" s="82"/>
      <c r="CG136" s="6">
        <f t="shared" si="71"/>
        <v>8874</v>
      </c>
      <c r="CH136" s="6">
        <f t="shared" si="72"/>
        <v>10314.719999999999</v>
      </c>
      <c r="CL136" s="82"/>
      <c r="CM136" s="6">
        <f t="shared" si="73"/>
        <v>8874</v>
      </c>
      <c r="CN136" s="6">
        <f t="shared" si="74"/>
        <v>10818.16</v>
      </c>
    </row>
    <row r="137" spans="1:92" x14ac:dyDescent="0.25">
      <c r="A137" s="22">
        <v>135</v>
      </c>
      <c r="B137" s="23">
        <v>132</v>
      </c>
      <c r="C137" s="24" t="s">
        <v>14</v>
      </c>
      <c r="D137" s="53" t="s">
        <v>1201</v>
      </c>
      <c r="E137" s="23">
        <v>403280</v>
      </c>
      <c r="F137" s="24" t="s">
        <v>1202</v>
      </c>
      <c r="G137" s="24" t="s">
        <v>1203</v>
      </c>
      <c r="H137" s="71" t="str">
        <f t="shared" si="61"/>
        <v>100339-OIF03613</v>
      </c>
      <c r="I137" s="23">
        <v>100339</v>
      </c>
      <c r="J137" s="24" t="s">
        <v>1177</v>
      </c>
      <c r="K137" s="24" t="s">
        <v>19</v>
      </c>
      <c r="L137" s="24" t="s">
        <v>1191</v>
      </c>
      <c r="M137" s="24" t="s">
        <v>21</v>
      </c>
      <c r="N137" s="25">
        <v>45108</v>
      </c>
      <c r="O137" s="25">
        <v>45473</v>
      </c>
      <c r="P137" s="10"/>
      <c r="Q137" s="10"/>
      <c r="R137" s="10"/>
      <c r="S137" s="11" t="s">
        <v>1703</v>
      </c>
      <c r="T137" s="14"/>
      <c r="U137" s="14"/>
      <c r="V137" s="14"/>
      <c r="W137" s="14"/>
      <c r="X137" s="18">
        <v>31.3</v>
      </c>
      <c r="Y137" s="18">
        <v>4.75</v>
      </c>
      <c r="Z137" s="18"/>
      <c r="AA137" s="18"/>
      <c r="AB137" s="6"/>
      <c r="AC137" s="26">
        <v>100</v>
      </c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>
        <v>90</v>
      </c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>
        <f t="shared" si="62"/>
        <v>90</v>
      </c>
      <c r="BI137" s="6">
        <f t="shared" si="55"/>
        <v>36.049999999999997</v>
      </c>
      <c r="BJ137" s="6">
        <f t="shared" si="63"/>
        <v>41.9</v>
      </c>
      <c r="BL137" s="48">
        <f>VLOOKUP(H137,[1]NOI!F:K,6,FALSE)*-1</f>
        <v>-5.92</v>
      </c>
      <c r="BM137" s="6">
        <f t="shared" si="64"/>
        <v>35.979999999999997</v>
      </c>
      <c r="BN137" s="6">
        <f t="shared" si="65"/>
        <v>5.8500000000000014</v>
      </c>
      <c r="BO137" s="82">
        <f t="shared" si="66"/>
        <v>0.13961813842482104</v>
      </c>
      <c r="BP137" s="6">
        <f t="shared" si="57"/>
        <v>3604.9999999999995</v>
      </c>
      <c r="BQ137" s="6">
        <f t="shared" si="58"/>
        <v>4190</v>
      </c>
      <c r="BU137" s="6">
        <f t="shared" si="67"/>
        <v>43.949999999999996</v>
      </c>
      <c r="BW137" s="48">
        <f t="shared" si="56"/>
        <v>-5.92</v>
      </c>
      <c r="BX137" s="6">
        <f t="shared" si="68"/>
        <v>38.029999999999994</v>
      </c>
      <c r="BY137" s="6">
        <f t="shared" si="69"/>
        <v>7.8999999999999986</v>
      </c>
      <c r="BZ137" s="82">
        <f t="shared" si="70"/>
        <v>0.17974971558589303</v>
      </c>
      <c r="CA137" s="6">
        <f t="shared" si="59"/>
        <v>3604.9999999999995</v>
      </c>
      <c r="CB137" s="6">
        <f t="shared" si="60"/>
        <v>4395</v>
      </c>
      <c r="CF137" s="82"/>
      <c r="CG137" s="6">
        <f t="shared" si="71"/>
        <v>3244.4999999999995</v>
      </c>
      <c r="CH137" s="6">
        <f t="shared" si="72"/>
        <v>3771</v>
      </c>
      <c r="CL137" s="82"/>
      <c r="CM137" s="6">
        <f t="shared" si="73"/>
        <v>3244.4999999999995</v>
      </c>
      <c r="CN137" s="6">
        <f t="shared" si="74"/>
        <v>3955.4999999999995</v>
      </c>
    </row>
    <row r="138" spans="1:92" x14ac:dyDescent="0.25">
      <c r="A138" s="22">
        <v>136</v>
      </c>
      <c r="B138" s="23">
        <v>133</v>
      </c>
      <c r="C138" s="24" t="s">
        <v>14</v>
      </c>
      <c r="D138" s="53" t="s">
        <v>1204</v>
      </c>
      <c r="E138" s="23">
        <v>403701</v>
      </c>
      <c r="F138" s="23">
        <v>1000000496</v>
      </c>
      <c r="G138" s="24" t="s">
        <v>1205</v>
      </c>
      <c r="H138" s="71" t="str">
        <f t="shared" si="61"/>
        <v>100339-1000000496</v>
      </c>
      <c r="I138" s="23">
        <v>100339</v>
      </c>
      <c r="J138" s="24" t="s">
        <v>1177</v>
      </c>
      <c r="K138" s="24" t="s">
        <v>19</v>
      </c>
      <c r="L138" s="24" t="s">
        <v>125</v>
      </c>
      <c r="M138" s="24" t="s">
        <v>21</v>
      </c>
      <c r="N138" s="25">
        <v>45108</v>
      </c>
      <c r="O138" s="25">
        <v>45473</v>
      </c>
      <c r="P138" s="10"/>
      <c r="Q138" s="10"/>
      <c r="R138" s="10"/>
      <c r="S138" s="11" t="s">
        <v>1703</v>
      </c>
      <c r="T138" s="14"/>
      <c r="U138" s="14"/>
      <c r="V138" s="14"/>
      <c r="W138" s="14"/>
      <c r="X138" s="18">
        <v>39.75</v>
      </c>
      <c r="Y138" s="18">
        <v>4.75</v>
      </c>
      <c r="Z138" s="18"/>
      <c r="AA138" s="18"/>
      <c r="AB138" s="6"/>
      <c r="AC138" s="26">
        <v>5150</v>
      </c>
      <c r="AD138" s="26"/>
      <c r="AE138" s="26">
        <v>86</v>
      </c>
      <c r="AF138" s="26">
        <v>26</v>
      </c>
      <c r="AG138" s="26">
        <v>71</v>
      </c>
      <c r="AH138" s="26"/>
      <c r="AI138" s="26"/>
      <c r="AJ138" s="26">
        <v>1</v>
      </c>
      <c r="AK138" s="26"/>
      <c r="AL138" s="26"/>
      <c r="AM138" s="26">
        <v>90</v>
      </c>
      <c r="AN138" s="26"/>
      <c r="AO138" s="26">
        <v>55</v>
      </c>
      <c r="AP138" s="26">
        <v>5</v>
      </c>
      <c r="AQ138" s="26"/>
      <c r="AR138" s="26">
        <v>10</v>
      </c>
      <c r="AS138" s="26">
        <v>1</v>
      </c>
      <c r="AT138" s="26"/>
      <c r="AU138" s="26"/>
      <c r="AV138" s="26"/>
      <c r="AW138" s="26">
        <v>555</v>
      </c>
      <c r="AX138" s="26">
        <v>40</v>
      </c>
      <c r="AY138" s="26"/>
      <c r="AZ138" s="26">
        <v>58</v>
      </c>
      <c r="BA138" s="26"/>
      <c r="BB138" s="26">
        <v>8</v>
      </c>
      <c r="BC138" s="26">
        <v>15</v>
      </c>
      <c r="BD138" s="26"/>
      <c r="BE138" s="26">
        <v>12</v>
      </c>
      <c r="BF138" s="26">
        <v>136</v>
      </c>
      <c r="BG138" s="26">
        <v>253</v>
      </c>
      <c r="BH138" s="26">
        <f t="shared" si="62"/>
        <v>1422</v>
      </c>
      <c r="BI138" s="6">
        <f t="shared" si="55"/>
        <v>44.5</v>
      </c>
      <c r="BJ138" s="6">
        <f t="shared" si="63"/>
        <v>51.73</v>
      </c>
      <c r="BL138" s="48">
        <f>VLOOKUP(H138,[1]NOI!F:K,6,FALSE)*-1</f>
        <v>-7.4</v>
      </c>
      <c r="BM138" s="6">
        <f t="shared" si="64"/>
        <v>44.33</v>
      </c>
      <c r="BN138" s="6">
        <f t="shared" si="65"/>
        <v>7.2299999999999969</v>
      </c>
      <c r="BO138" s="82">
        <f t="shared" si="66"/>
        <v>0.1397641600618596</v>
      </c>
      <c r="BP138" s="6">
        <f t="shared" si="57"/>
        <v>229175</v>
      </c>
      <c r="BQ138" s="6">
        <f t="shared" si="58"/>
        <v>266409.5</v>
      </c>
      <c r="BU138" s="6">
        <f t="shared" si="67"/>
        <v>54.25</v>
      </c>
      <c r="BW138" s="48">
        <f t="shared" si="56"/>
        <v>-7.4</v>
      </c>
      <c r="BX138" s="6">
        <f t="shared" si="68"/>
        <v>46.85</v>
      </c>
      <c r="BY138" s="6">
        <f t="shared" si="69"/>
        <v>9.75</v>
      </c>
      <c r="BZ138" s="82">
        <f t="shared" si="70"/>
        <v>0.17972350230414746</v>
      </c>
      <c r="CA138" s="6">
        <f t="shared" si="59"/>
        <v>229175</v>
      </c>
      <c r="CB138" s="6">
        <f t="shared" si="60"/>
        <v>279387.5</v>
      </c>
      <c r="CF138" s="82"/>
      <c r="CG138" s="6">
        <f t="shared" si="71"/>
        <v>63279</v>
      </c>
      <c r="CH138" s="6">
        <f t="shared" si="72"/>
        <v>73560.06</v>
      </c>
      <c r="CL138" s="82"/>
      <c r="CM138" s="6">
        <f t="shared" si="73"/>
        <v>63279</v>
      </c>
      <c r="CN138" s="6">
        <f t="shared" si="74"/>
        <v>77143.5</v>
      </c>
    </row>
    <row r="139" spans="1:92" x14ac:dyDescent="0.25">
      <c r="A139" s="22">
        <v>137</v>
      </c>
      <c r="B139" s="23">
        <v>134</v>
      </c>
      <c r="C139" s="24" t="s">
        <v>14</v>
      </c>
      <c r="D139" s="53" t="s">
        <v>1206</v>
      </c>
      <c r="E139" s="23">
        <v>403977</v>
      </c>
      <c r="F139" s="24" t="s">
        <v>1207</v>
      </c>
      <c r="G139" s="24" t="s">
        <v>1208</v>
      </c>
      <c r="H139" s="71" t="str">
        <f t="shared" si="61"/>
        <v>100339-MCX40</v>
      </c>
      <c r="I139" s="23">
        <v>100339</v>
      </c>
      <c r="J139" s="24" t="s">
        <v>1177</v>
      </c>
      <c r="K139" s="24" t="s">
        <v>19</v>
      </c>
      <c r="L139" s="24" t="s">
        <v>125</v>
      </c>
      <c r="M139" s="24" t="s">
        <v>21</v>
      </c>
      <c r="N139" s="25">
        <v>45108</v>
      </c>
      <c r="O139" s="25">
        <v>45473</v>
      </c>
      <c r="P139" s="10"/>
      <c r="Q139" s="10"/>
      <c r="R139" s="10"/>
      <c r="S139" s="11" t="s">
        <v>1703</v>
      </c>
      <c r="T139" s="14"/>
      <c r="U139" s="14"/>
      <c r="V139" s="14"/>
      <c r="W139" s="14"/>
      <c r="X139" s="18">
        <v>30.96</v>
      </c>
      <c r="Y139" s="18">
        <v>4.75</v>
      </c>
      <c r="Z139" s="18"/>
      <c r="AA139" s="18"/>
      <c r="AB139" s="6"/>
      <c r="AC139" s="26">
        <v>1074</v>
      </c>
      <c r="AD139" s="26"/>
      <c r="AE139" s="26"/>
      <c r="AF139" s="26"/>
      <c r="AG139" s="26"/>
      <c r="AH139" s="26"/>
      <c r="AI139" s="26"/>
      <c r="AJ139" s="26">
        <v>9</v>
      </c>
      <c r="AK139" s="26"/>
      <c r="AL139" s="26">
        <v>1</v>
      </c>
      <c r="AM139" s="26"/>
      <c r="AN139" s="26"/>
      <c r="AO139" s="26"/>
      <c r="AP139" s="26"/>
      <c r="AQ139" s="26"/>
      <c r="AR139" s="26"/>
      <c r="AS139" s="26">
        <v>1</v>
      </c>
      <c r="AT139" s="26"/>
      <c r="AU139" s="26"/>
      <c r="AV139" s="26"/>
      <c r="AW139" s="26"/>
      <c r="AX139" s="26"/>
      <c r="AY139" s="26"/>
      <c r="AZ139" s="26"/>
      <c r="BA139" s="26"/>
      <c r="BB139" s="26"/>
      <c r="BC139" s="26">
        <v>114</v>
      </c>
      <c r="BD139" s="26"/>
      <c r="BE139" s="26"/>
      <c r="BF139" s="26">
        <v>22</v>
      </c>
      <c r="BG139" s="26"/>
      <c r="BH139" s="26">
        <f t="shared" si="62"/>
        <v>147</v>
      </c>
      <c r="BI139" s="6">
        <f t="shared" si="55"/>
        <v>35.71</v>
      </c>
      <c r="BJ139" s="6">
        <f t="shared" si="63"/>
        <v>41.51</v>
      </c>
      <c r="BL139" s="48">
        <f>VLOOKUP(H139,[1]NOI!F:K,6,FALSE)*-1</f>
        <v>-7.4</v>
      </c>
      <c r="BM139" s="6">
        <f t="shared" si="64"/>
        <v>34.11</v>
      </c>
      <c r="BN139" s="6">
        <f t="shared" si="65"/>
        <v>5.7999999999999972</v>
      </c>
      <c r="BO139" s="82">
        <f t="shared" si="66"/>
        <v>0.13972536738135383</v>
      </c>
      <c r="BP139" s="6">
        <f t="shared" si="57"/>
        <v>38352.54</v>
      </c>
      <c r="BQ139" s="6">
        <f t="shared" si="58"/>
        <v>44581.74</v>
      </c>
      <c r="BU139" s="6">
        <f t="shared" si="67"/>
        <v>43.53</v>
      </c>
      <c r="BW139" s="48">
        <f t="shared" si="56"/>
        <v>-7.4</v>
      </c>
      <c r="BX139" s="6">
        <f t="shared" si="68"/>
        <v>36.130000000000003</v>
      </c>
      <c r="BY139" s="6">
        <f t="shared" si="69"/>
        <v>7.82</v>
      </c>
      <c r="BZ139" s="82">
        <f t="shared" si="70"/>
        <v>0.17964622099701355</v>
      </c>
      <c r="CA139" s="6">
        <f t="shared" si="59"/>
        <v>38352.54</v>
      </c>
      <c r="CB139" s="6">
        <f t="shared" si="60"/>
        <v>46751.22</v>
      </c>
      <c r="CF139" s="82"/>
      <c r="CG139" s="6">
        <f t="shared" si="71"/>
        <v>5249.37</v>
      </c>
      <c r="CH139" s="6">
        <f t="shared" si="72"/>
        <v>6101.9699999999993</v>
      </c>
      <c r="CL139" s="82"/>
      <c r="CM139" s="6">
        <f t="shared" si="73"/>
        <v>5249.37</v>
      </c>
      <c r="CN139" s="6">
        <f t="shared" si="74"/>
        <v>6398.91</v>
      </c>
    </row>
    <row r="140" spans="1:92" x14ac:dyDescent="0.25">
      <c r="A140" s="22">
        <v>138</v>
      </c>
      <c r="B140" s="23">
        <v>135</v>
      </c>
      <c r="C140" s="24" t="s">
        <v>14</v>
      </c>
      <c r="D140" s="53" t="s">
        <v>1209</v>
      </c>
      <c r="E140" s="23">
        <v>403978</v>
      </c>
      <c r="F140" s="24" t="s">
        <v>1210</v>
      </c>
      <c r="G140" s="24" t="s">
        <v>1211</v>
      </c>
      <c r="H140" s="71" t="str">
        <f t="shared" si="61"/>
        <v>100339-OIF01038A</v>
      </c>
      <c r="I140" s="23">
        <v>100339</v>
      </c>
      <c r="J140" s="24" t="s">
        <v>1177</v>
      </c>
      <c r="K140" s="24" t="s">
        <v>19</v>
      </c>
      <c r="L140" s="24" t="s">
        <v>1191</v>
      </c>
      <c r="M140" s="24" t="s">
        <v>21</v>
      </c>
      <c r="N140" s="25">
        <v>45108</v>
      </c>
      <c r="O140" s="25">
        <v>45473</v>
      </c>
      <c r="P140" s="10"/>
      <c r="Q140" s="10"/>
      <c r="R140" s="10"/>
      <c r="S140" s="11" t="s">
        <v>1703</v>
      </c>
      <c r="T140" s="14"/>
      <c r="U140" s="14"/>
      <c r="V140" s="14"/>
      <c r="W140" s="14"/>
      <c r="X140" s="18">
        <v>31</v>
      </c>
      <c r="Y140" s="18">
        <v>4.75</v>
      </c>
      <c r="Z140" s="18"/>
      <c r="AA140" s="18"/>
      <c r="AB140" s="6"/>
      <c r="AC140" s="26">
        <v>605</v>
      </c>
      <c r="AD140" s="26"/>
      <c r="AE140" s="26"/>
      <c r="AF140" s="26">
        <v>39</v>
      </c>
      <c r="AG140" s="26"/>
      <c r="AH140" s="26"/>
      <c r="AI140" s="26">
        <v>247</v>
      </c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>
        <v>11</v>
      </c>
      <c r="BG140" s="26"/>
      <c r="BH140" s="26">
        <f t="shared" si="62"/>
        <v>297</v>
      </c>
      <c r="BI140" s="6">
        <f t="shared" si="55"/>
        <v>35.75</v>
      </c>
      <c r="BJ140" s="6">
        <f t="shared" si="63"/>
        <v>41.55</v>
      </c>
      <c r="BL140" s="48">
        <f>VLOOKUP(H140,[1]NOI!F:K,6,FALSE)*-1</f>
        <v>-5.92</v>
      </c>
      <c r="BM140" s="6">
        <f t="shared" si="64"/>
        <v>35.629999999999995</v>
      </c>
      <c r="BN140" s="6">
        <f t="shared" si="65"/>
        <v>5.7999999999999972</v>
      </c>
      <c r="BO140" s="82">
        <f t="shared" si="66"/>
        <v>0.13959085439229837</v>
      </c>
      <c r="BP140" s="6">
        <f t="shared" si="57"/>
        <v>21628.75</v>
      </c>
      <c r="BQ140" s="6">
        <f t="shared" si="58"/>
        <v>25137.75</v>
      </c>
      <c r="BU140" s="6">
        <f t="shared" si="67"/>
        <v>43.58</v>
      </c>
      <c r="BW140" s="48">
        <f t="shared" si="56"/>
        <v>-5.92</v>
      </c>
      <c r="BX140" s="6">
        <f t="shared" si="68"/>
        <v>37.659999999999997</v>
      </c>
      <c r="BY140" s="6">
        <f t="shared" si="69"/>
        <v>7.8299999999999983</v>
      </c>
      <c r="BZ140" s="82">
        <f t="shared" si="70"/>
        <v>0.17966957319871499</v>
      </c>
      <c r="CA140" s="6">
        <f t="shared" si="59"/>
        <v>21628.75</v>
      </c>
      <c r="CB140" s="6">
        <f t="shared" si="60"/>
        <v>26365.899999999998</v>
      </c>
      <c r="CF140" s="82"/>
      <c r="CG140" s="6">
        <f t="shared" si="71"/>
        <v>10617.75</v>
      </c>
      <c r="CH140" s="6">
        <f t="shared" si="72"/>
        <v>12340.349999999999</v>
      </c>
      <c r="CL140" s="82"/>
      <c r="CM140" s="6">
        <f t="shared" si="73"/>
        <v>10617.75</v>
      </c>
      <c r="CN140" s="6">
        <f t="shared" si="74"/>
        <v>12943.26</v>
      </c>
    </row>
    <row r="141" spans="1:92" x14ac:dyDescent="0.25">
      <c r="A141" s="22">
        <v>139</v>
      </c>
      <c r="B141" s="23">
        <v>136</v>
      </c>
      <c r="C141" s="24" t="s">
        <v>14</v>
      </c>
      <c r="D141" s="53" t="s">
        <v>1212</v>
      </c>
      <c r="E141" s="23">
        <v>405282</v>
      </c>
      <c r="F141" s="23">
        <v>1000002789</v>
      </c>
      <c r="G141" s="24" t="s">
        <v>1213</v>
      </c>
      <c r="H141" s="71" t="str">
        <f t="shared" si="61"/>
        <v>100339-1000002789</v>
      </c>
      <c r="I141" s="23">
        <v>100339</v>
      </c>
      <c r="J141" s="24" t="s">
        <v>1177</v>
      </c>
      <c r="K141" s="24" t="s">
        <v>19</v>
      </c>
      <c r="L141" s="24" t="s">
        <v>125</v>
      </c>
      <c r="M141" s="24" t="s">
        <v>21</v>
      </c>
      <c r="N141" s="25">
        <v>45108</v>
      </c>
      <c r="O141" s="25">
        <v>45473</v>
      </c>
      <c r="P141" s="10"/>
      <c r="Q141" s="10"/>
      <c r="R141" s="10"/>
      <c r="S141" s="11" t="s">
        <v>1703</v>
      </c>
      <c r="T141" s="14"/>
      <c r="U141" s="14"/>
      <c r="V141" s="14"/>
      <c r="W141" s="14"/>
      <c r="X141" s="18">
        <v>45.45</v>
      </c>
      <c r="Y141" s="18">
        <v>4.75</v>
      </c>
      <c r="Z141" s="18"/>
      <c r="AA141" s="18"/>
      <c r="AB141" s="6"/>
      <c r="AC141" s="26">
        <v>9100</v>
      </c>
      <c r="AD141" s="26"/>
      <c r="AE141" s="26">
        <v>6</v>
      </c>
      <c r="AF141" s="26">
        <v>204</v>
      </c>
      <c r="AG141" s="26">
        <v>195</v>
      </c>
      <c r="AH141" s="26">
        <v>109</v>
      </c>
      <c r="AI141" s="26"/>
      <c r="AJ141" s="26">
        <v>1</v>
      </c>
      <c r="AK141" s="26">
        <v>72</v>
      </c>
      <c r="AL141" s="26">
        <v>3</v>
      </c>
      <c r="AM141" s="26"/>
      <c r="AN141" s="26"/>
      <c r="AO141" s="26">
        <v>56</v>
      </c>
      <c r="AP141" s="26"/>
      <c r="AQ141" s="26"/>
      <c r="AR141" s="26">
        <v>3</v>
      </c>
      <c r="AS141" s="26">
        <v>105</v>
      </c>
      <c r="AT141" s="26"/>
      <c r="AU141" s="26"/>
      <c r="AV141" s="26">
        <v>30</v>
      </c>
      <c r="AW141" s="26"/>
      <c r="AX141" s="26"/>
      <c r="AY141" s="26"/>
      <c r="AZ141" s="26"/>
      <c r="BA141" s="26">
        <v>4</v>
      </c>
      <c r="BB141" s="26">
        <v>29</v>
      </c>
      <c r="BC141" s="26"/>
      <c r="BD141" s="26"/>
      <c r="BE141" s="26"/>
      <c r="BF141" s="26"/>
      <c r="BG141" s="26"/>
      <c r="BH141" s="26">
        <f t="shared" si="62"/>
        <v>817</v>
      </c>
      <c r="BI141" s="6">
        <f t="shared" si="55"/>
        <v>50.2</v>
      </c>
      <c r="BJ141" s="6">
        <f t="shared" si="63"/>
        <v>58.36</v>
      </c>
      <c r="BL141" s="48">
        <f>VLOOKUP(H141,[1]NOI!F:K,6,FALSE)*-1</f>
        <v>-7.4</v>
      </c>
      <c r="BM141" s="6">
        <f t="shared" si="64"/>
        <v>50.96</v>
      </c>
      <c r="BN141" s="6">
        <f t="shared" si="65"/>
        <v>8.1599999999999966</v>
      </c>
      <c r="BO141" s="82">
        <f t="shared" si="66"/>
        <v>0.13982179575051398</v>
      </c>
      <c r="BP141" s="6">
        <f t="shared" si="57"/>
        <v>456820</v>
      </c>
      <c r="BQ141" s="6">
        <f t="shared" si="58"/>
        <v>531076</v>
      </c>
      <c r="BU141" s="6">
        <f t="shared" si="67"/>
        <v>61.199999999999996</v>
      </c>
      <c r="BW141" s="48">
        <f t="shared" si="56"/>
        <v>-7.4</v>
      </c>
      <c r="BX141" s="6">
        <f t="shared" si="68"/>
        <v>53.8</v>
      </c>
      <c r="BY141" s="6">
        <f t="shared" si="69"/>
        <v>10.999999999999993</v>
      </c>
      <c r="BZ141" s="82">
        <f t="shared" si="70"/>
        <v>0.17973856209150316</v>
      </c>
      <c r="CA141" s="6">
        <f t="shared" si="59"/>
        <v>456820</v>
      </c>
      <c r="CB141" s="6">
        <f t="shared" si="60"/>
        <v>556920</v>
      </c>
      <c r="CF141" s="82"/>
      <c r="CG141" s="6">
        <f t="shared" si="71"/>
        <v>41013.4</v>
      </c>
      <c r="CH141" s="6">
        <f t="shared" si="72"/>
        <v>47680.12</v>
      </c>
      <c r="CL141" s="82"/>
      <c r="CM141" s="6">
        <f t="shared" si="73"/>
        <v>41013.4</v>
      </c>
      <c r="CN141" s="6">
        <f t="shared" si="74"/>
        <v>50000.399999999994</v>
      </c>
    </row>
    <row r="142" spans="1:92" x14ac:dyDescent="0.25">
      <c r="A142" s="22">
        <v>140</v>
      </c>
      <c r="B142" s="23">
        <v>137</v>
      </c>
      <c r="C142" s="24" t="s">
        <v>14</v>
      </c>
      <c r="D142" s="53" t="s">
        <v>1214</v>
      </c>
      <c r="E142" s="23">
        <v>406502</v>
      </c>
      <c r="F142" s="23">
        <v>1000007470</v>
      </c>
      <c r="G142" s="24" t="s">
        <v>1215</v>
      </c>
      <c r="H142" s="71" t="str">
        <f t="shared" si="61"/>
        <v>100339-1000007470</v>
      </c>
      <c r="I142" s="23">
        <v>100339</v>
      </c>
      <c r="J142" s="24" t="s">
        <v>1177</v>
      </c>
      <c r="K142" s="24" t="s">
        <v>19</v>
      </c>
      <c r="L142" s="24" t="s">
        <v>125</v>
      </c>
      <c r="M142" s="24" t="s">
        <v>21</v>
      </c>
      <c r="N142" s="25">
        <v>45108</v>
      </c>
      <c r="O142" s="25">
        <v>45473</v>
      </c>
      <c r="P142" s="10"/>
      <c r="Q142" s="10"/>
      <c r="R142" s="10"/>
      <c r="S142" s="11" t="s">
        <v>1703</v>
      </c>
      <c r="T142" s="14"/>
      <c r="U142" s="14"/>
      <c r="V142" s="14"/>
      <c r="W142" s="14"/>
      <c r="X142" s="18">
        <v>43.99</v>
      </c>
      <c r="Y142" s="18">
        <v>4.75</v>
      </c>
      <c r="Z142" s="18"/>
      <c r="AA142" s="18"/>
      <c r="AB142" s="6"/>
      <c r="AC142" s="26">
        <v>300</v>
      </c>
      <c r="AD142" s="26"/>
      <c r="AE142" s="26">
        <v>5</v>
      </c>
      <c r="AF142" s="26"/>
      <c r="AG142" s="26">
        <v>32</v>
      </c>
      <c r="AH142" s="26"/>
      <c r="AI142" s="26"/>
      <c r="AJ142" s="26"/>
      <c r="AK142" s="26"/>
      <c r="AL142" s="26"/>
      <c r="AM142" s="26"/>
      <c r="AN142" s="26"/>
      <c r="AO142" s="26">
        <v>283</v>
      </c>
      <c r="AP142" s="26">
        <v>4</v>
      </c>
      <c r="AQ142" s="26"/>
      <c r="AR142" s="26">
        <v>4</v>
      </c>
      <c r="AS142" s="26"/>
      <c r="AT142" s="26"/>
      <c r="AU142" s="26"/>
      <c r="AV142" s="26"/>
      <c r="AW142" s="26"/>
      <c r="AX142" s="26"/>
      <c r="AY142" s="26"/>
      <c r="AZ142" s="26">
        <v>28</v>
      </c>
      <c r="BA142" s="26"/>
      <c r="BB142" s="26"/>
      <c r="BC142" s="26"/>
      <c r="BD142" s="26"/>
      <c r="BE142" s="26"/>
      <c r="BF142" s="26"/>
      <c r="BG142" s="26"/>
      <c r="BH142" s="26">
        <f t="shared" si="62"/>
        <v>356</v>
      </c>
      <c r="BI142" s="6">
        <f t="shared" si="55"/>
        <v>48.74</v>
      </c>
      <c r="BJ142" s="6">
        <f t="shared" si="63"/>
        <v>56.66</v>
      </c>
      <c r="BL142" s="48">
        <f>VLOOKUP(H142,[1]NOI!F:K,6,FALSE)*-1</f>
        <v>-7.4</v>
      </c>
      <c r="BM142" s="6">
        <f t="shared" si="64"/>
        <v>49.26</v>
      </c>
      <c r="BN142" s="6">
        <f t="shared" si="65"/>
        <v>7.9199999999999946</v>
      </c>
      <c r="BO142" s="82">
        <f t="shared" si="66"/>
        <v>0.13978115072361447</v>
      </c>
      <c r="BP142" s="6">
        <f t="shared" si="57"/>
        <v>14622</v>
      </c>
      <c r="BQ142" s="6">
        <f t="shared" si="58"/>
        <v>16998</v>
      </c>
      <c r="BU142" s="6">
        <f t="shared" si="67"/>
        <v>59.419999999999995</v>
      </c>
      <c r="BW142" s="48">
        <f t="shared" si="56"/>
        <v>-7.4</v>
      </c>
      <c r="BX142" s="6">
        <f t="shared" si="68"/>
        <v>52.019999999999996</v>
      </c>
      <c r="BY142" s="6">
        <f t="shared" si="69"/>
        <v>10.679999999999993</v>
      </c>
      <c r="BZ142" s="82">
        <f t="shared" si="70"/>
        <v>0.17973746213396152</v>
      </c>
      <c r="CA142" s="6">
        <f t="shared" si="59"/>
        <v>14622</v>
      </c>
      <c r="CB142" s="6">
        <f t="shared" si="60"/>
        <v>17826</v>
      </c>
      <c r="CF142" s="82"/>
      <c r="CG142" s="6">
        <f t="shared" si="71"/>
        <v>17351.440000000002</v>
      </c>
      <c r="CH142" s="6">
        <f t="shared" si="72"/>
        <v>20170.96</v>
      </c>
      <c r="CL142" s="82"/>
      <c r="CM142" s="6">
        <f t="shared" si="73"/>
        <v>17351.440000000002</v>
      </c>
      <c r="CN142" s="6">
        <f t="shared" si="74"/>
        <v>21153.519999999997</v>
      </c>
    </row>
    <row r="143" spans="1:92" x14ac:dyDescent="0.25">
      <c r="A143" s="22">
        <v>141</v>
      </c>
      <c r="B143" s="23">
        <v>138</v>
      </c>
      <c r="C143" s="24" t="s">
        <v>14</v>
      </c>
      <c r="D143" s="53" t="s">
        <v>1216</v>
      </c>
      <c r="E143" s="23">
        <v>406512</v>
      </c>
      <c r="F143" s="23">
        <v>1000004309</v>
      </c>
      <c r="G143" s="24" t="s">
        <v>1217</v>
      </c>
      <c r="H143" s="71" t="str">
        <f t="shared" si="61"/>
        <v>100339-1000004309</v>
      </c>
      <c r="I143" s="23">
        <v>100339</v>
      </c>
      <c r="J143" s="24" t="s">
        <v>1177</v>
      </c>
      <c r="K143" s="24" t="s">
        <v>19</v>
      </c>
      <c r="L143" s="24" t="s">
        <v>1218</v>
      </c>
      <c r="M143" s="24" t="s">
        <v>21</v>
      </c>
      <c r="N143" s="25">
        <v>45108</v>
      </c>
      <c r="O143" s="25">
        <v>45473</v>
      </c>
      <c r="P143" s="10"/>
      <c r="Q143" s="10"/>
      <c r="R143" s="10"/>
      <c r="S143" s="11" t="s">
        <v>1703</v>
      </c>
      <c r="T143" s="14"/>
      <c r="U143" s="14"/>
      <c r="V143" s="14"/>
      <c r="W143" s="14"/>
      <c r="X143" s="18">
        <v>32.15</v>
      </c>
      <c r="Y143" s="18">
        <v>4.75</v>
      </c>
      <c r="Z143" s="18"/>
      <c r="AA143" s="18"/>
      <c r="AB143" s="6"/>
      <c r="AC143" s="26">
        <v>793</v>
      </c>
      <c r="AD143" s="26"/>
      <c r="AE143" s="26"/>
      <c r="AF143" s="26"/>
      <c r="AG143" s="26">
        <v>14</v>
      </c>
      <c r="AH143" s="26"/>
      <c r="AI143" s="26"/>
      <c r="AJ143" s="26"/>
      <c r="AK143" s="26"/>
      <c r="AL143" s="26"/>
      <c r="AM143" s="26"/>
      <c r="AN143" s="26"/>
      <c r="AO143" s="26"/>
      <c r="AP143" s="26">
        <v>5</v>
      </c>
      <c r="AQ143" s="26"/>
      <c r="AR143" s="26"/>
      <c r="AS143" s="26"/>
      <c r="AT143" s="26"/>
      <c r="AU143" s="26"/>
      <c r="AV143" s="26"/>
      <c r="AW143" s="26"/>
      <c r="AX143" s="26">
        <v>17</v>
      </c>
      <c r="AY143" s="26"/>
      <c r="AZ143" s="26">
        <v>22</v>
      </c>
      <c r="BA143" s="26"/>
      <c r="BB143" s="26"/>
      <c r="BC143" s="26"/>
      <c r="BD143" s="26"/>
      <c r="BE143" s="26"/>
      <c r="BF143" s="26">
        <v>364</v>
      </c>
      <c r="BG143" s="26"/>
      <c r="BH143" s="26">
        <f t="shared" si="62"/>
        <v>422</v>
      </c>
      <c r="BI143" s="6">
        <f t="shared" si="55"/>
        <v>36.9</v>
      </c>
      <c r="BJ143" s="6">
        <f t="shared" si="63"/>
        <v>42.89</v>
      </c>
      <c r="BL143" s="48">
        <f>VLOOKUP(H143,[1]NOI!F:K,6,FALSE)*-1</f>
        <v>-5.51</v>
      </c>
      <c r="BM143" s="6">
        <f t="shared" si="64"/>
        <v>37.380000000000003</v>
      </c>
      <c r="BN143" s="6">
        <f t="shared" si="65"/>
        <v>5.990000000000002</v>
      </c>
      <c r="BO143" s="82">
        <f t="shared" si="66"/>
        <v>0.13965959431102826</v>
      </c>
      <c r="BP143" s="6">
        <f t="shared" si="57"/>
        <v>29261.699999999997</v>
      </c>
      <c r="BQ143" s="6">
        <f t="shared" si="58"/>
        <v>34011.770000000004</v>
      </c>
      <c r="BU143" s="6">
        <f t="shared" si="67"/>
        <v>44.98</v>
      </c>
      <c r="BW143" s="48">
        <f t="shared" si="56"/>
        <v>-5.51</v>
      </c>
      <c r="BX143" s="6">
        <f t="shared" si="68"/>
        <v>39.47</v>
      </c>
      <c r="BY143" s="6">
        <f t="shared" si="69"/>
        <v>8.0799999999999983</v>
      </c>
      <c r="BZ143" s="82">
        <f t="shared" si="70"/>
        <v>0.17963539350822585</v>
      </c>
      <c r="CA143" s="6">
        <f t="shared" si="59"/>
        <v>29261.699999999997</v>
      </c>
      <c r="CB143" s="6">
        <f t="shared" si="60"/>
        <v>35669.14</v>
      </c>
      <c r="CF143" s="82"/>
      <c r="CG143" s="6">
        <f t="shared" si="71"/>
        <v>15571.8</v>
      </c>
      <c r="CH143" s="6">
        <f t="shared" si="72"/>
        <v>18099.580000000002</v>
      </c>
      <c r="CL143" s="82"/>
      <c r="CM143" s="6">
        <f t="shared" si="73"/>
        <v>15571.8</v>
      </c>
      <c r="CN143" s="6">
        <f t="shared" si="74"/>
        <v>18981.559999999998</v>
      </c>
    </row>
    <row r="144" spans="1:92" x14ac:dyDescent="0.25">
      <c r="A144" s="22">
        <v>142</v>
      </c>
      <c r="B144" s="23">
        <v>139</v>
      </c>
      <c r="C144" s="24" t="s">
        <v>14</v>
      </c>
      <c r="D144" s="53" t="s">
        <v>1219</v>
      </c>
      <c r="E144" s="23">
        <v>403931</v>
      </c>
      <c r="F144" s="23">
        <v>75012</v>
      </c>
      <c r="G144" s="24" t="s">
        <v>1220</v>
      </c>
      <c r="H144" s="71" t="str">
        <f t="shared" si="61"/>
        <v>100345-75012</v>
      </c>
      <c r="I144" s="23">
        <v>100345</v>
      </c>
      <c r="J144" s="24" t="s">
        <v>1221</v>
      </c>
      <c r="K144" s="24" t="s">
        <v>19</v>
      </c>
      <c r="L144" s="24" t="s">
        <v>1222</v>
      </c>
      <c r="M144" s="24" t="s">
        <v>21</v>
      </c>
      <c r="N144" s="25">
        <v>45108</v>
      </c>
      <c r="O144" s="25">
        <v>45473</v>
      </c>
      <c r="P144" s="10"/>
      <c r="Q144" s="10"/>
      <c r="R144" s="10"/>
      <c r="S144" s="11"/>
      <c r="T144" s="14"/>
      <c r="U144" s="14"/>
      <c r="V144" s="14">
        <v>43.57</v>
      </c>
      <c r="W144" s="14"/>
      <c r="X144" s="18"/>
      <c r="Y144" s="18"/>
      <c r="Z144" s="18"/>
      <c r="AA144" s="18"/>
      <c r="AB144" s="6"/>
      <c r="AC144" s="26">
        <v>1738</v>
      </c>
      <c r="AD144" s="26"/>
      <c r="AE144" s="26">
        <v>2</v>
      </c>
      <c r="AF144" s="26"/>
      <c r="AG144" s="26">
        <v>15</v>
      </c>
      <c r="AH144" s="26"/>
      <c r="AI144" s="26"/>
      <c r="AJ144" s="26">
        <v>6</v>
      </c>
      <c r="AK144" s="26">
        <v>222</v>
      </c>
      <c r="AL144" s="26"/>
      <c r="AM144" s="26"/>
      <c r="AN144" s="26"/>
      <c r="AO144" s="26"/>
      <c r="AP144" s="26">
        <v>13</v>
      </c>
      <c r="AQ144" s="26"/>
      <c r="AR144" s="26"/>
      <c r="AS144" s="26">
        <v>589</v>
      </c>
      <c r="AT144" s="26"/>
      <c r="AU144" s="26">
        <v>26</v>
      </c>
      <c r="AV144" s="26"/>
      <c r="AW144" s="26"/>
      <c r="AX144" s="26"/>
      <c r="AY144" s="26">
        <v>45</v>
      </c>
      <c r="AZ144" s="26"/>
      <c r="BA144" s="26"/>
      <c r="BB144" s="26">
        <v>5</v>
      </c>
      <c r="BC144" s="26"/>
      <c r="BD144" s="26"/>
      <c r="BE144" s="26">
        <v>50</v>
      </c>
      <c r="BF144" s="26"/>
      <c r="BG144" s="26"/>
      <c r="BH144" s="26">
        <f t="shared" si="62"/>
        <v>973</v>
      </c>
      <c r="BI144" s="6">
        <f>V144</f>
        <v>43.57</v>
      </c>
      <c r="BJ144" s="6">
        <f t="shared" si="63"/>
        <v>50.65</v>
      </c>
      <c r="BM144" s="6">
        <f t="shared" si="64"/>
        <v>50.65</v>
      </c>
      <c r="BN144" s="6">
        <f t="shared" si="65"/>
        <v>7.0799999999999983</v>
      </c>
      <c r="BO144" s="82">
        <f t="shared" si="66"/>
        <v>0.13978282329713718</v>
      </c>
      <c r="BP144" s="6">
        <f t="shared" si="57"/>
        <v>75724.66</v>
      </c>
      <c r="BQ144" s="6">
        <f t="shared" si="58"/>
        <v>88029.7</v>
      </c>
      <c r="BU144" s="6">
        <f t="shared" si="67"/>
        <v>53.12</v>
      </c>
      <c r="BX144" s="6">
        <f t="shared" si="68"/>
        <v>53.12</v>
      </c>
      <c r="BY144" s="6">
        <f t="shared" si="69"/>
        <v>9.5499999999999972</v>
      </c>
      <c r="BZ144" s="82">
        <f t="shared" si="70"/>
        <v>0.17978162650602406</v>
      </c>
      <c r="CA144" s="6">
        <f t="shared" si="59"/>
        <v>75724.66</v>
      </c>
      <c r="CB144" s="6">
        <f t="shared" si="60"/>
        <v>92322.559999999998</v>
      </c>
      <c r="CF144" s="82"/>
      <c r="CG144" s="6">
        <f t="shared" si="71"/>
        <v>42393.61</v>
      </c>
      <c r="CH144" s="6">
        <f t="shared" si="72"/>
        <v>49282.45</v>
      </c>
      <c r="CL144" s="82"/>
      <c r="CM144" s="6">
        <f t="shared" si="73"/>
        <v>42393.61</v>
      </c>
      <c r="CN144" s="6">
        <f t="shared" si="74"/>
        <v>51685.759999999995</v>
      </c>
    </row>
    <row r="145" spans="1:92" x14ac:dyDescent="0.25">
      <c r="A145" s="22">
        <v>143</v>
      </c>
      <c r="B145" s="23">
        <v>140</v>
      </c>
      <c r="C145" s="24" t="s">
        <v>14</v>
      </c>
      <c r="D145" s="53" t="s">
        <v>1223</v>
      </c>
      <c r="E145" s="23">
        <v>403932</v>
      </c>
      <c r="F145" s="23">
        <v>75010</v>
      </c>
      <c r="G145" s="24" t="s">
        <v>1224</v>
      </c>
      <c r="H145" s="71" t="str">
        <f t="shared" si="61"/>
        <v>100345-75010</v>
      </c>
      <c r="I145" s="23">
        <v>100345</v>
      </c>
      <c r="J145" s="24" t="s">
        <v>1221</v>
      </c>
      <c r="K145" s="24" t="s">
        <v>19</v>
      </c>
      <c r="L145" s="24" t="s">
        <v>1222</v>
      </c>
      <c r="M145" s="24" t="s">
        <v>21</v>
      </c>
      <c r="N145" s="25">
        <v>45108</v>
      </c>
      <c r="O145" s="25">
        <v>45473</v>
      </c>
      <c r="P145" s="10"/>
      <c r="Q145" s="10"/>
      <c r="R145" s="10"/>
      <c r="S145" s="11"/>
      <c r="T145" s="14"/>
      <c r="U145" s="14"/>
      <c r="V145" s="14"/>
      <c r="W145" s="14"/>
      <c r="X145" s="18"/>
      <c r="Y145" s="18"/>
      <c r="Z145" s="18"/>
      <c r="AA145" s="18"/>
      <c r="AB145" s="6"/>
      <c r="AC145" s="26">
        <v>939</v>
      </c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>
        <v>41</v>
      </c>
      <c r="AR145" s="26"/>
      <c r="AS145" s="26">
        <v>96</v>
      </c>
      <c r="AT145" s="26">
        <v>4</v>
      </c>
      <c r="AU145" s="26">
        <v>1</v>
      </c>
      <c r="AV145" s="26"/>
      <c r="AW145" s="26"/>
      <c r="AX145" s="26"/>
      <c r="AY145" s="26"/>
      <c r="AZ145" s="26"/>
      <c r="BA145" s="26">
        <v>6</v>
      </c>
      <c r="BB145" s="26"/>
      <c r="BC145" s="26"/>
      <c r="BD145" s="26"/>
      <c r="BE145" s="26"/>
      <c r="BF145" s="26">
        <v>31</v>
      </c>
      <c r="BG145" s="26"/>
      <c r="BH145" s="26">
        <f t="shared" si="62"/>
        <v>179</v>
      </c>
      <c r="BI145" s="77" t="s">
        <v>1666</v>
      </c>
      <c r="BJ145" s="77" t="s">
        <v>1666</v>
      </c>
      <c r="BO145" s="78"/>
      <c r="BU145" s="77" t="s">
        <v>1666</v>
      </c>
      <c r="CF145" s="77" t="s">
        <v>1666</v>
      </c>
      <c r="CL145" s="77" t="s">
        <v>1666</v>
      </c>
    </row>
    <row r="146" spans="1:92" x14ac:dyDescent="0.25">
      <c r="A146" s="22">
        <v>144</v>
      </c>
      <c r="B146" s="23">
        <v>141</v>
      </c>
      <c r="C146" s="24" t="s">
        <v>14</v>
      </c>
      <c r="D146" s="53" t="s">
        <v>1225</v>
      </c>
      <c r="E146" s="23">
        <v>403934</v>
      </c>
      <c r="F146" s="23">
        <v>75015</v>
      </c>
      <c r="G146" s="24" t="s">
        <v>1226</v>
      </c>
      <c r="H146" s="71" t="str">
        <f t="shared" si="61"/>
        <v>100345-75015</v>
      </c>
      <c r="I146" s="23">
        <v>100345</v>
      </c>
      <c r="J146" s="24" t="s">
        <v>1221</v>
      </c>
      <c r="K146" s="24" t="s">
        <v>19</v>
      </c>
      <c r="L146" s="24" t="s">
        <v>1227</v>
      </c>
      <c r="M146" s="24" t="s">
        <v>21</v>
      </c>
      <c r="N146" s="25">
        <v>45108</v>
      </c>
      <c r="O146" s="25">
        <v>45473</v>
      </c>
      <c r="P146" s="10"/>
      <c r="Q146" s="10"/>
      <c r="R146" s="10"/>
      <c r="S146" s="11"/>
      <c r="T146" s="14"/>
      <c r="U146" s="14"/>
      <c r="V146" s="14">
        <v>74.77</v>
      </c>
      <c r="W146" s="14"/>
      <c r="X146" s="18"/>
      <c r="Y146" s="18"/>
      <c r="Z146" s="18"/>
      <c r="AA146" s="18"/>
      <c r="AB146" s="6"/>
      <c r="AC146" s="26">
        <v>571</v>
      </c>
      <c r="AD146" s="26"/>
      <c r="AE146" s="26"/>
      <c r="AF146" s="26"/>
      <c r="AG146" s="26">
        <v>9</v>
      </c>
      <c r="AH146" s="26"/>
      <c r="AI146" s="26"/>
      <c r="AJ146" s="26">
        <v>42</v>
      </c>
      <c r="AK146" s="26">
        <v>131</v>
      </c>
      <c r="AL146" s="26"/>
      <c r="AM146" s="26"/>
      <c r="AN146" s="26"/>
      <c r="AO146" s="26"/>
      <c r="AP146" s="26"/>
      <c r="AQ146" s="26"/>
      <c r="AR146" s="26">
        <v>59</v>
      </c>
      <c r="AS146" s="26">
        <v>3</v>
      </c>
      <c r="AT146" s="26"/>
      <c r="AU146" s="26">
        <v>9</v>
      </c>
      <c r="AV146" s="26">
        <v>10</v>
      </c>
      <c r="AW146" s="26"/>
      <c r="AX146" s="26"/>
      <c r="AY146" s="26">
        <v>205</v>
      </c>
      <c r="AZ146" s="26"/>
      <c r="BA146" s="26">
        <v>16</v>
      </c>
      <c r="BB146" s="26"/>
      <c r="BC146" s="26"/>
      <c r="BD146" s="26"/>
      <c r="BE146" s="26"/>
      <c r="BF146" s="26">
        <v>40</v>
      </c>
      <c r="BG146" s="26">
        <v>22</v>
      </c>
      <c r="BH146" s="26">
        <f t="shared" si="62"/>
        <v>546</v>
      </c>
      <c r="BI146" s="6">
        <f>V146</f>
        <v>74.77</v>
      </c>
      <c r="BJ146" s="6">
        <f t="shared" ref="BJ146:BJ209" si="75">ROUNDUP(((BI146/0.86)-0.02),2)</f>
        <v>86.93</v>
      </c>
      <c r="BM146" s="6">
        <f t="shared" si="64"/>
        <v>86.93</v>
      </c>
      <c r="BN146" s="6">
        <f t="shared" si="65"/>
        <v>12.160000000000011</v>
      </c>
      <c r="BO146" s="82">
        <f t="shared" si="66"/>
        <v>0.13988266421258494</v>
      </c>
      <c r="BP146" s="6">
        <f t="shared" ref="BP146:BP209" si="76">BI146*AC146</f>
        <v>42693.67</v>
      </c>
      <c r="BQ146" s="6">
        <f t="shared" ref="BQ146:BQ209" si="77">(BJ146+BK146)*AC146</f>
        <v>49637.030000000006</v>
      </c>
      <c r="BU146" s="6">
        <f t="shared" ref="BU146:BU209" si="78">ROUNDUP(((BI146/0.82)-0.02),2)</f>
        <v>91.17</v>
      </c>
      <c r="BX146" s="6">
        <f t="shared" ref="BX146:BX209" si="79">BU146+BV146+BW146</f>
        <v>91.17</v>
      </c>
      <c r="BY146" s="6">
        <f t="shared" ref="BY146:BY209" si="80">(BU146+BV146)-BI146</f>
        <v>16.400000000000006</v>
      </c>
      <c r="BZ146" s="82">
        <f t="shared" ref="BZ146:BZ209" si="81">((BU146+BV146)-BI146)/(BU146+BV146)</f>
        <v>0.17988373368432603</v>
      </c>
      <c r="CA146" s="6">
        <f t="shared" ref="CA146:CA209" si="82">(BI146*AC146)</f>
        <v>42693.67</v>
      </c>
      <c r="CB146" s="6">
        <f t="shared" ref="CB146:CB209" si="83">(BU146+BV146)*AC146</f>
        <v>52058.07</v>
      </c>
      <c r="CF146" s="82"/>
      <c r="CG146" s="6">
        <f t="shared" ref="CG146:CG209" si="84">BI146*BH146</f>
        <v>40824.42</v>
      </c>
      <c r="CH146" s="6">
        <f t="shared" ref="CH146:CH209" si="85">(BJ146+BK146)*BH146</f>
        <v>47463.780000000006</v>
      </c>
      <c r="CL146" s="82"/>
      <c r="CM146" s="6">
        <f t="shared" ref="CM146:CM209" si="86">BI146*BH146</f>
        <v>40824.42</v>
      </c>
      <c r="CN146" s="6">
        <f t="shared" ref="CN146:CN209" si="87">(BU146+BV146)*BH146</f>
        <v>49778.82</v>
      </c>
    </row>
    <row r="147" spans="1:92" x14ac:dyDescent="0.25">
      <c r="A147" s="22">
        <v>145</v>
      </c>
      <c r="B147" s="23">
        <v>142</v>
      </c>
      <c r="C147" s="24" t="s">
        <v>14</v>
      </c>
      <c r="D147" s="53" t="s">
        <v>1228</v>
      </c>
      <c r="E147" s="23">
        <v>406921</v>
      </c>
      <c r="F147" s="24" t="s">
        <v>1229</v>
      </c>
      <c r="G147" s="24" t="s">
        <v>1230</v>
      </c>
      <c r="H147" s="71" t="str">
        <f t="shared" si="61"/>
        <v>100345-14616-70202-00</v>
      </c>
      <c r="I147" s="23">
        <v>100345</v>
      </c>
      <c r="J147" s="24" t="s">
        <v>1221</v>
      </c>
      <c r="K147" s="24" t="s">
        <v>19</v>
      </c>
      <c r="L147" s="24" t="s">
        <v>97</v>
      </c>
      <c r="M147" s="24" t="s">
        <v>21</v>
      </c>
      <c r="N147" s="25">
        <v>45108</v>
      </c>
      <c r="O147" s="25">
        <v>45473</v>
      </c>
      <c r="P147" s="10"/>
      <c r="Q147" s="10"/>
      <c r="R147" s="10"/>
      <c r="S147" s="11"/>
      <c r="T147" s="14"/>
      <c r="U147" s="14"/>
      <c r="V147" s="14">
        <v>31.81</v>
      </c>
      <c r="W147" s="14"/>
      <c r="X147" s="18"/>
      <c r="Y147" s="18"/>
      <c r="Z147" s="18"/>
      <c r="AA147" s="18"/>
      <c r="AB147" s="6"/>
      <c r="AC147" s="26">
        <v>2154</v>
      </c>
      <c r="AD147" s="26">
        <v>1</v>
      </c>
      <c r="AE147" s="26">
        <v>14</v>
      </c>
      <c r="AF147" s="26">
        <v>37</v>
      </c>
      <c r="AG147" s="26">
        <v>18</v>
      </c>
      <c r="AH147" s="26">
        <v>30</v>
      </c>
      <c r="AI147" s="26">
        <v>172</v>
      </c>
      <c r="AJ147" s="26"/>
      <c r="AK147" s="26"/>
      <c r="AL147" s="26">
        <v>8</v>
      </c>
      <c r="AM147" s="26"/>
      <c r="AN147" s="26"/>
      <c r="AO147" s="26"/>
      <c r="AP147" s="26">
        <v>34</v>
      </c>
      <c r="AQ147" s="26">
        <v>343</v>
      </c>
      <c r="AR147" s="26">
        <v>1</v>
      </c>
      <c r="AS147" s="26">
        <v>37</v>
      </c>
      <c r="AT147" s="26"/>
      <c r="AU147" s="26">
        <v>12</v>
      </c>
      <c r="AV147" s="26"/>
      <c r="AW147" s="26"/>
      <c r="AX147" s="26">
        <v>67</v>
      </c>
      <c r="AY147" s="26">
        <v>87</v>
      </c>
      <c r="AZ147" s="26"/>
      <c r="BA147" s="26">
        <v>22</v>
      </c>
      <c r="BB147" s="26"/>
      <c r="BC147" s="26"/>
      <c r="BD147" s="26"/>
      <c r="BE147" s="26"/>
      <c r="BF147" s="26">
        <v>116</v>
      </c>
      <c r="BG147" s="26">
        <v>4</v>
      </c>
      <c r="BH147" s="26">
        <f t="shared" si="62"/>
        <v>1003</v>
      </c>
      <c r="BI147" s="6">
        <f>V147</f>
        <v>31.81</v>
      </c>
      <c r="BJ147" s="6">
        <f t="shared" si="75"/>
        <v>36.97</v>
      </c>
      <c r="BM147" s="6">
        <f t="shared" si="64"/>
        <v>36.97</v>
      </c>
      <c r="BN147" s="6">
        <f t="shared" si="65"/>
        <v>5.16</v>
      </c>
      <c r="BO147" s="82">
        <f t="shared" si="66"/>
        <v>0.13957262645388152</v>
      </c>
      <c r="BP147" s="6">
        <f t="shared" si="76"/>
        <v>68518.739999999991</v>
      </c>
      <c r="BQ147" s="6">
        <f t="shared" si="77"/>
        <v>79633.38</v>
      </c>
      <c r="BU147" s="6">
        <f t="shared" si="78"/>
        <v>38.78</v>
      </c>
      <c r="BX147" s="6">
        <f t="shared" si="79"/>
        <v>38.78</v>
      </c>
      <c r="BY147" s="6">
        <f t="shared" si="80"/>
        <v>6.9700000000000024</v>
      </c>
      <c r="BZ147" s="82">
        <f t="shared" si="81"/>
        <v>0.17973182052604442</v>
      </c>
      <c r="CA147" s="6">
        <f t="shared" si="82"/>
        <v>68518.739999999991</v>
      </c>
      <c r="CB147" s="6">
        <f t="shared" si="83"/>
        <v>83532.12</v>
      </c>
      <c r="CF147" s="82"/>
      <c r="CG147" s="6">
        <f t="shared" si="84"/>
        <v>31905.43</v>
      </c>
      <c r="CH147" s="6">
        <f t="shared" si="85"/>
        <v>37080.909999999996</v>
      </c>
      <c r="CL147" s="82"/>
      <c r="CM147" s="6">
        <f t="shared" si="86"/>
        <v>31905.43</v>
      </c>
      <c r="CN147" s="6">
        <f t="shared" si="87"/>
        <v>38896.340000000004</v>
      </c>
    </row>
    <row r="148" spans="1:92" x14ac:dyDescent="0.25">
      <c r="A148" s="22">
        <v>146</v>
      </c>
      <c r="B148" s="23">
        <v>143</v>
      </c>
      <c r="C148" s="24" t="s">
        <v>14</v>
      </c>
      <c r="D148" s="53" t="s">
        <v>1231</v>
      </c>
      <c r="E148" s="23">
        <v>406923</v>
      </c>
      <c r="F148" s="24" t="s">
        <v>1232</v>
      </c>
      <c r="G148" s="24" t="s">
        <v>1233</v>
      </c>
      <c r="H148" s="71" t="str">
        <f t="shared" si="61"/>
        <v>100345-14616-51100-00</v>
      </c>
      <c r="I148" s="23">
        <v>100345</v>
      </c>
      <c r="J148" s="24" t="s">
        <v>1221</v>
      </c>
      <c r="K148" s="24" t="s">
        <v>19</v>
      </c>
      <c r="L148" s="24" t="s">
        <v>125</v>
      </c>
      <c r="M148" s="24" t="s">
        <v>21</v>
      </c>
      <c r="N148" s="25">
        <v>45108</v>
      </c>
      <c r="O148" s="25">
        <v>45473</v>
      </c>
      <c r="P148" s="10"/>
      <c r="Q148" s="10"/>
      <c r="R148" s="10"/>
      <c r="S148" s="11"/>
      <c r="T148" s="14"/>
      <c r="U148" s="14"/>
      <c r="V148" s="14">
        <v>63.73</v>
      </c>
      <c r="W148" s="14"/>
      <c r="X148" s="18"/>
      <c r="Y148" s="18"/>
      <c r="Z148" s="18"/>
      <c r="AA148" s="18"/>
      <c r="AB148" s="6"/>
      <c r="AC148" s="26">
        <v>167</v>
      </c>
      <c r="AD148" s="26"/>
      <c r="AE148" s="26"/>
      <c r="AF148" s="26"/>
      <c r="AG148" s="26"/>
      <c r="AH148" s="26"/>
      <c r="AI148" s="26"/>
      <c r="AJ148" s="26"/>
      <c r="AK148" s="26"/>
      <c r="AL148" s="26"/>
      <c r="AM148" s="26">
        <v>7</v>
      </c>
      <c r="AN148" s="26"/>
      <c r="AO148" s="26"/>
      <c r="AP148" s="26"/>
      <c r="AQ148" s="26">
        <v>22</v>
      </c>
      <c r="AR148" s="26"/>
      <c r="AS148" s="26"/>
      <c r="AT148" s="26"/>
      <c r="AU148" s="26"/>
      <c r="AV148" s="26"/>
      <c r="AW148" s="26"/>
      <c r="AX148" s="26">
        <v>5</v>
      </c>
      <c r="AY148" s="26">
        <v>1</v>
      </c>
      <c r="AZ148" s="26"/>
      <c r="BA148" s="26"/>
      <c r="BB148" s="26"/>
      <c r="BC148" s="26"/>
      <c r="BD148" s="26"/>
      <c r="BE148" s="26">
        <v>12</v>
      </c>
      <c r="BF148" s="26">
        <v>22</v>
      </c>
      <c r="BG148" s="26"/>
      <c r="BH148" s="26">
        <f t="shared" si="62"/>
        <v>69</v>
      </c>
      <c r="BI148" s="6">
        <f>V148</f>
        <v>63.73</v>
      </c>
      <c r="BJ148" s="6">
        <f t="shared" si="75"/>
        <v>74.09</v>
      </c>
      <c r="BM148" s="6">
        <f t="shared" si="64"/>
        <v>74.09</v>
      </c>
      <c r="BN148" s="6">
        <f t="shared" si="65"/>
        <v>10.360000000000007</v>
      </c>
      <c r="BO148" s="82">
        <f t="shared" si="66"/>
        <v>0.1398299365636389</v>
      </c>
      <c r="BP148" s="6">
        <f t="shared" si="76"/>
        <v>10642.91</v>
      </c>
      <c r="BQ148" s="6">
        <f t="shared" si="77"/>
        <v>12373.03</v>
      </c>
      <c r="BU148" s="6">
        <f t="shared" si="78"/>
        <v>77.7</v>
      </c>
      <c r="BX148" s="6">
        <f t="shared" si="79"/>
        <v>77.7</v>
      </c>
      <c r="BY148" s="6">
        <f t="shared" si="80"/>
        <v>13.970000000000006</v>
      </c>
      <c r="BZ148" s="82">
        <f t="shared" si="81"/>
        <v>0.17979407979407985</v>
      </c>
      <c r="CA148" s="6">
        <f t="shared" si="82"/>
        <v>10642.91</v>
      </c>
      <c r="CB148" s="6">
        <f t="shared" si="83"/>
        <v>12975.9</v>
      </c>
      <c r="CF148" s="82"/>
      <c r="CG148" s="6">
        <f t="shared" si="84"/>
        <v>4397.37</v>
      </c>
      <c r="CH148" s="6">
        <f t="shared" si="85"/>
        <v>5112.21</v>
      </c>
      <c r="CL148" s="82"/>
      <c r="CM148" s="6">
        <f t="shared" si="86"/>
        <v>4397.37</v>
      </c>
      <c r="CN148" s="6">
        <f t="shared" si="87"/>
        <v>5361.3</v>
      </c>
    </row>
    <row r="149" spans="1:92" x14ac:dyDescent="0.25">
      <c r="A149" s="22">
        <v>147</v>
      </c>
      <c r="B149" s="23">
        <v>144</v>
      </c>
      <c r="C149" s="24" t="s">
        <v>14</v>
      </c>
      <c r="D149" s="53" t="s">
        <v>1234</v>
      </c>
      <c r="E149" s="23">
        <v>134447</v>
      </c>
      <c r="F149" s="23">
        <v>69074</v>
      </c>
      <c r="G149" s="24" t="s">
        <v>1235</v>
      </c>
      <c r="H149" s="71" t="str">
        <f t="shared" si="61"/>
        <v>100466-69074</v>
      </c>
      <c r="I149" s="23">
        <v>100466</v>
      </c>
      <c r="J149" s="24" t="s">
        <v>1236</v>
      </c>
      <c r="K149" s="24" t="s">
        <v>19</v>
      </c>
      <c r="L149" s="24" t="s">
        <v>1237</v>
      </c>
      <c r="M149" s="24" t="s">
        <v>21</v>
      </c>
      <c r="N149" s="25">
        <v>45108</v>
      </c>
      <c r="O149" s="25">
        <v>45473</v>
      </c>
      <c r="P149" s="10"/>
      <c r="Q149" s="10"/>
      <c r="R149" s="10"/>
      <c r="S149" s="11"/>
      <c r="T149" s="14" t="e">
        <f>VLOOKUP(E149,#REF!,12,FALSE)</f>
        <v>#REF!</v>
      </c>
      <c r="U149" s="14"/>
      <c r="V149" s="14" t="e">
        <f>VLOOKUP(E149,#REF!,14,FALSE)</f>
        <v>#REF!</v>
      </c>
      <c r="W149" s="14"/>
      <c r="X149" s="18">
        <v>47.64</v>
      </c>
      <c r="Y149" s="18">
        <v>1</v>
      </c>
      <c r="Z149" s="18">
        <v>53.91</v>
      </c>
      <c r="AA149" s="69">
        <v>40136861</v>
      </c>
      <c r="AB149" s="6"/>
      <c r="AC149" s="26">
        <v>4774</v>
      </c>
      <c r="AD149" s="26">
        <v>166</v>
      </c>
      <c r="AE149" s="26"/>
      <c r="AF149" s="26">
        <v>166</v>
      </c>
      <c r="AG149" s="26"/>
      <c r="AH149" s="26"/>
      <c r="AI149" s="26"/>
      <c r="AJ149" s="26"/>
      <c r="AK149" s="26"/>
      <c r="AL149" s="26">
        <v>1</v>
      </c>
      <c r="AM149" s="26">
        <v>130</v>
      </c>
      <c r="AN149" s="26"/>
      <c r="AO149" s="26">
        <v>49</v>
      </c>
      <c r="AP149" s="26"/>
      <c r="AQ149" s="26">
        <v>173</v>
      </c>
      <c r="AR149" s="26"/>
      <c r="AS149" s="26">
        <v>575</v>
      </c>
      <c r="AT149" s="26"/>
      <c r="AU149" s="26">
        <v>43</v>
      </c>
      <c r="AV149" s="26"/>
      <c r="AW149" s="26">
        <v>2</v>
      </c>
      <c r="AX149" s="26">
        <v>6</v>
      </c>
      <c r="AY149" s="26"/>
      <c r="AZ149" s="26">
        <v>98</v>
      </c>
      <c r="BA149" s="26">
        <v>1</v>
      </c>
      <c r="BB149" s="26">
        <v>4</v>
      </c>
      <c r="BC149" s="26"/>
      <c r="BD149" s="26">
        <v>25</v>
      </c>
      <c r="BE149" s="26"/>
      <c r="BF149" s="26"/>
      <c r="BG149" s="26"/>
      <c r="BH149" s="26">
        <f t="shared" si="62"/>
        <v>1439</v>
      </c>
      <c r="BI149" s="6">
        <f>X149+Y149</f>
        <v>48.64</v>
      </c>
      <c r="BJ149" s="6">
        <f t="shared" si="75"/>
        <v>56.54</v>
      </c>
      <c r="BM149" s="6">
        <f t="shared" si="64"/>
        <v>56.54</v>
      </c>
      <c r="BN149" s="6">
        <f t="shared" si="65"/>
        <v>7.8999999999999986</v>
      </c>
      <c r="BO149" s="82">
        <f t="shared" si="66"/>
        <v>0.13972408914043152</v>
      </c>
      <c r="BP149" s="6">
        <f t="shared" si="76"/>
        <v>232207.36000000002</v>
      </c>
      <c r="BQ149" s="6">
        <f t="shared" si="77"/>
        <v>269921.96000000002</v>
      </c>
      <c r="BU149" s="6">
        <f t="shared" si="78"/>
        <v>59.3</v>
      </c>
      <c r="BX149" s="6">
        <f t="shared" si="79"/>
        <v>59.3</v>
      </c>
      <c r="BY149" s="6">
        <f t="shared" si="80"/>
        <v>10.659999999999997</v>
      </c>
      <c r="BZ149" s="82">
        <f t="shared" si="81"/>
        <v>0.17976391231028663</v>
      </c>
      <c r="CA149" s="6">
        <f t="shared" si="82"/>
        <v>232207.36000000002</v>
      </c>
      <c r="CB149" s="6">
        <f t="shared" si="83"/>
        <v>283098.2</v>
      </c>
      <c r="CF149" s="82"/>
      <c r="CG149" s="6">
        <f t="shared" si="84"/>
        <v>69992.960000000006</v>
      </c>
      <c r="CH149" s="6">
        <f t="shared" si="85"/>
        <v>81361.06</v>
      </c>
      <c r="CL149" s="82"/>
      <c r="CM149" s="6">
        <f t="shared" si="86"/>
        <v>69992.960000000006</v>
      </c>
      <c r="CN149" s="6">
        <f t="shared" si="87"/>
        <v>85332.7</v>
      </c>
    </row>
    <row r="150" spans="1:92" x14ac:dyDescent="0.25">
      <c r="A150" s="22">
        <v>148</v>
      </c>
      <c r="B150" s="23">
        <v>145</v>
      </c>
      <c r="C150" s="24" t="s">
        <v>14</v>
      </c>
      <c r="D150" s="53" t="s">
        <v>1238</v>
      </c>
      <c r="E150" s="23">
        <v>134506</v>
      </c>
      <c r="F150" s="23">
        <v>69144</v>
      </c>
      <c r="G150" s="24" t="s">
        <v>1239</v>
      </c>
      <c r="H150" s="71" t="str">
        <f t="shared" si="61"/>
        <v>100466-69144</v>
      </c>
      <c r="I150" s="23">
        <v>100466</v>
      </c>
      <c r="J150" s="24" t="s">
        <v>1236</v>
      </c>
      <c r="K150" s="24" t="s">
        <v>19</v>
      </c>
      <c r="L150" s="24" t="s">
        <v>1240</v>
      </c>
      <c r="M150" s="24" t="s">
        <v>21</v>
      </c>
      <c r="N150" s="25">
        <v>45108</v>
      </c>
      <c r="O150" s="25">
        <v>45473</v>
      </c>
      <c r="P150" s="10"/>
      <c r="Q150" s="10"/>
      <c r="R150" s="10"/>
      <c r="S150" s="11"/>
      <c r="T150" s="14" t="e">
        <f>VLOOKUP(E150,#REF!,12,FALSE)</f>
        <v>#REF!</v>
      </c>
      <c r="U150" s="14"/>
      <c r="V150" s="14" t="e">
        <f>VLOOKUP(E150,#REF!,14,FALSE)</f>
        <v>#REF!</v>
      </c>
      <c r="W150" s="14"/>
      <c r="X150" s="18">
        <v>44</v>
      </c>
      <c r="Y150" s="18">
        <v>1</v>
      </c>
      <c r="Z150" s="18">
        <v>49.99</v>
      </c>
      <c r="AA150" s="69">
        <v>40136861</v>
      </c>
      <c r="AB150" s="6"/>
      <c r="AC150" s="26">
        <v>224</v>
      </c>
      <c r="AD150" s="26">
        <v>68</v>
      </c>
      <c r="AE150" s="26"/>
      <c r="AF150" s="26">
        <v>7</v>
      </c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>
        <v>16</v>
      </c>
      <c r="AT150" s="26"/>
      <c r="AU150" s="26">
        <v>24</v>
      </c>
      <c r="AV150" s="26">
        <v>46</v>
      </c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>
        <f t="shared" si="62"/>
        <v>161</v>
      </c>
      <c r="BI150" s="6">
        <f>X150+Y150</f>
        <v>45</v>
      </c>
      <c r="BJ150" s="6">
        <f t="shared" si="75"/>
        <v>52.309999999999995</v>
      </c>
      <c r="BM150" s="6">
        <f t="shared" si="64"/>
        <v>52.309999999999995</v>
      </c>
      <c r="BN150" s="6">
        <f t="shared" si="65"/>
        <v>7.3099999999999952</v>
      </c>
      <c r="BO150" s="82">
        <f t="shared" si="66"/>
        <v>0.1397438348308162</v>
      </c>
      <c r="BP150" s="6">
        <f t="shared" si="76"/>
        <v>10080</v>
      </c>
      <c r="BQ150" s="6">
        <f t="shared" si="77"/>
        <v>11717.439999999999</v>
      </c>
      <c r="BU150" s="6">
        <f t="shared" si="78"/>
        <v>54.86</v>
      </c>
      <c r="BX150" s="6">
        <f t="shared" si="79"/>
        <v>54.86</v>
      </c>
      <c r="BY150" s="6">
        <f t="shared" si="80"/>
        <v>9.86</v>
      </c>
      <c r="BZ150" s="82">
        <f t="shared" si="81"/>
        <v>0.17973022238425082</v>
      </c>
      <c r="CA150" s="6">
        <f t="shared" si="82"/>
        <v>10080</v>
      </c>
      <c r="CB150" s="6">
        <f t="shared" si="83"/>
        <v>12288.64</v>
      </c>
      <c r="CF150" s="82"/>
      <c r="CG150" s="6">
        <f t="shared" si="84"/>
        <v>7245</v>
      </c>
      <c r="CH150" s="6">
        <f t="shared" si="85"/>
        <v>8421.91</v>
      </c>
      <c r="CL150" s="82"/>
      <c r="CM150" s="6">
        <f t="shared" si="86"/>
        <v>7245</v>
      </c>
      <c r="CN150" s="6">
        <f t="shared" si="87"/>
        <v>8832.4599999999991</v>
      </c>
    </row>
    <row r="151" spans="1:92" x14ac:dyDescent="0.25">
      <c r="A151" s="22">
        <v>149</v>
      </c>
      <c r="B151" s="23">
        <v>146</v>
      </c>
      <c r="C151" s="24" t="s">
        <v>14</v>
      </c>
      <c r="D151" s="53" t="s">
        <v>1241</v>
      </c>
      <c r="E151" s="23">
        <v>401972</v>
      </c>
      <c r="F151" s="23">
        <v>12228</v>
      </c>
      <c r="G151" s="24" t="s">
        <v>1242</v>
      </c>
      <c r="H151" s="71" t="str">
        <f t="shared" si="61"/>
        <v>116453-12228</v>
      </c>
      <c r="I151" s="23">
        <v>116453</v>
      </c>
      <c r="J151" s="24" t="s">
        <v>1243</v>
      </c>
      <c r="K151" s="24" t="s">
        <v>19</v>
      </c>
      <c r="L151" s="24" t="s">
        <v>1244</v>
      </c>
      <c r="M151" s="24" t="s">
        <v>21</v>
      </c>
      <c r="N151" s="25">
        <v>45108</v>
      </c>
      <c r="O151" s="25">
        <v>45473</v>
      </c>
      <c r="P151" s="10"/>
      <c r="Q151" s="10"/>
      <c r="R151" s="10">
        <v>68.8</v>
      </c>
      <c r="S151" s="11" t="s">
        <v>1692</v>
      </c>
      <c r="T151" s="14" t="e">
        <f>VLOOKUP(E151,#REF!,12,FALSE)</f>
        <v>#REF!</v>
      </c>
      <c r="U151" s="14"/>
      <c r="V151" s="14"/>
      <c r="W151" s="14"/>
      <c r="X151" s="18"/>
      <c r="Y151" s="18"/>
      <c r="Z151" s="18">
        <v>68.8</v>
      </c>
      <c r="AA151" s="18" t="s">
        <v>1643</v>
      </c>
      <c r="AB151" s="6"/>
      <c r="AC151" s="26">
        <v>623</v>
      </c>
      <c r="AD151" s="26"/>
      <c r="AE151" s="26"/>
      <c r="AF151" s="26"/>
      <c r="AG151" s="26"/>
      <c r="AH151" s="26"/>
      <c r="AI151" s="26"/>
      <c r="AJ151" s="26"/>
      <c r="AK151" s="26">
        <v>1</v>
      </c>
      <c r="AL151" s="26"/>
      <c r="AM151" s="26"/>
      <c r="AN151" s="26"/>
      <c r="AO151" s="26"/>
      <c r="AP151" s="26"/>
      <c r="AQ151" s="26"/>
      <c r="AR151" s="26"/>
      <c r="AS151" s="26"/>
      <c r="AT151" s="26">
        <v>1</v>
      </c>
      <c r="AU151" s="26"/>
      <c r="AV151" s="26">
        <v>24</v>
      </c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>
        <v>20</v>
      </c>
      <c r="BH151" s="26">
        <f t="shared" si="62"/>
        <v>46</v>
      </c>
      <c r="BI151" s="6">
        <f>Z151</f>
        <v>68.8</v>
      </c>
      <c r="BJ151" s="6">
        <f t="shared" si="75"/>
        <v>79.98</v>
      </c>
      <c r="BM151" s="6">
        <f t="shared" si="64"/>
        <v>79.98</v>
      </c>
      <c r="BN151" s="6">
        <f t="shared" si="65"/>
        <v>11.180000000000007</v>
      </c>
      <c r="BO151" s="82">
        <f t="shared" si="66"/>
        <v>0.13978494623655921</v>
      </c>
      <c r="BP151" s="6">
        <f t="shared" si="76"/>
        <v>42862.400000000001</v>
      </c>
      <c r="BQ151" s="6">
        <f t="shared" si="77"/>
        <v>49827.54</v>
      </c>
      <c r="BU151" s="6">
        <f t="shared" si="78"/>
        <v>83.89</v>
      </c>
      <c r="BX151" s="6">
        <f t="shared" si="79"/>
        <v>83.89</v>
      </c>
      <c r="BY151" s="6">
        <f t="shared" si="80"/>
        <v>15.090000000000003</v>
      </c>
      <c r="BZ151" s="82">
        <f t="shared" si="81"/>
        <v>0.17987841220646089</v>
      </c>
      <c r="CA151" s="6">
        <f t="shared" si="82"/>
        <v>42862.400000000001</v>
      </c>
      <c r="CB151" s="6">
        <f t="shared" si="83"/>
        <v>52263.47</v>
      </c>
      <c r="CF151" s="82"/>
      <c r="CG151" s="6">
        <f t="shared" si="84"/>
        <v>3164.7999999999997</v>
      </c>
      <c r="CH151" s="6">
        <f t="shared" si="85"/>
        <v>3679.0800000000004</v>
      </c>
      <c r="CL151" s="82"/>
      <c r="CM151" s="6">
        <f t="shared" si="86"/>
        <v>3164.7999999999997</v>
      </c>
      <c r="CN151" s="6">
        <f t="shared" si="87"/>
        <v>3858.94</v>
      </c>
    </row>
    <row r="152" spans="1:92" x14ac:dyDescent="0.25">
      <c r="A152" s="22">
        <v>150</v>
      </c>
      <c r="B152" s="23">
        <v>147</v>
      </c>
      <c r="C152" s="24" t="s">
        <v>14</v>
      </c>
      <c r="D152" s="53" t="s">
        <v>1245</v>
      </c>
      <c r="E152" s="23">
        <v>406785</v>
      </c>
      <c r="F152" s="23">
        <v>15228</v>
      </c>
      <c r="G152" s="24" t="s">
        <v>1246</v>
      </c>
      <c r="H152" s="71" t="str">
        <f t="shared" si="61"/>
        <v>116453-15228</v>
      </c>
      <c r="I152" s="23">
        <v>116453</v>
      </c>
      <c r="J152" s="24" t="s">
        <v>1243</v>
      </c>
      <c r="K152" s="24" t="s">
        <v>19</v>
      </c>
      <c r="L152" s="24" t="s">
        <v>1247</v>
      </c>
      <c r="M152" s="24" t="s">
        <v>21</v>
      </c>
      <c r="N152" s="25">
        <v>45108</v>
      </c>
      <c r="O152" s="25">
        <v>45473</v>
      </c>
      <c r="P152" s="10"/>
      <c r="Q152" s="10"/>
      <c r="R152" s="10">
        <v>52.25</v>
      </c>
      <c r="S152" s="11" t="s">
        <v>1692</v>
      </c>
      <c r="T152" s="14" t="e">
        <f>VLOOKUP(E152,#REF!,12,FALSE)</f>
        <v>#REF!</v>
      </c>
      <c r="U152" s="14"/>
      <c r="V152" s="14"/>
      <c r="W152" s="14"/>
      <c r="X152" s="18"/>
      <c r="Y152" s="18"/>
      <c r="Z152" s="18">
        <v>52.25</v>
      </c>
      <c r="AA152" s="18" t="s">
        <v>1643</v>
      </c>
      <c r="AB152" s="6"/>
      <c r="AC152" s="26">
        <v>1462</v>
      </c>
      <c r="AD152" s="26">
        <v>277</v>
      </c>
      <c r="AE152" s="26">
        <v>90</v>
      </c>
      <c r="AF152" s="26"/>
      <c r="AG152" s="26"/>
      <c r="AH152" s="26"/>
      <c r="AI152" s="26"/>
      <c r="AJ152" s="26"/>
      <c r="AK152" s="26">
        <v>4</v>
      </c>
      <c r="AL152" s="26"/>
      <c r="AM152" s="26"/>
      <c r="AN152" s="26">
        <v>26</v>
      </c>
      <c r="AO152" s="26"/>
      <c r="AP152" s="26"/>
      <c r="AQ152" s="26">
        <v>8</v>
      </c>
      <c r="AR152" s="26"/>
      <c r="AS152" s="26">
        <v>10</v>
      </c>
      <c r="AT152" s="26"/>
      <c r="AU152" s="26"/>
      <c r="AV152" s="26">
        <v>38</v>
      </c>
      <c r="AW152" s="26"/>
      <c r="AX152" s="26"/>
      <c r="AY152" s="26"/>
      <c r="AZ152" s="26">
        <v>4</v>
      </c>
      <c r="BA152" s="26">
        <v>36</v>
      </c>
      <c r="BB152" s="26">
        <v>3</v>
      </c>
      <c r="BC152" s="26">
        <v>114</v>
      </c>
      <c r="BD152" s="26">
        <v>12</v>
      </c>
      <c r="BE152" s="26"/>
      <c r="BF152" s="26">
        <v>1</v>
      </c>
      <c r="BG152" s="26"/>
      <c r="BH152" s="26">
        <f t="shared" si="62"/>
        <v>623</v>
      </c>
      <c r="BI152" s="6">
        <f>Z152</f>
        <v>52.25</v>
      </c>
      <c r="BJ152" s="6">
        <f t="shared" si="75"/>
        <v>60.739999999999995</v>
      </c>
      <c r="BM152" s="6">
        <f t="shared" si="64"/>
        <v>60.739999999999995</v>
      </c>
      <c r="BN152" s="6">
        <f t="shared" si="65"/>
        <v>8.4899999999999949</v>
      </c>
      <c r="BO152" s="82">
        <f t="shared" si="66"/>
        <v>0.13977609483042469</v>
      </c>
      <c r="BP152" s="6">
        <f t="shared" si="76"/>
        <v>76389.5</v>
      </c>
      <c r="BQ152" s="6">
        <f t="shared" si="77"/>
        <v>88801.87999999999</v>
      </c>
      <c r="BU152" s="6">
        <f t="shared" si="78"/>
        <v>63.699999999999996</v>
      </c>
      <c r="BX152" s="6">
        <f t="shared" si="79"/>
        <v>63.699999999999996</v>
      </c>
      <c r="BY152" s="6">
        <f t="shared" si="80"/>
        <v>11.449999999999996</v>
      </c>
      <c r="BZ152" s="82">
        <f t="shared" si="81"/>
        <v>0.17974882260596542</v>
      </c>
      <c r="CA152" s="6">
        <f t="shared" si="82"/>
        <v>76389.5</v>
      </c>
      <c r="CB152" s="6">
        <f t="shared" si="83"/>
        <v>93129.4</v>
      </c>
      <c r="CF152" s="82"/>
      <c r="CG152" s="6">
        <f t="shared" si="84"/>
        <v>32551.75</v>
      </c>
      <c r="CH152" s="6">
        <f t="shared" si="85"/>
        <v>37841.019999999997</v>
      </c>
      <c r="CL152" s="82"/>
      <c r="CM152" s="6">
        <f t="shared" si="86"/>
        <v>32551.75</v>
      </c>
      <c r="CN152" s="6">
        <f t="shared" si="87"/>
        <v>39685.1</v>
      </c>
    </row>
    <row r="153" spans="1:92" x14ac:dyDescent="0.25">
      <c r="A153" s="22">
        <v>151</v>
      </c>
      <c r="B153" s="23">
        <v>148</v>
      </c>
      <c r="C153" s="24" t="s">
        <v>14</v>
      </c>
      <c r="D153" s="53" t="s">
        <v>1248</v>
      </c>
      <c r="E153" s="23">
        <v>209820</v>
      </c>
      <c r="F153" s="23">
        <v>560364</v>
      </c>
      <c r="G153" s="24" t="s">
        <v>1250</v>
      </c>
      <c r="H153" s="71" t="str">
        <f t="shared" si="61"/>
        <v>101027-560364</v>
      </c>
      <c r="I153" s="23">
        <v>101027</v>
      </c>
      <c r="J153" s="24" t="s">
        <v>1251</v>
      </c>
      <c r="K153" s="24" t="s">
        <v>19</v>
      </c>
      <c r="L153" s="24" t="s">
        <v>1252</v>
      </c>
      <c r="M153" s="24" t="s">
        <v>21</v>
      </c>
      <c r="N153" s="25">
        <v>45108</v>
      </c>
      <c r="O153" s="25">
        <v>45473</v>
      </c>
      <c r="P153" s="10">
        <v>11.39</v>
      </c>
      <c r="Q153" s="10"/>
      <c r="R153" s="10"/>
      <c r="S153" s="11" t="s">
        <v>1249</v>
      </c>
      <c r="T153" s="14">
        <v>11.39</v>
      </c>
      <c r="U153" s="14">
        <v>0.75</v>
      </c>
      <c r="V153" s="14"/>
      <c r="W153" s="14"/>
      <c r="X153" s="18"/>
      <c r="Y153" s="18"/>
      <c r="Z153" s="18"/>
      <c r="AA153" s="18"/>
      <c r="AB153" s="6"/>
      <c r="AC153" s="26">
        <v>237</v>
      </c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>
        <v>289</v>
      </c>
      <c r="AT153" s="26"/>
      <c r="AU153" s="26"/>
      <c r="AV153" s="26"/>
      <c r="AW153" s="26">
        <v>43</v>
      </c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>
        <f t="shared" si="62"/>
        <v>332</v>
      </c>
      <c r="BI153" s="6">
        <f>T153+U153</f>
        <v>12.14</v>
      </c>
      <c r="BJ153" s="6">
        <f t="shared" si="75"/>
        <v>14.1</v>
      </c>
      <c r="BM153" s="6">
        <f t="shared" si="64"/>
        <v>14.1</v>
      </c>
      <c r="BN153" s="6">
        <f t="shared" si="65"/>
        <v>1.9599999999999991</v>
      </c>
      <c r="BO153" s="82">
        <f t="shared" si="66"/>
        <v>0.13900709219858151</v>
      </c>
      <c r="BP153" s="6">
        <f t="shared" si="76"/>
        <v>2877.1800000000003</v>
      </c>
      <c r="BQ153" s="6">
        <f t="shared" si="77"/>
        <v>3341.7</v>
      </c>
      <c r="BU153" s="6">
        <f t="shared" si="78"/>
        <v>14.79</v>
      </c>
      <c r="BX153" s="6">
        <f t="shared" si="79"/>
        <v>14.79</v>
      </c>
      <c r="BY153" s="6">
        <f t="shared" si="80"/>
        <v>2.6499999999999986</v>
      </c>
      <c r="BZ153" s="82">
        <f t="shared" si="81"/>
        <v>0.17917511832319127</v>
      </c>
      <c r="CA153" s="6">
        <f t="shared" si="82"/>
        <v>2877.1800000000003</v>
      </c>
      <c r="CB153" s="6">
        <f t="shared" si="83"/>
        <v>3505.23</v>
      </c>
      <c r="CF153" s="82"/>
      <c r="CG153" s="6">
        <f t="shared" si="84"/>
        <v>4030.48</v>
      </c>
      <c r="CH153" s="6">
        <f t="shared" si="85"/>
        <v>4681.2</v>
      </c>
      <c r="CL153" s="82"/>
      <c r="CM153" s="6">
        <f t="shared" si="86"/>
        <v>4030.48</v>
      </c>
      <c r="CN153" s="6">
        <f t="shared" si="87"/>
        <v>4910.28</v>
      </c>
    </row>
    <row r="154" spans="1:92" x14ac:dyDescent="0.25">
      <c r="A154" s="22">
        <v>152</v>
      </c>
      <c r="B154" s="23">
        <v>149</v>
      </c>
      <c r="C154" s="24" t="s">
        <v>14</v>
      </c>
      <c r="D154" s="53" t="s">
        <v>1253</v>
      </c>
      <c r="E154" s="23">
        <v>406189</v>
      </c>
      <c r="F154" s="24" t="s">
        <v>1254</v>
      </c>
      <c r="G154" s="24" t="s">
        <v>1255</v>
      </c>
      <c r="H154" s="71" t="str">
        <f t="shared" si="61"/>
        <v>100959-5WRMNY2</v>
      </c>
      <c r="I154" s="23">
        <v>100959</v>
      </c>
      <c r="J154" s="24" t="s">
        <v>1256</v>
      </c>
      <c r="K154" s="24" t="s">
        <v>19</v>
      </c>
      <c r="L154" s="24" t="s">
        <v>1257</v>
      </c>
      <c r="M154" s="24" t="s">
        <v>21</v>
      </c>
      <c r="N154" s="25">
        <v>45108</v>
      </c>
      <c r="O154" s="25">
        <v>45473</v>
      </c>
      <c r="P154" s="10"/>
      <c r="Q154" s="10"/>
      <c r="R154" s="10"/>
      <c r="S154" s="11"/>
      <c r="T154" s="14"/>
      <c r="U154" s="14"/>
      <c r="V154" s="14">
        <v>53.5</v>
      </c>
      <c r="W154" s="14"/>
      <c r="X154" s="18"/>
      <c r="Y154" s="18"/>
      <c r="Z154" s="18"/>
      <c r="AA154" s="18"/>
      <c r="AB154" s="6"/>
      <c r="AC154" s="26">
        <v>237</v>
      </c>
      <c r="AD154" s="26"/>
      <c r="AE154" s="26"/>
      <c r="AF154" s="26"/>
      <c r="AG154" s="26">
        <v>45</v>
      </c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>
        <v>9</v>
      </c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>
        <f t="shared" si="62"/>
        <v>54</v>
      </c>
      <c r="BI154" s="6">
        <f t="shared" ref="BI154:BI160" si="88">V154</f>
        <v>53.5</v>
      </c>
      <c r="BJ154" s="6">
        <f t="shared" si="75"/>
        <v>62.19</v>
      </c>
      <c r="BL154" s="48">
        <f>VLOOKUP(H154,[1]NOI!F:K,6,FALSE)*-1</f>
        <v>-16.350000000000001</v>
      </c>
      <c r="BM154" s="6">
        <f t="shared" si="64"/>
        <v>45.839999999999996</v>
      </c>
      <c r="BN154" s="6">
        <f t="shared" si="65"/>
        <v>8.6899999999999977</v>
      </c>
      <c r="BO154" s="82">
        <f t="shared" si="66"/>
        <v>0.13973307605724389</v>
      </c>
      <c r="BP154" s="6">
        <f t="shared" si="76"/>
        <v>12679.5</v>
      </c>
      <c r="BQ154" s="6">
        <f t="shared" si="77"/>
        <v>14739.029999999999</v>
      </c>
      <c r="BU154" s="6">
        <f t="shared" si="78"/>
        <v>65.23</v>
      </c>
      <c r="BW154" s="48">
        <f t="shared" ref="BW154:BW156" si="89">BL154</f>
        <v>-16.350000000000001</v>
      </c>
      <c r="BX154" s="6">
        <f t="shared" si="79"/>
        <v>48.88</v>
      </c>
      <c r="BY154" s="6">
        <f t="shared" si="80"/>
        <v>11.730000000000004</v>
      </c>
      <c r="BZ154" s="82">
        <f t="shared" si="81"/>
        <v>0.17982523378813434</v>
      </c>
      <c r="CA154" s="6">
        <f t="shared" si="82"/>
        <v>12679.5</v>
      </c>
      <c r="CB154" s="6">
        <f t="shared" si="83"/>
        <v>15459.51</v>
      </c>
      <c r="CF154" s="82"/>
      <c r="CG154" s="6">
        <f t="shared" si="84"/>
        <v>2889</v>
      </c>
      <c r="CH154" s="6">
        <f t="shared" si="85"/>
        <v>3358.2599999999998</v>
      </c>
      <c r="CL154" s="82"/>
      <c r="CM154" s="6">
        <f t="shared" si="86"/>
        <v>2889</v>
      </c>
      <c r="CN154" s="6">
        <f t="shared" si="87"/>
        <v>3522.42</v>
      </c>
    </row>
    <row r="155" spans="1:92" x14ac:dyDescent="0.25">
      <c r="A155" s="22">
        <v>153</v>
      </c>
      <c r="B155" s="23">
        <v>150</v>
      </c>
      <c r="C155" s="24" t="s">
        <v>14</v>
      </c>
      <c r="D155" s="53" t="s">
        <v>1258</v>
      </c>
      <c r="E155" s="23">
        <v>406539</v>
      </c>
      <c r="F155" s="24" t="s">
        <v>1259</v>
      </c>
      <c r="G155" s="24" t="s">
        <v>1260</v>
      </c>
      <c r="H155" s="71" t="str">
        <f t="shared" si="61"/>
        <v>100959-64WPSP2</v>
      </c>
      <c r="I155" s="23">
        <v>100959</v>
      </c>
      <c r="J155" s="24" t="s">
        <v>1256</v>
      </c>
      <c r="K155" s="24" t="s">
        <v>19</v>
      </c>
      <c r="L155" s="24" t="s">
        <v>1261</v>
      </c>
      <c r="M155" s="24" t="s">
        <v>21</v>
      </c>
      <c r="N155" s="25">
        <v>45108</v>
      </c>
      <c r="O155" s="25">
        <v>45473</v>
      </c>
      <c r="P155" s="10"/>
      <c r="Q155" s="10"/>
      <c r="R155" s="10"/>
      <c r="S155" s="11"/>
      <c r="T155" s="14"/>
      <c r="U155" s="14"/>
      <c r="V155" s="14">
        <v>58.76</v>
      </c>
      <c r="W155" s="14"/>
      <c r="X155" s="18"/>
      <c r="Y155" s="18"/>
      <c r="Z155" s="18"/>
      <c r="AA155" s="18"/>
      <c r="AB155" s="6"/>
      <c r="AC155" s="26">
        <v>633</v>
      </c>
      <c r="AD155" s="26"/>
      <c r="AE155" s="26"/>
      <c r="AF155" s="26"/>
      <c r="AG155" s="26">
        <v>125</v>
      </c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>
        <f t="shared" si="62"/>
        <v>125</v>
      </c>
      <c r="BI155" s="6">
        <f t="shared" si="88"/>
        <v>58.76</v>
      </c>
      <c r="BJ155" s="6">
        <f t="shared" si="75"/>
        <v>68.31</v>
      </c>
      <c r="BL155" s="48">
        <f>VLOOKUP(H155,[1]NOI!F:K,6,FALSE)*-1</f>
        <v>-13.96</v>
      </c>
      <c r="BM155" s="6">
        <f t="shared" si="64"/>
        <v>54.35</v>
      </c>
      <c r="BN155" s="6">
        <f t="shared" si="65"/>
        <v>9.5500000000000043</v>
      </c>
      <c r="BO155" s="82">
        <f t="shared" si="66"/>
        <v>0.13980383545600944</v>
      </c>
      <c r="BP155" s="6">
        <f t="shared" si="76"/>
        <v>37195.08</v>
      </c>
      <c r="BQ155" s="6">
        <f t="shared" si="77"/>
        <v>43240.23</v>
      </c>
      <c r="BU155" s="6">
        <f t="shared" si="78"/>
        <v>71.64</v>
      </c>
      <c r="BW155" s="48">
        <f t="shared" si="89"/>
        <v>-13.96</v>
      </c>
      <c r="BX155" s="6">
        <f t="shared" si="79"/>
        <v>57.68</v>
      </c>
      <c r="BY155" s="6">
        <f t="shared" si="80"/>
        <v>12.880000000000003</v>
      </c>
      <c r="BZ155" s="82">
        <f t="shared" si="81"/>
        <v>0.17978782802903409</v>
      </c>
      <c r="CA155" s="6">
        <f t="shared" si="82"/>
        <v>37195.08</v>
      </c>
      <c r="CB155" s="6">
        <f t="shared" si="83"/>
        <v>45348.12</v>
      </c>
      <c r="CF155" s="82"/>
      <c r="CG155" s="6">
        <f t="shared" si="84"/>
        <v>7345</v>
      </c>
      <c r="CH155" s="6">
        <f t="shared" si="85"/>
        <v>8538.75</v>
      </c>
      <c r="CL155" s="82"/>
      <c r="CM155" s="6">
        <f t="shared" si="86"/>
        <v>7345</v>
      </c>
      <c r="CN155" s="6">
        <f t="shared" si="87"/>
        <v>8955</v>
      </c>
    </row>
    <row r="156" spans="1:92" x14ac:dyDescent="0.25">
      <c r="A156" s="22">
        <v>154</v>
      </c>
      <c r="B156" s="23">
        <v>151</v>
      </c>
      <c r="C156" s="24" t="s">
        <v>14</v>
      </c>
      <c r="D156" s="53" t="s">
        <v>1262</v>
      </c>
      <c r="E156" s="23">
        <v>406546</v>
      </c>
      <c r="F156" s="24" t="s">
        <v>1263</v>
      </c>
      <c r="G156" s="24" t="s">
        <v>1264</v>
      </c>
      <c r="H156" s="71" t="str">
        <f t="shared" si="61"/>
        <v>100959-C625WRMP2</v>
      </c>
      <c r="I156" s="23">
        <v>100959</v>
      </c>
      <c r="J156" s="24" t="s">
        <v>1256</v>
      </c>
      <c r="K156" s="24" t="s">
        <v>19</v>
      </c>
      <c r="L156" s="24" t="s">
        <v>1265</v>
      </c>
      <c r="M156" s="24" t="s">
        <v>21</v>
      </c>
      <c r="N156" s="25">
        <v>45108</v>
      </c>
      <c r="O156" s="25">
        <v>45473</v>
      </c>
      <c r="P156" s="10"/>
      <c r="Q156" s="10"/>
      <c r="R156" s="10"/>
      <c r="S156" s="11"/>
      <c r="T156" s="14"/>
      <c r="U156" s="14"/>
      <c r="V156" s="14">
        <v>55.62</v>
      </c>
      <c r="W156" s="14"/>
      <c r="X156" s="18"/>
      <c r="Y156" s="18"/>
      <c r="Z156" s="18"/>
      <c r="AA156" s="18"/>
      <c r="AB156" s="6"/>
      <c r="AC156" s="26">
        <v>478</v>
      </c>
      <c r="AD156" s="26"/>
      <c r="AE156" s="26"/>
      <c r="AF156" s="26"/>
      <c r="AG156" s="26">
        <v>301</v>
      </c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>
        <f t="shared" si="62"/>
        <v>301</v>
      </c>
      <c r="BI156" s="6">
        <f t="shared" si="88"/>
        <v>55.62</v>
      </c>
      <c r="BJ156" s="6">
        <f t="shared" si="75"/>
        <v>64.660000000000011</v>
      </c>
      <c r="BL156" s="48">
        <f>VLOOKUP(H156,[1]NOI!F:K,6,FALSE)*-1</f>
        <v>-12.49</v>
      </c>
      <c r="BM156" s="6">
        <f t="shared" si="64"/>
        <v>52.170000000000009</v>
      </c>
      <c r="BN156" s="6">
        <f t="shared" si="65"/>
        <v>9.0400000000000134</v>
      </c>
      <c r="BO156" s="82">
        <f t="shared" si="66"/>
        <v>0.13980822765233547</v>
      </c>
      <c r="BP156" s="6">
        <f t="shared" si="76"/>
        <v>26586.36</v>
      </c>
      <c r="BQ156" s="6">
        <f t="shared" si="77"/>
        <v>30907.480000000007</v>
      </c>
      <c r="BU156" s="6">
        <f t="shared" si="78"/>
        <v>67.81</v>
      </c>
      <c r="BW156" s="48">
        <f t="shared" si="89"/>
        <v>-12.49</v>
      </c>
      <c r="BX156" s="6">
        <f t="shared" si="79"/>
        <v>55.32</v>
      </c>
      <c r="BY156" s="6">
        <f t="shared" si="80"/>
        <v>12.190000000000005</v>
      </c>
      <c r="BZ156" s="82">
        <f t="shared" si="81"/>
        <v>0.17976699601828644</v>
      </c>
      <c r="CA156" s="6">
        <f t="shared" si="82"/>
        <v>26586.36</v>
      </c>
      <c r="CB156" s="6">
        <f t="shared" si="83"/>
        <v>32413.18</v>
      </c>
      <c r="CF156" s="82"/>
      <c r="CG156" s="6">
        <f t="shared" si="84"/>
        <v>16741.62</v>
      </c>
      <c r="CH156" s="6">
        <f t="shared" si="85"/>
        <v>19462.660000000003</v>
      </c>
      <c r="CL156" s="82"/>
      <c r="CM156" s="6">
        <f t="shared" si="86"/>
        <v>16741.62</v>
      </c>
      <c r="CN156" s="6">
        <f t="shared" si="87"/>
        <v>20410.810000000001</v>
      </c>
    </row>
    <row r="157" spans="1:92" x14ac:dyDescent="0.25">
      <c r="A157" s="22">
        <v>155</v>
      </c>
      <c r="B157" s="23">
        <v>152</v>
      </c>
      <c r="C157" s="67" t="s">
        <v>836</v>
      </c>
      <c r="D157" s="53" t="s">
        <v>1266</v>
      </c>
      <c r="E157" s="71">
        <v>154182</v>
      </c>
      <c r="F157" s="24" t="s">
        <v>1722</v>
      </c>
      <c r="G157" s="24" t="s">
        <v>1723</v>
      </c>
      <c r="H157" s="71" t="str">
        <f t="shared" si="61"/>
        <v>100810-D60260</v>
      </c>
      <c r="I157" s="23">
        <v>100810</v>
      </c>
      <c r="J157" s="54" t="s">
        <v>1724</v>
      </c>
      <c r="K157" s="24" t="s">
        <v>19</v>
      </c>
      <c r="L157" s="24" t="s">
        <v>1725</v>
      </c>
      <c r="M157" s="24" t="s">
        <v>21</v>
      </c>
      <c r="N157" s="25">
        <v>45108</v>
      </c>
      <c r="O157" s="25">
        <v>45473</v>
      </c>
      <c r="P157" s="10"/>
      <c r="Q157" s="10"/>
      <c r="R157" s="10">
        <v>55.5</v>
      </c>
      <c r="S157" s="11" t="s">
        <v>1731</v>
      </c>
      <c r="T157" s="14"/>
      <c r="U157" s="14"/>
      <c r="V157" s="14">
        <v>55.5</v>
      </c>
      <c r="W157" s="14"/>
      <c r="X157" s="18"/>
      <c r="Y157" s="18"/>
      <c r="Z157" s="18"/>
      <c r="AA157" s="18"/>
      <c r="AB157" s="6"/>
      <c r="AC157" s="26">
        <v>346</v>
      </c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>
        <f t="shared" si="62"/>
        <v>0</v>
      </c>
      <c r="BI157" s="6">
        <f t="shared" si="88"/>
        <v>55.5</v>
      </c>
      <c r="BJ157" s="6">
        <f t="shared" si="75"/>
        <v>64.52000000000001</v>
      </c>
      <c r="BM157" s="6">
        <f t="shared" si="64"/>
        <v>64.52000000000001</v>
      </c>
      <c r="BN157" s="6">
        <f t="shared" si="65"/>
        <v>9.0200000000000102</v>
      </c>
      <c r="BO157" s="82">
        <f t="shared" si="66"/>
        <v>0.13980161190328594</v>
      </c>
      <c r="BP157" s="6">
        <f t="shared" si="76"/>
        <v>19203</v>
      </c>
      <c r="BQ157" s="6">
        <f t="shared" si="77"/>
        <v>22323.920000000002</v>
      </c>
      <c r="BU157" s="6">
        <f t="shared" si="78"/>
        <v>67.67</v>
      </c>
      <c r="BX157" s="6">
        <f t="shared" si="79"/>
        <v>67.67</v>
      </c>
      <c r="BY157" s="6">
        <f t="shared" si="80"/>
        <v>12.170000000000002</v>
      </c>
      <c r="BZ157" s="82">
        <f t="shared" si="81"/>
        <v>0.17984335747007538</v>
      </c>
      <c r="CA157" s="6">
        <f t="shared" si="82"/>
        <v>19203</v>
      </c>
      <c r="CB157" s="6">
        <f t="shared" si="83"/>
        <v>23413.82</v>
      </c>
      <c r="CF157" s="82"/>
      <c r="CG157" s="6">
        <f t="shared" si="84"/>
        <v>0</v>
      </c>
      <c r="CH157" s="6">
        <f t="shared" si="85"/>
        <v>0</v>
      </c>
      <c r="CL157" s="82"/>
      <c r="CM157" s="6">
        <f t="shared" si="86"/>
        <v>0</v>
      </c>
      <c r="CN157" s="6">
        <f t="shared" si="87"/>
        <v>0</v>
      </c>
    </row>
    <row r="158" spans="1:92" x14ac:dyDescent="0.25">
      <c r="A158" s="22">
        <v>156</v>
      </c>
      <c r="B158" s="23">
        <v>153</v>
      </c>
      <c r="C158" s="67" t="s">
        <v>836</v>
      </c>
      <c r="D158" s="53" t="s">
        <v>1267</v>
      </c>
      <c r="E158" s="23">
        <v>154181</v>
      </c>
      <c r="F158" s="24" t="s">
        <v>1726</v>
      </c>
      <c r="G158" s="24" t="s">
        <v>1727</v>
      </c>
      <c r="H158" s="71" t="str">
        <f t="shared" si="61"/>
        <v>100810-D60470</v>
      </c>
      <c r="I158" s="23">
        <v>100810</v>
      </c>
      <c r="J158" s="54" t="s">
        <v>1724</v>
      </c>
      <c r="K158" s="24" t="s">
        <v>19</v>
      </c>
      <c r="L158" s="24" t="s">
        <v>1725</v>
      </c>
      <c r="M158" s="24" t="s">
        <v>21</v>
      </c>
      <c r="N158" s="25">
        <v>45108</v>
      </c>
      <c r="O158" s="25">
        <v>45473</v>
      </c>
      <c r="P158" s="10"/>
      <c r="Q158" s="10"/>
      <c r="R158" s="10">
        <v>55.5</v>
      </c>
      <c r="S158" s="11" t="s">
        <v>1731</v>
      </c>
      <c r="T158" s="14"/>
      <c r="U158" s="14"/>
      <c r="V158" s="14">
        <v>55.5</v>
      </c>
      <c r="W158" s="14"/>
      <c r="X158" s="18"/>
      <c r="Y158" s="18"/>
      <c r="Z158" s="18"/>
      <c r="AA158" s="18"/>
      <c r="AB158" s="6"/>
      <c r="AC158" s="26">
        <v>756</v>
      </c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>
        <v>5</v>
      </c>
      <c r="BG158" s="26">
        <v>5</v>
      </c>
      <c r="BH158" s="26">
        <f t="shared" si="62"/>
        <v>10</v>
      </c>
      <c r="BI158" s="6">
        <f t="shared" si="88"/>
        <v>55.5</v>
      </c>
      <c r="BJ158" s="6">
        <f t="shared" si="75"/>
        <v>64.52000000000001</v>
      </c>
      <c r="BM158" s="6">
        <f t="shared" si="64"/>
        <v>64.52000000000001</v>
      </c>
      <c r="BN158" s="6">
        <f t="shared" si="65"/>
        <v>9.0200000000000102</v>
      </c>
      <c r="BO158" s="82">
        <f t="shared" si="66"/>
        <v>0.13980161190328594</v>
      </c>
      <c r="BP158" s="6">
        <f t="shared" si="76"/>
        <v>41958</v>
      </c>
      <c r="BQ158" s="6">
        <f t="shared" si="77"/>
        <v>48777.12000000001</v>
      </c>
      <c r="BU158" s="6">
        <f t="shared" si="78"/>
        <v>67.67</v>
      </c>
      <c r="BX158" s="6">
        <f t="shared" si="79"/>
        <v>67.67</v>
      </c>
      <c r="BY158" s="6">
        <f t="shared" si="80"/>
        <v>12.170000000000002</v>
      </c>
      <c r="BZ158" s="82">
        <f t="shared" si="81"/>
        <v>0.17984335747007538</v>
      </c>
      <c r="CA158" s="6">
        <f t="shared" si="82"/>
        <v>41958</v>
      </c>
      <c r="CB158" s="6">
        <f t="shared" si="83"/>
        <v>51158.520000000004</v>
      </c>
      <c r="CF158" s="82"/>
      <c r="CG158" s="6">
        <f t="shared" si="84"/>
        <v>555</v>
      </c>
      <c r="CH158" s="6">
        <f t="shared" si="85"/>
        <v>645.20000000000005</v>
      </c>
      <c r="CL158" s="82"/>
      <c r="CM158" s="6">
        <f t="shared" si="86"/>
        <v>555</v>
      </c>
      <c r="CN158" s="6">
        <f t="shared" si="87"/>
        <v>676.7</v>
      </c>
    </row>
    <row r="159" spans="1:92" x14ac:dyDescent="0.25">
      <c r="A159" s="22">
        <v>157</v>
      </c>
      <c r="B159" s="23">
        <v>154</v>
      </c>
      <c r="C159" s="67" t="s">
        <v>836</v>
      </c>
      <c r="D159" s="70" t="s">
        <v>1268</v>
      </c>
      <c r="E159" s="23">
        <v>254236</v>
      </c>
      <c r="F159" s="24" t="s">
        <v>1728</v>
      </c>
      <c r="G159" s="24" t="s">
        <v>1729</v>
      </c>
      <c r="H159" s="71" t="str">
        <f t="shared" si="61"/>
        <v>100810-Z100</v>
      </c>
      <c r="I159" s="23">
        <v>100810</v>
      </c>
      <c r="J159" s="54" t="s">
        <v>1724</v>
      </c>
      <c r="K159" s="24" t="s">
        <v>19</v>
      </c>
      <c r="L159" s="24" t="s">
        <v>1730</v>
      </c>
      <c r="M159" s="24" t="s">
        <v>21</v>
      </c>
      <c r="N159" s="25">
        <v>45108</v>
      </c>
      <c r="O159" s="25">
        <v>45473</v>
      </c>
      <c r="P159" s="10"/>
      <c r="Q159" s="10"/>
      <c r="R159" s="10">
        <v>56</v>
      </c>
      <c r="S159" s="11" t="s">
        <v>1731</v>
      </c>
      <c r="T159" s="14"/>
      <c r="U159" s="14"/>
      <c r="V159" s="14">
        <v>56</v>
      </c>
      <c r="W159" s="14"/>
      <c r="X159" s="18"/>
      <c r="Y159" s="18"/>
      <c r="Z159" s="18"/>
      <c r="AA159" s="18"/>
      <c r="AB159" s="6"/>
      <c r="AC159" s="26">
        <v>375</v>
      </c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>
        <f t="shared" si="62"/>
        <v>0</v>
      </c>
      <c r="BI159" s="6">
        <f t="shared" si="88"/>
        <v>56</v>
      </c>
      <c r="BJ159" s="6">
        <f t="shared" si="75"/>
        <v>65.100000000000009</v>
      </c>
      <c r="BM159" s="6">
        <f t="shared" si="64"/>
        <v>65.100000000000009</v>
      </c>
      <c r="BN159" s="6">
        <f t="shared" si="65"/>
        <v>9.1000000000000085</v>
      </c>
      <c r="BO159" s="82">
        <f t="shared" si="66"/>
        <v>0.13978494623655927</v>
      </c>
      <c r="BP159" s="6">
        <f t="shared" si="76"/>
        <v>21000</v>
      </c>
      <c r="BQ159" s="6">
        <f t="shared" si="77"/>
        <v>24412.500000000004</v>
      </c>
      <c r="BU159" s="6">
        <f t="shared" si="78"/>
        <v>68.28</v>
      </c>
      <c r="BX159" s="6">
        <f t="shared" si="79"/>
        <v>68.28</v>
      </c>
      <c r="BY159" s="6">
        <f t="shared" si="80"/>
        <v>12.280000000000001</v>
      </c>
      <c r="BZ159" s="82">
        <f t="shared" si="81"/>
        <v>0.17984768599882836</v>
      </c>
      <c r="CA159" s="6">
        <f t="shared" si="82"/>
        <v>21000</v>
      </c>
      <c r="CB159" s="6">
        <f t="shared" si="83"/>
        <v>25605</v>
      </c>
      <c r="CF159" s="82"/>
      <c r="CG159" s="6">
        <f t="shared" si="84"/>
        <v>0</v>
      </c>
      <c r="CH159" s="6">
        <f t="shared" si="85"/>
        <v>0</v>
      </c>
      <c r="CL159" s="82"/>
      <c r="CM159" s="6">
        <f t="shared" si="86"/>
        <v>0</v>
      </c>
      <c r="CN159" s="6">
        <f t="shared" si="87"/>
        <v>0</v>
      </c>
    </row>
    <row r="160" spans="1:92" x14ac:dyDescent="0.25">
      <c r="A160" s="22">
        <v>158</v>
      </c>
      <c r="B160" s="23">
        <v>155</v>
      </c>
      <c r="C160" s="24" t="s">
        <v>14</v>
      </c>
      <c r="D160" s="53" t="s">
        <v>1269</v>
      </c>
      <c r="E160" s="23">
        <v>142948</v>
      </c>
      <c r="F160" s="24" t="s">
        <v>1270</v>
      </c>
      <c r="G160" s="24" t="s">
        <v>1272</v>
      </c>
      <c r="H160" s="71" t="str">
        <f t="shared" si="61"/>
        <v>101147-02-307</v>
      </c>
      <c r="I160" s="23">
        <v>101147</v>
      </c>
      <c r="J160" s="24" t="s">
        <v>1271</v>
      </c>
      <c r="K160" s="24" t="s">
        <v>19</v>
      </c>
      <c r="L160" s="24" t="s">
        <v>1273</v>
      </c>
      <c r="M160" s="24" t="s">
        <v>21</v>
      </c>
      <c r="N160" s="25">
        <v>45108</v>
      </c>
      <c r="O160" s="25">
        <v>45473</v>
      </c>
      <c r="P160" s="10"/>
      <c r="Q160" s="10"/>
      <c r="R160" s="10">
        <v>70.069999999999993</v>
      </c>
      <c r="S160" s="11" t="s">
        <v>1716</v>
      </c>
      <c r="T160" s="14"/>
      <c r="U160" s="14"/>
      <c r="V160" s="14">
        <v>70.069999999999993</v>
      </c>
      <c r="W160" s="14"/>
      <c r="X160" s="18"/>
      <c r="Y160" s="18"/>
      <c r="Z160" s="18"/>
      <c r="AA160" s="18"/>
      <c r="AB160" s="6"/>
      <c r="AC160" s="26">
        <v>297</v>
      </c>
      <c r="AD160" s="26">
        <v>30</v>
      </c>
      <c r="AE160" s="26"/>
      <c r="AF160" s="26"/>
      <c r="AG160" s="26"/>
      <c r="AH160" s="26"/>
      <c r="AI160" s="26"/>
      <c r="AJ160" s="26">
        <v>17</v>
      </c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>
        <v>25</v>
      </c>
      <c r="AX160" s="26"/>
      <c r="AY160" s="26"/>
      <c r="AZ160" s="26"/>
      <c r="BA160" s="26"/>
      <c r="BB160" s="26"/>
      <c r="BC160" s="26"/>
      <c r="BD160" s="26"/>
      <c r="BE160" s="26"/>
      <c r="BF160" s="26"/>
      <c r="BG160" s="26">
        <v>30</v>
      </c>
      <c r="BH160" s="26">
        <f t="shared" si="62"/>
        <v>102</v>
      </c>
      <c r="BI160" s="6">
        <f t="shared" si="88"/>
        <v>70.069999999999993</v>
      </c>
      <c r="BJ160" s="6">
        <f t="shared" si="75"/>
        <v>81.460000000000008</v>
      </c>
      <c r="BM160" s="6">
        <f t="shared" si="64"/>
        <v>81.460000000000008</v>
      </c>
      <c r="BN160" s="6">
        <f t="shared" si="65"/>
        <v>11.390000000000015</v>
      </c>
      <c r="BO160" s="82">
        <f t="shared" si="66"/>
        <v>0.13982322612325085</v>
      </c>
      <c r="BP160" s="6">
        <f t="shared" si="76"/>
        <v>20810.789999999997</v>
      </c>
      <c r="BQ160" s="6">
        <f t="shared" si="77"/>
        <v>24193.620000000003</v>
      </c>
      <c r="BU160" s="6">
        <f t="shared" si="78"/>
        <v>85.440000000000012</v>
      </c>
      <c r="BX160" s="6">
        <f t="shared" si="79"/>
        <v>85.440000000000012</v>
      </c>
      <c r="BY160" s="6">
        <f t="shared" si="80"/>
        <v>15.370000000000019</v>
      </c>
      <c r="BZ160" s="82">
        <f t="shared" si="81"/>
        <v>0.17989232209737846</v>
      </c>
      <c r="CA160" s="6">
        <f t="shared" si="82"/>
        <v>20810.789999999997</v>
      </c>
      <c r="CB160" s="6">
        <f t="shared" si="83"/>
        <v>25375.680000000004</v>
      </c>
      <c r="CF160" s="82"/>
      <c r="CG160" s="6">
        <f t="shared" si="84"/>
        <v>7147.1399999999994</v>
      </c>
      <c r="CH160" s="6">
        <f t="shared" si="85"/>
        <v>8308.92</v>
      </c>
      <c r="CL160" s="82"/>
      <c r="CM160" s="6">
        <f t="shared" si="86"/>
        <v>7147.1399999999994</v>
      </c>
      <c r="CN160" s="6">
        <f t="shared" si="87"/>
        <v>8714.880000000001</v>
      </c>
    </row>
    <row r="161" spans="1:92" x14ac:dyDescent="0.25">
      <c r="A161" s="22">
        <v>159</v>
      </c>
      <c r="B161" s="23">
        <v>156</v>
      </c>
      <c r="C161" s="24" t="s">
        <v>14</v>
      </c>
      <c r="D161" s="53" t="s">
        <v>1274</v>
      </c>
      <c r="E161" s="23">
        <v>141316</v>
      </c>
      <c r="F161" s="24" t="s">
        <v>1275</v>
      </c>
      <c r="G161" s="24" t="s">
        <v>1276</v>
      </c>
      <c r="H161" s="71" t="str">
        <f t="shared" si="61"/>
        <v>101134-F5861</v>
      </c>
      <c r="I161" s="23">
        <v>101134</v>
      </c>
      <c r="J161" s="24" t="s">
        <v>1277</v>
      </c>
      <c r="K161" s="24" t="s">
        <v>19</v>
      </c>
      <c r="L161" s="24" t="s">
        <v>1278</v>
      </c>
      <c r="M161" s="24" t="s">
        <v>21</v>
      </c>
      <c r="N161" s="25">
        <v>45108</v>
      </c>
      <c r="O161" s="25">
        <v>45473</v>
      </c>
      <c r="P161" s="10"/>
      <c r="Q161" s="10"/>
      <c r="R161" s="10"/>
      <c r="S161" s="11"/>
      <c r="T161" s="14">
        <v>20.399999999999999</v>
      </c>
      <c r="U161" s="14">
        <v>1.5</v>
      </c>
      <c r="V161" s="14"/>
      <c r="W161" s="14"/>
      <c r="X161" s="18"/>
      <c r="Y161" s="18"/>
      <c r="Z161" s="18"/>
      <c r="AA161" s="18"/>
      <c r="AB161" s="6"/>
      <c r="AC161" s="26">
        <v>1057</v>
      </c>
      <c r="AD161" s="26"/>
      <c r="AE161" s="26"/>
      <c r="AF161" s="26"/>
      <c r="AG161" s="26"/>
      <c r="AH161" s="26"/>
      <c r="AI161" s="26">
        <v>68</v>
      </c>
      <c r="AJ161" s="26"/>
      <c r="AK161" s="26"/>
      <c r="AL161" s="26"/>
      <c r="AM161" s="26"/>
      <c r="AN161" s="26"/>
      <c r="AO161" s="26"/>
      <c r="AP161" s="26">
        <v>3</v>
      </c>
      <c r="AQ161" s="26">
        <v>99</v>
      </c>
      <c r="AR161" s="26"/>
      <c r="AS161" s="26"/>
      <c r="AT161" s="26"/>
      <c r="AU161" s="26">
        <v>1</v>
      </c>
      <c r="AV161" s="26"/>
      <c r="AW161" s="26">
        <v>146</v>
      </c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>
        <f t="shared" si="62"/>
        <v>317</v>
      </c>
      <c r="BI161" s="6">
        <f>T161+U161</f>
        <v>21.9</v>
      </c>
      <c r="BJ161" s="6">
        <f t="shared" si="75"/>
        <v>25.450000000000003</v>
      </c>
      <c r="BM161" s="6">
        <f t="shared" si="64"/>
        <v>25.450000000000003</v>
      </c>
      <c r="BN161" s="6">
        <f t="shared" si="65"/>
        <v>3.5500000000000043</v>
      </c>
      <c r="BO161" s="82">
        <f t="shared" si="66"/>
        <v>0.13948919449901784</v>
      </c>
      <c r="BP161" s="6">
        <f t="shared" si="76"/>
        <v>23148.3</v>
      </c>
      <c r="BQ161" s="6">
        <f t="shared" si="77"/>
        <v>26900.65</v>
      </c>
      <c r="BU161" s="6">
        <f t="shared" si="78"/>
        <v>26.69</v>
      </c>
      <c r="BX161" s="6">
        <f t="shared" si="79"/>
        <v>26.69</v>
      </c>
      <c r="BY161" s="6">
        <f t="shared" si="80"/>
        <v>4.7900000000000027</v>
      </c>
      <c r="BZ161" s="82">
        <f t="shared" si="81"/>
        <v>0.1794679655301612</v>
      </c>
      <c r="CA161" s="6">
        <f t="shared" si="82"/>
        <v>23148.3</v>
      </c>
      <c r="CB161" s="6">
        <f t="shared" si="83"/>
        <v>28211.33</v>
      </c>
      <c r="CF161" s="82"/>
      <c r="CG161" s="6">
        <f t="shared" si="84"/>
        <v>6942.2999999999993</v>
      </c>
      <c r="CH161" s="6">
        <f t="shared" si="85"/>
        <v>8067.6500000000005</v>
      </c>
      <c r="CL161" s="82"/>
      <c r="CM161" s="6">
        <f t="shared" si="86"/>
        <v>6942.2999999999993</v>
      </c>
      <c r="CN161" s="6">
        <f t="shared" si="87"/>
        <v>8460.73</v>
      </c>
    </row>
    <row r="162" spans="1:92" x14ac:dyDescent="0.25">
      <c r="A162" s="22">
        <v>160</v>
      </c>
      <c r="B162" s="23">
        <v>157</v>
      </c>
      <c r="C162" s="24" t="s">
        <v>14</v>
      </c>
      <c r="D162" s="53" t="s">
        <v>1279</v>
      </c>
      <c r="E162" s="23">
        <v>141317</v>
      </c>
      <c r="F162" s="24" t="s">
        <v>1280</v>
      </c>
      <c r="G162" s="24" t="s">
        <v>1281</v>
      </c>
      <c r="H162" s="71" t="str">
        <f t="shared" si="61"/>
        <v>101134-F1490</v>
      </c>
      <c r="I162" s="23">
        <v>101134</v>
      </c>
      <c r="J162" s="24" t="s">
        <v>1277</v>
      </c>
      <c r="K162" s="24" t="s">
        <v>19</v>
      </c>
      <c r="L162" s="24" t="s">
        <v>1282</v>
      </c>
      <c r="M162" s="24" t="s">
        <v>21</v>
      </c>
      <c r="N162" s="25">
        <v>45108</v>
      </c>
      <c r="O162" s="25">
        <v>45473</v>
      </c>
      <c r="P162" s="10"/>
      <c r="Q162" s="10"/>
      <c r="R162" s="10"/>
      <c r="S162" s="11"/>
      <c r="T162" s="14">
        <v>22.5</v>
      </c>
      <c r="U162" s="14">
        <v>1.5</v>
      </c>
      <c r="V162" s="14"/>
      <c r="W162" s="14"/>
      <c r="X162" s="18"/>
      <c r="Y162" s="18"/>
      <c r="Z162" s="18"/>
      <c r="AA162" s="18"/>
      <c r="AB162" s="6"/>
      <c r="AC162" s="26">
        <v>614</v>
      </c>
      <c r="AD162" s="26"/>
      <c r="AE162" s="26"/>
      <c r="AF162" s="26"/>
      <c r="AG162" s="26"/>
      <c r="AH162" s="26">
        <v>7</v>
      </c>
      <c r="AI162" s="26">
        <v>11</v>
      </c>
      <c r="AJ162" s="26">
        <v>41</v>
      </c>
      <c r="AK162" s="26"/>
      <c r="AL162" s="26"/>
      <c r="AM162" s="26"/>
      <c r="AN162" s="26"/>
      <c r="AO162" s="26"/>
      <c r="AP162" s="26">
        <v>23</v>
      </c>
      <c r="AQ162" s="26">
        <v>96</v>
      </c>
      <c r="AR162" s="26">
        <v>7</v>
      </c>
      <c r="AS162" s="26"/>
      <c r="AT162" s="26"/>
      <c r="AU162" s="26">
        <v>2</v>
      </c>
      <c r="AV162" s="26"/>
      <c r="AW162" s="26">
        <v>10</v>
      </c>
      <c r="AX162" s="26"/>
      <c r="AY162" s="26"/>
      <c r="AZ162" s="26"/>
      <c r="BA162" s="26"/>
      <c r="BB162" s="26"/>
      <c r="BC162" s="26"/>
      <c r="BD162" s="26"/>
      <c r="BE162" s="26"/>
      <c r="BF162" s="26">
        <v>40</v>
      </c>
      <c r="BG162" s="26"/>
      <c r="BH162" s="26">
        <f t="shared" si="62"/>
        <v>237</v>
      </c>
      <c r="BI162" s="6">
        <f>T162+U162</f>
        <v>24</v>
      </c>
      <c r="BJ162" s="6">
        <f t="shared" si="75"/>
        <v>27.89</v>
      </c>
      <c r="BM162" s="6">
        <f t="shared" si="64"/>
        <v>27.89</v>
      </c>
      <c r="BN162" s="6">
        <f t="shared" si="65"/>
        <v>3.8900000000000006</v>
      </c>
      <c r="BO162" s="82">
        <f t="shared" si="66"/>
        <v>0.13947651487988527</v>
      </c>
      <c r="BP162" s="6">
        <f t="shared" si="76"/>
        <v>14736</v>
      </c>
      <c r="BQ162" s="6">
        <f t="shared" si="77"/>
        <v>17124.46</v>
      </c>
      <c r="BU162" s="6">
        <f t="shared" si="78"/>
        <v>29.25</v>
      </c>
      <c r="BX162" s="6">
        <f t="shared" si="79"/>
        <v>29.25</v>
      </c>
      <c r="BY162" s="6">
        <f t="shared" si="80"/>
        <v>5.25</v>
      </c>
      <c r="BZ162" s="82">
        <f t="shared" si="81"/>
        <v>0.17948717948717949</v>
      </c>
      <c r="CA162" s="6">
        <f t="shared" si="82"/>
        <v>14736</v>
      </c>
      <c r="CB162" s="6">
        <f t="shared" si="83"/>
        <v>17959.5</v>
      </c>
      <c r="CF162" s="82"/>
      <c r="CG162" s="6">
        <f t="shared" si="84"/>
        <v>5688</v>
      </c>
      <c r="CH162" s="6">
        <f t="shared" si="85"/>
        <v>6609.93</v>
      </c>
      <c r="CL162" s="82"/>
      <c r="CM162" s="6">
        <f t="shared" si="86"/>
        <v>5688</v>
      </c>
      <c r="CN162" s="6">
        <f t="shared" si="87"/>
        <v>6932.25</v>
      </c>
    </row>
    <row r="163" spans="1:92" x14ac:dyDescent="0.25">
      <c r="A163" s="22">
        <v>161</v>
      </c>
      <c r="B163" s="23">
        <v>158</v>
      </c>
      <c r="C163" s="67" t="s">
        <v>836</v>
      </c>
      <c r="D163" s="53" t="s">
        <v>1283</v>
      </c>
      <c r="E163" s="23">
        <v>300211</v>
      </c>
      <c r="F163" s="24" t="s">
        <v>1717</v>
      </c>
      <c r="G163" s="24" t="s">
        <v>1718</v>
      </c>
      <c r="H163" s="71" t="str">
        <f t="shared" si="61"/>
        <v>100572-FG83405</v>
      </c>
      <c r="I163" s="23">
        <v>100572</v>
      </c>
      <c r="J163" s="24" t="s">
        <v>1719</v>
      </c>
      <c r="K163" s="24" t="s">
        <v>19</v>
      </c>
      <c r="L163" s="24" t="s">
        <v>1134</v>
      </c>
      <c r="M163" s="24" t="s">
        <v>21</v>
      </c>
      <c r="N163" s="25">
        <v>45108</v>
      </c>
      <c r="O163" s="25">
        <v>45473</v>
      </c>
      <c r="P163" s="10">
        <v>16.05</v>
      </c>
      <c r="Q163" s="10"/>
      <c r="R163" s="10"/>
      <c r="S163" s="11"/>
      <c r="T163" s="14">
        <v>16.05</v>
      </c>
      <c r="U163" s="14">
        <v>3</v>
      </c>
      <c r="V163" s="14"/>
      <c r="W163" s="14"/>
      <c r="X163" s="18"/>
      <c r="Y163" s="18"/>
      <c r="Z163" s="18"/>
      <c r="AA163" s="18"/>
      <c r="AB163" s="6"/>
      <c r="AC163" s="26">
        <v>4275</v>
      </c>
      <c r="AD163" s="26"/>
      <c r="AE163" s="26"/>
      <c r="AF163" s="26">
        <v>1</v>
      </c>
      <c r="AG163" s="26">
        <v>1</v>
      </c>
      <c r="AH163" s="26"/>
      <c r="AI163" s="26"/>
      <c r="AJ163" s="26">
        <v>1</v>
      </c>
      <c r="AK163" s="26"/>
      <c r="AL163" s="26"/>
      <c r="AM163" s="26"/>
      <c r="AN163" s="26"/>
      <c r="AO163" s="26"/>
      <c r="AP163" s="26">
        <v>5</v>
      </c>
      <c r="AQ163" s="26"/>
      <c r="AR163" s="26"/>
      <c r="AS163" s="26"/>
      <c r="AT163" s="26"/>
      <c r="AU163" s="26"/>
      <c r="AV163" s="26">
        <v>9</v>
      </c>
      <c r="AW163" s="26">
        <v>28</v>
      </c>
      <c r="AX163" s="26"/>
      <c r="AY163" s="26"/>
      <c r="AZ163" s="26"/>
      <c r="BA163" s="26"/>
      <c r="BB163" s="26">
        <v>17</v>
      </c>
      <c r="BC163" s="26"/>
      <c r="BD163" s="26"/>
      <c r="BE163" s="26">
        <v>6</v>
      </c>
      <c r="BF163" s="26"/>
      <c r="BG163" s="26"/>
      <c r="BH163" s="26">
        <f t="shared" si="62"/>
        <v>68</v>
      </c>
      <c r="BI163" s="6">
        <f>T163+U163</f>
        <v>19.05</v>
      </c>
      <c r="BJ163" s="6">
        <f t="shared" si="75"/>
        <v>22.14</v>
      </c>
      <c r="BM163" s="6">
        <f t="shared" si="64"/>
        <v>22.14</v>
      </c>
      <c r="BN163" s="6">
        <f t="shared" si="65"/>
        <v>3.09</v>
      </c>
      <c r="BO163" s="82">
        <f t="shared" si="66"/>
        <v>0.13956639566395662</v>
      </c>
      <c r="BP163" s="6">
        <f t="shared" si="76"/>
        <v>81438.75</v>
      </c>
      <c r="BQ163" s="6">
        <f t="shared" si="77"/>
        <v>94648.5</v>
      </c>
      <c r="BU163" s="6">
        <f t="shared" si="78"/>
        <v>23.220000000000002</v>
      </c>
      <c r="BX163" s="6">
        <f t="shared" si="79"/>
        <v>23.220000000000002</v>
      </c>
      <c r="BY163" s="6">
        <f t="shared" si="80"/>
        <v>4.1700000000000017</v>
      </c>
      <c r="BZ163" s="82">
        <f t="shared" si="81"/>
        <v>0.17958656330749359</v>
      </c>
      <c r="CA163" s="6">
        <f t="shared" si="82"/>
        <v>81438.75</v>
      </c>
      <c r="CB163" s="6">
        <f t="shared" si="83"/>
        <v>99265.500000000015</v>
      </c>
      <c r="CF163" s="82"/>
      <c r="CG163" s="6">
        <f t="shared" si="84"/>
        <v>1295.4000000000001</v>
      </c>
      <c r="CH163" s="6">
        <f t="shared" si="85"/>
        <v>1505.52</v>
      </c>
      <c r="CL163" s="82"/>
      <c r="CM163" s="6">
        <f t="shared" si="86"/>
        <v>1295.4000000000001</v>
      </c>
      <c r="CN163" s="6">
        <f t="shared" si="87"/>
        <v>1578.9600000000003</v>
      </c>
    </row>
    <row r="164" spans="1:92" x14ac:dyDescent="0.25">
      <c r="A164" s="22">
        <v>162</v>
      </c>
      <c r="B164" s="23">
        <v>159</v>
      </c>
      <c r="C164" s="24" t="s">
        <v>14</v>
      </c>
      <c r="D164" s="53" t="s">
        <v>1284</v>
      </c>
      <c r="E164" s="23">
        <v>134813</v>
      </c>
      <c r="F164" s="23">
        <v>38413</v>
      </c>
      <c r="G164" s="24" t="s">
        <v>1285</v>
      </c>
      <c r="H164" s="71" t="str">
        <f t="shared" si="61"/>
        <v>100403-38413</v>
      </c>
      <c r="I164" s="23">
        <v>100403</v>
      </c>
      <c r="J164" s="24" t="s">
        <v>1286</v>
      </c>
      <c r="K164" s="24" t="s">
        <v>19</v>
      </c>
      <c r="L164" s="24" t="s">
        <v>1287</v>
      </c>
      <c r="M164" s="24" t="s">
        <v>21</v>
      </c>
      <c r="N164" s="25">
        <v>45108</v>
      </c>
      <c r="O164" s="25">
        <v>45473</v>
      </c>
      <c r="P164" s="10"/>
      <c r="Q164" s="10"/>
      <c r="R164" s="10"/>
      <c r="S164" s="11"/>
      <c r="T164" s="14"/>
      <c r="U164" s="14"/>
      <c r="V164" s="14" t="e">
        <f>VLOOKUP(E164,#REF!,14,FALSE)</f>
        <v>#REF!</v>
      </c>
      <c r="W164" s="14"/>
      <c r="X164" s="18"/>
      <c r="Y164" s="18"/>
      <c r="Z164" s="18">
        <v>33.68</v>
      </c>
      <c r="AA164" s="18" t="s">
        <v>1736</v>
      </c>
      <c r="AB164" s="6"/>
      <c r="AC164" s="26">
        <v>1600</v>
      </c>
      <c r="AD164" s="26"/>
      <c r="AE164" s="26">
        <v>101</v>
      </c>
      <c r="AF164" s="26"/>
      <c r="AG164" s="26"/>
      <c r="AH164" s="26"/>
      <c r="AI164" s="26"/>
      <c r="AJ164" s="26">
        <v>10</v>
      </c>
      <c r="AK164" s="26"/>
      <c r="AL164" s="26">
        <v>32</v>
      </c>
      <c r="AM164" s="26"/>
      <c r="AN164" s="26"/>
      <c r="AO164" s="26">
        <v>20</v>
      </c>
      <c r="AP164" s="26">
        <v>57</v>
      </c>
      <c r="AQ164" s="26"/>
      <c r="AR164" s="26">
        <v>42</v>
      </c>
      <c r="AS164" s="26">
        <v>16</v>
      </c>
      <c r="AT164" s="26">
        <v>26</v>
      </c>
      <c r="AU164" s="26"/>
      <c r="AV164" s="26"/>
      <c r="AW164" s="26"/>
      <c r="AX164" s="26"/>
      <c r="AY164" s="26"/>
      <c r="AZ164" s="26">
        <v>14</v>
      </c>
      <c r="BA164" s="26">
        <v>113</v>
      </c>
      <c r="BB164" s="26">
        <v>52</v>
      </c>
      <c r="BC164" s="26"/>
      <c r="BD164" s="26">
        <v>5</v>
      </c>
      <c r="BE164" s="26"/>
      <c r="BF164" s="26">
        <v>152</v>
      </c>
      <c r="BG164" s="26">
        <v>39</v>
      </c>
      <c r="BH164" s="26">
        <f t="shared" si="62"/>
        <v>679</v>
      </c>
      <c r="BI164" s="6">
        <f t="shared" ref="BI164:BI175" si="90">Z164</f>
        <v>33.68</v>
      </c>
      <c r="BJ164" s="6">
        <f t="shared" si="75"/>
        <v>39.15</v>
      </c>
      <c r="BM164" s="6">
        <f t="shared" si="64"/>
        <v>39.15</v>
      </c>
      <c r="BN164" s="6">
        <f t="shared" si="65"/>
        <v>5.4699999999999989</v>
      </c>
      <c r="BO164" s="82">
        <f t="shared" si="66"/>
        <v>0.13971902937420178</v>
      </c>
      <c r="BP164" s="6">
        <f t="shared" si="76"/>
        <v>53888</v>
      </c>
      <c r="BQ164" s="6">
        <f t="shared" si="77"/>
        <v>62640</v>
      </c>
      <c r="BU164" s="6">
        <f t="shared" si="78"/>
        <v>41.059999999999995</v>
      </c>
      <c r="BX164" s="6">
        <f t="shared" si="79"/>
        <v>41.059999999999995</v>
      </c>
      <c r="BY164" s="6">
        <f t="shared" si="80"/>
        <v>7.3799999999999955</v>
      </c>
      <c r="BZ164" s="82">
        <f t="shared" si="81"/>
        <v>0.17973697028738422</v>
      </c>
      <c r="CA164" s="6">
        <f t="shared" si="82"/>
        <v>53888</v>
      </c>
      <c r="CB164" s="6">
        <f t="shared" si="83"/>
        <v>65695.999999999985</v>
      </c>
      <c r="CF164" s="82"/>
      <c r="CG164" s="6">
        <f t="shared" si="84"/>
        <v>22868.720000000001</v>
      </c>
      <c r="CH164" s="6">
        <f t="shared" si="85"/>
        <v>26582.85</v>
      </c>
      <c r="CL164" s="82"/>
      <c r="CM164" s="6">
        <f t="shared" si="86"/>
        <v>22868.720000000001</v>
      </c>
      <c r="CN164" s="6">
        <f t="shared" si="87"/>
        <v>27879.739999999998</v>
      </c>
    </row>
    <row r="165" spans="1:92" x14ac:dyDescent="0.25">
      <c r="A165" s="22">
        <v>163</v>
      </c>
      <c r="B165" s="23">
        <v>160</v>
      </c>
      <c r="C165" s="24" t="s">
        <v>14</v>
      </c>
      <c r="D165" s="53" t="s">
        <v>1288</v>
      </c>
      <c r="E165" s="23">
        <v>134814</v>
      </c>
      <c r="F165" s="23">
        <v>38399</v>
      </c>
      <c r="G165" s="24" t="s">
        <v>1289</v>
      </c>
      <c r="H165" s="71" t="str">
        <f t="shared" si="61"/>
        <v>100403-38399</v>
      </c>
      <c r="I165" s="23">
        <v>100403</v>
      </c>
      <c r="J165" s="24" t="s">
        <v>1286</v>
      </c>
      <c r="K165" s="24" t="s">
        <v>19</v>
      </c>
      <c r="L165" s="24" t="s">
        <v>1287</v>
      </c>
      <c r="M165" s="24" t="s">
        <v>21</v>
      </c>
      <c r="N165" s="25">
        <v>45108</v>
      </c>
      <c r="O165" s="25">
        <v>45473</v>
      </c>
      <c r="P165" s="10"/>
      <c r="Q165" s="10"/>
      <c r="R165" s="10"/>
      <c r="S165" s="11"/>
      <c r="T165" s="14"/>
      <c r="U165" s="14"/>
      <c r="V165" s="14" t="e">
        <f>VLOOKUP(E165,#REF!,14,FALSE)</f>
        <v>#REF!</v>
      </c>
      <c r="W165" s="14"/>
      <c r="X165" s="18"/>
      <c r="Y165" s="18"/>
      <c r="Z165" s="18">
        <v>33.68</v>
      </c>
      <c r="AA165" s="18" t="s">
        <v>1736</v>
      </c>
      <c r="AB165" s="6"/>
      <c r="AC165" s="26">
        <v>250</v>
      </c>
      <c r="AD165" s="26">
        <v>29</v>
      </c>
      <c r="AE165" s="26">
        <v>2</v>
      </c>
      <c r="AF165" s="26"/>
      <c r="AG165" s="26"/>
      <c r="AH165" s="26"/>
      <c r="AI165" s="26">
        <v>3</v>
      </c>
      <c r="AJ165" s="26"/>
      <c r="AK165" s="26"/>
      <c r="AL165" s="26">
        <v>20</v>
      </c>
      <c r="AM165" s="26"/>
      <c r="AN165" s="26"/>
      <c r="AO165" s="26"/>
      <c r="AP165" s="26">
        <v>10</v>
      </c>
      <c r="AQ165" s="26"/>
      <c r="AR165" s="26">
        <v>1</v>
      </c>
      <c r="AS165" s="26"/>
      <c r="AT165" s="26"/>
      <c r="AU165" s="26"/>
      <c r="AV165" s="26"/>
      <c r="AW165" s="26"/>
      <c r="AX165" s="26"/>
      <c r="AY165" s="26"/>
      <c r="AZ165" s="26"/>
      <c r="BA165" s="26"/>
      <c r="BB165" s="26">
        <v>7</v>
      </c>
      <c r="BC165" s="26"/>
      <c r="BD165" s="26"/>
      <c r="BE165" s="26">
        <v>7</v>
      </c>
      <c r="BF165" s="26">
        <v>29</v>
      </c>
      <c r="BG165" s="26">
        <v>70</v>
      </c>
      <c r="BH165" s="26">
        <f t="shared" si="62"/>
        <v>178</v>
      </c>
      <c r="BI165" s="6">
        <f t="shared" si="90"/>
        <v>33.68</v>
      </c>
      <c r="BJ165" s="6">
        <f t="shared" si="75"/>
        <v>39.15</v>
      </c>
      <c r="BM165" s="6">
        <f t="shared" si="64"/>
        <v>39.15</v>
      </c>
      <c r="BN165" s="6">
        <f t="shared" si="65"/>
        <v>5.4699999999999989</v>
      </c>
      <c r="BO165" s="82">
        <f t="shared" si="66"/>
        <v>0.13971902937420178</v>
      </c>
      <c r="BP165" s="6">
        <f t="shared" si="76"/>
        <v>8420</v>
      </c>
      <c r="BQ165" s="6">
        <f t="shared" si="77"/>
        <v>9787.5</v>
      </c>
      <c r="BU165" s="6">
        <f t="shared" si="78"/>
        <v>41.059999999999995</v>
      </c>
      <c r="BX165" s="6">
        <f t="shared" si="79"/>
        <v>41.059999999999995</v>
      </c>
      <c r="BY165" s="6">
        <f t="shared" si="80"/>
        <v>7.3799999999999955</v>
      </c>
      <c r="BZ165" s="82">
        <f t="shared" si="81"/>
        <v>0.17973697028738422</v>
      </c>
      <c r="CA165" s="6">
        <f t="shared" si="82"/>
        <v>8420</v>
      </c>
      <c r="CB165" s="6">
        <f t="shared" si="83"/>
        <v>10264.999999999998</v>
      </c>
      <c r="CF165" s="82"/>
      <c r="CG165" s="6">
        <f t="shared" si="84"/>
        <v>5995.04</v>
      </c>
      <c r="CH165" s="6">
        <f t="shared" si="85"/>
        <v>6968.7</v>
      </c>
      <c r="CL165" s="82"/>
      <c r="CM165" s="6">
        <f t="shared" si="86"/>
        <v>5995.04</v>
      </c>
      <c r="CN165" s="6">
        <f t="shared" si="87"/>
        <v>7308.6799999999994</v>
      </c>
    </row>
    <row r="166" spans="1:92" x14ac:dyDescent="0.25">
      <c r="A166" s="22">
        <v>164</v>
      </c>
      <c r="B166" s="23">
        <v>161</v>
      </c>
      <c r="C166" s="24" t="s">
        <v>14</v>
      </c>
      <c r="D166" s="53" t="s">
        <v>1290</v>
      </c>
      <c r="E166" s="23">
        <v>112999</v>
      </c>
      <c r="F166" s="23">
        <v>127852</v>
      </c>
      <c r="G166" s="24" t="s">
        <v>1291</v>
      </c>
      <c r="H166" s="71" t="str">
        <f t="shared" si="61"/>
        <v>100403-127852</v>
      </c>
      <c r="I166" s="23">
        <v>100403</v>
      </c>
      <c r="J166" s="24" t="s">
        <v>1286</v>
      </c>
      <c r="K166" s="24" t="s">
        <v>19</v>
      </c>
      <c r="L166" s="24" t="s">
        <v>1292</v>
      </c>
      <c r="M166" s="24" t="s">
        <v>21</v>
      </c>
      <c r="N166" s="25">
        <v>45108</v>
      </c>
      <c r="O166" s="25">
        <v>45473</v>
      </c>
      <c r="P166" s="10"/>
      <c r="Q166" s="10"/>
      <c r="R166" s="10"/>
      <c r="S166" s="11"/>
      <c r="T166" s="14"/>
      <c r="U166" s="14"/>
      <c r="V166" s="14" t="e">
        <f>VLOOKUP(E166,#REF!,14,FALSE)</f>
        <v>#REF!</v>
      </c>
      <c r="W166" s="14"/>
      <c r="X166" s="18"/>
      <c r="Y166" s="18"/>
      <c r="Z166" s="18">
        <v>33.68</v>
      </c>
      <c r="AA166" s="18" t="s">
        <v>1736</v>
      </c>
      <c r="AB166" s="6"/>
      <c r="AC166" s="26">
        <v>1268</v>
      </c>
      <c r="AD166" s="26"/>
      <c r="AE166" s="26">
        <v>36</v>
      </c>
      <c r="AF166" s="26"/>
      <c r="AG166" s="26">
        <v>35</v>
      </c>
      <c r="AH166" s="26"/>
      <c r="AI166" s="26"/>
      <c r="AJ166" s="26">
        <v>10</v>
      </c>
      <c r="AK166" s="26">
        <v>2</v>
      </c>
      <c r="AL166" s="26">
        <v>8</v>
      </c>
      <c r="AM166" s="26"/>
      <c r="AN166" s="26">
        <v>422</v>
      </c>
      <c r="AO166" s="26"/>
      <c r="AP166" s="26">
        <v>198</v>
      </c>
      <c r="AQ166" s="26">
        <v>292</v>
      </c>
      <c r="AR166" s="26">
        <v>61</v>
      </c>
      <c r="AS166" s="26">
        <v>10</v>
      </c>
      <c r="AT166" s="26">
        <v>5</v>
      </c>
      <c r="AU166" s="26"/>
      <c r="AV166" s="26"/>
      <c r="AW166" s="26"/>
      <c r="AX166" s="26"/>
      <c r="AY166" s="26"/>
      <c r="AZ166" s="26"/>
      <c r="BA166" s="26">
        <v>49</v>
      </c>
      <c r="BB166" s="26">
        <v>6</v>
      </c>
      <c r="BC166" s="26"/>
      <c r="BD166" s="26"/>
      <c r="BE166" s="26"/>
      <c r="BF166" s="26">
        <v>128</v>
      </c>
      <c r="BG166" s="26"/>
      <c r="BH166" s="26">
        <f t="shared" si="62"/>
        <v>1262</v>
      </c>
      <c r="BI166" s="6">
        <f t="shared" si="90"/>
        <v>33.68</v>
      </c>
      <c r="BJ166" s="6">
        <f t="shared" si="75"/>
        <v>39.15</v>
      </c>
      <c r="BM166" s="6">
        <f t="shared" si="64"/>
        <v>39.15</v>
      </c>
      <c r="BN166" s="6">
        <f t="shared" si="65"/>
        <v>5.4699999999999989</v>
      </c>
      <c r="BO166" s="82">
        <f t="shared" si="66"/>
        <v>0.13971902937420178</v>
      </c>
      <c r="BP166" s="6">
        <f t="shared" si="76"/>
        <v>42706.239999999998</v>
      </c>
      <c r="BQ166" s="6">
        <f t="shared" si="77"/>
        <v>49642.2</v>
      </c>
      <c r="BU166" s="6">
        <f t="shared" si="78"/>
        <v>41.059999999999995</v>
      </c>
      <c r="BX166" s="6">
        <f t="shared" si="79"/>
        <v>41.059999999999995</v>
      </c>
      <c r="BY166" s="6">
        <f t="shared" si="80"/>
        <v>7.3799999999999955</v>
      </c>
      <c r="BZ166" s="82">
        <f t="shared" si="81"/>
        <v>0.17973697028738422</v>
      </c>
      <c r="CA166" s="6">
        <f t="shared" si="82"/>
        <v>42706.239999999998</v>
      </c>
      <c r="CB166" s="6">
        <f t="shared" si="83"/>
        <v>52064.079999999994</v>
      </c>
      <c r="CF166" s="82"/>
      <c r="CG166" s="6">
        <f t="shared" si="84"/>
        <v>42504.159999999996</v>
      </c>
      <c r="CH166" s="6">
        <f t="shared" si="85"/>
        <v>49407.299999999996</v>
      </c>
      <c r="CL166" s="82"/>
      <c r="CM166" s="6">
        <f t="shared" si="86"/>
        <v>42504.159999999996</v>
      </c>
      <c r="CN166" s="6">
        <f t="shared" si="87"/>
        <v>51817.719999999994</v>
      </c>
    </row>
    <row r="167" spans="1:92" x14ac:dyDescent="0.25">
      <c r="A167" s="22">
        <v>165</v>
      </c>
      <c r="B167" s="23">
        <v>162</v>
      </c>
      <c r="C167" s="24" t="s">
        <v>14</v>
      </c>
      <c r="D167" s="53" t="s">
        <v>1293</v>
      </c>
      <c r="E167" s="23">
        <v>113361</v>
      </c>
      <c r="F167" s="23">
        <v>33686</v>
      </c>
      <c r="G167" s="24" t="s">
        <v>1294</v>
      </c>
      <c r="H167" s="71" t="str">
        <f t="shared" si="61"/>
        <v>100403-33686</v>
      </c>
      <c r="I167" s="23">
        <v>100403</v>
      </c>
      <c r="J167" s="24" t="s">
        <v>1286</v>
      </c>
      <c r="K167" s="24" t="s">
        <v>19</v>
      </c>
      <c r="L167" s="24" t="s">
        <v>1292</v>
      </c>
      <c r="M167" s="24" t="s">
        <v>21</v>
      </c>
      <c r="N167" s="25">
        <v>45108</v>
      </c>
      <c r="O167" s="25">
        <v>45473</v>
      </c>
      <c r="P167" s="10"/>
      <c r="Q167" s="10"/>
      <c r="R167" s="10"/>
      <c r="S167" s="11"/>
      <c r="T167" s="14"/>
      <c r="U167" s="14"/>
      <c r="V167" s="14" t="e">
        <f>VLOOKUP(E167,#REF!,14,FALSE)</f>
        <v>#REF!</v>
      </c>
      <c r="W167" s="14"/>
      <c r="X167" s="18"/>
      <c r="Y167" s="18"/>
      <c r="Z167" s="18">
        <v>33.68</v>
      </c>
      <c r="AA167" s="18" t="s">
        <v>1736</v>
      </c>
      <c r="AB167" s="6"/>
      <c r="AC167" s="26">
        <v>6062</v>
      </c>
      <c r="AD167" s="26">
        <v>118</v>
      </c>
      <c r="AE167" s="26">
        <v>104</v>
      </c>
      <c r="AF167" s="26">
        <v>23</v>
      </c>
      <c r="AG167" s="26">
        <v>101</v>
      </c>
      <c r="AH167" s="26"/>
      <c r="AI167" s="26">
        <v>367</v>
      </c>
      <c r="AJ167" s="26">
        <v>89</v>
      </c>
      <c r="AK167" s="26">
        <v>450</v>
      </c>
      <c r="AL167" s="26">
        <v>18</v>
      </c>
      <c r="AM167" s="26"/>
      <c r="AN167" s="26">
        <v>70</v>
      </c>
      <c r="AO167" s="26">
        <v>45</v>
      </c>
      <c r="AP167" s="26">
        <v>34</v>
      </c>
      <c r="AQ167" s="26">
        <v>368</v>
      </c>
      <c r="AR167" s="26">
        <v>149</v>
      </c>
      <c r="AS167" s="26">
        <v>16</v>
      </c>
      <c r="AT167" s="26">
        <v>20</v>
      </c>
      <c r="AU167" s="26">
        <v>56</v>
      </c>
      <c r="AV167" s="26">
        <v>252</v>
      </c>
      <c r="AW167" s="26">
        <v>49</v>
      </c>
      <c r="AX167" s="26">
        <v>71</v>
      </c>
      <c r="AY167" s="26">
        <v>86</v>
      </c>
      <c r="AZ167" s="26">
        <v>22</v>
      </c>
      <c r="BA167" s="26">
        <v>28</v>
      </c>
      <c r="BB167" s="26">
        <v>62</v>
      </c>
      <c r="BC167" s="26">
        <v>31</v>
      </c>
      <c r="BD167" s="26">
        <v>19</v>
      </c>
      <c r="BE167" s="26">
        <v>26</v>
      </c>
      <c r="BF167" s="26">
        <v>119</v>
      </c>
      <c r="BG167" s="26"/>
      <c r="BH167" s="26">
        <f t="shared" si="62"/>
        <v>2793</v>
      </c>
      <c r="BI167" s="6">
        <f t="shared" si="90"/>
        <v>33.68</v>
      </c>
      <c r="BJ167" s="6">
        <f t="shared" si="75"/>
        <v>39.15</v>
      </c>
      <c r="BM167" s="6">
        <f t="shared" si="64"/>
        <v>39.15</v>
      </c>
      <c r="BN167" s="6">
        <f t="shared" si="65"/>
        <v>5.4699999999999989</v>
      </c>
      <c r="BO167" s="82">
        <f t="shared" si="66"/>
        <v>0.13971902937420178</v>
      </c>
      <c r="BP167" s="6">
        <f t="shared" si="76"/>
        <v>204168.16</v>
      </c>
      <c r="BQ167" s="6">
        <f t="shared" si="77"/>
        <v>237327.3</v>
      </c>
      <c r="BU167" s="6">
        <f t="shared" si="78"/>
        <v>41.059999999999995</v>
      </c>
      <c r="BX167" s="6">
        <f t="shared" si="79"/>
        <v>41.059999999999995</v>
      </c>
      <c r="BY167" s="6">
        <f t="shared" si="80"/>
        <v>7.3799999999999955</v>
      </c>
      <c r="BZ167" s="82">
        <f t="shared" si="81"/>
        <v>0.17973697028738422</v>
      </c>
      <c r="CA167" s="6">
        <f t="shared" si="82"/>
        <v>204168.16</v>
      </c>
      <c r="CB167" s="6">
        <f t="shared" si="83"/>
        <v>248905.71999999997</v>
      </c>
      <c r="CF167" s="82"/>
      <c r="CG167" s="6">
        <f t="shared" si="84"/>
        <v>94068.24</v>
      </c>
      <c r="CH167" s="6">
        <f t="shared" si="85"/>
        <v>109345.95</v>
      </c>
      <c r="CL167" s="82"/>
      <c r="CM167" s="6">
        <f t="shared" si="86"/>
        <v>94068.24</v>
      </c>
      <c r="CN167" s="6">
        <f t="shared" si="87"/>
        <v>114680.57999999999</v>
      </c>
    </row>
    <row r="168" spans="1:92" x14ac:dyDescent="0.25">
      <c r="A168" s="22">
        <v>166</v>
      </c>
      <c r="B168" s="23">
        <v>163</v>
      </c>
      <c r="C168" s="24" t="s">
        <v>14</v>
      </c>
      <c r="D168" s="53" t="s">
        <v>1295</v>
      </c>
      <c r="E168" s="23">
        <v>141214</v>
      </c>
      <c r="F168" s="24" t="s">
        <v>1296</v>
      </c>
      <c r="G168" s="24" t="s">
        <v>1297</v>
      </c>
      <c r="H168" s="71" t="str">
        <f t="shared" si="61"/>
        <v>100403-100-94562-11111-0</v>
      </c>
      <c r="I168" s="23">
        <v>100403</v>
      </c>
      <c r="J168" s="24" t="s">
        <v>1286</v>
      </c>
      <c r="K168" s="24" t="s">
        <v>19</v>
      </c>
      <c r="L168" s="24" t="s">
        <v>1298</v>
      </c>
      <c r="M168" s="24" t="s">
        <v>21</v>
      </c>
      <c r="N168" s="25">
        <v>45108</v>
      </c>
      <c r="O168" s="25">
        <v>45473</v>
      </c>
      <c r="P168" s="10"/>
      <c r="Q168" s="10"/>
      <c r="R168" s="10"/>
      <c r="S168" s="11"/>
      <c r="T168" s="14"/>
      <c r="U168" s="14"/>
      <c r="V168" s="14" t="e">
        <f>VLOOKUP(E168,#REF!,14,FALSE)</f>
        <v>#REF!</v>
      </c>
      <c r="W168" s="14"/>
      <c r="X168" s="18"/>
      <c r="Y168" s="18"/>
      <c r="Z168" s="18">
        <v>33.68</v>
      </c>
      <c r="AA168" s="18" t="s">
        <v>1736</v>
      </c>
      <c r="AB168" s="6"/>
      <c r="AC168" s="26">
        <v>300</v>
      </c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>
        <v>247</v>
      </c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>
        <f t="shared" si="62"/>
        <v>247</v>
      </c>
      <c r="BI168" s="6">
        <f t="shared" si="90"/>
        <v>33.68</v>
      </c>
      <c r="BJ168" s="6">
        <f t="shared" si="75"/>
        <v>39.15</v>
      </c>
      <c r="BM168" s="6">
        <f t="shared" si="64"/>
        <v>39.15</v>
      </c>
      <c r="BN168" s="6">
        <f t="shared" si="65"/>
        <v>5.4699999999999989</v>
      </c>
      <c r="BO168" s="82">
        <f t="shared" si="66"/>
        <v>0.13971902937420178</v>
      </c>
      <c r="BP168" s="6">
        <f t="shared" si="76"/>
        <v>10104</v>
      </c>
      <c r="BQ168" s="6">
        <f t="shared" si="77"/>
        <v>11745</v>
      </c>
      <c r="BU168" s="6">
        <f t="shared" si="78"/>
        <v>41.059999999999995</v>
      </c>
      <c r="BX168" s="6">
        <f t="shared" si="79"/>
        <v>41.059999999999995</v>
      </c>
      <c r="BY168" s="6">
        <f t="shared" si="80"/>
        <v>7.3799999999999955</v>
      </c>
      <c r="BZ168" s="82">
        <f t="shared" si="81"/>
        <v>0.17973697028738422</v>
      </c>
      <c r="CA168" s="6">
        <f t="shared" si="82"/>
        <v>10104</v>
      </c>
      <c r="CB168" s="6">
        <f t="shared" si="83"/>
        <v>12317.999999999998</v>
      </c>
      <c r="CF168" s="82"/>
      <c r="CG168" s="6">
        <f t="shared" si="84"/>
        <v>8318.9599999999991</v>
      </c>
      <c r="CH168" s="6">
        <f t="shared" si="85"/>
        <v>9670.0499999999993</v>
      </c>
      <c r="CL168" s="82"/>
      <c r="CM168" s="6">
        <f t="shared" si="86"/>
        <v>8318.9599999999991</v>
      </c>
      <c r="CN168" s="6">
        <f t="shared" si="87"/>
        <v>10141.82</v>
      </c>
    </row>
    <row r="169" spans="1:92" x14ac:dyDescent="0.25">
      <c r="A169" s="22">
        <v>167</v>
      </c>
      <c r="B169" s="23">
        <v>164</v>
      </c>
      <c r="C169" s="24" t="s">
        <v>14</v>
      </c>
      <c r="D169" s="53" t="s">
        <v>1299</v>
      </c>
      <c r="E169" s="23">
        <v>133606</v>
      </c>
      <c r="F169" s="23">
        <v>37309</v>
      </c>
      <c r="G169" s="24" t="s">
        <v>1300</v>
      </c>
      <c r="H169" s="71" t="str">
        <f t="shared" si="61"/>
        <v>100403-37309</v>
      </c>
      <c r="I169" s="23">
        <v>100403</v>
      </c>
      <c r="J169" s="24" t="s">
        <v>1286</v>
      </c>
      <c r="K169" s="24" t="s">
        <v>19</v>
      </c>
      <c r="L169" s="24" t="s">
        <v>218</v>
      </c>
      <c r="M169" s="24" t="s">
        <v>21</v>
      </c>
      <c r="N169" s="25">
        <v>45108</v>
      </c>
      <c r="O169" s="25">
        <v>45473</v>
      </c>
      <c r="P169" s="10"/>
      <c r="Q169" s="10"/>
      <c r="R169" s="10"/>
      <c r="S169" s="11"/>
      <c r="T169" s="14"/>
      <c r="U169" s="14"/>
      <c r="V169" s="14" t="e">
        <f>VLOOKUP(E169,#REF!,14,FALSE)</f>
        <v>#REF!</v>
      </c>
      <c r="W169" s="14"/>
      <c r="X169" s="18"/>
      <c r="Y169" s="18"/>
      <c r="Z169" s="18">
        <v>33.68</v>
      </c>
      <c r="AA169" s="18" t="s">
        <v>1736</v>
      </c>
      <c r="AB169" s="6"/>
      <c r="AC169" s="26">
        <v>870</v>
      </c>
      <c r="AD169" s="26">
        <v>164</v>
      </c>
      <c r="AE169" s="26"/>
      <c r="AF169" s="26"/>
      <c r="AG169" s="26"/>
      <c r="AH169" s="26"/>
      <c r="AI169" s="26"/>
      <c r="AJ169" s="26">
        <v>6</v>
      </c>
      <c r="AK169" s="26"/>
      <c r="AL169" s="26">
        <v>27</v>
      </c>
      <c r="AM169" s="26"/>
      <c r="AN169" s="26"/>
      <c r="AO169" s="26"/>
      <c r="AP169" s="26">
        <v>29</v>
      </c>
      <c r="AQ169" s="26">
        <v>41</v>
      </c>
      <c r="AR169" s="26">
        <v>3</v>
      </c>
      <c r="AS169" s="26"/>
      <c r="AT169" s="26"/>
      <c r="AU169" s="26">
        <v>12</v>
      </c>
      <c r="AV169" s="26"/>
      <c r="AW169" s="26"/>
      <c r="AX169" s="26"/>
      <c r="AY169" s="26"/>
      <c r="AZ169" s="26"/>
      <c r="BA169" s="26"/>
      <c r="BB169" s="26">
        <v>15</v>
      </c>
      <c r="BC169" s="26"/>
      <c r="BD169" s="26">
        <v>31</v>
      </c>
      <c r="BE169" s="26">
        <v>6</v>
      </c>
      <c r="BF169" s="26">
        <v>24</v>
      </c>
      <c r="BG169" s="26"/>
      <c r="BH169" s="26">
        <f t="shared" si="62"/>
        <v>358</v>
      </c>
      <c r="BI169" s="6">
        <f t="shared" si="90"/>
        <v>33.68</v>
      </c>
      <c r="BJ169" s="6">
        <f t="shared" si="75"/>
        <v>39.15</v>
      </c>
      <c r="BM169" s="6">
        <f t="shared" si="64"/>
        <v>39.15</v>
      </c>
      <c r="BN169" s="6">
        <f t="shared" si="65"/>
        <v>5.4699999999999989</v>
      </c>
      <c r="BO169" s="82">
        <f t="shared" si="66"/>
        <v>0.13971902937420178</v>
      </c>
      <c r="BP169" s="6">
        <f t="shared" si="76"/>
        <v>29301.599999999999</v>
      </c>
      <c r="BQ169" s="6">
        <f t="shared" si="77"/>
        <v>34060.5</v>
      </c>
      <c r="BU169" s="6">
        <f t="shared" si="78"/>
        <v>41.059999999999995</v>
      </c>
      <c r="BX169" s="6">
        <f t="shared" si="79"/>
        <v>41.059999999999995</v>
      </c>
      <c r="BY169" s="6">
        <f t="shared" si="80"/>
        <v>7.3799999999999955</v>
      </c>
      <c r="BZ169" s="82">
        <f t="shared" si="81"/>
        <v>0.17973697028738422</v>
      </c>
      <c r="CA169" s="6">
        <f t="shared" si="82"/>
        <v>29301.599999999999</v>
      </c>
      <c r="CB169" s="6">
        <f t="shared" si="83"/>
        <v>35722.199999999997</v>
      </c>
      <c r="CF169" s="82"/>
      <c r="CG169" s="6">
        <f t="shared" si="84"/>
        <v>12057.44</v>
      </c>
      <c r="CH169" s="6">
        <f t="shared" si="85"/>
        <v>14015.699999999999</v>
      </c>
      <c r="CL169" s="82"/>
      <c r="CM169" s="6">
        <f t="shared" si="86"/>
        <v>12057.44</v>
      </c>
      <c r="CN169" s="6">
        <f t="shared" si="87"/>
        <v>14699.479999999998</v>
      </c>
    </row>
    <row r="170" spans="1:92" x14ac:dyDescent="0.25">
      <c r="A170" s="22">
        <v>168</v>
      </c>
      <c r="B170" s="23">
        <v>165</v>
      </c>
      <c r="C170" s="24" t="s">
        <v>14</v>
      </c>
      <c r="D170" s="53" t="s">
        <v>1301</v>
      </c>
      <c r="E170" s="23">
        <v>134267</v>
      </c>
      <c r="F170" s="23">
        <v>32264</v>
      </c>
      <c r="G170" s="24" t="s">
        <v>1302</v>
      </c>
      <c r="H170" s="71" t="str">
        <f t="shared" si="61"/>
        <v>100403-32264</v>
      </c>
      <c r="I170" s="23">
        <v>100403</v>
      </c>
      <c r="J170" s="24" t="s">
        <v>1286</v>
      </c>
      <c r="K170" s="24" t="s">
        <v>19</v>
      </c>
      <c r="L170" s="24" t="s">
        <v>1303</v>
      </c>
      <c r="M170" s="24" t="s">
        <v>21</v>
      </c>
      <c r="N170" s="25">
        <v>45108</v>
      </c>
      <c r="O170" s="25">
        <v>45473</v>
      </c>
      <c r="P170" s="10"/>
      <c r="Q170" s="10"/>
      <c r="R170" s="10"/>
      <c r="S170" s="11"/>
      <c r="T170" s="14"/>
      <c r="U170" s="14"/>
      <c r="V170" s="14" t="e">
        <f>VLOOKUP(E170,#REF!,14,FALSE)</f>
        <v>#REF!</v>
      </c>
      <c r="W170" s="14"/>
      <c r="X170" s="18"/>
      <c r="Y170" s="18"/>
      <c r="Z170" s="18">
        <v>29.19</v>
      </c>
      <c r="AA170" s="18" t="s">
        <v>1736</v>
      </c>
      <c r="AB170" s="6"/>
      <c r="AC170" s="26">
        <v>349</v>
      </c>
      <c r="AD170" s="26"/>
      <c r="AE170" s="26">
        <v>4</v>
      </c>
      <c r="AF170" s="26"/>
      <c r="AG170" s="26">
        <v>86</v>
      </c>
      <c r="AH170" s="26"/>
      <c r="AI170" s="26"/>
      <c r="AJ170" s="26"/>
      <c r="AK170" s="26"/>
      <c r="AL170" s="26">
        <v>21</v>
      </c>
      <c r="AM170" s="26"/>
      <c r="AN170" s="26"/>
      <c r="AO170" s="26"/>
      <c r="AP170" s="26"/>
      <c r="AQ170" s="26">
        <v>18</v>
      </c>
      <c r="AR170" s="26"/>
      <c r="AS170" s="26"/>
      <c r="AT170" s="26"/>
      <c r="AU170" s="26"/>
      <c r="AV170" s="26"/>
      <c r="AW170" s="26"/>
      <c r="AX170" s="26"/>
      <c r="AY170" s="26"/>
      <c r="AZ170" s="26"/>
      <c r="BA170" s="26">
        <v>12</v>
      </c>
      <c r="BB170" s="26">
        <v>8</v>
      </c>
      <c r="BC170" s="26"/>
      <c r="BD170" s="26"/>
      <c r="BE170" s="26"/>
      <c r="BF170" s="26">
        <v>19</v>
      </c>
      <c r="BG170" s="26"/>
      <c r="BH170" s="26">
        <f t="shared" si="62"/>
        <v>168</v>
      </c>
      <c r="BI170" s="6">
        <f t="shared" si="90"/>
        <v>29.19</v>
      </c>
      <c r="BJ170" s="6">
        <f t="shared" si="75"/>
        <v>33.93</v>
      </c>
      <c r="BM170" s="6">
        <f t="shared" si="64"/>
        <v>33.93</v>
      </c>
      <c r="BN170" s="6">
        <f t="shared" si="65"/>
        <v>4.7399999999999984</v>
      </c>
      <c r="BO170" s="82">
        <f t="shared" si="66"/>
        <v>0.13969938107869137</v>
      </c>
      <c r="BP170" s="6">
        <f t="shared" si="76"/>
        <v>10187.310000000001</v>
      </c>
      <c r="BQ170" s="6">
        <f t="shared" si="77"/>
        <v>11841.57</v>
      </c>
      <c r="BU170" s="6">
        <f t="shared" si="78"/>
        <v>35.58</v>
      </c>
      <c r="BX170" s="6">
        <f t="shared" si="79"/>
        <v>35.58</v>
      </c>
      <c r="BY170" s="6">
        <f t="shared" si="80"/>
        <v>6.389999999999997</v>
      </c>
      <c r="BZ170" s="82">
        <f t="shared" si="81"/>
        <v>0.17959527824620566</v>
      </c>
      <c r="CA170" s="6">
        <f t="shared" si="82"/>
        <v>10187.310000000001</v>
      </c>
      <c r="CB170" s="6">
        <f t="shared" si="83"/>
        <v>12417.42</v>
      </c>
      <c r="CF170" s="82"/>
      <c r="CG170" s="6">
        <f t="shared" si="84"/>
        <v>4903.92</v>
      </c>
      <c r="CH170" s="6">
        <f t="shared" si="85"/>
        <v>5700.24</v>
      </c>
      <c r="CL170" s="82"/>
      <c r="CM170" s="6">
        <f t="shared" si="86"/>
        <v>4903.92</v>
      </c>
      <c r="CN170" s="6">
        <f t="shared" si="87"/>
        <v>5977.44</v>
      </c>
    </row>
    <row r="171" spans="1:92" x14ac:dyDescent="0.25">
      <c r="A171" s="22">
        <v>169</v>
      </c>
      <c r="B171" s="23">
        <v>166</v>
      </c>
      <c r="C171" s="24" t="s">
        <v>14</v>
      </c>
      <c r="D171" s="53" t="s">
        <v>1304</v>
      </c>
      <c r="E171" s="23">
        <v>134268</v>
      </c>
      <c r="F171" s="23">
        <v>32265</v>
      </c>
      <c r="G171" s="24" t="s">
        <v>1305</v>
      </c>
      <c r="H171" s="71" t="str">
        <f t="shared" si="61"/>
        <v>100403-32265</v>
      </c>
      <c r="I171" s="23">
        <v>100403</v>
      </c>
      <c r="J171" s="24" t="s">
        <v>1286</v>
      </c>
      <c r="K171" s="24" t="s">
        <v>19</v>
      </c>
      <c r="L171" s="24" t="s">
        <v>1303</v>
      </c>
      <c r="M171" s="24" t="s">
        <v>21</v>
      </c>
      <c r="N171" s="25">
        <v>45108</v>
      </c>
      <c r="O171" s="25">
        <v>45473</v>
      </c>
      <c r="P171" s="10"/>
      <c r="Q171" s="10"/>
      <c r="R171" s="10"/>
      <c r="S171" s="11"/>
      <c r="T171" s="14"/>
      <c r="U171" s="14"/>
      <c r="V171" s="14" t="e">
        <f>VLOOKUP(E171,#REF!,14,FALSE)</f>
        <v>#REF!</v>
      </c>
      <c r="W171" s="14"/>
      <c r="X171" s="18"/>
      <c r="Y171" s="18"/>
      <c r="Z171" s="18">
        <v>30.22</v>
      </c>
      <c r="AA171" s="18" t="s">
        <v>1736</v>
      </c>
      <c r="AB171" s="6"/>
      <c r="AC171" s="26">
        <v>791</v>
      </c>
      <c r="AD171" s="26"/>
      <c r="AE171" s="26"/>
      <c r="AF171" s="26">
        <v>16</v>
      </c>
      <c r="AG171" s="26">
        <v>7</v>
      </c>
      <c r="AH171" s="26">
        <v>8</v>
      </c>
      <c r="AI171" s="26"/>
      <c r="AJ171" s="26"/>
      <c r="AK171" s="26"/>
      <c r="AL171" s="26">
        <v>24</v>
      </c>
      <c r="AM171" s="26"/>
      <c r="AN171" s="26"/>
      <c r="AO171" s="26"/>
      <c r="AP171" s="26">
        <v>117</v>
      </c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>
        <v>31</v>
      </c>
      <c r="BC171" s="26"/>
      <c r="BD171" s="26"/>
      <c r="BE171" s="26"/>
      <c r="BF171" s="26">
        <v>31</v>
      </c>
      <c r="BG171" s="26"/>
      <c r="BH171" s="26">
        <f t="shared" si="62"/>
        <v>234</v>
      </c>
      <c r="BI171" s="6">
        <f t="shared" si="90"/>
        <v>30.22</v>
      </c>
      <c r="BJ171" s="6">
        <f t="shared" si="75"/>
        <v>35.119999999999997</v>
      </c>
      <c r="BM171" s="6">
        <f t="shared" si="64"/>
        <v>35.119999999999997</v>
      </c>
      <c r="BN171" s="6">
        <f t="shared" si="65"/>
        <v>4.8999999999999986</v>
      </c>
      <c r="BO171" s="82">
        <f t="shared" si="66"/>
        <v>0.13952164009111614</v>
      </c>
      <c r="BP171" s="6">
        <f t="shared" si="76"/>
        <v>23904.02</v>
      </c>
      <c r="BQ171" s="6">
        <f t="shared" si="77"/>
        <v>27779.919999999998</v>
      </c>
      <c r="BU171" s="6">
        <f t="shared" si="78"/>
        <v>36.839999999999996</v>
      </c>
      <c r="BX171" s="6">
        <f t="shared" si="79"/>
        <v>36.839999999999996</v>
      </c>
      <c r="BY171" s="6">
        <f t="shared" si="80"/>
        <v>6.6199999999999974</v>
      </c>
      <c r="BZ171" s="82">
        <f t="shared" si="81"/>
        <v>0.17969598262757866</v>
      </c>
      <c r="CA171" s="6">
        <f t="shared" si="82"/>
        <v>23904.02</v>
      </c>
      <c r="CB171" s="6">
        <f t="shared" si="83"/>
        <v>29140.44</v>
      </c>
      <c r="CF171" s="82"/>
      <c r="CG171" s="6">
        <f t="shared" si="84"/>
        <v>7071.48</v>
      </c>
      <c r="CH171" s="6">
        <f t="shared" si="85"/>
        <v>8218.08</v>
      </c>
      <c r="CL171" s="82"/>
      <c r="CM171" s="6">
        <f t="shared" si="86"/>
        <v>7071.48</v>
      </c>
      <c r="CN171" s="6">
        <f t="shared" si="87"/>
        <v>8620.56</v>
      </c>
    </row>
    <row r="172" spans="1:92" x14ac:dyDescent="0.25">
      <c r="A172" s="22">
        <v>170</v>
      </c>
      <c r="B172" s="23">
        <v>167</v>
      </c>
      <c r="C172" s="24" t="s">
        <v>14</v>
      </c>
      <c r="D172" s="53" t="s">
        <v>1306</v>
      </c>
      <c r="E172" s="23">
        <v>113754</v>
      </c>
      <c r="F172" s="23">
        <v>49979</v>
      </c>
      <c r="G172" s="24" t="s">
        <v>1307</v>
      </c>
      <c r="H172" s="71" t="str">
        <f t="shared" si="61"/>
        <v>100403-49979</v>
      </c>
      <c r="I172" s="23">
        <v>100403</v>
      </c>
      <c r="J172" s="24" t="s">
        <v>1286</v>
      </c>
      <c r="K172" s="24" t="s">
        <v>19</v>
      </c>
      <c r="L172" s="24" t="s">
        <v>1292</v>
      </c>
      <c r="M172" s="24" t="s">
        <v>21</v>
      </c>
      <c r="N172" s="25">
        <v>45108</v>
      </c>
      <c r="O172" s="25">
        <v>45473</v>
      </c>
      <c r="P172" s="10"/>
      <c r="Q172" s="10"/>
      <c r="R172" s="10"/>
      <c r="S172" s="11"/>
      <c r="T172" s="14"/>
      <c r="U172" s="14"/>
      <c r="V172" s="14" t="e">
        <f>VLOOKUP(E172,#REF!,14,FALSE)</f>
        <v>#REF!</v>
      </c>
      <c r="W172" s="14"/>
      <c r="X172" s="18"/>
      <c r="Y172" s="18"/>
      <c r="Z172" s="18">
        <v>30.35</v>
      </c>
      <c r="AA172" s="18" t="s">
        <v>1736</v>
      </c>
      <c r="AB172" s="6"/>
      <c r="AC172" s="26">
        <v>354</v>
      </c>
      <c r="AD172" s="26"/>
      <c r="AE172" s="26">
        <v>69</v>
      </c>
      <c r="AF172" s="26"/>
      <c r="AG172" s="26">
        <v>39</v>
      </c>
      <c r="AH172" s="26"/>
      <c r="AI172" s="26">
        <v>10</v>
      </c>
      <c r="AJ172" s="26">
        <v>1</v>
      </c>
      <c r="AK172" s="26"/>
      <c r="AL172" s="26">
        <v>3</v>
      </c>
      <c r="AM172" s="26"/>
      <c r="AN172" s="26"/>
      <c r="AO172" s="26"/>
      <c r="AP172" s="26"/>
      <c r="AQ172" s="26"/>
      <c r="AR172" s="26">
        <v>16</v>
      </c>
      <c r="AS172" s="26"/>
      <c r="AT172" s="26"/>
      <c r="AU172" s="26"/>
      <c r="AV172" s="26"/>
      <c r="AW172" s="26"/>
      <c r="AX172" s="26"/>
      <c r="AY172" s="26"/>
      <c r="AZ172" s="26"/>
      <c r="BA172" s="26">
        <v>21</v>
      </c>
      <c r="BB172" s="26"/>
      <c r="BC172" s="26"/>
      <c r="BD172" s="26"/>
      <c r="BE172" s="26"/>
      <c r="BF172" s="26"/>
      <c r="BG172" s="26"/>
      <c r="BH172" s="26">
        <f t="shared" si="62"/>
        <v>159</v>
      </c>
      <c r="BI172" s="6">
        <f t="shared" si="90"/>
        <v>30.35</v>
      </c>
      <c r="BJ172" s="6">
        <f t="shared" si="75"/>
        <v>35.28</v>
      </c>
      <c r="BM172" s="6">
        <f t="shared" si="64"/>
        <v>35.28</v>
      </c>
      <c r="BN172" s="6">
        <f t="shared" si="65"/>
        <v>4.93</v>
      </c>
      <c r="BO172" s="82">
        <f t="shared" si="66"/>
        <v>0.13973922902494329</v>
      </c>
      <c r="BP172" s="6">
        <f t="shared" si="76"/>
        <v>10743.9</v>
      </c>
      <c r="BQ172" s="6">
        <f t="shared" si="77"/>
        <v>12489.12</v>
      </c>
      <c r="BU172" s="6">
        <f t="shared" si="78"/>
        <v>37</v>
      </c>
      <c r="BX172" s="6">
        <f t="shared" si="79"/>
        <v>37</v>
      </c>
      <c r="BY172" s="6">
        <f t="shared" si="80"/>
        <v>6.6499999999999986</v>
      </c>
      <c r="BZ172" s="82">
        <f t="shared" si="81"/>
        <v>0.1797297297297297</v>
      </c>
      <c r="CA172" s="6">
        <f t="shared" si="82"/>
        <v>10743.9</v>
      </c>
      <c r="CB172" s="6">
        <f t="shared" si="83"/>
        <v>13098</v>
      </c>
      <c r="CF172" s="82"/>
      <c r="CG172" s="6">
        <f t="shared" si="84"/>
        <v>4825.6500000000005</v>
      </c>
      <c r="CH172" s="6">
        <f t="shared" si="85"/>
        <v>5609.52</v>
      </c>
      <c r="CL172" s="82"/>
      <c r="CM172" s="6">
        <f t="shared" si="86"/>
        <v>4825.6500000000005</v>
      </c>
      <c r="CN172" s="6">
        <f t="shared" si="87"/>
        <v>5883</v>
      </c>
    </row>
    <row r="173" spans="1:92" x14ac:dyDescent="0.25">
      <c r="A173" s="22">
        <v>171</v>
      </c>
      <c r="B173" s="23">
        <v>168</v>
      </c>
      <c r="C173" s="24" t="s">
        <v>14</v>
      </c>
      <c r="D173" s="53" t="s">
        <v>1308</v>
      </c>
      <c r="E173" s="23">
        <v>141180</v>
      </c>
      <c r="F173" s="24" t="s">
        <v>1309</v>
      </c>
      <c r="G173" s="24" t="s">
        <v>1310</v>
      </c>
      <c r="H173" s="71" t="str">
        <f t="shared" si="61"/>
        <v>100403-110978000/691179</v>
      </c>
      <c r="I173" s="23">
        <v>100403</v>
      </c>
      <c r="J173" s="24" t="s">
        <v>1286</v>
      </c>
      <c r="K173" s="24" t="s">
        <v>19</v>
      </c>
      <c r="L173" s="24" t="s">
        <v>1311</v>
      </c>
      <c r="M173" s="24" t="s">
        <v>21</v>
      </c>
      <c r="N173" s="25">
        <v>45108</v>
      </c>
      <c r="O173" s="25">
        <v>45473</v>
      </c>
      <c r="P173" s="10"/>
      <c r="Q173" s="10"/>
      <c r="R173" s="10"/>
      <c r="S173" s="11"/>
      <c r="T173" s="14"/>
      <c r="U173" s="14"/>
      <c r="V173" s="14" t="e">
        <f>VLOOKUP(E173,#REF!,14,FALSE)</f>
        <v>#REF!</v>
      </c>
      <c r="W173" s="14"/>
      <c r="X173" s="18"/>
      <c r="Y173" s="18"/>
      <c r="Z173" s="18">
        <v>30.35</v>
      </c>
      <c r="AA173" s="18" t="s">
        <v>1736</v>
      </c>
      <c r="AB173" s="6"/>
      <c r="AC173" s="26">
        <v>276</v>
      </c>
      <c r="AD173" s="26">
        <v>147</v>
      </c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>
        <f t="shared" si="62"/>
        <v>147</v>
      </c>
      <c r="BI173" s="6">
        <f t="shared" si="90"/>
        <v>30.35</v>
      </c>
      <c r="BJ173" s="6">
        <f t="shared" si="75"/>
        <v>35.28</v>
      </c>
      <c r="BM173" s="6">
        <f t="shared" si="64"/>
        <v>35.28</v>
      </c>
      <c r="BN173" s="6">
        <f t="shared" si="65"/>
        <v>4.93</v>
      </c>
      <c r="BO173" s="82">
        <f t="shared" si="66"/>
        <v>0.13973922902494329</v>
      </c>
      <c r="BP173" s="6">
        <f t="shared" si="76"/>
        <v>8376.6</v>
      </c>
      <c r="BQ173" s="6">
        <f t="shared" si="77"/>
        <v>9737.2800000000007</v>
      </c>
      <c r="BU173" s="6">
        <f t="shared" si="78"/>
        <v>37</v>
      </c>
      <c r="BX173" s="6">
        <f t="shared" si="79"/>
        <v>37</v>
      </c>
      <c r="BY173" s="6">
        <f t="shared" si="80"/>
        <v>6.6499999999999986</v>
      </c>
      <c r="BZ173" s="82">
        <f t="shared" si="81"/>
        <v>0.1797297297297297</v>
      </c>
      <c r="CA173" s="6">
        <f t="shared" si="82"/>
        <v>8376.6</v>
      </c>
      <c r="CB173" s="6">
        <f t="shared" si="83"/>
        <v>10212</v>
      </c>
      <c r="CF173" s="82"/>
      <c r="CG173" s="6">
        <f t="shared" si="84"/>
        <v>4461.45</v>
      </c>
      <c r="CH173" s="6">
        <f t="shared" si="85"/>
        <v>5186.16</v>
      </c>
      <c r="CL173" s="82"/>
      <c r="CM173" s="6">
        <f t="shared" si="86"/>
        <v>4461.45</v>
      </c>
      <c r="CN173" s="6">
        <f t="shared" si="87"/>
        <v>5439</v>
      </c>
    </row>
    <row r="174" spans="1:92" x14ac:dyDescent="0.25">
      <c r="A174" s="22">
        <v>172</v>
      </c>
      <c r="B174" s="23">
        <v>169</v>
      </c>
      <c r="C174" s="24" t="s">
        <v>14</v>
      </c>
      <c r="D174" s="53" t="s">
        <v>1312</v>
      </c>
      <c r="E174" s="23">
        <v>143752</v>
      </c>
      <c r="F174" s="23">
        <v>12317</v>
      </c>
      <c r="G174" s="24" t="s">
        <v>1313</v>
      </c>
      <c r="H174" s="71" t="str">
        <f t="shared" si="61"/>
        <v>100403-12317</v>
      </c>
      <c r="I174" s="23">
        <v>100403</v>
      </c>
      <c r="J174" s="24" t="s">
        <v>1286</v>
      </c>
      <c r="K174" s="24" t="s">
        <v>19</v>
      </c>
      <c r="L174" s="24" t="s">
        <v>1314</v>
      </c>
      <c r="M174" s="24" t="s">
        <v>21</v>
      </c>
      <c r="N174" s="25">
        <v>45108</v>
      </c>
      <c r="O174" s="25">
        <v>45473</v>
      </c>
      <c r="P174" s="10"/>
      <c r="Q174" s="10"/>
      <c r="R174" s="10"/>
      <c r="S174" s="11"/>
      <c r="T174" s="14"/>
      <c r="U174" s="14"/>
      <c r="V174" s="14" t="e">
        <f>VLOOKUP(E174,#REF!,14,FALSE)</f>
        <v>#REF!</v>
      </c>
      <c r="W174" s="14"/>
      <c r="X174" s="18"/>
      <c r="Y174" s="18"/>
      <c r="Z174" s="18">
        <v>33.979999999999997</v>
      </c>
      <c r="AA174" s="18" t="s">
        <v>1736</v>
      </c>
      <c r="AB174" s="6"/>
      <c r="AC174" s="26">
        <v>1323</v>
      </c>
      <c r="AD174" s="26"/>
      <c r="AE174" s="26">
        <v>122</v>
      </c>
      <c r="AF174" s="26">
        <v>84</v>
      </c>
      <c r="AG174" s="26"/>
      <c r="AH174" s="26"/>
      <c r="AI174" s="26"/>
      <c r="AJ174" s="26">
        <v>6</v>
      </c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>
        <v>270</v>
      </c>
      <c r="AX174" s="26">
        <v>91</v>
      </c>
      <c r="AY174" s="26"/>
      <c r="AZ174" s="26"/>
      <c r="BA174" s="26">
        <v>8</v>
      </c>
      <c r="BB174" s="26"/>
      <c r="BC174" s="26"/>
      <c r="BD174" s="26"/>
      <c r="BE174" s="26"/>
      <c r="BF174" s="26"/>
      <c r="BG174" s="26"/>
      <c r="BH174" s="26">
        <f t="shared" si="62"/>
        <v>581</v>
      </c>
      <c r="BI174" s="6">
        <f t="shared" si="90"/>
        <v>33.979999999999997</v>
      </c>
      <c r="BJ174" s="6">
        <f t="shared" si="75"/>
        <v>39.5</v>
      </c>
      <c r="BM174" s="6">
        <f t="shared" si="64"/>
        <v>39.5</v>
      </c>
      <c r="BN174" s="6">
        <f t="shared" si="65"/>
        <v>5.5200000000000031</v>
      </c>
      <c r="BO174" s="82">
        <f t="shared" si="66"/>
        <v>0.13974683544303806</v>
      </c>
      <c r="BP174" s="6">
        <f t="shared" si="76"/>
        <v>44955.539999999994</v>
      </c>
      <c r="BQ174" s="6">
        <f t="shared" si="77"/>
        <v>52258.5</v>
      </c>
      <c r="BU174" s="6">
        <f t="shared" si="78"/>
        <v>41.419999999999995</v>
      </c>
      <c r="BX174" s="6">
        <f t="shared" si="79"/>
        <v>41.419999999999995</v>
      </c>
      <c r="BY174" s="6">
        <f t="shared" si="80"/>
        <v>7.4399999999999977</v>
      </c>
      <c r="BZ174" s="82">
        <f t="shared" si="81"/>
        <v>0.17962337035248668</v>
      </c>
      <c r="CA174" s="6">
        <f t="shared" si="82"/>
        <v>44955.539999999994</v>
      </c>
      <c r="CB174" s="6">
        <f t="shared" si="83"/>
        <v>54798.659999999996</v>
      </c>
      <c r="CF174" s="82"/>
      <c r="CG174" s="6">
        <f t="shared" si="84"/>
        <v>19742.379999999997</v>
      </c>
      <c r="CH174" s="6">
        <f t="shared" si="85"/>
        <v>22949.5</v>
      </c>
      <c r="CL174" s="82"/>
      <c r="CM174" s="6">
        <f t="shared" si="86"/>
        <v>19742.379999999997</v>
      </c>
      <c r="CN174" s="6">
        <f t="shared" si="87"/>
        <v>24065.019999999997</v>
      </c>
    </row>
    <row r="175" spans="1:92" x14ac:dyDescent="0.25">
      <c r="A175" s="22">
        <v>173</v>
      </c>
      <c r="B175" s="23">
        <v>170</v>
      </c>
      <c r="C175" s="24" t="s">
        <v>14</v>
      </c>
      <c r="D175" s="53" t="s">
        <v>1315</v>
      </c>
      <c r="E175" s="23">
        <v>143759</v>
      </c>
      <c r="F175" s="23">
        <v>12316</v>
      </c>
      <c r="G175" s="24" t="s">
        <v>1316</v>
      </c>
      <c r="H175" s="71" t="str">
        <f t="shared" si="61"/>
        <v>100403-12316</v>
      </c>
      <c r="I175" s="23">
        <v>100403</v>
      </c>
      <c r="J175" s="24" t="s">
        <v>1286</v>
      </c>
      <c r="K175" s="24" t="s">
        <v>19</v>
      </c>
      <c r="L175" s="24" t="s">
        <v>1314</v>
      </c>
      <c r="M175" s="24" t="s">
        <v>21</v>
      </c>
      <c r="N175" s="25">
        <v>45108</v>
      </c>
      <c r="O175" s="25">
        <v>45473</v>
      </c>
      <c r="P175" s="10"/>
      <c r="Q175" s="10"/>
      <c r="R175" s="10"/>
      <c r="S175" s="11"/>
      <c r="T175" s="14"/>
      <c r="U175" s="14"/>
      <c r="V175" s="14" t="e">
        <f>VLOOKUP(E175,#REF!,14,FALSE)</f>
        <v>#REF!</v>
      </c>
      <c r="W175" s="14"/>
      <c r="X175" s="18"/>
      <c r="Y175" s="18"/>
      <c r="Z175" s="18">
        <v>33.979999999999997</v>
      </c>
      <c r="AA175" s="18" t="s">
        <v>1736</v>
      </c>
      <c r="AB175" s="6"/>
      <c r="AC175" s="26">
        <v>1195</v>
      </c>
      <c r="AD175" s="26"/>
      <c r="AE175" s="26">
        <v>26</v>
      </c>
      <c r="AF175" s="26"/>
      <c r="AG175" s="26"/>
      <c r="AH175" s="26"/>
      <c r="AI175" s="26"/>
      <c r="AJ175" s="26">
        <v>47</v>
      </c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>
        <v>241</v>
      </c>
      <c r="AX175" s="26">
        <v>6</v>
      </c>
      <c r="AY175" s="26"/>
      <c r="AZ175" s="26"/>
      <c r="BA175" s="26"/>
      <c r="BB175" s="26"/>
      <c r="BC175" s="26"/>
      <c r="BD175" s="26"/>
      <c r="BE175" s="26"/>
      <c r="BF175" s="26"/>
      <c r="BG175" s="26"/>
      <c r="BH175" s="26">
        <f t="shared" si="62"/>
        <v>320</v>
      </c>
      <c r="BI175" s="6">
        <f t="shared" si="90"/>
        <v>33.979999999999997</v>
      </c>
      <c r="BJ175" s="6">
        <f t="shared" si="75"/>
        <v>39.5</v>
      </c>
      <c r="BM175" s="6">
        <f t="shared" si="64"/>
        <v>39.5</v>
      </c>
      <c r="BN175" s="6">
        <f t="shared" si="65"/>
        <v>5.5200000000000031</v>
      </c>
      <c r="BO175" s="82">
        <f t="shared" si="66"/>
        <v>0.13974683544303806</v>
      </c>
      <c r="BP175" s="6">
        <f t="shared" si="76"/>
        <v>40606.1</v>
      </c>
      <c r="BQ175" s="6">
        <f t="shared" si="77"/>
        <v>47202.5</v>
      </c>
      <c r="BU175" s="6">
        <f t="shared" si="78"/>
        <v>41.419999999999995</v>
      </c>
      <c r="BX175" s="6">
        <f t="shared" si="79"/>
        <v>41.419999999999995</v>
      </c>
      <c r="BY175" s="6">
        <f t="shared" si="80"/>
        <v>7.4399999999999977</v>
      </c>
      <c r="BZ175" s="82">
        <f t="shared" si="81"/>
        <v>0.17962337035248668</v>
      </c>
      <c r="CA175" s="6">
        <f t="shared" si="82"/>
        <v>40606.1</v>
      </c>
      <c r="CB175" s="6">
        <f t="shared" si="83"/>
        <v>49496.899999999994</v>
      </c>
      <c r="CF175" s="82"/>
      <c r="CG175" s="6">
        <f t="shared" si="84"/>
        <v>10873.599999999999</v>
      </c>
      <c r="CH175" s="6">
        <f t="shared" si="85"/>
        <v>12640</v>
      </c>
      <c r="CL175" s="82"/>
      <c r="CM175" s="6">
        <f t="shared" si="86"/>
        <v>10873.599999999999</v>
      </c>
      <c r="CN175" s="6">
        <f t="shared" si="87"/>
        <v>13254.399999999998</v>
      </c>
    </row>
    <row r="176" spans="1:92" x14ac:dyDescent="0.25">
      <c r="A176" s="22">
        <v>174</v>
      </c>
      <c r="B176" s="23">
        <v>171</v>
      </c>
      <c r="C176" s="24" t="s">
        <v>14</v>
      </c>
      <c r="D176" s="53" t="s">
        <v>1317</v>
      </c>
      <c r="E176" s="23">
        <v>143995</v>
      </c>
      <c r="F176" s="24" t="s">
        <v>1318</v>
      </c>
      <c r="G176" s="24" t="s">
        <v>1319</v>
      </c>
      <c r="H176" s="71" t="str">
        <f t="shared" si="61"/>
        <v>101162-KNFC212</v>
      </c>
      <c r="I176" s="23">
        <v>101162</v>
      </c>
      <c r="J176" s="24" t="s">
        <v>1320</v>
      </c>
      <c r="K176" s="24" t="s">
        <v>19</v>
      </c>
      <c r="L176" s="24" t="s">
        <v>276</v>
      </c>
      <c r="M176" s="24" t="s">
        <v>21</v>
      </c>
      <c r="N176" s="25">
        <v>45108</v>
      </c>
      <c r="O176" s="25">
        <v>45473</v>
      </c>
      <c r="P176" s="10"/>
      <c r="Q176" s="10"/>
      <c r="R176" s="10"/>
      <c r="S176" s="11" t="s">
        <v>1704</v>
      </c>
      <c r="T176" s="14"/>
      <c r="U176" s="14"/>
      <c r="V176" s="14">
        <v>39.119999999999997</v>
      </c>
      <c r="W176" s="14"/>
      <c r="X176" s="18"/>
      <c r="Y176" s="18"/>
      <c r="Z176" s="18"/>
      <c r="AA176" s="18"/>
      <c r="AB176" s="6"/>
      <c r="AC176" s="26">
        <v>1084</v>
      </c>
      <c r="AD176" s="26">
        <v>511</v>
      </c>
      <c r="AE176" s="26">
        <v>7</v>
      </c>
      <c r="AF176" s="26">
        <v>4</v>
      </c>
      <c r="AG176" s="26"/>
      <c r="AH176" s="26">
        <v>1</v>
      </c>
      <c r="AI176" s="26"/>
      <c r="AJ176" s="26"/>
      <c r="AK176" s="26">
        <v>2</v>
      </c>
      <c r="AL176" s="26"/>
      <c r="AM176" s="26"/>
      <c r="AN176" s="26"/>
      <c r="AO176" s="26"/>
      <c r="AP176" s="26"/>
      <c r="AQ176" s="26">
        <v>2</v>
      </c>
      <c r="AR176" s="26"/>
      <c r="AS176" s="26"/>
      <c r="AT176" s="26"/>
      <c r="AU176" s="26"/>
      <c r="AV176" s="26"/>
      <c r="AW176" s="26">
        <v>90</v>
      </c>
      <c r="AX176" s="26">
        <v>58</v>
      </c>
      <c r="AY176" s="26"/>
      <c r="AZ176" s="26"/>
      <c r="BA176" s="26">
        <v>26</v>
      </c>
      <c r="BB176" s="26"/>
      <c r="BC176" s="26">
        <v>1</v>
      </c>
      <c r="BD176" s="26"/>
      <c r="BE176" s="26"/>
      <c r="BF176" s="26"/>
      <c r="BG176" s="26"/>
      <c r="BH176" s="26">
        <f t="shared" si="62"/>
        <v>702</v>
      </c>
      <c r="BI176" s="6">
        <f>V176</f>
        <v>39.119999999999997</v>
      </c>
      <c r="BJ176" s="6">
        <f t="shared" si="75"/>
        <v>45.47</v>
      </c>
      <c r="BM176" s="6">
        <f t="shared" si="64"/>
        <v>45.47</v>
      </c>
      <c r="BN176" s="6">
        <f t="shared" si="65"/>
        <v>6.3500000000000014</v>
      </c>
      <c r="BO176" s="82">
        <f t="shared" si="66"/>
        <v>0.13965251814383114</v>
      </c>
      <c r="BP176" s="6">
        <f t="shared" si="76"/>
        <v>42406.079999999994</v>
      </c>
      <c r="BQ176" s="6">
        <f t="shared" si="77"/>
        <v>49289.479999999996</v>
      </c>
      <c r="BU176" s="6">
        <f t="shared" si="78"/>
        <v>47.69</v>
      </c>
      <c r="BX176" s="6">
        <f t="shared" si="79"/>
        <v>47.69</v>
      </c>
      <c r="BY176" s="6">
        <f t="shared" si="80"/>
        <v>8.57</v>
      </c>
      <c r="BZ176" s="82">
        <f t="shared" si="81"/>
        <v>0.17970224365695114</v>
      </c>
      <c r="CA176" s="6">
        <f t="shared" si="82"/>
        <v>42406.079999999994</v>
      </c>
      <c r="CB176" s="6">
        <f t="shared" si="83"/>
        <v>51695.96</v>
      </c>
      <c r="CF176" s="82"/>
      <c r="CG176" s="6">
        <f t="shared" si="84"/>
        <v>27462.239999999998</v>
      </c>
      <c r="CH176" s="6">
        <f t="shared" si="85"/>
        <v>31919.94</v>
      </c>
      <c r="CL176" s="82"/>
      <c r="CM176" s="6">
        <f t="shared" si="86"/>
        <v>27462.239999999998</v>
      </c>
      <c r="CN176" s="6">
        <f t="shared" si="87"/>
        <v>33478.379999999997</v>
      </c>
    </row>
    <row r="177" spans="1:92" x14ac:dyDescent="0.25">
      <c r="A177" s="22">
        <v>175</v>
      </c>
      <c r="B177" s="23">
        <v>172</v>
      </c>
      <c r="C177" s="24" t="s">
        <v>14</v>
      </c>
      <c r="D177" s="53" t="s">
        <v>1321</v>
      </c>
      <c r="E177" s="23">
        <v>149612</v>
      </c>
      <c r="F177" s="24" t="s">
        <v>1322</v>
      </c>
      <c r="G177" s="24" t="s">
        <v>1323</v>
      </c>
      <c r="H177" s="71" t="str">
        <f t="shared" si="61"/>
        <v>101162-KPFC21</v>
      </c>
      <c r="I177" s="23">
        <v>101162</v>
      </c>
      <c r="J177" s="24" t="s">
        <v>1320</v>
      </c>
      <c r="K177" s="24" t="s">
        <v>19</v>
      </c>
      <c r="L177" s="24" t="s">
        <v>276</v>
      </c>
      <c r="M177" s="24" t="s">
        <v>21</v>
      </c>
      <c r="N177" s="25">
        <v>45108</v>
      </c>
      <c r="O177" s="25">
        <v>45473</v>
      </c>
      <c r="P177" s="10"/>
      <c r="Q177" s="10"/>
      <c r="R177" s="10"/>
      <c r="S177" s="11" t="s">
        <v>1704</v>
      </c>
      <c r="T177" s="14"/>
      <c r="U177" s="14"/>
      <c r="V177" s="14">
        <v>37.619999999999997</v>
      </c>
      <c r="W177" s="14"/>
      <c r="X177" s="18"/>
      <c r="Y177" s="18"/>
      <c r="Z177" s="18"/>
      <c r="AA177" s="18"/>
      <c r="AB177" s="6"/>
      <c r="AC177" s="26">
        <v>203</v>
      </c>
      <c r="AD177" s="26"/>
      <c r="AE177" s="26">
        <v>4</v>
      </c>
      <c r="AF177" s="26">
        <v>3</v>
      </c>
      <c r="AG177" s="26"/>
      <c r="AH177" s="26"/>
      <c r="AI177" s="26"/>
      <c r="AJ177" s="26"/>
      <c r="AK177" s="26"/>
      <c r="AL177" s="26"/>
      <c r="AM177" s="26"/>
      <c r="AN177" s="26"/>
      <c r="AO177" s="26">
        <v>30</v>
      </c>
      <c r="AP177" s="26"/>
      <c r="AQ177" s="26">
        <v>2</v>
      </c>
      <c r="AR177" s="26"/>
      <c r="AS177" s="26"/>
      <c r="AT177" s="26"/>
      <c r="AU177" s="26"/>
      <c r="AV177" s="26"/>
      <c r="AW177" s="26">
        <v>51</v>
      </c>
      <c r="AX177" s="26"/>
      <c r="AY177" s="26"/>
      <c r="AZ177" s="26"/>
      <c r="BA177" s="26">
        <v>10</v>
      </c>
      <c r="BB177" s="26"/>
      <c r="BC177" s="26"/>
      <c r="BD177" s="26"/>
      <c r="BE177" s="26"/>
      <c r="BF177" s="26"/>
      <c r="BG177" s="26"/>
      <c r="BH177" s="26">
        <f t="shared" si="62"/>
        <v>100</v>
      </c>
      <c r="BI177" s="6">
        <f>V177</f>
        <v>37.619999999999997</v>
      </c>
      <c r="BJ177" s="6">
        <f t="shared" si="75"/>
        <v>43.73</v>
      </c>
      <c r="BM177" s="6">
        <f t="shared" si="64"/>
        <v>43.73</v>
      </c>
      <c r="BN177" s="6">
        <f t="shared" si="65"/>
        <v>6.1099999999999994</v>
      </c>
      <c r="BO177" s="82">
        <f t="shared" si="66"/>
        <v>0.13972101532128972</v>
      </c>
      <c r="BP177" s="6">
        <f t="shared" si="76"/>
        <v>7636.86</v>
      </c>
      <c r="BQ177" s="6">
        <f t="shared" si="77"/>
        <v>8877.1899999999987</v>
      </c>
      <c r="BU177" s="6">
        <f t="shared" si="78"/>
        <v>45.86</v>
      </c>
      <c r="BX177" s="6">
        <f t="shared" si="79"/>
        <v>45.86</v>
      </c>
      <c r="BY177" s="6">
        <f t="shared" si="80"/>
        <v>8.240000000000002</v>
      </c>
      <c r="BZ177" s="82">
        <f t="shared" si="81"/>
        <v>0.17967727867422595</v>
      </c>
      <c r="CA177" s="6">
        <f t="shared" si="82"/>
        <v>7636.86</v>
      </c>
      <c r="CB177" s="6">
        <f t="shared" si="83"/>
        <v>9309.58</v>
      </c>
      <c r="CF177" s="82"/>
      <c r="CG177" s="6">
        <f t="shared" si="84"/>
        <v>3761.9999999999995</v>
      </c>
      <c r="CH177" s="6">
        <f t="shared" si="85"/>
        <v>4373</v>
      </c>
      <c r="CL177" s="82"/>
      <c r="CM177" s="6">
        <f t="shared" si="86"/>
        <v>3761.9999999999995</v>
      </c>
      <c r="CN177" s="6">
        <f t="shared" si="87"/>
        <v>4586</v>
      </c>
    </row>
    <row r="178" spans="1:92" x14ac:dyDescent="0.25">
      <c r="A178" s="22">
        <v>176</v>
      </c>
      <c r="B178" s="23">
        <v>173</v>
      </c>
      <c r="C178" s="24" t="s">
        <v>14</v>
      </c>
      <c r="D178" s="53" t="s">
        <v>1324</v>
      </c>
      <c r="E178" s="23">
        <v>406383</v>
      </c>
      <c r="F178" s="23">
        <v>2725</v>
      </c>
      <c r="G178" s="24" t="s">
        <v>1325</v>
      </c>
      <c r="H178" s="71" t="str">
        <f t="shared" si="61"/>
        <v>100441-2725</v>
      </c>
      <c r="I178" s="23">
        <v>100441</v>
      </c>
      <c r="J178" s="24" t="s">
        <v>1326</v>
      </c>
      <c r="K178" s="24" t="s">
        <v>19</v>
      </c>
      <c r="L178" s="24" t="s">
        <v>1327</v>
      </c>
      <c r="M178" s="24" t="s">
        <v>21</v>
      </c>
      <c r="N178" s="25">
        <v>45108</v>
      </c>
      <c r="O178" s="25">
        <v>45473</v>
      </c>
      <c r="P178" s="10"/>
      <c r="Q178" s="10"/>
      <c r="R178" s="10"/>
      <c r="S178" s="11"/>
      <c r="T178" s="14"/>
      <c r="U178" s="14"/>
      <c r="V178" s="14"/>
      <c r="W178" s="14"/>
      <c r="X178" s="18"/>
      <c r="Y178" s="18"/>
      <c r="Z178" s="18">
        <v>33.229999999999997</v>
      </c>
      <c r="AA178" s="18" t="s">
        <v>1733</v>
      </c>
      <c r="AB178" s="6"/>
      <c r="AC178" s="26">
        <v>200</v>
      </c>
      <c r="AD178" s="26"/>
      <c r="AE178" s="26"/>
      <c r="AF178" s="26"/>
      <c r="AG178" s="26"/>
      <c r="AH178" s="26"/>
      <c r="AI178" s="26"/>
      <c r="AJ178" s="26"/>
      <c r="AK178" s="26"/>
      <c r="AL178" s="26">
        <v>1</v>
      </c>
      <c r="AM178" s="26"/>
      <c r="AN178" s="26"/>
      <c r="AO178" s="26">
        <v>22</v>
      </c>
      <c r="AP178" s="26"/>
      <c r="AQ178" s="26"/>
      <c r="AR178" s="26">
        <v>1</v>
      </c>
      <c r="AS178" s="26"/>
      <c r="AT178" s="26"/>
      <c r="AU178" s="26"/>
      <c r="AV178" s="26"/>
      <c r="AW178" s="26"/>
      <c r="AX178" s="26">
        <v>2</v>
      </c>
      <c r="AY178" s="26"/>
      <c r="AZ178" s="26"/>
      <c r="BA178" s="26"/>
      <c r="BB178" s="26"/>
      <c r="BC178" s="26"/>
      <c r="BD178" s="26"/>
      <c r="BE178" s="26"/>
      <c r="BF178" s="26"/>
      <c r="BG178" s="26"/>
      <c r="BH178" s="26">
        <f t="shared" si="62"/>
        <v>26</v>
      </c>
      <c r="BI178" s="6">
        <f t="shared" ref="BI178:BI185" si="91">Z178</f>
        <v>33.229999999999997</v>
      </c>
      <c r="BJ178" s="6">
        <f t="shared" si="75"/>
        <v>38.619999999999997</v>
      </c>
      <c r="BL178" s="48">
        <f>VLOOKUP(H178,[1]NOI!F:K,6,FALSE)*-1</f>
        <v>-1.46</v>
      </c>
      <c r="BM178" s="6">
        <f t="shared" si="64"/>
        <v>37.159999999999997</v>
      </c>
      <c r="BN178" s="6">
        <f t="shared" si="65"/>
        <v>5.3900000000000006</v>
      </c>
      <c r="BO178" s="82">
        <f t="shared" si="66"/>
        <v>0.13956499223200416</v>
      </c>
      <c r="BP178" s="6">
        <f t="shared" si="76"/>
        <v>6645.9999999999991</v>
      </c>
      <c r="BQ178" s="6">
        <f t="shared" si="77"/>
        <v>7723.9999999999991</v>
      </c>
      <c r="BU178" s="6">
        <f t="shared" si="78"/>
        <v>40.51</v>
      </c>
      <c r="BW178" s="48">
        <f t="shared" ref="BW178:BW179" si="92">BL178</f>
        <v>-1.46</v>
      </c>
      <c r="BX178" s="6">
        <f t="shared" si="79"/>
        <v>39.049999999999997</v>
      </c>
      <c r="BY178" s="6">
        <f t="shared" si="80"/>
        <v>7.2800000000000011</v>
      </c>
      <c r="BZ178" s="82">
        <f t="shared" si="81"/>
        <v>0.17970871389780305</v>
      </c>
      <c r="CA178" s="6">
        <f t="shared" si="82"/>
        <v>6645.9999999999991</v>
      </c>
      <c r="CB178" s="6">
        <f t="shared" si="83"/>
        <v>8102</v>
      </c>
      <c r="CF178" s="82"/>
      <c r="CG178" s="6">
        <f t="shared" si="84"/>
        <v>863.9799999999999</v>
      </c>
      <c r="CH178" s="6">
        <f t="shared" si="85"/>
        <v>1004.1199999999999</v>
      </c>
      <c r="CL178" s="82"/>
      <c r="CM178" s="6">
        <f t="shared" si="86"/>
        <v>863.9799999999999</v>
      </c>
      <c r="CN178" s="6">
        <f t="shared" si="87"/>
        <v>1053.26</v>
      </c>
    </row>
    <row r="179" spans="1:92" x14ac:dyDescent="0.25">
      <c r="A179" s="22">
        <v>177</v>
      </c>
      <c r="B179" s="23">
        <v>174</v>
      </c>
      <c r="C179" s="24" t="s">
        <v>14</v>
      </c>
      <c r="D179" s="53" t="s">
        <v>1328</v>
      </c>
      <c r="E179" s="23">
        <v>406535</v>
      </c>
      <c r="F179" s="23">
        <v>14839</v>
      </c>
      <c r="G179" s="24" t="s">
        <v>1329</v>
      </c>
      <c r="H179" s="71" t="str">
        <f t="shared" si="61"/>
        <v>100441-14839</v>
      </c>
      <c r="I179" s="23">
        <v>100441</v>
      </c>
      <c r="J179" s="24" t="s">
        <v>1326</v>
      </c>
      <c r="K179" s="24" t="s">
        <v>19</v>
      </c>
      <c r="L179" s="24" t="s">
        <v>1330</v>
      </c>
      <c r="M179" s="24" t="s">
        <v>21</v>
      </c>
      <c r="N179" s="25">
        <v>45108</v>
      </c>
      <c r="O179" s="25">
        <v>45473</v>
      </c>
      <c r="P179" s="10"/>
      <c r="Q179" s="10"/>
      <c r="R179" s="10"/>
      <c r="S179" s="11"/>
      <c r="T179" s="14"/>
      <c r="U179" s="14"/>
      <c r="V179" s="14"/>
      <c r="W179" s="14"/>
      <c r="X179" s="18"/>
      <c r="Y179" s="18"/>
      <c r="Z179" s="18">
        <v>32.85</v>
      </c>
      <c r="AA179" s="18" t="s">
        <v>1733</v>
      </c>
      <c r="AB179" s="6"/>
      <c r="AC179" s="26">
        <v>867</v>
      </c>
      <c r="AD179" s="26"/>
      <c r="AE179" s="26">
        <v>31</v>
      </c>
      <c r="AF179" s="26">
        <v>3</v>
      </c>
      <c r="AG179" s="26"/>
      <c r="AH179" s="26"/>
      <c r="AI179" s="26"/>
      <c r="AJ179" s="26">
        <v>4</v>
      </c>
      <c r="AK179" s="26"/>
      <c r="AL179" s="26">
        <v>12</v>
      </c>
      <c r="AM179" s="26"/>
      <c r="AN179" s="26"/>
      <c r="AO179" s="26">
        <v>128</v>
      </c>
      <c r="AP179" s="26"/>
      <c r="AQ179" s="26"/>
      <c r="AR179" s="26"/>
      <c r="AS179" s="26"/>
      <c r="AT179" s="26"/>
      <c r="AU179" s="26">
        <v>2</v>
      </c>
      <c r="AV179" s="26"/>
      <c r="AW179" s="26"/>
      <c r="AX179" s="26">
        <v>4</v>
      </c>
      <c r="AY179" s="26"/>
      <c r="AZ179" s="26"/>
      <c r="BA179" s="26"/>
      <c r="BB179" s="26"/>
      <c r="BC179" s="26"/>
      <c r="BD179" s="26">
        <v>2</v>
      </c>
      <c r="BE179" s="26"/>
      <c r="BF179" s="26"/>
      <c r="BG179" s="26"/>
      <c r="BH179" s="26">
        <f t="shared" si="62"/>
        <v>186</v>
      </c>
      <c r="BI179" s="6">
        <f t="shared" si="91"/>
        <v>32.85</v>
      </c>
      <c r="BJ179" s="6">
        <f t="shared" si="75"/>
        <v>38.18</v>
      </c>
      <c r="BL179" s="48">
        <f>VLOOKUP(H179,[1]NOI!F:K,6,FALSE)*-1</f>
        <v>-1.89</v>
      </c>
      <c r="BM179" s="6">
        <f t="shared" si="64"/>
        <v>36.29</v>
      </c>
      <c r="BN179" s="6">
        <f t="shared" si="65"/>
        <v>5.3299999999999983</v>
      </c>
      <c r="BO179" s="82">
        <f t="shared" si="66"/>
        <v>0.13960188580408586</v>
      </c>
      <c r="BP179" s="6">
        <f t="shared" si="76"/>
        <v>28480.95</v>
      </c>
      <c r="BQ179" s="6">
        <f t="shared" si="77"/>
        <v>33102.06</v>
      </c>
      <c r="BU179" s="6">
        <f t="shared" si="78"/>
        <v>40.049999999999997</v>
      </c>
      <c r="BW179" s="48">
        <f t="shared" si="92"/>
        <v>-1.89</v>
      </c>
      <c r="BX179" s="6">
        <f t="shared" si="79"/>
        <v>38.159999999999997</v>
      </c>
      <c r="BY179" s="6">
        <f t="shared" si="80"/>
        <v>7.1999999999999957</v>
      </c>
      <c r="BZ179" s="82">
        <f t="shared" si="81"/>
        <v>0.17977528089887632</v>
      </c>
      <c r="CA179" s="6">
        <f t="shared" si="82"/>
        <v>28480.95</v>
      </c>
      <c r="CB179" s="6">
        <f t="shared" si="83"/>
        <v>34723.35</v>
      </c>
      <c r="CF179" s="82"/>
      <c r="CG179" s="6">
        <f t="shared" si="84"/>
        <v>6110.1</v>
      </c>
      <c r="CH179" s="6">
        <f t="shared" si="85"/>
        <v>7101.48</v>
      </c>
      <c r="CL179" s="82"/>
      <c r="CM179" s="6">
        <f t="shared" si="86"/>
        <v>6110.1</v>
      </c>
      <c r="CN179" s="6">
        <f t="shared" si="87"/>
        <v>7449.2999999999993</v>
      </c>
    </row>
    <row r="180" spans="1:92" x14ac:dyDescent="0.25">
      <c r="A180" s="22">
        <v>178</v>
      </c>
      <c r="B180" s="23">
        <v>175</v>
      </c>
      <c r="C180" s="24" t="s">
        <v>14</v>
      </c>
      <c r="D180" s="53" t="s">
        <v>1331</v>
      </c>
      <c r="E180" s="23">
        <v>101914</v>
      </c>
      <c r="F180" s="23">
        <v>67400</v>
      </c>
      <c r="G180" s="24" t="s">
        <v>1332</v>
      </c>
      <c r="H180" s="71" t="str">
        <f t="shared" si="61"/>
        <v>100441-67400</v>
      </c>
      <c r="I180" s="23">
        <v>100441</v>
      </c>
      <c r="J180" s="24" t="s">
        <v>1326</v>
      </c>
      <c r="K180" s="24" t="s">
        <v>19</v>
      </c>
      <c r="L180" s="24" t="s">
        <v>885</v>
      </c>
      <c r="M180" s="24" t="s">
        <v>21</v>
      </c>
      <c r="N180" s="25">
        <v>45108</v>
      </c>
      <c r="O180" s="25">
        <v>45473</v>
      </c>
      <c r="P180" s="10"/>
      <c r="Q180" s="10"/>
      <c r="R180" s="10"/>
      <c r="S180" s="11"/>
      <c r="T180" s="14"/>
      <c r="U180" s="14"/>
      <c r="V180" s="14"/>
      <c r="W180" s="14"/>
      <c r="X180" s="18"/>
      <c r="Y180" s="18"/>
      <c r="Z180" s="18">
        <v>29.25</v>
      </c>
      <c r="AA180" s="18" t="s">
        <v>1733</v>
      </c>
      <c r="AB180" s="6"/>
      <c r="AC180" s="26">
        <v>283</v>
      </c>
      <c r="AD180" s="26"/>
      <c r="AE180" s="26"/>
      <c r="AF180" s="26"/>
      <c r="AG180" s="26">
        <v>111</v>
      </c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>
        <v>2</v>
      </c>
      <c r="BD180" s="26"/>
      <c r="BE180" s="26"/>
      <c r="BF180" s="26"/>
      <c r="BG180" s="26"/>
      <c r="BH180" s="26">
        <f t="shared" si="62"/>
        <v>113</v>
      </c>
      <c r="BI180" s="6">
        <f t="shared" si="91"/>
        <v>29.25</v>
      </c>
      <c r="BJ180" s="6">
        <f t="shared" si="75"/>
        <v>34</v>
      </c>
      <c r="BM180" s="6">
        <f t="shared" si="64"/>
        <v>34</v>
      </c>
      <c r="BN180" s="6">
        <f t="shared" si="65"/>
        <v>4.75</v>
      </c>
      <c r="BO180" s="82">
        <f t="shared" si="66"/>
        <v>0.13970588235294118</v>
      </c>
      <c r="BP180" s="6">
        <f t="shared" si="76"/>
        <v>8277.75</v>
      </c>
      <c r="BQ180" s="6">
        <f t="shared" si="77"/>
        <v>9622</v>
      </c>
      <c r="BU180" s="6">
        <f t="shared" si="78"/>
        <v>35.659999999999997</v>
      </c>
      <c r="BX180" s="6">
        <f t="shared" si="79"/>
        <v>35.659999999999997</v>
      </c>
      <c r="BY180" s="6">
        <f t="shared" si="80"/>
        <v>6.4099999999999966</v>
      </c>
      <c r="BZ180" s="82">
        <f t="shared" si="81"/>
        <v>0.17975322490185072</v>
      </c>
      <c r="CA180" s="6">
        <f t="shared" si="82"/>
        <v>8277.75</v>
      </c>
      <c r="CB180" s="6">
        <f t="shared" si="83"/>
        <v>10091.779999999999</v>
      </c>
      <c r="CF180" s="82"/>
      <c r="CG180" s="6">
        <f t="shared" si="84"/>
        <v>3305.25</v>
      </c>
      <c r="CH180" s="6">
        <f t="shared" si="85"/>
        <v>3842</v>
      </c>
      <c r="CL180" s="82"/>
      <c r="CM180" s="6">
        <f t="shared" si="86"/>
        <v>3305.25</v>
      </c>
      <c r="CN180" s="6">
        <f t="shared" si="87"/>
        <v>4029.5799999999995</v>
      </c>
    </row>
    <row r="181" spans="1:92" x14ac:dyDescent="0.25">
      <c r="A181" s="22">
        <v>179</v>
      </c>
      <c r="B181" s="23">
        <v>176</v>
      </c>
      <c r="C181" s="24" t="s">
        <v>14</v>
      </c>
      <c r="D181" s="53" t="s">
        <v>1333</v>
      </c>
      <c r="E181" s="23">
        <v>134687</v>
      </c>
      <c r="F181" s="23">
        <v>37722</v>
      </c>
      <c r="G181" s="24" t="s">
        <v>1334</v>
      </c>
      <c r="H181" s="71" t="str">
        <f t="shared" si="61"/>
        <v>100441-37722</v>
      </c>
      <c r="I181" s="23">
        <v>100441</v>
      </c>
      <c r="J181" s="24" t="s">
        <v>1326</v>
      </c>
      <c r="K181" s="24" t="s">
        <v>19</v>
      </c>
      <c r="L181" s="24" t="s">
        <v>1335</v>
      </c>
      <c r="M181" s="24" t="s">
        <v>21</v>
      </c>
      <c r="N181" s="25">
        <v>45108</v>
      </c>
      <c r="O181" s="25">
        <v>45473</v>
      </c>
      <c r="P181" s="10"/>
      <c r="Q181" s="10"/>
      <c r="R181" s="10"/>
      <c r="S181" s="11"/>
      <c r="T181" s="14"/>
      <c r="U181" s="14"/>
      <c r="V181" s="14"/>
      <c r="W181" s="14"/>
      <c r="X181" s="18"/>
      <c r="Y181" s="18"/>
      <c r="Z181" s="18">
        <v>48.55</v>
      </c>
      <c r="AA181" s="18" t="s">
        <v>1733</v>
      </c>
      <c r="AB181" s="6"/>
      <c r="AC181" s="26">
        <v>840</v>
      </c>
      <c r="AD181" s="26"/>
      <c r="AE181" s="26">
        <v>2</v>
      </c>
      <c r="AF181" s="26">
        <v>35</v>
      </c>
      <c r="AG181" s="26">
        <v>19</v>
      </c>
      <c r="AH181" s="26">
        <v>44</v>
      </c>
      <c r="AI181" s="26">
        <v>252</v>
      </c>
      <c r="AJ181" s="26"/>
      <c r="AK181" s="26"/>
      <c r="AL181" s="26">
        <v>9</v>
      </c>
      <c r="AM181" s="26"/>
      <c r="AN181" s="26"/>
      <c r="AO181" s="26">
        <v>46</v>
      </c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>
        <v>1</v>
      </c>
      <c r="BC181" s="26"/>
      <c r="BD181" s="26"/>
      <c r="BE181" s="26">
        <v>9</v>
      </c>
      <c r="BF181" s="26">
        <v>25</v>
      </c>
      <c r="BG181" s="26"/>
      <c r="BH181" s="26">
        <f t="shared" si="62"/>
        <v>442</v>
      </c>
      <c r="BI181" s="6">
        <f t="shared" si="91"/>
        <v>48.55</v>
      </c>
      <c r="BJ181" s="6">
        <f t="shared" si="75"/>
        <v>56.44</v>
      </c>
      <c r="BM181" s="6">
        <f t="shared" si="64"/>
        <v>56.44</v>
      </c>
      <c r="BN181" s="6">
        <f t="shared" si="65"/>
        <v>7.8900000000000006</v>
      </c>
      <c r="BO181" s="82">
        <f t="shared" si="66"/>
        <v>0.13979447200566975</v>
      </c>
      <c r="BP181" s="6">
        <f t="shared" si="76"/>
        <v>40782</v>
      </c>
      <c r="BQ181" s="6">
        <f t="shared" si="77"/>
        <v>47409.599999999999</v>
      </c>
      <c r="BU181" s="6">
        <f t="shared" si="78"/>
        <v>59.19</v>
      </c>
      <c r="BX181" s="6">
        <f t="shared" si="79"/>
        <v>59.19</v>
      </c>
      <c r="BY181" s="6">
        <f t="shared" si="80"/>
        <v>10.64</v>
      </c>
      <c r="BZ181" s="82">
        <f t="shared" si="81"/>
        <v>0.17976009461057613</v>
      </c>
      <c r="CA181" s="6">
        <f t="shared" si="82"/>
        <v>40782</v>
      </c>
      <c r="CB181" s="6">
        <f t="shared" si="83"/>
        <v>49719.6</v>
      </c>
      <c r="CF181" s="82"/>
      <c r="CG181" s="6">
        <f t="shared" si="84"/>
        <v>21459.1</v>
      </c>
      <c r="CH181" s="6">
        <f t="shared" si="85"/>
        <v>24946.48</v>
      </c>
      <c r="CL181" s="82"/>
      <c r="CM181" s="6">
        <f t="shared" si="86"/>
        <v>21459.1</v>
      </c>
      <c r="CN181" s="6">
        <f t="shared" si="87"/>
        <v>26161.98</v>
      </c>
    </row>
    <row r="182" spans="1:92" x14ac:dyDescent="0.25">
      <c r="A182" s="22">
        <v>180</v>
      </c>
      <c r="B182" s="23">
        <v>177</v>
      </c>
      <c r="C182" s="24" t="s">
        <v>14</v>
      </c>
      <c r="D182" s="53" t="s">
        <v>1336</v>
      </c>
      <c r="E182" s="23">
        <v>403284</v>
      </c>
      <c r="F182" s="23">
        <v>8733</v>
      </c>
      <c r="G182" s="24" t="s">
        <v>1337</v>
      </c>
      <c r="H182" s="71" t="str">
        <f t="shared" si="61"/>
        <v>100441-8733</v>
      </c>
      <c r="I182" s="23">
        <v>100441</v>
      </c>
      <c r="J182" s="24" t="s">
        <v>1326</v>
      </c>
      <c r="K182" s="24" t="s">
        <v>19</v>
      </c>
      <c r="L182" s="24" t="s">
        <v>1338</v>
      </c>
      <c r="M182" s="24" t="s">
        <v>21</v>
      </c>
      <c r="N182" s="25">
        <v>45108</v>
      </c>
      <c r="O182" s="25">
        <v>45473</v>
      </c>
      <c r="P182" s="10"/>
      <c r="Q182" s="10"/>
      <c r="R182" s="10"/>
      <c r="S182" s="11"/>
      <c r="T182" s="14"/>
      <c r="U182" s="14"/>
      <c r="V182" s="14"/>
      <c r="W182" s="14"/>
      <c r="X182" s="18"/>
      <c r="Y182" s="18"/>
      <c r="Z182" s="18">
        <v>55.02</v>
      </c>
      <c r="AA182" s="18" t="s">
        <v>1733</v>
      </c>
      <c r="AB182" s="6"/>
      <c r="AC182" s="26">
        <v>487</v>
      </c>
      <c r="AD182" s="26">
        <v>5</v>
      </c>
      <c r="AE182" s="26">
        <v>8</v>
      </c>
      <c r="AF182" s="26">
        <v>37</v>
      </c>
      <c r="AG182" s="26"/>
      <c r="AH182" s="26"/>
      <c r="AI182" s="26">
        <v>16</v>
      </c>
      <c r="AJ182" s="26">
        <v>2</v>
      </c>
      <c r="AK182" s="26"/>
      <c r="AL182" s="26"/>
      <c r="AM182" s="26"/>
      <c r="AN182" s="26"/>
      <c r="AO182" s="26"/>
      <c r="AP182" s="26">
        <v>1</v>
      </c>
      <c r="AQ182" s="26"/>
      <c r="AR182" s="26">
        <v>10</v>
      </c>
      <c r="AS182" s="26">
        <v>15</v>
      </c>
      <c r="AT182" s="26">
        <v>9</v>
      </c>
      <c r="AU182" s="26"/>
      <c r="AV182" s="26">
        <v>170</v>
      </c>
      <c r="AW182" s="26">
        <v>9</v>
      </c>
      <c r="AX182" s="26">
        <v>17</v>
      </c>
      <c r="AY182" s="26">
        <v>18</v>
      </c>
      <c r="AZ182" s="26"/>
      <c r="BA182" s="26"/>
      <c r="BB182" s="26">
        <v>5</v>
      </c>
      <c r="BC182" s="26"/>
      <c r="BD182" s="26">
        <v>16</v>
      </c>
      <c r="BE182" s="26"/>
      <c r="BF182" s="26">
        <v>17</v>
      </c>
      <c r="BG182" s="26"/>
      <c r="BH182" s="26">
        <f t="shared" si="62"/>
        <v>355</v>
      </c>
      <c r="BI182" s="6">
        <f t="shared" si="91"/>
        <v>55.02</v>
      </c>
      <c r="BJ182" s="6">
        <f t="shared" si="75"/>
        <v>63.96</v>
      </c>
      <c r="BL182" s="48">
        <f>VLOOKUP(H182,[1]NOI!F:K,6,FALSE)*-1</f>
        <v>-1.46</v>
      </c>
      <c r="BM182" s="6">
        <f t="shared" si="64"/>
        <v>62.5</v>
      </c>
      <c r="BN182" s="6">
        <f t="shared" si="65"/>
        <v>8.9399999999999977</v>
      </c>
      <c r="BO182" s="82">
        <f t="shared" si="66"/>
        <v>0.13977485928705438</v>
      </c>
      <c r="BP182" s="6">
        <f t="shared" si="76"/>
        <v>26794.74</v>
      </c>
      <c r="BQ182" s="6">
        <f t="shared" si="77"/>
        <v>31148.52</v>
      </c>
      <c r="BU182" s="6">
        <f t="shared" si="78"/>
        <v>67.08</v>
      </c>
      <c r="BW182" s="48">
        <f t="shared" ref="BW182:BW185" si="93">BL182</f>
        <v>-1.46</v>
      </c>
      <c r="BX182" s="6">
        <f t="shared" si="79"/>
        <v>65.62</v>
      </c>
      <c r="BY182" s="6">
        <f t="shared" si="80"/>
        <v>12.059999999999995</v>
      </c>
      <c r="BZ182" s="82">
        <f t="shared" si="81"/>
        <v>0.17978533094812157</v>
      </c>
      <c r="CA182" s="6">
        <f t="shared" si="82"/>
        <v>26794.74</v>
      </c>
      <c r="CB182" s="6">
        <f t="shared" si="83"/>
        <v>32667.96</v>
      </c>
      <c r="CF182" s="82"/>
      <c r="CG182" s="6">
        <f t="shared" si="84"/>
        <v>19532.100000000002</v>
      </c>
      <c r="CH182" s="6">
        <f t="shared" si="85"/>
        <v>22705.8</v>
      </c>
      <c r="CL182" s="82"/>
      <c r="CM182" s="6">
        <f t="shared" si="86"/>
        <v>19532.100000000002</v>
      </c>
      <c r="CN182" s="6">
        <f t="shared" si="87"/>
        <v>23813.399999999998</v>
      </c>
    </row>
    <row r="183" spans="1:92" x14ac:dyDescent="0.25">
      <c r="A183" s="22">
        <v>181</v>
      </c>
      <c r="B183" s="23">
        <v>178</v>
      </c>
      <c r="C183" s="24" t="s">
        <v>14</v>
      </c>
      <c r="D183" s="53" t="s">
        <v>1339</v>
      </c>
      <c r="E183" s="23">
        <v>406442</v>
      </c>
      <c r="F183" s="23">
        <v>8066</v>
      </c>
      <c r="G183" s="24" t="s">
        <v>1340</v>
      </c>
      <c r="H183" s="71" t="str">
        <f t="shared" si="61"/>
        <v>100441-8066</v>
      </c>
      <c r="I183" s="23">
        <v>100441</v>
      </c>
      <c r="J183" s="24" t="s">
        <v>1326</v>
      </c>
      <c r="K183" s="24" t="s">
        <v>19</v>
      </c>
      <c r="L183" s="24" t="s">
        <v>1341</v>
      </c>
      <c r="M183" s="24" t="s">
        <v>21</v>
      </c>
      <c r="N183" s="25">
        <v>45108</v>
      </c>
      <c r="O183" s="25">
        <v>45473</v>
      </c>
      <c r="P183" s="10"/>
      <c r="Q183" s="10"/>
      <c r="R183" s="10"/>
      <c r="S183" s="11"/>
      <c r="T183" s="14"/>
      <c r="U183" s="14"/>
      <c r="V183" s="14"/>
      <c r="W183" s="14"/>
      <c r="X183" s="18"/>
      <c r="Y183" s="18"/>
      <c r="Z183" s="18">
        <v>34.57</v>
      </c>
      <c r="AA183" s="18" t="s">
        <v>1733</v>
      </c>
      <c r="AB183" s="6"/>
      <c r="AC183" s="26">
        <v>756</v>
      </c>
      <c r="AD183" s="26"/>
      <c r="AE183" s="26"/>
      <c r="AF183" s="26"/>
      <c r="AG183" s="26">
        <v>9</v>
      </c>
      <c r="AH183" s="26"/>
      <c r="AI183" s="26"/>
      <c r="AJ183" s="26"/>
      <c r="AK183" s="26"/>
      <c r="AL183" s="26"/>
      <c r="AM183" s="26"/>
      <c r="AN183" s="26"/>
      <c r="AO183" s="26">
        <v>322</v>
      </c>
      <c r="AP183" s="26"/>
      <c r="AQ183" s="26"/>
      <c r="AR183" s="26"/>
      <c r="AS183" s="26"/>
      <c r="AT183" s="26"/>
      <c r="AU183" s="26">
        <v>5</v>
      </c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>
        <f t="shared" si="62"/>
        <v>336</v>
      </c>
      <c r="BI183" s="6">
        <f t="shared" si="91"/>
        <v>34.57</v>
      </c>
      <c r="BJ183" s="6">
        <f t="shared" si="75"/>
        <v>40.18</v>
      </c>
      <c r="BL183" s="48">
        <f>VLOOKUP(H183,[1]NOI!F:K,6,FALSE)*-1</f>
        <v>-1.55</v>
      </c>
      <c r="BM183" s="6">
        <f t="shared" si="64"/>
        <v>38.630000000000003</v>
      </c>
      <c r="BN183" s="6">
        <f t="shared" si="65"/>
        <v>5.6099999999999994</v>
      </c>
      <c r="BO183" s="82">
        <f t="shared" si="66"/>
        <v>0.13962170233947235</v>
      </c>
      <c r="BP183" s="6">
        <f t="shared" si="76"/>
        <v>26134.920000000002</v>
      </c>
      <c r="BQ183" s="6">
        <f t="shared" si="77"/>
        <v>30376.079999999998</v>
      </c>
      <c r="BU183" s="6">
        <f t="shared" si="78"/>
        <v>42.14</v>
      </c>
      <c r="BW183" s="48">
        <f t="shared" si="93"/>
        <v>-1.55</v>
      </c>
      <c r="BX183" s="6">
        <f t="shared" si="79"/>
        <v>40.590000000000003</v>
      </c>
      <c r="BY183" s="6">
        <f t="shared" si="80"/>
        <v>7.57</v>
      </c>
      <c r="BZ183" s="82">
        <f t="shared" si="81"/>
        <v>0.17963929757949693</v>
      </c>
      <c r="CA183" s="6">
        <f t="shared" si="82"/>
        <v>26134.920000000002</v>
      </c>
      <c r="CB183" s="6">
        <f t="shared" si="83"/>
        <v>31857.84</v>
      </c>
      <c r="CF183" s="82"/>
      <c r="CG183" s="6">
        <f t="shared" si="84"/>
        <v>11615.52</v>
      </c>
      <c r="CH183" s="6">
        <f t="shared" si="85"/>
        <v>13500.48</v>
      </c>
      <c r="CL183" s="82"/>
      <c r="CM183" s="6">
        <f t="shared" si="86"/>
        <v>11615.52</v>
      </c>
      <c r="CN183" s="6">
        <f t="shared" si="87"/>
        <v>14159.04</v>
      </c>
    </row>
    <row r="184" spans="1:92" x14ac:dyDescent="0.25">
      <c r="A184" s="22">
        <v>182</v>
      </c>
      <c r="B184" s="23">
        <v>179</v>
      </c>
      <c r="C184" s="24" t="s">
        <v>14</v>
      </c>
      <c r="D184" s="53" t="s">
        <v>1342</v>
      </c>
      <c r="E184" s="23">
        <v>401466</v>
      </c>
      <c r="F184" s="23">
        <v>65220</v>
      </c>
      <c r="G184" s="24" t="s">
        <v>1343</v>
      </c>
      <c r="H184" s="71" t="str">
        <f t="shared" si="61"/>
        <v>100441-65220</v>
      </c>
      <c r="I184" s="23">
        <v>100441</v>
      </c>
      <c r="J184" s="24" t="s">
        <v>1326</v>
      </c>
      <c r="K184" s="24" t="s">
        <v>19</v>
      </c>
      <c r="L184" s="24" t="s">
        <v>1344</v>
      </c>
      <c r="M184" s="24" t="s">
        <v>21</v>
      </c>
      <c r="N184" s="25">
        <v>45108</v>
      </c>
      <c r="O184" s="25">
        <v>45473</v>
      </c>
      <c r="P184" s="10"/>
      <c r="Q184" s="10"/>
      <c r="R184" s="10"/>
      <c r="S184" s="11"/>
      <c r="T184" s="14"/>
      <c r="U184" s="14"/>
      <c r="V184" s="14"/>
      <c r="W184" s="14"/>
      <c r="X184" s="18"/>
      <c r="Y184" s="18"/>
      <c r="Z184" s="18">
        <v>73.599999999999994</v>
      </c>
      <c r="AA184" s="18" t="s">
        <v>1733</v>
      </c>
      <c r="AB184" s="6"/>
      <c r="AC184" s="26">
        <v>277</v>
      </c>
      <c r="AD184" s="26"/>
      <c r="AE184" s="26"/>
      <c r="AF184" s="26"/>
      <c r="AG184" s="26"/>
      <c r="AH184" s="26"/>
      <c r="AI184" s="26"/>
      <c r="AJ184" s="26">
        <v>4</v>
      </c>
      <c r="AK184" s="26"/>
      <c r="AL184" s="26"/>
      <c r="AM184" s="26"/>
      <c r="AN184" s="26"/>
      <c r="AO184" s="26"/>
      <c r="AP184" s="26"/>
      <c r="AQ184" s="26">
        <v>134</v>
      </c>
      <c r="AR184" s="26"/>
      <c r="AS184" s="26"/>
      <c r="AT184" s="26">
        <v>15</v>
      </c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>
        <f t="shared" si="62"/>
        <v>153</v>
      </c>
      <c r="BI184" s="6">
        <f t="shared" si="91"/>
        <v>73.599999999999994</v>
      </c>
      <c r="BJ184" s="6">
        <f t="shared" si="75"/>
        <v>85.570000000000007</v>
      </c>
      <c r="BL184" s="48">
        <f>VLOOKUP(H184,[1]NOI!F:K,6,FALSE)*-1</f>
        <v>-22.85</v>
      </c>
      <c r="BM184" s="6">
        <f t="shared" si="64"/>
        <v>62.720000000000006</v>
      </c>
      <c r="BN184" s="6">
        <f t="shared" si="65"/>
        <v>11.970000000000013</v>
      </c>
      <c r="BO184" s="82">
        <f t="shared" si="66"/>
        <v>0.1398854738810332</v>
      </c>
      <c r="BP184" s="6">
        <f t="shared" si="76"/>
        <v>20387.199999999997</v>
      </c>
      <c r="BQ184" s="6">
        <f t="shared" si="77"/>
        <v>23702.890000000003</v>
      </c>
      <c r="BU184" s="6">
        <f t="shared" si="78"/>
        <v>89.740000000000009</v>
      </c>
      <c r="BW184" s="48">
        <f t="shared" si="93"/>
        <v>-22.85</v>
      </c>
      <c r="BX184" s="6">
        <f t="shared" si="79"/>
        <v>66.890000000000015</v>
      </c>
      <c r="BY184" s="6">
        <f t="shared" si="80"/>
        <v>16.140000000000015</v>
      </c>
      <c r="BZ184" s="82">
        <f t="shared" si="81"/>
        <v>0.17985290840205051</v>
      </c>
      <c r="CA184" s="6">
        <f t="shared" si="82"/>
        <v>20387.199999999997</v>
      </c>
      <c r="CB184" s="6">
        <f t="shared" si="83"/>
        <v>24857.980000000003</v>
      </c>
      <c r="CF184" s="82"/>
      <c r="CG184" s="6">
        <f t="shared" si="84"/>
        <v>11260.8</v>
      </c>
      <c r="CH184" s="6">
        <f t="shared" si="85"/>
        <v>13092.210000000001</v>
      </c>
      <c r="CL184" s="82"/>
      <c r="CM184" s="6">
        <f t="shared" si="86"/>
        <v>11260.8</v>
      </c>
      <c r="CN184" s="6">
        <f t="shared" si="87"/>
        <v>13730.220000000001</v>
      </c>
    </row>
    <row r="185" spans="1:92" x14ac:dyDescent="0.25">
      <c r="A185" s="22">
        <v>183</v>
      </c>
      <c r="B185" s="23">
        <v>180</v>
      </c>
      <c r="C185" s="24" t="s">
        <v>14</v>
      </c>
      <c r="D185" s="53" t="s">
        <v>1345</v>
      </c>
      <c r="E185" s="23">
        <v>405598</v>
      </c>
      <c r="F185" s="23">
        <v>14006</v>
      </c>
      <c r="G185" s="24" t="s">
        <v>1346</v>
      </c>
      <c r="H185" s="71" t="str">
        <f t="shared" si="61"/>
        <v>100441-14006</v>
      </c>
      <c r="I185" s="23">
        <v>100441</v>
      </c>
      <c r="J185" s="24" t="s">
        <v>1326</v>
      </c>
      <c r="K185" s="24" t="s">
        <v>19</v>
      </c>
      <c r="L185" s="24" t="s">
        <v>1347</v>
      </c>
      <c r="M185" s="24" t="s">
        <v>21</v>
      </c>
      <c r="N185" s="25">
        <v>45108</v>
      </c>
      <c r="O185" s="25">
        <v>45473</v>
      </c>
      <c r="P185" s="10"/>
      <c r="Q185" s="10"/>
      <c r="R185" s="10"/>
      <c r="S185" s="11"/>
      <c r="T185" s="14"/>
      <c r="U185" s="14"/>
      <c r="V185" s="14"/>
      <c r="W185" s="14"/>
      <c r="X185" s="18"/>
      <c r="Y185" s="18"/>
      <c r="Z185" s="18">
        <v>37.21</v>
      </c>
      <c r="AA185" s="18" t="s">
        <v>1733</v>
      </c>
      <c r="AB185" s="6"/>
      <c r="AC185" s="26">
        <v>546</v>
      </c>
      <c r="AD185" s="26"/>
      <c r="AE185" s="26">
        <v>330</v>
      </c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>
        <f t="shared" si="62"/>
        <v>330</v>
      </c>
      <c r="BI185" s="6">
        <f t="shared" si="91"/>
        <v>37.21</v>
      </c>
      <c r="BJ185" s="6">
        <f t="shared" si="75"/>
        <v>43.25</v>
      </c>
      <c r="BL185" s="48">
        <f>VLOOKUP(H185,[1]NOI!F:K,6,FALSE)*-1</f>
        <v>-3.55</v>
      </c>
      <c r="BM185" s="6">
        <f t="shared" si="64"/>
        <v>39.700000000000003</v>
      </c>
      <c r="BN185" s="6">
        <f t="shared" si="65"/>
        <v>6.0399999999999991</v>
      </c>
      <c r="BO185" s="82">
        <f t="shared" si="66"/>
        <v>0.13965317919075143</v>
      </c>
      <c r="BP185" s="6">
        <f t="shared" si="76"/>
        <v>20316.66</v>
      </c>
      <c r="BQ185" s="6">
        <f t="shared" si="77"/>
        <v>23614.5</v>
      </c>
      <c r="BU185" s="6">
        <f t="shared" si="78"/>
        <v>45.36</v>
      </c>
      <c r="BW185" s="48">
        <f t="shared" si="93"/>
        <v>-3.55</v>
      </c>
      <c r="BX185" s="6">
        <f t="shared" si="79"/>
        <v>41.81</v>
      </c>
      <c r="BY185" s="6">
        <f t="shared" si="80"/>
        <v>8.1499999999999986</v>
      </c>
      <c r="BZ185" s="82">
        <f t="shared" si="81"/>
        <v>0.17967372134038798</v>
      </c>
      <c r="CA185" s="6">
        <f t="shared" si="82"/>
        <v>20316.66</v>
      </c>
      <c r="CB185" s="6">
        <f t="shared" si="83"/>
        <v>24766.560000000001</v>
      </c>
      <c r="CF185" s="82"/>
      <c r="CG185" s="6">
        <f t="shared" si="84"/>
        <v>12279.300000000001</v>
      </c>
      <c r="CH185" s="6">
        <f t="shared" si="85"/>
        <v>14272.5</v>
      </c>
      <c r="CL185" s="82"/>
      <c r="CM185" s="6">
        <f t="shared" si="86"/>
        <v>12279.300000000001</v>
      </c>
      <c r="CN185" s="6">
        <f t="shared" si="87"/>
        <v>14968.8</v>
      </c>
    </row>
    <row r="186" spans="1:92" x14ac:dyDescent="0.25">
      <c r="A186" s="22">
        <v>184</v>
      </c>
      <c r="B186" s="23">
        <v>181</v>
      </c>
      <c r="C186" s="24" t="s">
        <v>14</v>
      </c>
      <c r="D186" s="53" t="s">
        <v>1348</v>
      </c>
      <c r="E186" s="23">
        <v>100608</v>
      </c>
      <c r="F186" s="23">
        <v>7722235459</v>
      </c>
      <c r="G186" s="24" t="s">
        <v>1349</v>
      </c>
      <c r="H186" s="71" t="str">
        <f t="shared" si="61"/>
        <v>100183-7722235459</v>
      </c>
      <c r="I186" s="23">
        <v>100183</v>
      </c>
      <c r="J186" s="24" t="s">
        <v>1350</v>
      </c>
      <c r="K186" s="24" t="s">
        <v>19</v>
      </c>
      <c r="L186" s="24" t="s">
        <v>1351</v>
      </c>
      <c r="M186" s="24" t="s">
        <v>21</v>
      </c>
      <c r="N186" s="25">
        <v>45108</v>
      </c>
      <c r="O186" s="25">
        <v>45473</v>
      </c>
      <c r="P186" s="10"/>
      <c r="Q186" s="10"/>
      <c r="R186" s="10">
        <v>27.5</v>
      </c>
      <c r="S186" s="11" t="s">
        <v>1705</v>
      </c>
      <c r="T186" s="14"/>
      <c r="U186" s="14"/>
      <c r="V186" s="14">
        <v>27.5</v>
      </c>
      <c r="W186" s="14"/>
      <c r="X186" s="18"/>
      <c r="Y186" s="18"/>
      <c r="Z186" s="18"/>
      <c r="AA186" s="18"/>
      <c r="AB186" s="6"/>
      <c r="AC186" s="26">
        <v>471</v>
      </c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>
        <v>136</v>
      </c>
      <c r="AR186" s="26">
        <v>142</v>
      </c>
      <c r="AS186" s="26">
        <v>4</v>
      </c>
      <c r="AT186" s="26">
        <v>60</v>
      </c>
      <c r="AU186" s="26"/>
      <c r="AV186" s="26"/>
      <c r="AW186" s="26">
        <v>90</v>
      </c>
      <c r="AX186" s="26"/>
      <c r="AY186" s="26"/>
      <c r="AZ186" s="26"/>
      <c r="BA186" s="26"/>
      <c r="BB186" s="26">
        <v>3</v>
      </c>
      <c r="BC186" s="26"/>
      <c r="BD186" s="26"/>
      <c r="BE186" s="26"/>
      <c r="BF186" s="26">
        <v>20</v>
      </c>
      <c r="BG186" s="26"/>
      <c r="BH186" s="26">
        <f t="shared" si="62"/>
        <v>455</v>
      </c>
      <c r="BI186" s="66">
        <f t="shared" ref="BI186:BI191" si="94">V186</f>
        <v>27.5</v>
      </c>
      <c r="BJ186" s="6">
        <f t="shared" si="75"/>
        <v>31.96</v>
      </c>
      <c r="BM186" s="6">
        <f t="shared" si="64"/>
        <v>31.96</v>
      </c>
      <c r="BN186" s="6">
        <f t="shared" si="65"/>
        <v>4.4600000000000009</v>
      </c>
      <c r="BO186" s="82">
        <f t="shared" si="66"/>
        <v>0.13954943679599502</v>
      </c>
      <c r="BP186" s="6">
        <f t="shared" si="76"/>
        <v>12952.5</v>
      </c>
      <c r="BQ186" s="6">
        <f t="shared" si="77"/>
        <v>15053.16</v>
      </c>
      <c r="BU186" s="6">
        <f t="shared" si="78"/>
        <v>33.519999999999996</v>
      </c>
      <c r="BX186" s="6">
        <f t="shared" si="79"/>
        <v>33.519999999999996</v>
      </c>
      <c r="BY186" s="6">
        <f t="shared" si="80"/>
        <v>6.019999999999996</v>
      </c>
      <c r="BZ186" s="82">
        <f t="shared" si="81"/>
        <v>0.17959427207637221</v>
      </c>
      <c r="CA186" s="6">
        <f t="shared" si="82"/>
        <v>12952.5</v>
      </c>
      <c r="CB186" s="6">
        <f t="shared" si="83"/>
        <v>15787.919999999998</v>
      </c>
      <c r="CF186" s="82"/>
      <c r="CG186" s="6">
        <f t="shared" si="84"/>
        <v>12512.5</v>
      </c>
      <c r="CH186" s="6">
        <f t="shared" si="85"/>
        <v>14541.800000000001</v>
      </c>
      <c r="CL186" s="82"/>
      <c r="CM186" s="6">
        <f t="shared" si="86"/>
        <v>12512.5</v>
      </c>
      <c r="CN186" s="6">
        <f t="shared" si="87"/>
        <v>15251.599999999999</v>
      </c>
    </row>
    <row r="187" spans="1:92" x14ac:dyDescent="0.25">
      <c r="A187" s="22">
        <v>185</v>
      </c>
      <c r="B187" s="23">
        <v>182</v>
      </c>
      <c r="C187" s="24" t="s">
        <v>14</v>
      </c>
      <c r="D187" s="53" t="s">
        <v>1352</v>
      </c>
      <c r="E187" s="23">
        <v>113092</v>
      </c>
      <c r="F187" s="23">
        <v>35473</v>
      </c>
      <c r="G187" s="24" t="s">
        <v>1353</v>
      </c>
      <c r="H187" s="71" t="str">
        <f t="shared" si="61"/>
        <v>100183-35473</v>
      </c>
      <c r="I187" s="23">
        <v>100183</v>
      </c>
      <c r="J187" s="24" t="s">
        <v>1350</v>
      </c>
      <c r="K187" s="24" t="s">
        <v>19</v>
      </c>
      <c r="L187" s="24" t="s">
        <v>1351</v>
      </c>
      <c r="M187" s="24" t="s">
        <v>21</v>
      </c>
      <c r="N187" s="25">
        <v>45108</v>
      </c>
      <c r="O187" s="25">
        <v>45473</v>
      </c>
      <c r="P187" s="10"/>
      <c r="Q187" s="10"/>
      <c r="R187" s="10">
        <v>27.5</v>
      </c>
      <c r="S187" s="11" t="s">
        <v>1705</v>
      </c>
      <c r="T187" s="14"/>
      <c r="U187" s="14"/>
      <c r="V187" s="14">
        <v>27.5</v>
      </c>
      <c r="W187" s="14"/>
      <c r="X187" s="18"/>
      <c r="Y187" s="18"/>
      <c r="Z187" s="18"/>
      <c r="AA187" s="18"/>
      <c r="AB187" s="6"/>
      <c r="AC187" s="26">
        <v>820</v>
      </c>
      <c r="AD187" s="26"/>
      <c r="AE187" s="26"/>
      <c r="AF187" s="26"/>
      <c r="AG187" s="26">
        <v>100</v>
      </c>
      <c r="AH187" s="26"/>
      <c r="AI187" s="26"/>
      <c r="AJ187" s="26"/>
      <c r="AK187" s="26"/>
      <c r="AL187" s="26">
        <v>21</v>
      </c>
      <c r="AM187" s="26">
        <v>40</v>
      </c>
      <c r="AN187" s="26"/>
      <c r="AO187" s="26"/>
      <c r="AP187" s="26"/>
      <c r="AQ187" s="26"/>
      <c r="AR187" s="26"/>
      <c r="AS187" s="26"/>
      <c r="AT187" s="26">
        <v>10</v>
      </c>
      <c r="AU187" s="26"/>
      <c r="AV187" s="26"/>
      <c r="AW187" s="26"/>
      <c r="AX187" s="26"/>
      <c r="AY187" s="26">
        <v>75</v>
      </c>
      <c r="AZ187" s="26"/>
      <c r="BA187" s="26"/>
      <c r="BB187" s="26"/>
      <c r="BC187" s="26"/>
      <c r="BD187" s="26"/>
      <c r="BE187" s="26"/>
      <c r="BF187" s="26"/>
      <c r="BG187" s="26"/>
      <c r="BH187" s="26">
        <f t="shared" si="62"/>
        <v>246</v>
      </c>
      <c r="BI187" s="66">
        <f t="shared" si="94"/>
        <v>27.5</v>
      </c>
      <c r="BJ187" s="6">
        <f t="shared" si="75"/>
        <v>31.96</v>
      </c>
      <c r="BM187" s="6">
        <f t="shared" si="64"/>
        <v>31.96</v>
      </c>
      <c r="BN187" s="6">
        <f t="shared" si="65"/>
        <v>4.4600000000000009</v>
      </c>
      <c r="BO187" s="82">
        <f t="shared" si="66"/>
        <v>0.13954943679599502</v>
      </c>
      <c r="BP187" s="6">
        <f t="shared" si="76"/>
        <v>22550</v>
      </c>
      <c r="BQ187" s="6">
        <f t="shared" si="77"/>
        <v>26207.200000000001</v>
      </c>
      <c r="BU187" s="6">
        <f t="shared" si="78"/>
        <v>33.519999999999996</v>
      </c>
      <c r="BX187" s="6">
        <f t="shared" si="79"/>
        <v>33.519999999999996</v>
      </c>
      <c r="BY187" s="6">
        <f t="shared" si="80"/>
        <v>6.019999999999996</v>
      </c>
      <c r="BZ187" s="82">
        <f t="shared" si="81"/>
        <v>0.17959427207637221</v>
      </c>
      <c r="CA187" s="6">
        <f t="shared" si="82"/>
        <v>22550</v>
      </c>
      <c r="CB187" s="6">
        <f t="shared" si="83"/>
        <v>27486.399999999998</v>
      </c>
      <c r="CF187" s="82"/>
      <c r="CG187" s="6">
        <f t="shared" si="84"/>
        <v>6765</v>
      </c>
      <c r="CH187" s="6">
        <f t="shared" si="85"/>
        <v>7862.16</v>
      </c>
      <c r="CL187" s="82"/>
      <c r="CM187" s="6">
        <f t="shared" si="86"/>
        <v>6765</v>
      </c>
      <c r="CN187" s="6">
        <f t="shared" si="87"/>
        <v>8245.9199999999983</v>
      </c>
    </row>
    <row r="188" spans="1:92" x14ac:dyDescent="0.25">
      <c r="A188" s="22">
        <v>186</v>
      </c>
      <c r="B188" s="23">
        <v>183</v>
      </c>
      <c r="C188" s="24" t="s">
        <v>14</v>
      </c>
      <c r="D188" s="53" t="s">
        <v>1354</v>
      </c>
      <c r="E188" s="23">
        <v>134384</v>
      </c>
      <c r="F188" s="24" t="s">
        <v>1355</v>
      </c>
      <c r="G188" s="24" t="s">
        <v>1356</v>
      </c>
      <c r="H188" s="71" t="str">
        <f t="shared" si="61"/>
        <v>100183-0-77222-35477-8</v>
      </c>
      <c r="I188" s="23">
        <v>100183</v>
      </c>
      <c r="J188" s="24" t="s">
        <v>1350</v>
      </c>
      <c r="K188" s="24" t="s">
        <v>19</v>
      </c>
      <c r="L188" s="24" t="s">
        <v>1351</v>
      </c>
      <c r="M188" s="24" t="s">
        <v>21</v>
      </c>
      <c r="N188" s="25">
        <v>45108</v>
      </c>
      <c r="O188" s="25">
        <v>45473</v>
      </c>
      <c r="P188" s="10"/>
      <c r="Q188" s="10"/>
      <c r="R188" s="10">
        <v>27.5</v>
      </c>
      <c r="S188" s="11" t="s">
        <v>1705</v>
      </c>
      <c r="T188" s="14"/>
      <c r="U188" s="14"/>
      <c r="V188" s="14">
        <v>27.5</v>
      </c>
      <c r="W188" s="14"/>
      <c r="X188" s="18"/>
      <c r="Y188" s="18"/>
      <c r="Z188" s="18"/>
      <c r="AA188" s="18"/>
      <c r="AB188" s="6"/>
      <c r="AC188" s="26">
        <v>173</v>
      </c>
      <c r="AD188" s="26"/>
      <c r="AE188" s="26"/>
      <c r="AF188" s="26"/>
      <c r="AG188" s="26"/>
      <c r="AH188" s="26"/>
      <c r="AI188" s="26"/>
      <c r="AJ188" s="26"/>
      <c r="AK188" s="26"/>
      <c r="AL188" s="26"/>
      <c r="AM188" s="26">
        <v>5</v>
      </c>
      <c r="AN188" s="26"/>
      <c r="AO188" s="26"/>
      <c r="AP188" s="26"/>
      <c r="AQ188" s="26"/>
      <c r="AR188" s="26">
        <v>30</v>
      </c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>
        <v>17</v>
      </c>
      <c r="BG188" s="26"/>
      <c r="BH188" s="26">
        <f t="shared" si="62"/>
        <v>52</v>
      </c>
      <c r="BI188" s="66">
        <f t="shared" si="94"/>
        <v>27.5</v>
      </c>
      <c r="BJ188" s="6">
        <f t="shared" si="75"/>
        <v>31.96</v>
      </c>
      <c r="BM188" s="6">
        <f t="shared" si="64"/>
        <v>31.96</v>
      </c>
      <c r="BN188" s="6">
        <f t="shared" si="65"/>
        <v>4.4600000000000009</v>
      </c>
      <c r="BO188" s="82">
        <f t="shared" si="66"/>
        <v>0.13954943679599502</v>
      </c>
      <c r="BP188" s="6">
        <f t="shared" si="76"/>
        <v>4757.5</v>
      </c>
      <c r="BQ188" s="6">
        <f t="shared" si="77"/>
        <v>5529.08</v>
      </c>
      <c r="BU188" s="6">
        <f t="shared" si="78"/>
        <v>33.519999999999996</v>
      </c>
      <c r="BX188" s="6">
        <f t="shared" si="79"/>
        <v>33.519999999999996</v>
      </c>
      <c r="BY188" s="6">
        <f t="shared" si="80"/>
        <v>6.019999999999996</v>
      </c>
      <c r="BZ188" s="82">
        <f t="shared" si="81"/>
        <v>0.17959427207637221</v>
      </c>
      <c r="CA188" s="6">
        <f t="shared" si="82"/>
        <v>4757.5</v>
      </c>
      <c r="CB188" s="6">
        <f t="shared" si="83"/>
        <v>5798.9599999999991</v>
      </c>
      <c r="CF188" s="82"/>
      <c r="CG188" s="6">
        <f t="shared" si="84"/>
        <v>1430</v>
      </c>
      <c r="CH188" s="6">
        <f t="shared" si="85"/>
        <v>1661.92</v>
      </c>
      <c r="CL188" s="82"/>
      <c r="CM188" s="6">
        <f t="shared" si="86"/>
        <v>1430</v>
      </c>
      <c r="CN188" s="6">
        <f t="shared" si="87"/>
        <v>1743.0399999999997</v>
      </c>
    </row>
    <row r="189" spans="1:92" x14ac:dyDescent="0.25">
      <c r="A189" s="22">
        <v>187</v>
      </c>
      <c r="B189" s="23">
        <v>184</v>
      </c>
      <c r="C189" s="24" t="s">
        <v>14</v>
      </c>
      <c r="D189" s="53" t="s">
        <v>1357</v>
      </c>
      <c r="E189" s="23">
        <v>138775</v>
      </c>
      <c r="F189" s="24" t="s">
        <v>1358</v>
      </c>
      <c r="G189" s="24" t="s">
        <v>1359</v>
      </c>
      <c r="H189" s="71" t="str">
        <f t="shared" si="61"/>
        <v>100183-448-CH-FJ</v>
      </c>
      <c r="I189" s="23">
        <v>100183</v>
      </c>
      <c r="J189" s="24" t="s">
        <v>1350</v>
      </c>
      <c r="K189" s="24" t="s">
        <v>19</v>
      </c>
      <c r="L189" s="24" t="s">
        <v>1351</v>
      </c>
      <c r="M189" s="24" t="s">
        <v>21</v>
      </c>
      <c r="N189" s="25">
        <v>45108</v>
      </c>
      <c r="O189" s="25">
        <v>45473</v>
      </c>
      <c r="P189" s="10"/>
      <c r="Q189" s="10"/>
      <c r="R189" s="10">
        <v>27.5</v>
      </c>
      <c r="S189" s="11" t="s">
        <v>1705</v>
      </c>
      <c r="T189" s="14"/>
      <c r="U189" s="14"/>
      <c r="V189" s="14">
        <v>27.5</v>
      </c>
      <c r="W189" s="14"/>
      <c r="X189" s="18"/>
      <c r="Y189" s="18"/>
      <c r="Z189" s="18"/>
      <c r="AA189" s="18"/>
      <c r="AB189" s="6"/>
      <c r="AC189" s="26">
        <v>277</v>
      </c>
      <c r="AD189" s="26">
        <v>70</v>
      </c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>
        <v>33</v>
      </c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>
        <v>50</v>
      </c>
      <c r="BG189" s="26"/>
      <c r="BH189" s="26">
        <f t="shared" si="62"/>
        <v>153</v>
      </c>
      <c r="BI189" s="66">
        <f t="shared" si="94"/>
        <v>27.5</v>
      </c>
      <c r="BJ189" s="6">
        <f t="shared" si="75"/>
        <v>31.96</v>
      </c>
      <c r="BM189" s="6">
        <f t="shared" si="64"/>
        <v>31.96</v>
      </c>
      <c r="BN189" s="6">
        <f t="shared" si="65"/>
        <v>4.4600000000000009</v>
      </c>
      <c r="BO189" s="82">
        <f t="shared" si="66"/>
        <v>0.13954943679599502</v>
      </c>
      <c r="BP189" s="6">
        <f t="shared" si="76"/>
        <v>7617.5</v>
      </c>
      <c r="BQ189" s="6">
        <f t="shared" si="77"/>
        <v>8852.92</v>
      </c>
      <c r="BU189" s="6">
        <f t="shared" si="78"/>
        <v>33.519999999999996</v>
      </c>
      <c r="BX189" s="6">
        <f t="shared" si="79"/>
        <v>33.519999999999996</v>
      </c>
      <c r="BY189" s="6">
        <f t="shared" si="80"/>
        <v>6.019999999999996</v>
      </c>
      <c r="BZ189" s="82">
        <f t="shared" si="81"/>
        <v>0.17959427207637221</v>
      </c>
      <c r="CA189" s="6">
        <f t="shared" si="82"/>
        <v>7617.5</v>
      </c>
      <c r="CB189" s="6">
        <f t="shared" si="83"/>
        <v>9285.0399999999991</v>
      </c>
      <c r="CF189" s="82"/>
      <c r="CG189" s="6">
        <f t="shared" si="84"/>
        <v>4207.5</v>
      </c>
      <c r="CH189" s="6">
        <f t="shared" si="85"/>
        <v>4889.88</v>
      </c>
      <c r="CL189" s="82"/>
      <c r="CM189" s="6">
        <f t="shared" si="86"/>
        <v>4207.5</v>
      </c>
      <c r="CN189" s="6">
        <f t="shared" si="87"/>
        <v>5128.5599999999995</v>
      </c>
    </row>
    <row r="190" spans="1:92" x14ac:dyDescent="0.25">
      <c r="A190" s="22">
        <v>188</v>
      </c>
      <c r="B190" s="23">
        <v>185</v>
      </c>
      <c r="C190" s="24" t="s">
        <v>14</v>
      </c>
      <c r="D190" s="53" t="s">
        <v>1360</v>
      </c>
      <c r="E190" s="23">
        <v>140872</v>
      </c>
      <c r="F190" s="24" t="s">
        <v>1361</v>
      </c>
      <c r="G190" s="24" t="s">
        <v>1362</v>
      </c>
      <c r="H190" s="71" t="str">
        <f t="shared" si="61"/>
        <v>100183-0-77222-35487-7</v>
      </c>
      <c r="I190" s="23">
        <v>100183</v>
      </c>
      <c r="J190" s="24" t="s">
        <v>1350</v>
      </c>
      <c r="K190" s="24" t="s">
        <v>19</v>
      </c>
      <c r="L190" s="24" t="s">
        <v>1351</v>
      </c>
      <c r="M190" s="24" t="s">
        <v>21</v>
      </c>
      <c r="N190" s="25">
        <v>45108</v>
      </c>
      <c r="O190" s="25">
        <v>45473</v>
      </c>
      <c r="P190" s="10"/>
      <c r="Q190" s="10"/>
      <c r="R190" s="10">
        <v>27.5</v>
      </c>
      <c r="S190" s="11" t="s">
        <v>1705</v>
      </c>
      <c r="T190" s="14"/>
      <c r="U190" s="14"/>
      <c r="V190" s="14">
        <v>27.5</v>
      </c>
      <c r="W190" s="14"/>
      <c r="X190" s="18"/>
      <c r="Y190" s="18"/>
      <c r="Z190" s="18"/>
      <c r="AA190" s="18"/>
      <c r="AB190" s="6"/>
      <c r="AC190" s="26">
        <v>310</v>
      </c>
      <c r="AD190" s="26">
        <v>67</v>
      </c>
      <c r="AE190" s="26"/>
      <c r="AF190" s="26"/>
      <c r="AG190" s="26"/>
      <c r="AH190" s="26"/>
      <c r="AI190" s="26"/>
      <c r="AJ190" s="26"/>
      <c r="AK190" s="26"/>
      <c r="AL190" s="26"/>
      <c r="AM190" s="26">
        <v>20</v>
      </c>
      <c r="AN190" s="26"/>
      <c r="AO190" s="26"/>
      <c r="AP190" s="26"/>
      <c r="AQ190" s="26"/>
      <c r="AR190" s="26"/>
      <c r="AS190" s="26"/>
      <c r="AT190" s="26">
        <v>17</v>
      </c>
      <c r="AU190" s="26"/>
      <c r="AV190" s="26"/>
      <c r="AW190" s="26"/>
      <c r="AX190" s="26"/>
      <c r="AY190" s="26"/>
      <c r="AZ190" s="26"/>
      <c r="BA190" s="26">
        <v>2</v>
      </c>
      <c r="BB190" s="26"/>
      <c r="BC190" s="26"/>
      <c r="BD190" s="26"/>
      <c r="BE190" s="26"/>
      <c r="BF190" s="26">
        <v>7</v>
      </c>
      <c r="BG190" s="26"/>
      <c r="BH190" s="26">
        <f t="shared" si="62"/>
        <v>113</v>
      </c>
      <c r="BI190" s="66">
        <f t="shared" si="94"/>
        <v>27.5</v>
      </c>
      <c r="BJ190" s="6">
        <f t="shared" si="75"/>
        <v>31.96</v>
      </c>
      <c r="BM190" s="6">
        <f t="shared" si="64"/>
        <v>31.96</v>
      </c>
      <c r="BN190" s="6">
        <f t="shared" si="65"/>
        <v>4.4600000000000009</v>
      </c>
      <c r="BO190" s="82">
        <f t="shared" si="66"/>
        <v>0.13954943679599502</v>
      </c>
      <c r="BP190" s="6">
        <f t="shared" si="76"/>
        <v>8525</v>
      </c>
      <c r="BQ190" s="6">
        <f t="shared" si="77"/>
        <v>9907.6</v>
      </c>
      <c r="BU190" s="6">
        <f t="shared" si="78"/>
        <v>33.519999999999996</v>
      </c>
      <c r="BX190" s="6">
        <f t="shared" si="79"/>
        <v>33.519999999999996</v>
      </c>
      <c r="BY190" s="6">
        <f t="shared" si="80"/>
        <v>6.019999999999996</v>
      </c>
      <c r="BZ190" s="82">
        <f t="shared" si="81"/>
        <v>0.17959427207637221</v>
      </c>
      <c r="CA190" s="6">
        <f t="shared" si="82"/>
        <v>8525</v>
      </c>
      <c r="CB190" s="6">
        <f t="shared" si="83"/>
        <v>10391.199999999999</v>
      </c>
      <c r="CF190" s="82"/>
      <c r="CG190" s="6">
        <f t="shared" si="84"/>
        <v>3107.5</v>
      </c>
      <c r="CH190" s="6">
        <f t="shared" si="85"/>
        <v>3611.48</v>
      </c>
      <c r="CL190" s="82"/>
      <c r="CM190" s="6">
        <f t="shared" si="86"/>
        <v>3107.5</v>
      </c>
      <c r="CN190" s="6">
        <f t="shared" si="87"/>
        <v>3787.7599999999998</v>
      </c>
    </row>
    <row r="191" spans="1:92" x14ac:dyDescent="0.25">
      <c r="A191" s="22">
        <v>189</v>
      </c>
      <c r="B191" s="23">
        <v>186</v>
      </c>
      <c r="C191" s="24" t="s">
        <v>14</v>
      </c>
      <c r="D191" s="53" t="s">
        <v>1363</v>
      </c>
      <c r="E191" s="23">
        <v>140911</v>
      </c>
      <c r="F191" s="24" t="s">
        <v>1364</v>
      </c>
      <c r="G191" s="24" t="s">
        <v>1365</v>
      </c>
      <c r="H191" s="71" t="str">
        <f t="shared" si="61"/>
        <v>100183-0-77222-35488-4</v>
      </c>
      <c r="I191" s="23">
        <v>100183</v>
      </c>
      <c r="J191" s="24" t="s">
        <v>1350</v>
      </c>
      <c r="K191" s="24" t="s">
        <v>19</v>
      </c>
      <c r="L191" s="24" t="s">
        <v>1351</v>
      </c>
      <c r="M191" s="24" t="s">
        <v>21</v>
      </c>
      <c r="N191" s="25">
        <v>45108</v>
      </c>
      <c r="O191" s="25">
        <v>45473</v>
      </c>
      <c r="P191" s="10"/>
      <c r="Q191" s="10"/>
      <c r="R191" s="10">
        <v>27.5</v>
      </c>
      <c r="S191" s="11" t="s">
        <v>1705</v>
      </c>
      <c r="T191" s="14"/>
      <c r="U191" s="14"/>
      <c r="V191" s="14">
        <v>27.5</v>
      </c>
      <c r="W191" s="14"/>
      <c r="X191" s="18"/>
      <c r="Y191" s="18"/>
      <c r="Z191" s="18"/>
      <c r="AA191" s="18"/>
      <c r="AB191" s="6"/>
      <c r="AC191" s="26">
        <v>879</v>
      </c>
      <c r="AD191" s="26">
        <v>1</v>
      </c>
      <c r="AE191" s="26"/>
      <c r="AF191" s="26">
        <v>68</v>
      </c>
      <c r="AG191" s="26"/>
      <c r="AH191" s="26"/>
      <c r="AI191" s="26"/>
      <c r="AJ191" s="26"/>
      <c r="AK191" s="26"/>
      <c r="AL191" s="26">
        <v>24</v>
      </c>
      <c r="AM191" s="26"/>
      <c r="AN191" s="26"/>
      <c r="AO191" s="26"/>
      <c r="AP191" s="26"/>
      <c r="AQ191" s="26">
        <v>78</v>
      </c>
      <c r="AR191" s="26">
        <v>4</v>
      </c>
      <c r="AS191" s="26"/>
      <c r="AT191" s="26"/>
      <c r="AU191" s="26">
        <v>70</v>
      </c>
      <c r="AV191" s="26"/>
      <c r="AW191" s="26"/>
      <c r="AX191" s="26"/>
      <c r="AY191" s="26"/>
      <c r="AZ191" s="26"/>
      <c r="BA191" s="26">
        <v>2</v>
      </c>
      <c r="BB191" s="26"/>
      <c r="BC191" s="26"/>
      <c r="BD191" s="26"/>
      <c r="BE191" s="26"/>
      <c r="BF191" s="26">
        <v>39</v>
      </c>
      <c r="BG191" s="26"/>
      <c r="BH191" s="26">
        <f t="shared" si="62"/>
        <v>286</v>
      </c>
      <c r="BI191" s="66">
        <f t="shared" si="94"/>
        <v>27.5</v>
      </c>
      <c r="BJ191" s="6">
        <f t="shared" si="75"/>
        <v>31.96</v>
      </c>
      <c r="BM191" s="6">
        <f t="shared" si="64"/>
        <v>31.96</v>
      </c>
      <c r="BN191" s="6">
        <f t="shared" si="65"/>
        <v>4.4600000000000009</v>
      </c>
      <c r="BO191" s="82">
        <f t="shared" si="66"/>
        <v>0.13954943679599502</v>
      </c>
      <c r="BP191" s="6">
        <f t="shared" si="76"/>
        <v>24172.5</v>
      </c>
      <c r="BQ191" s="6">
        <f t="shared" si="77"/>
        <v>28092.84</v>
      </c>
      <c r="BU191" s="6">
        <f t="shared" si="78"/>
        <v>33.519999999999996</v>
      </c>
      <c r="BX191" s="6">
        <f t="shared" si="79"/>
        <v>33.519999999999996</v>
      </c>
      <c r="BY191" s="6">
        <f t="shared" si="80"/>
        <v>6.019999999999996</v>
      </c>
      <c r="BZ191" s="82">
        <f t="shared" si="81"/>
        <v>0.17959427207637221</v>
      </c>
      <c r="CA191" s="6">
        <f t="shared" si="82"/>
        <v>24172.5</v>
      </c>
      <c r="CB191" s="6">
        <f t="shared" si="83"/>
        <v>29464.079999999998</v>
      </c>
      <c r="CF191" s="82"/>
      <c r="CG191" s="6">
        <f t="shared" si="84"/>
        <v>7865</v>
      </c>
      <c r="CH191" s="6">
        <f t="shared" si="85"/>
        <v>9140.56</v>
      </c>
      <c r="CL191" s="82"/>
      <c r="CM191" s="6">
        <f t="shared" si="86"/>
        <v>7865</v>
      </c>
      <c r="CN191" s="6">
        <f t="shared" si="87"/>
        <v>9586.7199999999993</v>
      </c>
    </row>
    <row r="192" spans="1:92" x14ac:dyDescent="0.25">
      <c r="A192" s="22">
        <v>190</v>
      </c>
      <c r="B192" s="23">
        <v>187</v>
      </c>
      <c r="C192" s="24" t="s">
        <v>14</v>
      </c>
      <c r="D192" s="53" t="s">
        <v>1366</v>
      </c>
      <c r="E192" s="23">
        <v>141119</v>
      </c>
      <c r="F192" s="23">
        <v>263472</v>
      </c>
      <c r="G192" s="24" t="s">
        <v>1368</v>
      </c>
      <c r="H192" s="71" t="str">
        <f t="shared" si="61"/>
        <v>110602-263472</v>
      </c>
      <c r="I192" s="23">
        <v>110602</v>
      </c>
      <c r="J192" s="24" t="s">
        <v>1367</v>
      </c>
      <c r="K192" s="24" t="s">
        <v>19</v>
      </c>
      <c r="L192" s="24" t="s">
        <v>1369</v>
      </c>
      <c r="M192" s="24" t="s">
        <v>21</v>
      </c>
      <c r="N192" s="25">
        <v>45108</v>
      </c>
      <c r="O192" s="25">
        <v>45473</v>
      </c>
      <c r="P192" s="10"/>
      <c r="Q192" s="10"/>
      <c r="R192" s="10">
        <v>82.6</v>
      </c>
      <c r="S192" s="11" t="s">
        <v>1706</v>
      </c>
      <c r="T192" s="14"/>
      <c r="U192" s="14"/>
      <c r="V192" s="14"/>
      <c r="W192" s="14"/>
      <c r="X192" s="18"/>
      <c r="Y192" s="18"/>
      <c r="Z192" s="18"/>
      <c r="AA192" s="18"/>
      <c r="AB192" s="6"/>
      <c r="AC192" s="26">
        <v>373</v>
      </c>
      <c r="AD192" s="26">
        <v>87</v>
      </c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>
        <f t="shared" si="62"/>
        <v>87</v>
      </c>
      <c r="BI192" s="6">
        <f>R192</f>
        <v>82.6</v>
      </c>
      <c r="BJ192" s="6">
        <f t="shared" si="75"/>
        <v>96.03</v>
      </c>
      <c r="BM192" s="6">
        <f t="shared" si="64"/>
        <v>96.03</v>
      </c>
      <c r="BN192" s="6">
        <f t="shared" si="65"/>
        <v>13.430000000000007</v>
      </c>
      <c r="BO192" s="82">
        <f t="shared" si="66"/>
        <v>0.13985212954285126</v>
      </c>
      <c r="BP192" s="6">
        <f t="shared" si="76"/>
        <v>30809.8</v>
      </c>
      <c r="BQ192" s="6">
        <f t="shared" si="77"/>
        <v>35819.19</v>
      </c>
      <c r="BU192" s="6">
        <f t="shared" si="78"/>
        <v>100.72</v>
      </c>
      <c r="BX192" s="6">
        <f t="shared" si="79"/>
        <v>100.72</v>
      </c>
      <c r="BY192" s="6">
        <f t="shared" si="80"/>
        <v>18.120000000000005</v>
      </c>
      <c r="BZ192" s="82">
        <f t="shared" si="81"/>
        <v>0.17990468625893571</v>
      </c>
      <c r="CA192" s="6">
        <f t="shared" si="82"/>
        <v>30809.8</v>
      </c>
      <c r="CB192" s="6">
        <f t="shared" si="83"/>
        <v>37568.559999999998</v>
      </c>
      <c r="CF192" s="82"/>
      <c r="CG192" s="6">
        <f t="shared" si="84"/>
        <v>7186.2</v>
      </c>
      <c r="CH192" s="6">
        <f t="shared" si="85"/>
        <v>8354.61</v>
      </c>
      <c r="CL192" s="82"/>
      <c r="CM192" s="6">
        <f t="shared" si="86"/>
        <v>7186.2</v>
      </c>
      <c r="CN192" s="6">
        <f t="shared" si="87"/>
        <v>8762.64</v>
      </c>
    </row>
    <row r="193" spans="1:92" x14ac:dyDescent="0.25">
      <c r="A193" s="22">
        <v>191</v>
      </c>
      <c r="B193" s="23">
        <v>188</v>
      </c>
      <c r="C193" s="24" t="s">
        <v>14</v>
      </c>
      <c r="D193" s="53" t="s">
        <v>1370</v>
      </c>
      <c r="E193" s="23">
        <v>141458</v>
      </c>
      <c r="F193" s="23">
        <v>60585</v>
      </c>
      <c r="G193" s="24" t="s">
        <v>1371</v>
      </c>
      <c r="H193" s="71" t="str">
        <f t="shared" si="61"/>
        <v>100466-60585</v>
      </c>
      <c r="I193" s="23">
        <v>100466</v>
      </c>
      <c r="J193" s="24" t="s">
        <v>904</v>
      </c>
      <c r="K193" s="24" t="s">
        <v>19</v>
      </c>
      <c r="L193" s="24" t="s">
        <v>1372</v>
      </c>
      <c r="M193" s="24" t="s">
        <v>21</v>
      </c>
      <c r="N193" s="25">
        <v>45108</v>
      </c>
      <c r="O193" s="25">
        <v>45473</v>
      </c>
      <c r="P193" s="10"/>
      <c r="Q193" s="10"/>
      <c r="R193" s="10"/>
      <c r="S193" s="11"/>
      <c r="T193" s="14" t="e">
        <f>VLOOKUP(E193,#REF!,12,FALSE)</f>
        <v>#REF!</v>
      </c>
      <c r="U193" s="14"/>
      <c r="V193" s="14" t="e">
        <f>VLOOKUP(E193,#REF!,14,FALSE)</f>
        <v>#REF!</v>
      </c>
      <c r="W193" s="14"/>
      <c r="X193" s="18"/>
      <c r="Y193" s="18"/>
      <c r="Z193" s="18"/>
      <c r="AA193" s="18"/>
      <c r="AB193" s="6"/>
      <c r="AC193" s="26">
        <v>922</v>
      </c>
      <c r="AD193" s="26">
        <v>251</v>
      </c>
      <c r="AE193" s="26">
        <v>19</v>
      </c>
      <c r="AF193" s="26">
        <v>178</v>
      </c>
      <c r="AG193" s="26"/>
      <c r="AH193" s="26"/>
      <c r="AI193" s="26"/>
      <c r="AJ193" s="26"/>
      <c r="AK193" s="26"/>
      <c r="AL193" s="26"/>
      <c r="AM193" s="26"/>
      <c r="AN193" s="26"/>
      <c r="AO193" s="26">
        <v>58</v>
      </c>
      <c r="AP193" s="26"/>
      <c r="AQ193" s="26"/>
      <c r="AR193" s="26"/>
      <c r="AS193" s="26">
        <v>48</v>
      </c>
      <c r="AT193" s="26"/>
      <c r="AU193" s="26"/>
      <c r="AV193" s="26">
        <v>2</v>
      </c>
      <c r="AW193" s="26"/>
      <c r="AX193" s="26">
        <v>71</v>
      </c>
      <c r="AY193" s="26"/>
      <c r="AZ193" s="26"/>
      <c r="BA193" s="26"/>
      <c r="BB193" s="26">
        <v>14</v>
      </c>
      <c r="BC193" s="26"/>
      <c r="BD193" s="26"/>
      <c r="BE193" s="26"/>
      <c r="BF193" s="26"/>
      <c r="BG193" s="26"/>
      <c r="BH193" s="26">
        <f t="shared" si="62"/>
        <v>641</v>
      </c>
      <c r="BI193" s="6" t="e">
        <f t="shared" ref="BI193:BI207" si="95">V193</f>
        <v>#REF!</v>
      </c>
      <c r="BJ193" s="6" t="e">
        <f t="shared" si="75"/>
        <v>#REF!</v>
      </c>
      <c r="BM193" s="6" t="e">
        <f t="shared" si="64"/>
        <v>#REF!</v>
      </c>
      <c r="BN193" s="6" t="e">
        <f t="shared" si="65"/>
        <v>#REF!</v>
      </c>
      <c r="BO193" s="82" t="e">
        <f t="shared" si="66"/>
        <v>#REF!</v>
      </c>
      <c r="BP193" s="6" t="e">
        <f t="shared" si="76"/>
        <v>#REF!</v>
      </c>
      <c r="BQ193" s="6" t="e">
        <f t="shared" si="77"/>
        <v>#REF!</v>
      </c>
      <c r="BU193" s="6" t="e">
        <f t="shared" si="78"/>
        <v>#REF!</v>
      </c>
      <c r="BX193" s="6" t="e">
        <f t="shared" si="79"/>
        <v>#REF!</v>
      </c>
      <c r="BY193" s="6" t="e">
        <f t="shared" si="80"/>
        <v>#REF!</v>
      </c>
      <c r="BZ193" s="82" t="e">
        <f t="shared" si="81"/>
        <v>#REF!</v>
      </c>
      <c r="CA193" s="6" t="e">
        <f t="shared" si="82"/>
        <v>#REF!</v>
      </c>
      <c r="CB193" s="6" t="e">
        <f t="shared" si="83"/>
        <v>#REF!</v>
      </c>
      <c r="CF193" s="82"/>
      <c r="CG193" s="6" t="e">
        <f t="shared" si="84"/>
        <v>#REF!</v>
      </c>
      <c r="CH193" s="6" t="e">
        <f t="shared" si="85"/>
        <v>#REF!</v>
      </c>
      <c r="CL193" s="82"/>
      <c r="CM193" s="6" t="e">
        <f t="shared" si="86"/>
        <v>#REF!</v>
      </c>
      <c r="CN193" s="6" t="e">
        <f t="shared" si="87"/>
        <v>#REF!</v>
      </c>
    </row>
    <row r="194" spans="1:92" x14ac:dyDescent="0.25">
      <c r="A194" s="22">
        <v>192</v>
      </c>
      <c r="B194" s="23">
        <v>189</v>
      </c>
      <c r="C194" s="67" t="s">
        <v>14</v>
      </c>
      <c r="D194" s="52" t="s">
        <v>1373</v>
      </c>
      <c r="E194" s="23">
        <v>102234</v>
      </c>
      <c r="F194" s="24" t="s">
        <v>1707</v>
      </c>
      <c r="G194" s="24" t="s">
        <v>1645</v>
      </c>
      <c r="H194" s="71" t="str">
        <f t="shared" si="61"/>
        <v>115141-10071179522768</v>
      </c>
      <c r="I194" s="23">
        <v>115141</v>
      </c>
      <c r="J194" s="54" t="s">
        <v>1639</v>
      </c>
      <c r="K194" s="24" t="s">
        <v>19</v>
      </c>
      <c r="L194" s="24" t="s">
        <v>1218</v>
      </c>
      <c r="M194" s="24" t="s">
        <v>21</v>
      </c>
      <c r="N194" s="25">
        <v>45108</v>
      </c>
      <c r="O194" s="25">
        <v>45473</v>
      </c>
      <c r="P194" s="10"/>
      <c r="Q194" s="10"/>
      <c r="R194" s="10"/>
      <c r="S194" s="11"/>
      <c r="T194" s="14"/>
      <c r="U194" s="14"/>
      <c r="V194" s="14" t="e">
        <f>VLOOKUP(E194,#REF!,14,FALSE)</f>
        <v>#REF!</v>
      </c>
      <c r="W194" s="14"/>
      <c r="X194" s="18"/>
      <c r="Y194" s="18"/>
      <c r="Z194" s="18"/>
      <c r="AA194" s="18"/>
      <c r="AB194" s="6"/>
      <c r="AC194" s="26">
        <v>517</v>
      </c>
      <c r="AD194" s="26">
        <v>342</v>
      </c>
      <c r="AE194" s="26">
        <v>73</v>
      </c>
      <c r="AF194" s="26"/>
      <c r="AG194" s="26"/>
      <c r="AH194" s="26"/>
      <c r="AI194" s="26"/>
      <c r="AJ194" s="26">
        <v>1</v>
      </c>
      <c r="AK194" s="26"/>
      <c r="AL194" s="26"/>
      <c r="AM194" s="26"/>
      <c r="AN194" s="26"/>
      <c r="AO194" s="26">
        <v>29</v>
      </c>
      <c r="AP194" s="26"/>
      <c r="AQ194" s="26"/>
      <c r="AR194" s="26"/>
      <c r="AS194" s="26">
        <v>3</v>
      </c>
      <c r="AT194" s="26"/>
      <c r="AU194" s="26"/>
      <c r="AV194" s="26">
        <v>8</v>
      </c>
      <c r="AW194" s="26"/>
      <c r="AX194" s="26"/>
      <c r="AY194" s="26"/>
      <c r="AZ194" s="26"/>
      <c r="BA194" s="26"/>
      <c r="BB194" s="26">
        <v>56</v>
      </c>
      <c r="BC194" s="26"/>
      <c r="BD194" s="26"/>
      <c r="BE194" s="26"/>
      <c r="BF194" s="26"/>
      <c r="BG194" s="26"/>
      <c r="BH194" s="26">
        <f t="shared" si="62"/>
        <v>512</v>
      </c>
      <c r="BI194" s="6" t="e">
        <f t="shared" si="95"/>
        <v>#REF!</v>
      </c>
      <c r="BJ194" s="6" t="e">
        <f t="shared" si="75"/>
        <v>#REF!</v>
      </c>
      <c r="BM194" s="6" t="e">
        <f t="shared" si="64"/>
        <v>#REF!</v>
      </c>
      <c r="BN194" s="6" t="e">
        <f t="shared" si="65"/>
        <v>#REF!</v>
      </c>
      <c r="BO194" s="82" t="e">
        <f t="shared" si="66"/>
        <v>#REF!</v>
      </c>
      <c r="BP194" s="6" t="e">
        <f t="shared" si="76"/>
        <v>#REF!</v>
      </c>
      <c r="BQ194" s="6" t="e">
        <f t="shared" si="77"/>
        <v>#REF!</v>
      </c>
      <c r="BU194" s="6" t="e">
        <f t="shared" si="78"/>
        <v>#REF!</v>
      </c>
      <c r="BX194" s="6" t="e">
        <f t="shared" si="79"/>
        <v>#REF!</v>
      </c>
      <c r="BY194" s="6" t="e">
        <f t="shared" si="80"/>
        <v>#REF!</v>
      </c>
      <c r="BZ194" s="82" t="e">
        <f t="shared" si="81"/>
        <v>#REF!</v>
      </c>
      <c r="CA194" s="6" t="e">
        <f t="shared" si="82"/>
        <v>#REF!</v>
      </c>
      <c r="CB194" s="6" t="e">
        <f t="shared" si="83"/>
        <v>#REF!</v>
      </c>
      <c r="CF194" s="82"/>
      <c r="CG194" s="6" t="e">
        <f t="shared" si="84"/>
        <v>#REF!</v>
      </c>
      <c r="CH194" s="6" t="e">
        <f t="shared" si="85"/>
        <v>#REF!</v>
      </c>
      <c r="CL194" s="82"/>
      <c r="CM194" s="6" t="e">
        <f t="shared" si="86"/>
        <v>#REF!</v>
      </c>
      <c r="CN194" s="6" t="e">
        <f t="shared" si="87"/>
        <v>#REF!</v>
      </c>
    </row>
    <row r="195" spans="1:92" x14ac:dyDescent="0.25">
      <c r="A195" s="22">
        <v>193</v>
      </c>
      <c r="B195" s="23">
        <v>190</v>
      </c>
      <c r="C195" s="67" t="s">
        <v>14</v>
      </c>
      <c r="D195" s="52" t="s">
        <v>1374</v>
      </c>
      <c r="E195" s="23">
        <v>134104</v>
      </c>
      <c r="F195" s="24" t="s">
        <v>1708</v>
      </c>
      <c r="G195" s="24" t="s">
        <v>1649</v>
      </c>
      <c r="H195" s="71" t="str">
        <f t="shared" si="61"/>
        <v>115141-10071179188100</v>
      </c>
      <c r="I195" s="23">
        <v>115141</v>
      </c>
      <c r="J195" s="54" t="s">
        <v>1639</v>
      </c>
      <c r="K195" s="24" t="s">
        <v>19</v>
      </c>
      <c r="L195" s="24" t="s">
        <v>130</v>
      </c>
      <c r="M195" s="24" t="s">
        <v>21</v>
      </c>
      <c r="N195" s="25">
        <v>45108</v>
      </c>
      <c r="O195" s="25">
        <v>45473</v>
      </c>
      <c r="P195" s="10"/>
      <c r="Q195" s="10"/>
      <c r="R195" s="10"/>
      <c r="S195" s="11"/>
      <c r="T195" s="14"/>
      <c r="U195" s="14"/>
      <c r="V195" s="14" t="e">
        <f>VLOOKUP(E195,#REF!,14,FALSE)</f>
        <v>#REF!</v>
      </c>
      <c r="W195" s="14"/>
      <c r="X195" s="18"/>
      <c r="Y195" s="18"/>
      <c r="Z195" s="18"/>
      <c r="AA195" s="18"/>
      <c r="AB195" s="6"/>
      <c r="AC195" s="26">
        <v>1983</v>
      </c>
      <c r="AD195" s="26">
        <v>73</v>
      </c>
      <c r="AE195" s="26"/>
      <c r="AF195" s="26">
        <v>46</v>
      </c>
      <c r="AG195" s="26"/>
      <c r="AH195" s="26">
        <v>1</v>
      </c>
      <c r="AI195" s="26"/>
      <c r="AJ195" s="26"/>
      <c r="AK195" s="26"/>
      <c r="AL195" s="26"/>
      <c r="AM195" s="26"/>
      <c r="AN195" s="26">
        <v>112</v>
      </c>
      <c r="AO195" s="26"/>
      <c r="AP195" s="26"/>
      <c r="AQ195" s="26">
        <v>1</v>
      </c>
      <c r="AR195" s="26"/>
      <c r="AS195" s="26"/>
      <c r="AT195" s="26"/>
      <c r="AU195" s="26">
        <v>3</v>
      </c>
      <c r="AV195" s="26"/>
      <c r="AW195" s="26"/>
      <c r="AX195" s="26">
        <v>5</v>
      </c>
      <c r="AY195" s="26"/>
      <c r="AZ195" s="26"/>
      <c r="BA195" s="26">
        <v>6</v>
      </c>
      <c r="BB195" s="26"/>
      <c r="BC195" s="26"/>
      <c r="BD195" s="26"/>
      <c r="BE195" s="26"/>
      <c r="BF195" s="26"/>
      <c r="BG195" s="26"/>
      <c r="BH195" s="26">
        <f t="shared" si="62"/>
        <v>247</v>
      </c>
      <c r="BI195" s="6" t="e">
        <f t="shared" si="95"/>
        <v>#REF!</v>
      </c>
      <c r="BJ195" s="6" t="e">
        <f t="shared" si="75"/>
        <v>#REF!</v>
      </c>
      <c r="BM195" s="6" t="e">
        <f t="shared" si="64"/>
        <v>#REF!</v>
      </c>
      <c r="BN195" s="6" t="e">
        <f t="shared" si="65"/>
        <v>#REF!</v>
      </c>
      <c r="BO195" s="82" t="e">
        <f t="shared" si="66"/>
        <v>#REF!</v>
      </c>
      <c r="BP195" s="6" t="e">
        <f t="shared" si="76"/>
        <v>#REF!</v>
      </c>
      <c r="BQ195" s="6" t="e">
        <f t="shared" si="77"/>
        <v>#REF!</v>
      </c>
      <c r="BU195" s="6" t="e">
        <f t="shared" si="78"/>
        <v>#REF!</v>
      </c>
      <c r="BX195" s="6" t="e">
        <f t="shared" si="79"/>
        <v>#REF!</v>
      </c>
      <c r="BY195" s="6" t="e">
        <f t="shared" si="80"/>
        <v>#REF!</v>
      </c>
      <c r="BZ195" s="82" t="e">
        <f t="shared" si="81"/>
        <v>#REF!</v>
      </c>
      <c r="CA195" s="6" t="e">
        <f t="shared" si="82"/>
        <v>#REF!</v>
      </c>
      <c r="CB195" s="6" t="e">
        <f t="shared" si="83"/>
        <v>#REF!</v>
      </c>
      <c r="CF195" s="82"/>
      <c r="CG195" s="6" t="e">
        <f t="shared" si="84"/>
        <v>#REF!</v>
      </c>
      <c r="CH195" s="6" t="e">
        <f t="shared" si="85"/>
        <v>#REF!</v>
      </c>
      <c r="CL195" s="82"/>
      <c r="CM195" s="6" t="e">
        <f t="shared" si="86"/>
        <v>#REF!</v>
      </c>
      <c r="CN195" s="6" t="e">
        <f t="shared" si="87"/>
        <v>#REF!</v>
      </c>
    </row>
    <row r="196" spans="1:92" x14ac:dyDescent="0.25">
      <c r="A196" s="22">
        <v>194</v>
      </c>
      <c r="B196" s="23">
        <v>191</v>
      </c>
      <c r="C196" s="67" t="s">
        <v>14</v>
      </c>
      <c r="D196" s="52" t="s">
        <v>1375</v>
      </c>
      <c r="E196" s="23">
        <v>134105</v>
      </c>
      <c r="F196" s="24" t="s">
        <v>1709</v>
      </c>
      <c r="G196" s="24" t="s">
        <v>1650</v>
      </c>
      <c r="H196" s="71" t="str">
        <f t="shared" ref="H196:H259" si="96">_xlfn.CONCAT(I196,"-",F196)</f>
        <v>115141-10071179189251</v>
      </c>
      <c r="I196" s="23">
        <v>115141</v>
      </c>
      <c r="J196" s="54" t="s">
        <v>1639</v>
      </c>
      <c r="K196" s="24" t="s">
        <v>19</v>
      </c>
      <c r="L196" s="24" t="s">
        <v>130</v>
      </c>
      <c r="M196" s="24" t="s">
        <v>21</v>
      </c>
      <c r="N196" s="25">
        <v>45108</v>
      </c>
      <c r="O196" s="25">
        <v>45473</v>
      </c>
      <c r="P196" s="10"/>
      <c r="Q196" s="10"/>
      <c r="R196" s="10"/>
      <c r="S196" s="11"/>
      <c r="T196" s="14"/>
      <c r="U196" s="14"/>
      <c r="V196" s="14" t="e">
        <f>VLOOKUP(E196,#REF!,14,FALSE)</f>
        <v>#REF!</v>
      </c>
      <c r="W196" s="14"/>
      <c r="X196" s="18"/>
      <c r="Y196" s="18"/>
      <c r="Z196" s="18"/>
      <c r="AA196" s="18"/>
      <c r="AB196" s="6"/>
      <c r="AC196" s="26">
        <v>477</v>
      </c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>
        <v>143</v>
      </c>
      <c r="AO196" s="26"/>
      <c r="AP196" s="26"/>
      <c r="AQ196" s="26"/>
      <c r="AR196" s="26"/>
      <c r="AS196" s="26"/>
      <c r="AT196" s="26"/>
      <c r="AU196" s="26"/>
      <c r="AV196" s="26"/>
      <c r="AW196" s="26"/>
      <c r="AX196" s="26">
        <v>1</v>
      </c>
      <c r="AY196" s="26"/>
      <c r="AZ196" s="26"/>
      <c r="BA196" s="26"/>
      <c r="BB196" s="26"/>
      <c r="BC196" s="26"/>
      <c r="BD196" s="26"/>
      <c r="BE196" s="26"/>
      <c r="BF196" s="26"/>
      <c r="BG196" s="26"/>
      <c r="BH196" s="26">
        <f t="shared" ref="BH196:BH259" si="97">SUM(AD196:BG196)</f>
        <v>144</v>
      </c>
      <c r="BI196" s="6" t="e">
        <f t="shared" si="95"/>
        <v>#REF!</v>
      </c>
      <c r="BJ196" s="6" t="e">
        <f t="shared" si="75"/>
        <v>#REF!</v>
      </c>
      <c r="BM196" s="6" t="e">
        <f t="shared" ref="BM196:BM259" si="98">BJ196+BK196+BL196</f>
        <v>#REF!</v>
      </c>
      <c r="BN196" s="6" t="e">
        <f t="shared" ref="BN196:BN259" si="99">(BJ196+BK196)-BI196</f>
        <v>#REF!</v>
      </c>
      <c r="BO196" s="82" t="e">
        <f t="shared" ref="BO196:BO259" si="100">((BJ196+BK196)-BI196)/(BJ196+BK196)</f>
        <v>#REF!</v>
      </c>
      <c r="BP196" s="6" t="e">
        <f t="shared" si="76"/>
        <v>#REF!</v>
      </c>
      <c r="BQ196" s="6" t="e">
        <f t="shared" si="77"/>
        <v>#REF!</v>
      </c>
      <c r="BU196" s="6" t="e">
        <f t="shared" si="78"/>
        <v>#REF!</v>
      </c>
      <c r="BX196" s="6" t="e">
        <f t="shared" si="79"/>
        <v>#REF!</v>
      </c>
      <c r="BY196" s="6" t="e">
        <f t="shared" si="80"/>
        <v>#REF!</v>
      </c>
      <c r="BZ196" s="82" t="e">
        <f t="shared" si="81"/>
        <v>#REF!</v>
      </c>
      <c r="CA196" s="6" t="e">
        <f t="shared" si="82"/>
        <v>#REF!</v>
      </c>
      <c r="CB196" s="6" t="e">
        <f t="shared" si="83"/>
        <v>#REF!</v>
      </c>
      <c r="CF196" s="82"/>
      <c r="CG196" s="6" t="e">
        <f t="shared" si="84"/>
        <v>#REF!</v>
      </c>
      <c r="CH196" s="6" t="e">
        <f t="shared" si="85"/>
        <v>#REF!</v>
      </c>
      <c r="CL196" s="82"/>
      <c r="CM196" s="6" t="e">
        <f t="shared" si="86"/>
        <v>#REF!</v>
      </c>
      <c r="CN196" s="6" t="e">
        <f t="shared" si="87"/>
        <v>#REF!</v>
      </c>
    </row>
    <row r="197" spans="1:92" x14ac:dyDescent="0.25">
      <c r="A197" s="22">
        <v>195</v>
      </c>
      <c r="B197" s="23">
        <v>192</v>
      </c>
      <c r="C197" s="67" t="s">
        <v>14</v>
      </c>
      <c r="D197" s="52" t="s">
        <v>1376</v>
      </c>
      <c r="E197" s="23">
        <v>134422</v>
      </c>
      <c r="F197" s="24" t="s">
        <v>1710</v>
      </c>
      <c r="G197" s="24" t="s">
        <v>1651</v>
      </c>
      <c r="H197" s="71" t="str">
        <f t="shared" si="96"/>
        <v>115141-10071179187332</v>
      </c>
      <c r="I197" s="23">
        <v>115141</v>
      </c>
      <c r="J197" s="54" t="s">
        <v>1639</v>
      </c>
      <c r="K197" s="24" t="s">
        <v>19</v>
      </c>
      <c r="L197" s="24" t="s">
        <v>1652</v>
      </c>
      <c r="M197" s="24" t="s">
        <v>21</v>
      </c>
      <c r="N197" s="25">
        <v>45108</v>
      </c>
      <c r="O197" s="25">
        <v>45473</v>
      </c>
      <c r="P197" s="10"/>
      <c r="Q197" s="10"/>
      <c r="R197" s="10"/>
      <c r="S197" s="11"/>
      <c r="T197" s="14"/>
      <c r="U197" s="14"/>
      <c r="V197" s="14" t="e">
        <f>VLOOKUP(E197,#REF!,14,FALSE)</f>
        <v>#REF!</v>
      </c>
      <c r="W197" s="14"/>
      <c r="X197" s="18"/>
      <c r="Y197" s="18"/>
      <c r="Z197" s="18"/>
      <c r="AA197" s="18"/>
      <c r="AB197" s="6"/>
      <c r="AC197" s="26">
        <v>1465</v>
      </c>
      <c r="AD197" s="26"/>
      <c r="AE197" s="26">
        <v>2</v>
      </c>
      <c r="AF197" s="26">
        <v>20</v>
      </c>
      <c r="AG197" s="26"/>
      <c r="AH197" s="26">
        <v>4</v>
      </c>
      <c r="AI197" s="26"/>
      <c r="AJ197" s="26"/>
      <c r="AK197" s="26"/>
      <c r="AL197" s="26"/>
      <c r="AM197" s="26"/>
      <c r="AN197" s="26">
        <v>100</v>
      </c>
      <c r="AO197" s="26">
        <v>50</v>
      </c>
      <c r="AP197" s="26"/>
      <c r="AQ197" s="26"/>
      <c r="AR197" s="26">
        <v>1</v>
      </c>
      <c r="AS197" s="26"/>
      <c r="AT197" s="26"/>
      <c r="AU197" s="26">
        <v>57</v>
      </c>
      <c r="AV197" s="26"/>
      <c r="AW197" s="26"/>
      <c r="AX197" s="26">
        <v>6</v>
      </c>
      <c r="AY197" s="26"/>
      <c r="AZ197" s="26"/>
      <c r="BA197" s="26"/>
      <c r="BB197" s="26">
        <v>14</v>
      </c>
      <c r="BC197" s="26">
        <v>66</v>
      </c>
      <c r="BD197" s="26"/>
      <c r="BE197" s="26">
        <v>5</v>
      </c>
      <c r="BF197" s="26"/>
      <c r="BG197" s="26"/>
      <c r="BH197" s="26">
        <f t="shared" si="97"/>
        <v>325</v>
      </c>
      <c r="BI197" s="6" t="e">
        <f t="shared" si="95"/>
        <v>#REF!</v>
      </c>
      <c r="BJ197" s="6" t="e">
        <f t="shared" si="75"/>
        <v>#REF!</v>
      </c>
      <c r="BM197" s="6" t="e">
        <f t="shared" si="98"/>
        <v>#REF!</v>
      </c>
      <c r="BN197" s="6" t="e">
        <f t="shared" si="99"/>
        <v>#REF!</v>
      </c>
      <c r="BO197" s="82" t="e">
        <f t="shared" si="100"/>
        <v>#REF!</v>
      </c>
      <c r="BP197" s="6" t="e">
        <f t="shared" si="76"/>
        <v>#REF!</v>
      </c>
      <c r="BQ197" s="6" t="e">
        <f t="shared" si="77"/>
        <v>#REF!</v>
      </c>
      <c r="BU197" s="6" t="e">
        <f t="shared" si="78"/>
        <v>#REF!</v>
      </c>
      <c r="BX197" s="6" t="e">
        <f t="shared" si="79"/>
        <v>#REF!</v>
      </c>
      <c r="BY197" s="6" t="e">
        <f t="shared" si="80"/>
        <v>#REF!</v>
      </c>
      <c r="BZ197" s="82" t="e">
        <f t="shared" si="81"/>
        <v>#REF!</v>
      </c>
      <c r="CA197" s="6" t="e">
        <f t="shared" si="82"/>
        <v>#REF!</v>
      </c>
      <c r="CB197" s="6" t="e">
        <f t="shared" si="83"/>
        <v>#REF!</v>
      </c>
      <c r="CF197" s="82"/>
      <c r="CG197" s="6" t="e">
        <f t="shared" si="84"/>
        <v>#REF!</v>
      </c>
      <c r="CH197" s="6" t="e">
        <f t="shared" si="85"/>
        <v>#REF!</v>
      </c>
      <c r="CL197" s="82"/>
      <c r="CM197" s="6" t="e">
        <f t="shared" si="86"/>
        <v>#REF!</v>
      </c>
      <c r="CN197" s="6" t="e">
        <f t="shared" si="87"/>
        <v>#REF!</v>
      </c>
    </row>
    <row r="198" spans="1:92" x14ac:dyDescent="0.25">
      <c r="A198" s="22">
        <v>196</v>
      </c>
      <c r="B198" s="23">
        <v>193</v>
      </c>
      <c r="C198" s="67" t="s">
        <v>14</v>
      </c>
      <c r="D198" s="52" t="s">
        <v>1377</v>
      </c>
      <c r="E198" s="23">
        <v>139771</v>
      </c>
      <c r="F198" s="24" t="s">
        <v>1711</v>
      </c>
      <c r="G198" s="24" t="s">
        <v>1653</v>
      </c>
      <c r="H198" s="71" t="str">
        <f t="shared" si="96"/>
        <v>115141-10071179034841</v>
      </c>
      <c r="I198" s="23">
        <v>115141</v>
      </c>
      <c r="J198" s="54" t="s">
        <v>1639</v>
      </c>
      <c r="K198" s="24" t="s">
        <v>19</v>
      </c>
      <c r="L198" s="24" t="s">
        <v>1218</v>
      </c>
      <c r="M198" s="24" t="s">
        <v>21</v>
      </c>
      <c r="N198" s="25">
        <v>45108</v>
      </c>
      <c r="O198" s="25">
        <v>45473</v>
      </c>
      <c r="P198" s="10"/>
      <c r="Q198" s="10"/>
      <c r="R198" s="10"/>
      <c r="S198" s="11"/>
      <c r="T198" s="14"/>
      <c r="U198" s="14"/>
      <c r="V198" s="14" t="e">
        <f>VLOOKUP(E198,#REF!,14,FALSE)</f>
        <v>#REF!</v>
      </c>
      <c r="W198" s="14"/>
      <c r="X198" s="18"/>
      <c r="Y198" s="18"/>
      <c r="Z198" s="18"/>
      <c r="AA198" s="18"/>
      <c r="AB198" s="6"/>
      <c r="AC198" s="26">
        <v>634</v>
      </c>
      <c r="AD198" s="26">
        <v>168</v>
      </c>
      <c r="AE198" s="26"/>
      <c r="AF198" s="26"/>
      <c r="AG198" s="26"/>
      <c r="AH198" s="26">
        <v>15</v>
      </c>
      <c r="AI198" s="26"/>
      <c r="AJ198" s="26"/>
      <c r="AK198" s="26"/>
      <c r="AL198" s="26"/>
      <c r="AM198" s="26"/>
      <c r="AN198" s="26"/>
      <c r="AO198" s="26">
        <v>32</v>
      </c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>
        <f t="shared" si="97"/>
        <v>215</v>
      </c>
      <c r="BI198" s="6" t="e">
        <f t="shared" si="95"/>
        <v>#REF!</v>
      </c>
      <c r="BJ198" s="6" t="e">
        <f t="shared" si="75"/>
        <v>#REF!</v>
      </c>
      <c r="BM198" s="6" t="e">
        <f t="shared" si="98"/>
        <v>#REF!</v>
      </c>
      <c r="BN198" s="6" t="e">
        <f t="shared" si="99"/>
        <v>#REF!</v>
      </c>
      <c r="BO198" s="82" t="e">
        <f t="shared" si="100"/>
        <v>#REF!</v>
      </c>
      <c r="BP198" s="6" t="e">
        <f t="shared" si="76"/>
        <v>#REF!</v>
      </c>
      <c r="BQ198" s="6" t="e">
        <f t="shared" si="77"/>
        <v>#REF!</v>
      </c>
      <c r="BU198" s="6" t="e">
        <f t="shared" si="78"/>
        <v>#REF!</v>
      </c>
      <c r="BX198" s="6" t="e">
        <f t="shared" si="79"/>
        <v>#REF!</v>
      </c>
      <c r="BY198" s="6" t="e">
        <f t="shared" si="80"/>
        <v>#REF!</v>
      </c>
      <c r="BZ198" s="82" t="e">
        <f t="shared" si="81"/>
        <v>#REF!</v>
      </c>
      <c r="CA198" s="6" t="e">
        <f t="shared" si="82"/>
        <v>#REF!</v>
      </c>
      <c r="CB198" s="6" t="e">
        <f t="shared" si="83"/>
        <v>#REF!</v>
      </c>
      <c r="CF198" s="82"/>
      <c r="CG198" s="6" t="e">
        <f t="shared" si="84"/>
        <v>#REF!</v>
      </c>
      <c r="CH198" s="6" t="e">
        <f t="shared" si="85"/>
        <v>#REF!</v>
      </c>
      <c r="CL198" s="82"/>
      <c r="CM198" s="6" t="e">
        <f t="shared" si="86"/>
        <v>#REF!</v>
      </c>
      <c r="CN198" s="6" t="e">
        <f t="shared" si="87"/>
        <v>#REF!</v>
      </c>
    </row>
    <row r="199" spans="1:92" x14ac:dyDescent="0.25">
      <c r="A199" s="22">
        <v>197</v>
      </c>
      <c r="B199" s="23">
        <v>194</v>
      </c>
      <c r="C199" s="67" t="s">
        <v>14</v>
      </c>
      <c r="D199" s="52" t="s">
        <v>1378</v>
      </c>
      <c r="E199" s="23">
        <v>141344</v>
      </c>
      <c r="F199" s="24" t="s">
        <v>1712</v>
      </c>
      <c r="G199" s="24" t="s">
        <v>1654</v>
      </c>
      <c r="H199" s="71" t="str">
        <f t="shared" si="96"/>
        <v>115141-10071179824664</v>
      </c>
      <c r="I199" s="23">
        <v>115141</v>
      </c>
      <c r="J199" s="54" t="s">
        <v>1639</v>
      </c>
      <c r="K199" s="24" t="s">
        <v>19</v>
      </c>
      <c r="L199" s="24" t="s">
        <v>1335</v>
      </c>
      <c r="M199" s="24" t="s">
        <v>21</v>
      </c>
      <c r="N199" s="25">
        <v>45108</v>
      </c>
      <c r="O199" s="25">
        <v>45473</v>
      </c>
      <c r="P199" s="10"/>
      <c r="Q199" s="10"/>
      <c r="R199" s="10"/>
      <c r="S199" s="11"/>
      <c r="T199" s="14"/>
      <c r="U199" s="14"/>
      <c r="V199" s="14" t="e">
        <f>VLOOKUP(E199,#REF!,14,FALSE)</f>
        <v>#REF!</v>
      </c>
      <c r="W199" s="14"/>
      <c r="X199" s="18"/>
      <c r="Y199" s="18"/>
      <c r="Z199" s="18"/>
      <c r="AA199" s="18"/>
      <c r="AB199" s="6"/>
      <c r="AC199" s="26">
        <v>2865</v>
      </c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>
        <v>594</v>
      </c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>
        <f t="shared" si="97"/>
        <v>594</v>
      </c>
      <c r="BI199" s="6" t="e">
        <f t="shared" si="95"/>
        <v>#REF!</v>
      </c>
      <c r="BJ199" s="6" t="e">
        <f t="shared" si="75"/>
        <v>#REF!</v>
      </c>
      <c r="BM199" s="6" t="e">
        <f t="shared" si="98"/>
        <v>#REF!</v>
      </c>
      <c r="BN199" s="6" t="e">
        <f t="shared" si="99"/>
        <v>#REF!</v>
      </c>
      <c r="BO199" s="82" t="e">
        <f t="shared" si="100"/>
        <v>#REF!</v>
      </c>
      <c r="BP199" s="6" t="e">
        <f t="shared" si="76"/>
        <v>#REF!</v>
      </c>
      <c r="BQ199" s="6" t="e">
        <f t="shared" si="77"/>
        <v>#REF!</v>
      </c>
      <c r="BU199" s="6" t="e">
        <f t="shared" si="78"/>
        <v>#REF!</v>
      </c>
      <c r="BX199" s="6" t="e">
        <f t="shared" si="79"/>
        <v>#REF!</v>
      </c>
      <c r="BY199" s="6" t="e">
        <f t="shared" si="80"/>
        <v>#REF!</v>
      </c>
      <c r="BZ199" s="82" t="e">
        <f t="shared" si="81"/>
        <v>#REF!</v>
      </c>
      <c r="CA199" s="6" t="e">
        <f t="shared" si="82"/>
        <v>#REF!</v>
      </c>
      <c r="CB199" s="6" t="e">
        <f t="shared" si="83"/>
        <v>#REF!</v>
      </c>
      <c r="CF199" s="82"/>
      <c r="CG199" s="6" t="e">
        <f t="shared" si="84"/>
        <v>#REF!</v>
      </c>
      <c r="CH199" s="6" t="e">
        <f t="shared" si="85"/>
        <v>#REF!</v>
      </c>
      <c r="CL199" s="82"/>
      <c r="CM199" s="6" t="e">
        <f t="shared" si="86"/>
        <v>#REF!</v>
      </c>
      <c r="CN199" s="6" t="e">
        <f t="shared" si="87"/>
        <v>#REF!</v>
      </c>
    </row>
    <row r="200" spans="1:92" x14ac:dyDescent="0.25">
      <c r="A200" s="22">
        <v>198</v>
      </c>
      <c r="B200" s="23">
        <v>195</v>
      </c>
      <c r="C200" s="67" t="s">
        <v>14</v>
      </c>
      <c r="D200" s="52" t="s">
        <v>1379</v>
      </c>
      <c r="E200" s="23">
        <v>149528</v>
      </c>
      <c r="F200" s="24" t="s">
        <v>1713</v>
      </c>
      <c r="G200" s="24" t="s">
        <v>1657</v>
      </c>
      <c r="H200" s="71" t="str">
        <f t="shared" si="96"/>
        <v>115141-10071179004189</v>
      </c>
      <c r="I200" s="23">
        <v>115141</v>
      </c>
      <c r="J200" s="54" t="s">
        <v>1639</v>
      </c>
      <c r="K200" s="24" t="s">
        <v>19</v>
      </c>
      <c r="L200" s="24" t="s">
        <v>125</v>
      </c>
      <c r="M200" s="24" t="s">
        <v>21</v>
      </c>
      <c r="N200" s="25">
        <v>45108</v>
      </c>
      <c r="O200" s="25">
        <v>45473</v>
      </c>
      <c r="P200" s="10"/>
      <c r="Q200" s="10"/>
      <c r="R200" s="10"/>
      <c r="S200" s="11"/>
      <c r="T200" s="14"/>
      <c r="U200" s="14"/>
      <c r="V200" s="14" t="e">
        <f>VLOOKUP(E200,#REF!,14,FALSE)</f>
        <v>#REF!</v>
      </c>
      <c r="W200" s="14"/>
      <c r="X200" s="18"/>
      <c r="Y200" s="18"/>
      <c r="Z200" s="18"/>
      <c r="AA200" s="18"/>
      <c r="AB200" s="6"/>
      <c r="AC200" s="26">
        <v>4179</v>
      </c>
      <c r="AD200" s="26"/>
      <c r="AE200" s="26">
        <v>22</v>
      </c>
      <c r="AF200" s="26">
        <v>47</v>
      </c>
      <c r="AG200" s="26">
        <v>121</v>
      </c>
      <c r="AH200" s="26">
        <v>28</v>
      </c>
      <c r="AI200" s="26">
        <v>3</v>
      </c>
      <c r="AJ200" s="26"/>
      <c r="AK200" s="26">
        <v>19</v>
      </c>
      <c r="AL200" s="26">
        <v>6</v>
      </c>
      <c r="AM200" s="26"/>
      <c r="AN200" s="26"/>
      <c r="AO200" s="26">
        <v>7</v>
      </c>
      <c r="AP200" s="26">
        <v>3</v>
      </c>
      <c r="AQ200" s="26">
        <v>1005</v>
      </c>
      <c r="AR200" s="26">
        <v>10</v>
      </c>
      <c r="AS200" s="26">
        <v>115</v>
      </c>
      <c r="AT200" s="26"/>
      <c r="AU200" s="26"/>
      <c r="AV200" s="26"/>
      <c r="AW200" s="26">
        <v>6</v>
      </c>
      <c r="AX200" s="26">
        <v>10</v>
      </c>
      <c r="AY200" s="26"/>
      <c r="AZ200" s="26"/>
      <c r="BA200" s="26">
        <v>12</v>
      </c>
      <c r="BB200" s="26">
        <v>81</v>
      </c>
      <c r="BC200" s="26">
        <v>23</v>
      </c>
      <c r="BD200" s="26"/>
      <c r="BE200" s="26"/>
      <c r="BF200" s="26">
        <v>15</v>
      </c>
      <c r="BG200" s="26"/>
      <c r="BH200" s="26">
        <f t="shared" si="97"/>
        <v>1533</v>
      </c>
      <c r="BI200" s="6" t="e">
        <f t="shared" si="95"/>
        <v>#REF!</v>
      </c>
      <c r="BJ200" s="6" t="e">
        <f t="shared" si="75"/>
        <v>#REF!</v>
      </c>
      <c r="BM200" s="6" t="e">
        <f t="shared" si="98"/>
        <v>#REF!</v>
      </c>
      <c r="BN200" s="6" t="e">
        <f t="shared" si="99"/>
        <v>#REF!</v>
      </c>
      <c r="BO200" s="82" t="e">
        <f t="shared" si="100"/>
        <v>#REF!</v>
      </c>
      <c r="BP200" s="6" t="e">
        <f t="shared" si="76"/>
        <v>#REF!</v>
      </c>
      <c r="BQ200" s="6" t="e">
        <f t="shared" si="77"/>
        <v>#REF!</v>
      </c>
      <c r="BU200" s="6" t="e">
        <f t="shared" si="78"/>
        <v>#REF!</v>
      </c>
      <c r="BX200" s="6" t="e">
        <f t="shared" si="79"/>
        <v>#REF!</v>
      </c>
      <c r="BY200" s="6" t="e">
        <f t="shared" si="80"/>
        <v>#REF!</v>
      </c>
      <c r="BZ200" s="82" t="e">
        <f t="shared" si="81"/>
        <v>#REF!</v>
      </c>
      <c r="CA200" s="6" t="e">
        <f t="shared" si="82"/>
        <v>#REF!</v>
      </c>
      <c r="CB200" s="6" t="e">
        <f t="shared" si="83"/>
        <v>#REF!</v>
      </c>
      <c r="CF200" s="82"/>
      <c r="CG200" s="6" t="e">
        <f t="shared" si="84"/>
        <v>#REF!</v>
      </c>
      <c r="CH200" s="6" t="e">
        <f t="shared" si="85"/>
        <v>#REF!</v>
      </c>
      <c r="CL200" s="82"/>
      <c r="CM200" s="6" t="e">
        <f t="shared" si="86"/>
        <v>#REF!</v>
      </c>
      <c r="CN200" s="6" t="e">
        <f t="shared" si="87"/>
        <v>#REF!</v>
      </c>
    </row>
    <row r="201" spans="1:92" x14ac:dyDescent="0.25">
      <c r="A201" s="22">
        <v>199</v>
      </c>
      <c r="B201" s="23">
        <v>196</v>
      </c>
      <c r="C201" s="67" t="s">
        <v>14</v>
      </c>
      <c r="D201" s="52" t="s">
        <v>1380</v>
      </c>
      <c r="E201" s="23">
        <v>149529</v>
      </c>
      <c r="F201" s="24" t="s">
        <v>1714</v>
      </c>
      <c r="G201" s="24" t="s">
        <v>1658</v>
      </c>
      <c r="H201" s="71" t="str">
        <f t="shared" si="96"/>
        <v>115141-10071179430018</v>
      </c>
      <c r="I201" s="23">
        <v>115141</v>
      </c>
      <c r="J201" s="54" t="s">
        <v>1639</v>
      </c>
      <c r="K201" s="24" t="s">
        <v>19</v>
      </c>
      <c r="L201" s="24" t="s">
        <v>125</v>
      </c>
      <c r="M201" s="24" t="s">
        <v>21</v>
      </c>
      <c r="N201" s="25">
        <v>45108</v>
      </c>
      <c r="O201" s="25">
        <v>45473</v>
      </c>
      <c r="P201" s="10"/>
      <c r="Q201" s="10"/>
      <c r="R201" s="10"/>
      <c r="S201" s="11"/>
      <c r="T201" s="14"/>
      <c r="U201" s="14"/>
      <c r="V201" s="14" t="e">
        <f>VLOOKUP(E201,#REF!,14,FALSE)</f>
        <v>#REF!</v>
      </c>
      <c r="W201" s="14"/>
      <c r="X201" s="18"/>
      <c r="Y201" s="18"/>
      <c r="Z201" s="18"/>
      <c r="AA201" s="18"/>
      <c r="AB201" s="6"/>
      <c r="AC201" s="26">
        <v>3626</v>
      </c>
      <c r="AD201" s="26"/>
      <c r="AE201" s="26">
        <v>6</v>
      </c>
      <c r="AF201" s="26">
        <v>35</v>
      </c>
      <c r="AG201" s="26"/>
      <c r="AH201" s="26"/>
      <c r="AI201" s="26"/>
      <c r="AJ201" s="26">
        <v>40</v>
      </c>
      <c r="AK201" s="26"/>
      <c r="AL201" s="26">
        <v>9</v>
      </c>
      <c r="AM201" s="26"/>
      <c r="AN201" s="26"/>
      <c r="AO201" s="26"/>
      <c r="AP201" s="26"/>
      <c r="AQ201" s="26">
        <v>1399</v>
      </c>
      <c r="AR201" s="26">
        <v>1</v>
      </c>
      <c r="AS201" s="26"/>
      <c r="AT201" s="26"/>
      <c r="AU201" s="26"/>
      <c r="AV201" s="26"/>
      <c r="AW201" s="26"/>
      <c r="AX201" s="26"/>
      <c r="AY201" s="26"/>
      <c r="AZ201" s="26"/>
      <c r="BA201" s="26">
        <v>6</v>
      </c>
      <c r="BB201" s="26"/>
      <c r="BC201" s="26">
        <v>72</v>
      </c>
      <c r="BD201" s="26"/>
      <c r="BE201" s="26"/>
      <c r="BF201" s="26">
        <v>3</v>
      </c>
      <c r="BG201" s="26"/>
      <c r="BH201" s="26">
        <f t="shared" si="97"/>
        <v>1571</v>
      </c>
      <c r="BI201" s="6" t="e">
        <f t="shared" si="95"/>
        <v>#REF!</v>
      </c>
      <c r="BJ201" s="6" t="e">
        <f t="shared" si="75"/>
        <v>#REF!</v>
      </c>
      <c r="BM201" s="6" t="e">
        <f t="shared" si="98"/>
        <v>#REF!</v>
      </c>
      <c r="BN201" s="6" t="e">
        <f t="shared" si="99"/>
        <v>#REF!</v>
      </c>
      <c r="BO201" s="82" t="e">
        <f t="shared" si="100"/>
        <v>#REF!</v>
      </c>
      <c r="BP201" s="6" t="e">
        <f t="shared" si="76"/>
        <v>#REF!</v>
      </c>
      <c r="BQ201" s="6" t="e">
        <f t="shared" si="77"/>
        <v>#REF!</v>
      </c>
      <c r="BU201" s="6" t="e">
        <f t="shared" si="78"/>
        <v>#REF!</v>
      </c>
      <c r="BX201" s="6" t="e">
        <f t="shared" si="79"/>
        <v>#REF!</v>
      </c>
      <c r="BY201" s="6" t="e">
        <f t="shared" si="80"/>
        <v>#REF!</v>
      </c>
      <c r="BZ201" s="82" t="e">
        <f t="shared" si="81"/>
        <v>#REF!</v>
      </c>
      <c r="CA201" s="6" t="e">
        <f t="shared" si="82"/>
        <v>#REF!</v>
      </c>
      <c r="CB201" s="6" t="e">
        <f t="shared" si="83"/>
        <v>#REF!</v>
      </c>
      <c r="CF201" s="82"/>
      <c r="CG201" s="6" t="e">
        <f t="shared" si="84"/>
        <v>#REF!</v>
      </c>
      <c r="CH201" s="6" t="e">
        <f t="shared" si="85"/>
        <v>#REF!</v>
      </c>
      <c r="CL201" s="82"/>
      <c r="CM201" s="6" t="e">
        <f t="shared" si="86"/>
        <v>#REF!</v>
      </c>
      <c r="CN201" s="6" t="e">
        <f t="shared" si="87"/>
        <v>#REF!</v>
      </c>
    </row>
    <row r="202" spans="1:92" x14ac:dyDescent="0.25">
      <c r="A202" s="22">
        <v>200</v>
      </c>
      <c r="B202" s="23">
        <v>197</v>
      </c>
      <c r="C202" s="67" t="s">
        <v>14</v>
      </c>
      <c r="D202" s="52" t="s">
        <v>1381</v>
      </c>
      <c r="E202" s="23">
        <v>149540</v>
      </c>
      <c r="F202" s="24" t="s">
        <v>1715</v>
      </c>
      <c r="G202" s="24" t="s">
        <v>1659</v>
      </c>
      <c r="H202" s="71" t="str">
        <f t="shared" si="96"/>
        <v>115141-10071179032175</v>
      </c>
      <c r="I202" s="23">
        <v>115141</v>
      </c>
      <c r="J202" s="54" t="s">
        <v>1639</v>
      </c>
      <c r="K202" s="24" t="s">
        <v>19</v>
      </c>
      <c r="L202" s="24" t="s">
        <v>1660</v>
      </c>
      <c r="M202" s="24" t="s">
        <v>21</v>
      </c>
      <c r="N202" s="25">
        <v>45108</v>
      </c>
      <c r="O202" s="25">
        <v>45473</v>
      </c>
      <c r="P202" s="10"/>
      <c r="Q202" s="10"/>
      <c r="R202" s="10"/>
      <c r="S202" s="11"/>
      <c r="T202" s="14"/>
      <c r="U202" s="14"/>
      <c r="V202" s="14" t="e">
        <f>VLOOKUP(E202,#REF!,14,FALSE)</f>
        <v>#REF!</v>
      </c>
      <c r="W202" s="14"/>
      <c r="X202" s="18"/>
      <c r="Y202" s="18"/>
      <c r="Z202" s="18"/>
      <c r="AA202" s="18"/>
      <c r="AB202" s="6"/>
      <c r="AC202" s="26">
        <v>585</v>
      </c>
      <c r="AD202" s="26"/>
      <c r="AE202" s="26"/>
      <c r="AF202" s="26"/>
      <c r="AG202" s="26"/>
      <c r="AH202" s="26"/>
      <c r="AI202" s="26">
        <v>52</v>
      </c>
      <c r="AJ202" s="26"/>
      <c r="AK202" s="26"/>
      <c r="AL202" s="26"/>
      <c r="AM202" s="26"/>
      <c r="AN202" s="26"/>
      <c r="AO202" s="26">
        <v>189</v>
      </c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>
        <v>7</v>
      </c>
      <c r="BG202" s="26"/>
      <c r="BH202" s="26">
        <f t="shared" si="97"/>
        <v>248</v>
      </c>
      <c r="BI202" s="6" t="e">
        <f t="shared" si="95"/>
        <v>#REF!</v>
      </c>
      <c r="BJ202" s="6" t="e">
        <f t="shared" si="75"/>
        <v>#REF!</v>
      </c>
      <c r="BM202" s="6" t="e">
        <f t="shared" si="98"/>
        <v>#REF!</v>
      </c>
      <c r="BN202" s="6" t="e">
        <f t="shared" si="99"/>
        <v>#REF!</v>
      </c>
      <c r="BO202" s="82" t="e">
        <f t="shared" si="100"/>
        <v>#REF!</v>
      </c>
      <c r="BP202" s="6" t="e">
        <f t="shared" si="76"/>
        <v>#REF!</v>
      </c>
      <c r="BQ202" s="6" t="e">
        <f t="shared" si="77"/>
        <v>#REF!</v>
      </c>
      <c r="BU202" s="6" t="e">
        <f t="shared" si="78"/>
        <v>#REF!</v>
      </c>
      <c r="BX202" s="6" t="e">
        <f t="shared" si="79"/>
        <v>#REF!</v>
      </c>
      <c r="BY202" s="6" t="e">
        <f t="shared" si="80"/>
        <v>#REF!</v>
      </c>
      <c r="BZ202" s="82" t="e">
        <f t="shared" si="81"/>
        <v>#REF!</v>
      </c>
      <c r="CA202" s="6" t="e">
        <f t="shared" si="82"/>
        <v>#REF!</v>
      </c>
      <c r="CB202" s="6" t="e">
        <f t="shared" si="83"/>
        <v>#REF!</v>
      </c>
      <c r="CF202" s="82"/>
      <c r="CG202" s="6" t="e">
        <f t="shared" si="84"/>
        <v>#REF!</v>
      </c>
      <c r="CH202" s="6" t="e">
        <f t="shared" si="85"/>
        <v>#REF!</v>
      </c>
      <c r="CL202" s="82"/>
      <c r="CM202" s="6" t="e">
        <f t="shared" si="86"/>
        <v>#REF!</v>
      </c>
      <c r="CN202" s="6" t="e">
        <f t="shared" si="87"/>
        <v>#REF!</v>
      </c>
    </row>
    <row r="203" spans="1:92" x14ac:dyDescent="0.25">
      <c r="A203" s="22">
        <v>201</v>
      </c>
      <c r="B203" s="23">
        <v>198</v>
      </c>
      <c r="C203" s="24" t="s">
        <v>14</v>
      </c>
      <c r="D203" s="53" t="s">
        <v>1382</v>
      </c>
      <c r="E203" s="23">
        <v>102244</v>
      </c>
      <c r="F203" s="24" t="s">
        <v>1383</v>
      </c>
      <c r="G203" s="24" t="s">
        <v>1384</v>
      </c>
      <c r="H203" s="71" t="str">
        <f t="shared" si="96"/>
        <v>100479-WWB5160</v>
      </c>
      <c r="I203" s="23">
        <v>100479</v>
      </c>
      <c r="J203" s="24" t="s">
        <v>1385</v>
      </c>
      <c r="K203" s="24" t="s">
        <v>19</v>
      </c>
      <c r="L203" s="24" t="s">
        <v>1386</v>
      </c>
      <c r="M203" s="24" t="s">
        <v>21</v>
      </c>
      <c r="N203" s="25">
        <v>45108</v>
      </c>
      <c r="O203" s="25">
        <v>45473</v>
      </c>
      <c r="P203" s="10"/>
      <c r="Q203" s="10"/>
      <c r="R203" s="10">
        <v>29.91</v>
      </c>
      <c r="S203" s="11" t="s">
        <v>1692</v>
      </c>
      <c r="T203" s="14"/>
      <c r="U203" s="14"/>
      <c r="V203" s="14">
        <f>R203</f>
        <v>29.91</v>
      </c>
      <c r="W203" s="14"/>
      <c r="X203" s="18"/>
      <c r="Y203" s="18"/>
      <c r="Z203" s="18"/>
      <c r="AA203" s="18"/>
      <c r="AB203" s="6"/>
      <c r="AC203" s="26">
        <v>6340</v>
      </c>
      <c r="AD203" s="26">
        <v>25</v>
      </c>
      <c r="AE203" s="26"/>
      <c r="AF203" s="26"/>
      <c r="AG203" s="26">
        <v>1</v>
      </c>
      <c r="AH203" s="26"/>
      <c r="AI203" s="26">
        <v>48</v>
      </c>
      <c r="AJ203" s="26">
        <v>9</v>
      </c>
      <c r="AK203" s="26"/>
      <c r="AL203" s="26">
        <v>7</v>
      </c>
      <c r="AM203" s="26"/>
      <c r="AN203" s="26">
        <v>67</v>
      </c>
      <c r="AO203" s="26"/>
      <c r="AP203" s="26">
        <v>53</v>
      </c>
      <c r="AQ203" s="26"/>
      <c r="AR203" s="26">
        <v>199</v>
      </c>
      <c r="AS203" s="26">
        <v>197</v>
      </c>
      <c r="AT203" s="26"/>
      <c r="AU203" s="26"/>
      <c r="AV203" s="26"/>
      <c r="AW203" s="26">
        <v>497</v>
      </c>
      <c r="AX203" s="26"/>
      <c r="AY203" s="26">
        <v>244</v>
      </c>
      <c r="AZ203" s="26"/>
      <c r="BA203" s="26"/>
      <c r="BB203" s="26">
        <v>80</v>
      </c>
      <c r="BC203" s="26"/>
      <c r="BD203" s="26"/>
      <c r="BE203" s="26"/>
      <c r="BF203" s="26"/>
      <c r="BG203" s="26">
        <v>450</v>
      </c>
      <c r="BH203" s="26">
        <f t="shared" si="97"/>
        <v>1877</v>
      </c>
      <c r="BI203" s="6">
        <f t="shared" si="95"/>
        <v>29.91</v>
      </c>
      <c r="BJ203" s="6">
        <f t="shared" si="75"/>
        <v>34.76</v>
      </c>
      <c r="BM203" s="6">
        <f t="shared" si="98"/>
        <v>34.76</v>
      </c>
      <c r="BN203" s="6">
        <f t="shared" si="99"/>
        <v>4.8499999999999979</v>
      </c>
      <c r="BO203" s="82">
        <f t="shared" si="100"/>
        <v>0.13952819332566163</v>
      </c>
      <c r="BP203" s="6">
        <f t="shared" si="76"/>
        <v>189629.4</v>
      </c>
      <c r="BQ203" s="6">
        <f t="shared" si="77"/>
        <v>220378.4</v>
      </c>
      <c r="BU203" s="6">
        <f t="shared" si="78"/>
        <v>36.46</v>
      </c>
      <c r="BX203" s="6">
        <f t="shared" si="79"/>
        <v>36.46</v>
      </c>
      <c r="BY203" s="6">
        <f t="shared" si="80"/>
        <v>6.5500000000000007</v>
      </c>
      <c r="BZ203" s="82">
        <f t="shared" si="81"/>
        <v>0.17964893033461329</v>
      </c>
      <c r="CA203" s="6">
        <f t="shared" si="82"/>
        <v>189629.4</v>
      </c>
      <c r="CB203" s="6">
        <f t="shared" si="83"/>
        <v>231156.4</v>
      </c>
      <c r="CF203" s="82"/>
      <c r="CG203" s="6">
        <f t="shared" si="84"/>
        <v>56141.07</v>
      </c>
      <c r="CH203" s="6">
        <f t="shared" si="85"/>
        <v>65244.52</v>
      </c>
      <c r="CL203" s="82"/>
      <c r="CM203" s="6">
        <f t="shared" si="86"/>
        <v>56141.07</v>
      </c>
      <c r="CN203" s="6">
        <f t="shared" si="87"/>
        <v>68435.42</v>
      </c>
    </row>
    <row r="204" spans="1:92" x14ac:dyDescent="0.25">
      <c r="A204" s="22">
        <v>202</v>
      </c>
      <c r="B204" s="23">
        <v>199</v>
      </c>
      <c r="C204" s="24" t="s">
        <v>14</v>
      </c>
      <c r="D204" s="53" t="s">
        <v>1387</v>
      </c>
      <c r="E204" s="23">
        <v>134205</v>
      </c>
      <c r="F204" s="24" t="s">
        <v>1388</v>
      </c>
      <c r="G204" s="24" t="s">
        <v>1389</v>
      </c>
      <c r="H204" s="71" t="str">
        <f t="shared" si="96"/>
        <v>100479-TWB5160</v>
      </c>
      <c r="I204" s="23">
        <v>100479</v>
      </c>
      <c r="J204" s="24" t="s">
        <v>1385</v>
      </c>
      <c r="K204" s="24" t="s">
        <v>19</v>
      </c>
      <c r="L204" s="24" t="s">
        <v>1386</v>
      </c>
      <c r="M204" s="24" t="s">
        <v>21</v>
      </c>
      <c r="N204" s="25">
        <v>45108</v>
      </c>
      <c r="O204" s="25">
        <v>45473</v>
      </c>
      <c r="P204" s="10"/>
      <c r="Q204" s="10"/>
      <c r="R204" s="10">
        <v>30.78</v>
      </c>
      <c r="S204" s="11" t="s">
        <v>1692</v>
      </c>
      <c r="T204" s="14"/>
      <c r="U204" s="14"/>
      <c r="V204" s="14">
        <f t="shared" ref="V204:V207" si="101">R204</f>
        <v>30.78</v>
      </c>
      <c r="W204" s="14"/>
      <c r="X204" s="18"/>
      <c r="Y204" s="18"/>
      <c r="Z204" s="18"/>
      <c r="AA204" s="18"/>
      <c r="AB204" s="6"/>
      <c r="AC204" s="26">
        <v>1130</v>
      </c>
      <c r="AD204" s="26"/>
      <c r="AE204" s="26"/>
      <c r="AF204" s="26"/>
      <c r="AG204" s="26">
        <v>47</v>
      </c>
      <c r="AH204" s="26"/>
      <c r="AI204" s="26"/>
      <c r="AJ204" s="26">
        <v>95</v>
      </c>
      <c r="AK204" s="26"/>
      <c r="AL204" s="26"/>
      <c r="AM204" s="26"/>
      <c r="AN204" s="26"/>
      <c r="AO204" s="26"/>
      <c r="AP204" s="26">
        <v>5</v>
      </c>
      <c r="AQ204" s="26">
        <v>1</v>
      </c>
      <c r="AR204" s="26"/>
      <c r="AS204" s="26">
        <v>8</v>
      </c>
      <c r="AT204" s="26"/>
      <c r="AU204" s="26"/>
      <c r="AV204" s="26"/>
      <c r="AW204" s="26"/>
      <c r="AX204" s="26"/>
      <c r="AY204" s="26"/>
      <c r="AZ204" s="26">
        <v>28</v>
      </c>
      <c r="BA204" s="26"/>
      <c r="BB204" s="26">
        <v>4</v>
      </c>
      <c r="BC204" s="26"/>
      <c r="BD204" s="26"/>
      <c r="BE204" s="26"/>
      <c r="BF204" s="26">
        <v>52</v>
      </c>
      <c r="BG204" s="26"/>
      <c r="BH204" s="26">
        <f t="shared" si="97"/>
        <v>240</v>
      </c>
      <c r="BI204" s="6">
        <f t="shared" si="95"/>
        <v>30.78</v>
      </c>
      <c r="BJ204" s="6">
        <f t="shared" si="75"/>
        <v>35.78</v>
      </c>
      <c r="BM204" s="6">
        <f t="shared" si="98"/>
        <v>35.78</v>
      </c>
      <c r="BN204" s="6">
        <f t="shared" si="99"/>
        <v>5</v>
      </c>
      <c r="BO204" s="82">
        <f t="shared" si="100"/>
        <v>0.13974287311347122</v>
      </c>
      <c r="BP204" s="6">
        <f t="shared" si="76"/>
        <v>34781.4</v>
      </c>
      <c r="BQ204" s="6">
        <f t="shared" si="77"/>
        <v>40431.4</v>
      </c>
      <c r="BU204" s="6">
        <f t="shared" si="78"/>
        <v>37.519999999999996</v>
      </c>
      <c r="BX204" s="6">
        <f t="shared" si="79"/>
        <v>37.519999999999996</v>
      </c>
      <c r="BY204" s="6">
        <f t="shared" si="80"/>
        <v>6.7399999999999949</v>
      </c>
      <c r="BZ204" s="82">
        <f t="shared" si="81"/>
        <v>0.17963752665245192</v>
      </c>
      <c r="CA204" s="6">
        <f t="shared" si="82"/>
        <v>34781.4</v>
      </c>
      <c r="CB204" s="6">
        <f t="shared" si="83"/>
        <v>42397.599999999999</v>
      </c>
      <c r="CF204" s="82"/>
      <c r="CG204" s="6">
        <f t="shared" si="84"/>
        <v>7387.2000000000007</v>
      </c>
      <c r="CH204" s="6">
        <f t="shared" si="85"/>
        <v>8587.2000000000007</v>
      </c>
      <c r="CL204" s="82"/>
      <c r="CM204" s="6">
        <f t="shared" si="86"/>
        <v>7387.2000000000007</v>
      </c>
      <c r="CN204" s="6">
        <f t="shared" si="87"/>
        <v>9004.7999999999993</v>
      </c>
    </row>
    <row r="205" spans="1:92" x14ac:dyDescent="0.25">
      <c r="A205" s="22">
        <v>203</v>
      </c>
      <c r="B205" s="23">
        <v>200</v>
      </c>
      <c r="C205" s="24" t="s">
        <v>14</v>
      </c>
      <c r="D205" s="53" t="s">
        <v>1390</v>
      </c>
      <c r="E205" s="23">
        <v>138924</v>
      </c>
      <c r="F205" s="24" t="s">
        <v>1391</v>
      </c>
      <c r="G205" s="24" t="s">
        <v>1392</v>
      </c>
      <c r="H205" s="71" t="str">
        <f t="shared" si="96"/>
        <v>100479-CRC272</v>
      </c>
      <c r="I205" s="23">
        <v>100479</v>
      </c>
      <c r="J205" s="24" t="s">
        <v>1385</v>
      </c>
      <c r="K205" s="24" t="s">
        <v>19</v>
      </c>
      <c r="L205" s="24" t="s">
        <v>511</v>
      </c>
      <c r="M205" s="24" t="s">
        <v>21</v>
      </c>
      <c r="N205" s="25">
        <v>45108</v>
      </c>
      <c r="O205" s="25">
        <v>45473</v>
      </c>
      <c r="P205" s="10"/>
      <c r="Q205" s="10"/>
      <c r="R205" s="10">
        <v>31.8</v>
      </c>
      <c r="S205" s="11" t="s">
        <v>1692</v>
      </c>
      <c r="T205" s="14"/>
      <c r="U205" s="14"/>
      <c r="V205" s="14">
        <f t="shared" si="101"/>
        <v>31.8</v>
      </c>
      <c r="W205" s="14"/>
      <c r="X205" s="18"/>
      <c r="Y205" s="18"/>
      <c r="Z205" s="18"/>
      <c r="AA205" s="18"/>
      <c r="AB205" s="6"/>
      <c r="AC205" s="26">
        <v>3640</v>
      </c>
      <c r="AD205" s="26">
        <v>127</v>
      </c>
      <c r="AE205" s="26"/>
      <c r="AF205" s="26"/>
      <c r="AG205" s="26">
        <v>147</v>
      </c>
      <c r="AH205" s="26">
        <v>18</v>
      </c>
      <c r="AI205" s="26"/>
      <c r="AJ205" s="26"/>
      <c r="AK205" s="26"/>
      <c r="AL205" s="26"/>
      <c r="AM205" s="26"/>
      <c r="AN205" s="26">
        <v>843</v>
      </c>
      <c r="AO205" s="26"/>
      <c r="AP205" s="26"/>
      <c r="AQ205" s="26"/>
      <c r="AR205" s="26"/>
      <c r="AS205" s="26">
        <v>275</v>
      </c>
      <c r="AT205" s="26"/>
      <c r="AU205" s="26"/>
      <c r="AV205" s="26"/>
      <c r="AW205" s="26"/>
      <c r="AX205" s="26"/>
      <c r="AY205" s="26"/>
      <c r="AZ205" s="26"/>
      <c r="BA205" s="26"/>
      <c r="BB205" s="26">
        <v>18</v>
      </c>
      <c r="BC205" s="26"/>
      <c r="BD205" s="26"/>
      <c r="BE205" s="26"/>
      <c r="BF205" s="26">
        <v>108</v>
      </c>
      <c r="BG205" s="26"/>
      <c r="BH205" s="26">
        <f t="shared" si="97"/>
        <v>1536</v>
      </c>
      <c r="BI205" s="6">
        <f t="shared" si="95"/>
        <v>31.8</v>
      </c>
      <c r="BJ205" s="6">
        <f t="shared" si="75"/>
        <v>36.96</v>
      </c>
      <c r="BM205" s="6">
        <f t="shared" si="98"/>
        <v>36.96</v>
      </c>
      <c r="BN205" s="6">
        <f t="shared" si="99"/>
        <v>5.16</v>
      </c>
      <c r="BO205" s="82">
        <f t="shared" si="100"/>
        <v>0.1396103896103896</v>
      </c>
      <c r="BP205" s="6">
        <f t="shared" si="76"/>
        <v>115752</v>
      </c>
      <c r="BQ205" s="6">
        <f t="shared" si="77"/>
        <v>134534.39999999999</v>
      </c>
      <c r="BU205" s="6">
        <f t="shared" si="78"/>
        <v>38.769999999999996</v>
      </c>
      <c r="BX205" s="6">
        <f t="shared" si="79"/>
        <v>38.769999999999996</v>
      </c>
      <c r="BY205" s="6">
        <f t="shared" si="80"/>
        <v>6.9699999999999953</v>
      </c>
      <c r="BZ205" s="82">
        <f t="shared" si="81"/>
        <v>0.17977817900438472</v>
      </c>
      <c r="CA205" s="6">
        <f t="shared" si="82"/>
        <v>115752</v>
      </c>
      <c r="CB205" s="6">
        <f t="shared" si="83"/>
        <v>141122.79999999999</v>
      </c>
      <c r="CF205" s="82"/>
      <c r="CG205" s="6">
        <f t="shared" si="84"/>
        <v>48844.800000000003</v>
      </c>
      <c r="CH205" s="6">
        <f t="shared" si="85"/>
        <v>56770.559999999998</v>
      </c>
      <c r="CL205" s="82"/>
      <c r="CM205" s="6">
        <f t="shared" si="86"/>
        <v>48844.800000000003</v>
      </c>
      <c r="CN205" s="6">
        <f t="shared" si="87"/>
        <v>59550.719999999994</v>
      </c>
    </row>
    <row r="206" spans="1:92" x14ac:dyDescent="0.25">
      <c r="A206" s="22">
        <v>204</v>
      </c>
      <c r="B206" s="23">
        <v>201</v>
      </c>
      <c r="C206" s="24" t="s">
        <v>14</v>
      </c>
      <c r="D206" s="53" t="s">
        <v>1393</v>
      </c>
      <c r="E206" s="23">
        <v>140967</v>
      </c>
      <c r="F206" s="24" t="s">
        <v>1394</v>
      </c>
      <c r="G206" s="24" t="s">
        <v>1395</v>
      </c>
      <c r="H206" s="71" t="str">
        <f t="shared" si="96"/>
        <v>100479-WGBC272</v>
      </c>
      <c r="I206" s="23">
        <v>100479</v>
      </c>
      <c r="J206" s="24" t="s">
        <v>1385</v>
      </c>
      <c r="K206" s="24" t="s">
        <v>19</v>
      </c>
      <c r="L206" s="24" t="s">
        <v>888</v>
      </c>
      <c r="M206" s="24" t="s">
        <v>21</v>
      </c>
      <c r="N206" s="25">
        <v>45108</v>
      </c>
      <c r="O206" s="25">
        <v>45473</v>
      </c>
      <c r="P206" s="10"/>
      <c r="Q206" s="10"/>
      <c r="R206" s="10">
        <v>36.51</v>
      </c>
      <c r="S206" s="11" t="s">
        <v>1692</v>
      </c>
      <c r="T206" s="14"/>
      <c r="U206" s="14"/>
      <c r="V206" s="14">
        <f t="shared" si="101"/>
        <v>36.51</v>
      </c>
      <c r="W206" s="14"/>
      <c r="X206" s="18"/>
      <c r="Y206" s="18"/>
      <c r="Z206" s="18"/>
      <c r="AA206" s="18"/>
      <c r="AB206" s="6"/>
      <c r="AC206" s="26">
        <v>928</v>
      </c>
      <c r="AD206" s="26"/>
      <c r="AE206" s="26">
        <v>18</v>
      </c>
      <c r="AF206" s="26"/>
      <c r="AG206" s="26">
        <v>8</v>
      </c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>
        <v>141</v>
      </c>
      <c r="AZ206" s="26"/>
      <c r="BA206" s="26"/>
      <c r="BB206" s="26">
        <v>12</v>
      </c>
      <c r="BC206" s="26"/>
      <c r="BD206" s="26"/>
      <c r="BE206" s="26"/>
      <c r="BF206" s="26"/>
      <c r="BG206" s="26"/>
      <c r="BH206" s="26">
        <f t="shared" si="97"/>
        <v>179</v>
      </c>
      <c r="BI206" s="6">
        <f t="shared" si="95"/>
        <v>36.51</v>
      </c>
      <c r="BJ206" s="6">
        <f t="shared" si="75"/>
        <v>42.44</v>
      </c>
      <c r="BM206" s="6">
        <f t="shared" si="98"/>
        <v>42.44</v>
      </c>
      <c r="BN206" s="6">
        <f t="shared" si="99"/>
        <v>5.93</v>
      </c>
      <c r="BO206" s="82">
        <f t="shared" si="100"/>
        <v>0.13972667295004712</v>
      </c>
      <c r="BP206" s="6">
        <f t="shared" si="76"/>
        <v>33881.279999999999</v>
      </c>
      <c r="BQ206" s="6">
        <f t="shared" si="77"/>
        <v>39384.32</v>
      </c>
      <c r="BU206" s="6">
        <f t="shared" si="78"/>
        <v>44.51</v>
      </c>
      <c r="BX206" s="6">
        <f t="shared" si="79"/>
        <v>44.51</v>
      </c>
      <c r="BY206" s="6">
        <f t="shared" si="80"/>
        <v>8</v>
      </c>
      <c r="BZ206" s="82">
        <f t="shared" si="81"/>
        <v>0.17973489103572232</v>
      </c>
      <c r="CA206" s="6">
        <f t="shared" si="82"/>
        <v>33881.279999999999</v>
      </c>
      <c r="CB206" s="6">
        <f t="shared" si="83"/>
        <v>41305.279999999999</v>
      </c>
      <c r="CF206" s="82"/>
      <c r="CG206" s="6">
        <f t="shared" si="84"/>
        <v>6535.29</v>
      </c>
      <c r="CH206" s="6">
        <f t="shared" si="85"/>
        <v>7596.7599999999993</v>
      </c>
      <c r="CL206" s="82"/>
      <c r="CM206" s="6">
        <f t="shared" si="86"/>
        <v>6535.29</v>
      </c>
      <c r="CN206" s="6">
        <f t="shared" si="87"/>
        <v>7967.29</v>
      </c>
    </row>
    <row r="207" spans="1:92" x14ac:dyDescent="0.25">
      <c r="A207" s="22">
        <v>205</v>
      </c>
      <c r="B207" s="23">
        <v>202</v>
      </c>
      <c r="C207" s="24" t="s">
        <v>14</v>
      </c>
      <c r="D207" s="53" t="s">
        <v>1396</v>
      </c>
      <c r="E207" s="23">
        <v>102242</v>
      </c>
      <c r="F207" s="24" t="s">
        <v>1397</v>
      </c>
      <c r="G207" s="24" t="s">
        <v>1398</v>
      </c>
      <c r="H207" s="71" t="str">
        <f t="shared" si="96"/>
        <v>100479-HWB5172</v>
      </c>
      <c r="I207" s="23">
        <v>100479</v>
      </c>
      <c r="J207" s="24" t="s">
        <v>1385</v>
      </c>
      <c r="K207" s="24" t="s">
        <v>19</v>
      </c>
      <c r="L207" s="24" t="s">
        <v>1399</v>
      </c>
      <c r="M207" s="24" t="s">
        <v>21</v>
      </c>
      <c r="N207" s="25">
        <v>45108</v>
      </c>
      <c r="O207" s="25">
        <v>45473</v>
      </c>
      <c r="P207" s="10"/>
      <c r="Q207" s="10"/>
      <c r="R207" s="10">
        <v>34.909999999999997</v>
      </c>
      <c r="S207" s="11" t="s">
        <v>1692</v>
      </c>
      <c r="T207" s="14"/>
      <c r="U207" s="14"/>
      <c r="V207" s="14">
        <f t="shared" si="101"/>
        <v>34.909999999999997</v>
      </c>
      <c r="W207" s="14"/>
      <c r="X207" s="18"/>
      <c r="Y207" s="18"/>
      <c r="Z207" s="18"/>
      <c r="AA207" s="18"/>
      <c r="AB207" s="6"/>
      <c r="AC207" s="26">
        <v>588</v>
      </c>
      <c r="AD207" s="26">
        <v>10</v>
      </c>
      <c r="AE207" s="26">
        <v>4</v>
      </c>
      <c r="AF207" s="26"/>
      <c r="AG207" s="26">
        <v>5</v>
      </c>
      <c r="AH207" s="26"/>
      <c r="AI207" s="26">
        <v>21</v>
      </c>
      <c r="AJ207" s="26"/>
      <c r="AK207" s="26"/>
      <c r="AL207" s="26"/>
      <c r="AM207" s="26"/>
      <c r="AN207" s="26"/>
      <c r="AO207" s="26"/>
      <c r="AP207" s="26">
        <v>2</v>
      </c>
      <c r="AQ207" s="26"/>
      <c r="AR207" s="26"/>
      <c r="AS207" s="26">
        <v>9</v>
      </c>
      <c r="AT207" s="26">
        <v>2</v>
      </c>
      <c r="AU207" s="26"/>
      <c r="AV207" s="26"/>
      <c r="AW207" s="26">
        <v>22</v>
      </c>
      <c r="AX207" s="26">
        <v>43</v>
      </c>
      <c r="AY207" s="26"/>
      <c r="AZ207" s="26">
        <v>36</v>
      </c>
      <c r="BA207" s="26"/>
      <c r="BB207" s="26">
        <v>9</v>
      </c>
      <c r="BC207" s="26"/>
      <c r="BD207" s="26">
        <v>4</v>
      </c>
      <c r="BE207" s="26"/>
      <c r="BF207" s="26">
        <v>22</v>
      </c>
      <c r="BG207" s="26"/>
      <c r="BH207" s="26">
        <f t="shared" si="97"/>
        <v>189</v>
      </c>
      <c r="BI207" s="6">
        <f t="shared" si="95"/>
        <v>34.909999999999997</v>
      </c>
      <c r="BJ207" s="6">
        <f t="shared" si="75"/>
        <v>40.58</v>
      </c>
      <c r="BM207" s="6">
        <f t="shared" si="98"/>
        <v>40.58</v>
      </c>
      <c r="BN207" s="6">
        <f t="shared" si="99"/>
        <v>5.6700000000000017</v>
      </c>
      <c r="BO207" s="82">
        <f t="shared" si="100"/>
        <v>0.13972400197141455</v>
      </c>
      <c r="BP207" s="6">
        <f t="shared" si="76"/>
        <v>20527.079999999998</v>
      </c>
      <c r="BQ207" s="6">
        <f t="shared" si="77"/>
        <v>23861.039999999997</v>
      </c>
      <c r="BU207" s="6">
        <f t="shared" si="78"/>
        <v>42.559999999999995</v>
      </c>
      <c r="BX207" s="6">
        <f t="shared" si="79"/>
        <v>42.559999999999995</v>
      </c>
      <c r="BY207" s="6">
        <f t="shared" si="80"/>
        <v>7.6499999999999986</v>
      </c>
      <c r="BZ207" s="82">
        <f t="shared" si="81"/>
        <v>0.17974624060150374</v>
      </c>
      <c r="CA207" s="6">
        <f t="shared" si="82"/>
        <v>20527.079999999998</v>
      </c>
      <c r="CB207" s="6">
        <f t="shared" si="83"/>
        <v>25025.279999999999</v>
      </c>
      <c r="CF207" s="82"/>
      <c r="CG207" s="6">
        <f t="shared" si="84"/>
        <v>6597.99</v>
      </c>
      <c r="CH207" s="6">
        <f t="shared" si="85"/>
        <v>7669.62</v>
      </c>
      <c r="CL207" s="82"/>
      <c r="CM207" s="6">
        <f t="shared" si="86"/>
        <v>6597.99</v>
      </c>
      <c r="CN207" s="6">
        <f t="shared" si="87"/>
        <v>8043.8399999999992</v>
      </c>
    </row>
    <row r="208" spans="1:92" x14ac:dyDescent="0.25">
      <c r="A208" s="22">
        <v>206</v>
      </c>
      <c r="B208" s="23">
        <v>203</v>
      </c>
      <c r="C208" s="24" t="s">
        <v>14</v>
      </c>
      <c r="D208" s="53" t="s">
        <v>1400</v>
      </c>
      <c r="E208" s="23">
        <v>404034</v>
      </c>
      <c r="F208" s="23">
        <v>5150021027</v>
      </c>
      <c r="G208" s="24" t="s">
        <v>1401</v>
      </c>
      <c r="H208" s="71" t="str">
        <f t="shared" si="96"/>
        <v>100367-5150021027</v>
      </c>
      <c r="I208" s="23">
        <v>100367</v>
      </c>
      <c r="J208" s="24" t="s">
        <v>1402</v>
      </c>
      <c r="K208" s="24" t="s">
        <v>19</v>
      </c>
      <c r="L208" s="24" t="s">
        <v>1403</v>
      </c>
      <c r="M208" s="24" t="s">
        <v>21</v>
      </c>
      <c r="N208" s="25">
        <v>45108</v>
      </c>
      <c r="O208" s="25">
        <v>45473</v>
      </c>
      <c r="P208" s="10"/>
      <c r="Q208" s="10"/>
      <c r="R208" s="10"/>
      <c r="S208" s="11"/>
      <c r="T208" s="14" t="e">
        <f>VLOOKUP(E208,#REF!,12,FALSE)</f>
        <v>#REF!</v>
      </c>
      <c r="U208" s="14"/>
      <c r="V208" s="14" t="e">
        <f>VLOOKUP(E208,#REF!,14,FALSE)</f>
        <v>#REF!</v>
      </c>
      <c r="W208" s="14"/>
      <c r="X208" s="18"/>
      <c r="Y208" s="18"/>
      <c r="Z208" s="18">
        <v>79.94</v>
      </c>
      <c r="AA208" s="18" t="s">
        <v>1671</v>
      </c>
      <c r="AB208" s="6"/>
      <c r="AC208" s="26">
        <v>2552</v>
      </c>
      <c r="AD208" s="26">
        <v>34</v>
      </c>
      <c r="AE208" s="26">
        <v>39</v>
      </c>
      <c r="AF208" s="26">
        <v>201</v>
      </c>
      <c r="AG208" s="26"/>
      <c r="AH208" s="26"/>
      <c r="AI208" s="26"/>
      <c r="AJ208" s="26">
        <v>39</v>
      </c>
      <c r="AK208" s="26"/>
      <c r="AL208" s="26"/>
      <c r="AM208" s="26"/>
      <c r="AN208" s="26"/>
      <c r="AO208" s="26">
        <v>298</v>
      </c>
      <c r="AP208" s="26"/>
      <c r="AQ208" s="26">
        <v>1</v>
      </c>
      <c r="AR208" s="26">
        <v>34</v>
      </c>
      <c r="AS208" s="26">
        <v>481</v>
      </c>
      <c r="AT208" s="26">
        <v>7</v>
      </c>
      <c r="AU208" s="26">
        <v>168</v>
      </c>
      <c r="AV208" s="26">
        <v>45</v>
      </c>
      <c r="AW208" s="26"/>
      <c r="AX208" s="26">
        <v>87</v>
      </c>
      <c r="AY208" s="26"/>
      <c r="AZ208" s="26"/>
      <c r="BA208" s="26"/>
      <c r="BB208" s="26">
        <v>7</v>
      </c>
      <c r="BC208" s="26">
        <v>101</v>
      </c>
      <c r="BD208" s="26">
        <v>47</v>
      </c>
      <c r="BE208" s="26"/>
      <c r="BF208" s="26"/>
      <c r="BG208" s="26"/>
      <c r="BH208" s="26">
        <f t="shared" si="97"/>
        <v>1589</v>
      </c>
      <c r="BI208" s="6">
        <f t="shared" ref="BI208:BI213" si="102">Z208</f>
        <v>79.94</v>
      </c>
      <c r="BJ208" s="6">
        <f t="shared" si="75"/>
        <v>92.940000000000012</v>
      </c>
      <c r="BL208" s="48">
        <f>VLOOKUP(H208,[1]NOI!F:K,6,FALSE)*-1</f>
        <v>-4.95</v>
      </c>
      <c r="BM208" s="6">
        <f t="shared" si="98"/>
        <v>87.990000000000009</v>
      </c>
      <c r="BN208" s="6">
        <f t="shared" si="99"/>
        <v>13.000000000000014</v>
      </c>
      <c r="BO208" s="82">
        <f t="shared" si="100"/>
        <v>0.13987518829352283</v>
      </c>
      <c r="BP208" s="6">
        <f t="shared" si="76"/>
        <v>204006.88</v>
      </c>
      <c r="BQ208" s="6">
        <f t="shared" si="77"/>
        <v>237182.88000000003</v>
      </c>
      <c r="BU208" s="6">
        <f t="shared" si="78"/>
        <v>97.47</v>
      </c>
      <c r="BW208" s="48">
        <f t="shared" ref="BW208:BW211" si="103">BL208</f>
        <v>-4.95</v>
      </c>
      <c r="BX208" s="6">
        <f t="shared" si="79"/>
        <v>92.52</v>
      </c>
      <c r="BY208" s="6">
        <f t="shared" si="80"/>
        <v>17.53</v>
      </c>
      <c r="BZ208" s="82">
        <f t="shared" si="81"/>
        <v>0.17985021032112447</v>
      </c>
      <c r="CA208" s="6">
        <f t="shared" si="82"/>
        <v>204006.88</v>
      </c>
      <c r="CB208" s="6">
        <f t="shared" si="83"/>
        <v>248743.44</v>
      </c>
      <c r="CF208" s="82"/>
      <c r="CG208" s="6">
        <f t="shared" si="84"/>
        <v>127024.66</v>
      </c>
      <c r="CH208" s="6">
        <f t="shared" si="85"/>
        <v>147681.66000000003</v>
      </c>
      <c r="CL208" s="82"/>
      <c r="CM208" s="6">
        <f t="shared" si="86"/>
        <v>127024.66</v>
      </c>
      <c r="CN208" s="6">
        <f t="shared" si="87"/>
        <v>154879.82999999999</v>
      </c>
    </row>
    <row r="209" spans="1:92" x14ac:dyDescent="0.25">
      <c r="A209" s="22">
        <v>207</v>
      </c>
      <c r="B209" s="23">
        <v>204</v>
      </c>
      <c r="C209" s="24" t="s">
        <v>14</v>
      </c>
      <c r="D209" s="53" t="s">
        <v>1404</v>
      </c>
      <c r="E209" s="23">
        <v>404035</v>
      </c>
      <c r="F209" s="23">
        <v>5150021028</v>
      </c>
      <c r="G209" s="24" t="s">
        <v>1405</v>
      </c>
      <c r="H209" s="71" t="str">
        <f t="shared" si="96"/>
        <v>100367-5150021028</v>
      </c>
      <c r="I209" s="23">
        <v>100367</v>
      </c>
      <c r="J209" s="24" t="s">
        <v>1402</v>
      </c>
      <c r="K209" s="24" t="s">
        <v>19</v>
      </c>
      <c r="L209" s="24" t="s">
        <v>1403</v>
      </c>
      <c r="M209" s="24" t="s">
        <v>21</v>
      </c>
      <c r="N209" s="25">
        <v>45108</v>
      </c>
      <c r="O209" s="25">
        <v>45473</v>
      </c>
      <c r="P209" s="10"/>
      <c r="Q209" s="10"/>
      <c r="R209" s="10"/>
      <c r="S209" s="11"/>
      <c r="T209" s="14" t="e">
        <f>VLOOKUP(E209,#REF!,12,FALSE)</f>
        <v>#REF!</v>
      </c>
      <c r="U209" s="14"/>
      <c r="V209" s="14" t="e">
        <f>VLOOKUP(E209,#REF!,14,FALSE)</f>
        <v>#REF!</v>
      </c>
      <c r="W209" s="14"/>
      <c r="X209" s="18"/>
      <c r="Y209" s="18"/>
      <c r="Z209" s="18">
        <v>83.83</v>
      </c>
      <c r="AA209" s="18" t="s">
        <v>1671</v>
      </c>
      <c r="AB209" s="6"/>
      <c r="AC209" s="26">
        <v>1264</v>
      </c>
      <c r="AD209" s="26">
        <v>33</v>
      </c>
      <c r="AE209" s="26">
        <v>47</v>
      </c>
      <c r="AF209" s="26">
        <v>174</v>
      </c>
      <c r="AG209" s="26"/>
      <c r="AH209" s="26"/>
      <c r="AI209" s="26"/>
      <c r="AJ209" s="26">
        <v>21</v>
      </c>
      <c r="AK209" s="26">
        <v>56</v>
      </c>
      <c r="AL209" s="26">
        <v>1</v>
      </c>
      <c r="AM209" s="26"/>
      <c r="AN209" s="26">
        <v>323</v>
      </c>
      <c r="AO209" s="26">
        <v>120</v>
      </c>
      <c r="AP209" s="26"/>
      <c r="AQ209" s="26">
        <v>68</v>
      </c>
      <c r="AR209" s="26">
        <v>35</v>
      </c>
      <c r="AS209" s="26">
        <v>4</v>
      </c>
      <c r="AT209" s="26">
        <v>21</v>
      </c>
      <c r="AU209" s="26">
        <v>161</v>
      </c>
      <c r="AV209" s="26">
        <v>21</v>
      </c>
      <c r="AW209" s="26"/>
      <c r="AX209" s="26">
        <v>7</v>
      </c>
      <c r="AY209" s="26"/>
      <c r="AZ209" s="26">
        <v>8</v>
      </c>
      <c r="BA209" s="26"/>
      <c r="BB209" s="26">
        <v>9</v>
      </c>
      <c r="BC209" s="26">
        <v>25</v>
      </c>
      <c r="BD209" s="26">
        <v>56</v>
      </c>
      <c r="BE209" s="26"/>
      <c r="BF209" s="26"/>
      <c r="BG209" s="26"/>
      <c r="BH209" s="26">
        <f t="shared" si="97"/>
        <v>1190</v>
      </c>
      <c r="BI209" s="6">
        <f t="shared" si="102"/>
        <v>83.83</v>
      </c>
      <c r="BJ209" s="6">
        <f t="shared" si="75"/>
        <v>97.460000000000008</v>
      </c>
      <c r="BL209" s="48">
        <f>VLOOKUP(H209,[1]NOI!F:K,6,FALSE)*-1</f>
        <v>-4.95</v>
      </c>
      <c r="BM209" s="6">
        <f t="shared" si="98"/>
        <v>92.51</v>
      </c>
      <c r="BN209" s="6">
        <f t="shared" si="99"/>
        <v>13.63000000000001</v>
      </c>
      <c r="BO209" s="82">
        <f t="shared" si="100"/>
        <v>0.13985224707572347</v>
      </c>
      <c r="BP209" s="6">
        <f t="shared" si="76"/>
        <v>105961.12</v>
      </c>
      <c r="BQ209" s="6">
        <f t="shared" si="77"/>
        <v>123189.44000000002</v>
      </c>
      <c r="BU209" s="6">
        <f t="shared" si="78"/>
        <v>102.22</v>
      </c>
      <c r="BW209" s="48">
        <f t="shared" si="103"/>
        <v>-4.95</v>
      </c>
      <c r="BX209" s="6">
        <f t="shared" si="79"/>
        <v>97.27</v>
      </c>
      <c r="BY209" s="6">
        <f t="shared" si="80"/>
        <v>18.39</v>
      </c>
      <c r="BZ209" s="82">
        <f t="shared" si="81"/>
        <v>0.17990608491488946</v>
      </c>
      <c r="CA209" s="6">
        <f t="shared" si="82"/>
        <v>105961.12</v>
      </c>
      <c r="CB209" s="6">
        <f t="shared" si="83"/>
        <v>129206.08</v>
      </c>
      <c r="CF209" s="82"/>
      <c r="CG209" s="6">
        <f t="shared" si="84"/>
        <v>99757.7</v>
      </c>
      <c r="CH209" s="6">
        <f t="shared" si="85"/>
        <v>115977.40000000001</v>
      </c>
      <c r="CL209" s="82"/>
      <c r="CM209" s="6">
        <f t="shared" si="86"/>
        <v>99757.7</v>
      </c>
      <c r="CN209" s="6">
        <f t="shared" si="87"/>
        <v>121641.8</v>
      </c>
    </row>
    <row r="210" spans="1:92" x14ac:dyDescent="0.25">
      <c r="A210" s="22">
        <v>208</v>
      </c>
      <c r="B210" s="23">
        <v>205</v>
      </c>
      <c r="C210" s="24" t="s">
        <v>14</v>
      </c>
      <c r="D210" s="53" t="s">
        <v>1406</v>
      </c>
      <c r="E210" s="23">
        <v>404614</v>
      </c>
      <c r="F210" s="23">
        <v>5150006960</v>
      </c>
      <c r="G210" s="24" t="s">
        <v>1401</v>
      </c>
      <c r="H210" s="71" t="str">
        <f t="shared" si="96"/>
        <v>100367-5150006960</v>
      </c>
      <c r="I210" s="23">
        <v>100367</v>
      </c>
      <c r="J210" s="24" t="s">
        <v>1402</v>
      </c>
      <c r="K210" s="24" t="s">
        <v>19</v>
      </c>
      <c r="L210" s="24" t="s">
        <v>1407</v>
      </c>
      <c r="M210" s="24" t="s">
        <v>21</v>
      </c>
      <c r="N210" s="25">
        <v>45108</v>
      </c>
      <c r="O210" s="25">
        <v>45473</v>
      </c>
      <c r="P210" s="10"/>
      <c r="Q210" s="10"/>
      <c r="R210" s="10"/>
      <c r="S210" s="11"/>
      <c r="T210" s="14" t="e">
        <f>VLOOKUP(E210,#REF!,12,FALSE)</f>
        <v>#REF!</v>
      </c>
      <c r="U210" s="14"/>
      <c r="V210" s="14" t="e">
        <f>VLOOKUP(E210,#REF!,14,FALSE)</f>
        <v>#REF!</v>
      </c>
      <c r="W210" s="14"/>
      <c r="X210" s="18"/>
      <c r="Y210" s="18"/>
      <c r="Z210" s="18">
        <v>44.06</v>
      </c>
      <c r="AA210" s="18" t="s">
        <v>1671</v>
      </c>
      <c r="AB210" s="6"/>
      <c r="AC210" s="26">
        <v>13727</v>
      </c>
      <c r="AD210" s="26"/>
      <c r="AE210" s="26">
        <v>121</v>
      </c>
      <c r="AF210" s="26">
        <v>264</v>
      </c>
      <c r="AG210" s="26"/>
      <c r="AH210" s="26">
        <v>153</v>
      </c>
      <c r="AI210" s="26"/>
      <c r="AJ210" s="26">
        <v>123</v>
      </c>
      <c r="AK210" s="26">
        <v>1534</v>
      </c>
      <c r="AL210" s="26">
        <v>1</v>
      </c>
      <c r="AM210" s="26"/>
      <c r="AN210" s="26">
        <v>991</v>
      </c>
      <c r="AO210" s="26">
        <v>34</v>
      </c>
      <c r="AP210" s="26">
        <v>6</v>
      </c>
      <c r="AQ210" s="26"/>
      <c r="AR210" s="26">
        <v>29</v>
      </c>
      <c r="AS210" s="26">
        <v>1285</v>
      </c>
      <c r="AT210" s="26">
        <v>5</v>
      </c>
      <c r="AU210" s="26">
        <v>278</v>
      </c>
      <c r="AV210" s="26">
        <v>100</v>
      </c>
      <c r="AW210" s="26"/>
      <c r="AX210" s="26">
        <v>79</v>
      </c>
      <c r="AY210" s="26"/>
      <c r="AZ210" s="26">
        <v>309</v>
      </c>
      <c r="BA210" s="26"/>
      <c r="BB210" s="26">
        <v>45</v>
      </c>
      <c r="BC210" s="26"/>
      <c r="BD210" s="26">
        <v>76</v>
      </c>
      <c r="BE210" s="26">
        <v>22</v>
      </c>
      <c r="BF210" s="26"/>
      <c r="BG210" s="26">
        <v>588</v>
      </c>
      <c r="BH210" s="26">
        <f t="shared" si="97"/>
        <v>6043</v>
      </c>
      <c r="BI210" s="6">
        <f t="shared" si="102"/>
        <v>44.06</v>
      </c>
      <c r="BJ210" s="6">
        <f t="shared" ref="BJ210:BJ213" si="104">ROUNDUP(((BI210/0.86)-0.02),2)</f>
        <v>51.22</v>
      </c>
      <c r="BL210" s="48">
        <f>VLOOKUP(H210,[1]NOI!F:K,6,FALSE)*-1</f>
        <v>-2.48</v>
      </c>
      <c r="BM210" s="6">
        <f t="shared" si="98"/>
        <v>48.74</v>
      </c>
      <c r="BN210" s="6">
        <f t="shared" si="99"/>
        <v>7.1599999999999966</v>
      </c>
      <c r="BO210" s="82">
        <f t="shared" si="100"/>
        <v>0.13978914486528693</v>
      </c>
      <c r="BP210" s="6">
        <f t="shared" ref="BP210:BP213" si="105">BI210*AC210</f>
        <v>604811.62</v>
      </c>
      <c r="BQ210" s="6">
        <f t="shared" ref="BQ210:BQ213" si="106">(BJ210+BK210)*AC210</f>
        <v>703096.94</v>
      </c>
      <c r="BU210" s="6">
        <f t="shared" ref="BU210:BU213" si="107">ROUNDUP(((BI210/0.82)-0.02),2)</f>
        <v>53.72</v>
      </c>
      <c r="BW210" s="48">
        <f t="shared" si="103"/>
        <v>-2.48</v>
      </c>
      <c r="BX210" s="6">
        <f t="shared" ref="BX210:BX213" si="108">BU210+BV210+BW210</f>
        <v>51.24</v>
      </c>
      <c r="BY210" s="6">
        <f t="shared" ref="BY210:BY213" si="109">(BU210+BV210)-BI210</f>
        <v>9.6599999999999966</v>
      </c>
      <c r="BZ210" s="82">
        <f t="shared" ref="BZ210:BZ213" si="110">((BU210+BV210)-BI210)/(BU210+BV210)</f>
        <v>0.17982129560685028</v>
      </c>
      <c r="CA210" s="6">
        <f t="shared" ref="CA210:CA213" si="111">(BI210*AC210)</f>
        <v>604811.62</v>
      </c>
      <c r="CB210" s="6">
        <f t="shared" ref="CB210:CB213" si="112">(BU210+BV210)*AC210</f>
        <v>737414.44</v>
      </c>
      <c r="CF210" s="82"/>
      <c r="CG210" s="6">
        <f t="shared" ref="CG210:CG213" si="113">BI210*BH210</f>
        <v>266254.58</v>
      </c>
      <c r="CH210" s="6">
        <f t="shared" ref="CH210:CH213" si="114">(BJ210+BK210)*BH210</f>
        <v>309522.46000000002</v>
      </c>
      <c r="CL210" s="82"/>
      <c r="CM210" s="6">
        <f t="shared" ref="CM210:CM213" si="115">BI210*BH210</f>
        <v>266254.58</v>
      </c>
      <c r="CN210" s="6">
        <f t="shared" ref="CN210:CN213" si="116">(BU210+BV210)*BH210</f>
        <v>324629.96000000002</v>
      </c>
    </row>
    <row r="211" spans="1:92" x14ac:dyDescent="0.25">
      <c r="A211" s="22">
        <v>209</v>
      </c>
      <c r="B211" s="23">
        <v>206</v>
      </c>
      <c r="C211" s="24" t="s">
        <v>14</v>
      </c>
      <c r="D211" s="53" t="s">
        <v>1408</v>
      </c>
      <c r="E211" s="23">
        <v>404615</v>
      </c>
      <c r="F211" s="23">
        <v>5150006961</v>
      </c>
      <c r="G211" s="24" t="s">
        <v>1405</v>
      </c>
      <c r="H211" s="71" t="str">
        <f t="shared" si="96"/>
        <v>100367-5150006961</v>
      </c>
      <c r="I211" s="23">
        <v>100367</v>
      </c>
      <c r="J211" s="24" t="s">
        <v>1402</v>
      </c>
      <c r="K211" s="24" t="s">
        <v>19</v>
      </c>
      <c r="L211" s="24" t="s">
        <v>1407</v>
      </c>
      <c r="M211" s="24" t="s">
        <v>21</v>
      </c>
      <c r="N211" s="25">
        <v>45108</v>
      </c>
      <c r="O211" s="25">
        <v>45473</v>
      </c>
      <c r="P211" s="10"/>
      <c r="Q211" s="10"/>
      <c r="R211" s="10"/>
      <c r="S211" s="11"/>
      <c r="T211" s="14" t="e">
        <f>VLOOKUP(E211,#REF!,12,FALSE)</f>
        <v>#REF!</v>
      </c>
      <c r="U211" s="14"/>
      <c r="V211" s="14" t="e">
        <f>VLOOKUP(E211,#REF!,14,FALSE)</f>
        <v>#REF!</v>
      </c>
      <c r="W211" s="14"/>
      <c r="X211" s="18"/>
      <c r="Y211" s="18"/>
      <c r="Z211" s="18">
        <v>46</v>
      </c>
      <c r="AA211" s="18" t="s">
        <v>1671</v>
      </c>
      <c r="AB211" s="6"/>
      <c r="AC211" s="26">
        <v>8892</v>
      </c>
      <c r="AD211" s="26">
        <v>410</v>
      </c>
      <c r="AE211" s="26">
        <v>102</v>
      </c>
      <c r="AF211" s="26">
        <v>81</v>
      </c>
      <c r="AG211" s="26">
        <v>122</v>
      </c>
      <c r="AH211" s="26">
        <v>247</v>
      </c>
      <c r="AI211" s="26"/>
      <c r="AJ211" s="26">
        <v>64</v>
      </c>
      <c r="AK211" s="26">
        <v>745</v>
      </c>
      <c r="AL211" s="26">
        <v>4</v>
      </c>
      <c r="AM211" s="26"/>
      <c r="AN211" s="26">
        <v>468</v>
      </c>
      <c r="AO211" s="26"/>
      <c r="AP211" s="26">
        <v>4</v>
      </c>
      <c r="AQ211" s="26"/>
      <c r="AR211" s="26">
        <v>32</v>
      </c>
      <c r="AS211" s="26">
        <v>860</v>
      </c>
      <c r="AT211" s="26">
        <v>51</v>
      </c>
      <c r="AU211" s="26">
        <v>98</v>
      </c>
      <c r="AV211" s="26">
        <v>18</v>
      </c>
      <c r="AW211" s="26"/>
      <c r="AX211" s="26">
        <v>15</v>
      </c>
      <c r="AY211" s="26">
        <v>542</v>
      </c>
      <c r="AZ211" s="26">
        <v>76</v>
      </c>
      <c r="BA211" s="26"/>
      <c r="BB211" s="26">
        <v>45</v>
      </c>
      <c r="BC211" s="26"/>
      <c r="BD211" s="26">
        <v>48</v>
      </c>
      <c r="BE211" s="26">
        <v>52</v>
      </c>
      <c r="BF211" s="26"/>
      <c r="BG211" s="26">
        <v>754</v>
      </c>
      <c r="BH211" s="26">
        <f t="shared" si="97"/>
        <v>4838</v>
      </c>
      <c r="BI211" s="6">
        <f t="shared" si="102"/>
        <v>46</v>
      </c>
      <c r="BJ211" s="6">
        <f t="shared" si="104"/>
        <v>53.47</v>
      </c>
      <c r="BL211" s="48">
        <f>VLOOKUP(H211,[1]NOI!F:K,6,FALSE)*-1</f>
        <v>-2.48</v>
      </c>
      <c r="BM211" s="6">
        <f t="shared" si="98"/>
        <v>50.99</v>
      </c>
      <c r="BN211" s="6">
        <f t="shared" si="99"/>
        <v>7.4699999999999989</v>
      </c>
      <c r="BO211" s="82">
        <f t="shared" si="100"/>
        <v>0.13970450720029923</v>
      </c>
      <c r="BP211" s="6">
        <f t="shared" si="105"/>
        <v>409032</v>
      </c>
      <c r="BQ211" s="6">
        <f t="shared" si="106"/>
        <v>475455.24</v>
      </c>
      <c r="BU211" s="6">
        <f t="shared" si="107"/>
        <v>56.08</v>
      </c>
      <c r="BW211" s="48">
        <f t="shared" si="103"/>
        <v>-2.48</v>
      </c>
      <c r="BX211" s="6">
        <f t="shared" si="108"/>
        <v>53.6</v>
      </c>
      <c r="BY211" s="6">
        <f t="shared" si="109"/>
        <v>10.079999999999998</v>
      </c>
      <c r="BZ211" s="82">
        <f t="shared" si="110"/>
        <v>0.17974322396576317</v>
      </c>
      <c r="CA211" s="6">
        <f t="shared" si="111"/>
        <v>409032</v>
      </c>
      <c r="CB211" s="6">
        <f t="shared" si="112"/>
        <v>498663.36</v>
      </c>
      <c r="CF211" s="82"/>
      <c r="CG211" s="6">
        <f t="shared" si="113"/>
        <v>222548</v>
      </c>
      <c r="CH211" s="6">
        <f t="shared" si="114"/>
        <v>258687.86</v>
      </c>
      <c r="CL211" s="82"/>
      <c r="CM211" s="6">
        <f t="shared" si="115"/>
        <v>222548</v>
      </c>
      <c r="CN211" s="6">
        <f t="shared" si="116"/>
        <v>271315.03999999998</v>
      </c>
    </row>
    <row r="212" spans="1:92" x14ac:dyDescent="0.25">
      <c r="A212" s="22">
        <v>210</v>
      </c>
      <c r="B212" s="23">
        <v>207</v>
      </c>
      <c r="C212" s="24" t="s">
        <v>14</v>
      </c>
      <c r="D212" s="53" t="s">
        <v>1409</v>
      </c>
      <c r="E212" s="23">
        <v>239326</v>
      </c>
      <c r="F212" s="24" t="s">
        <v>1410</v>
      </c>
      <c r="G212" s="24" t="s">
        <v>1411</v>
      </c>
      <c r="H212" s="71" t="str">
        <f t="shared" si="96"/>
        <v>101121-514540/600974</v>
      </c>
      <c r="I212" s="23">
        <v>101121</v>
      </c>
      <c r="J212" s="24" t="s">
        <v>1412</v>
      </c>
      <c r="K212" s="24" t="s">
        <v>19</v>
      </c>
      <c r="L212" s="24" t="s">
        <v>1413</v>
      </c>
      <c r="M212" s="24" t="s">
        <v>21</v>
      </c>
      <c r="N212" s="25">
        <v>45108</v>
      </c>
      <c r="O212" s="25">
        <v>45473</v>
      </c>
      <c r="P212" s="10"/>
      <c r="Q212" s="10"/>
      <c r="R212" s="10"/>
      <c r="S212" s="11"/>
      <c r="T212" s="14"/>
      <c r="U212" s="14"/>
      <c r="V212" s="14"/>
      <c r="W212" s="14"/>
      <c r="X212" s="18"/>
      <c r="Y212" s="18"/>
      <c r="Z212" s="18">
        <v>57</v>
      </c>
      <c r="AA212" s="69">
        <v>33711</v>
      </c>
      <c r="AB212" s="6"/>
      <c r="AC212" s="26">
        <v>287</v>
      </c>
      <c r="AD212" s="26">
        <v>80</v>
      </c>
      <c r="AE212" s="26"/>
      <c r="AF212" s="26">
        <v>1</v>
      </c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>
        <v>2</v>
      </c>
      <c r="AR212" s="26">
        <v>1</v>
      </c>
      <c r="AS212" s="26">
        <v>5</v>
      </c>
      <c r="AT212" s="26"/>
      <c r="AU212" s="26"/>
      <c r="AV212" s="26"/>
      <c r="AW212" s="26"/>
      <c r="AX212" s="26"/>
      <c r="AY212" s="26"/>
      <c r="AZ212" s="26"/>
      <c r="BA212" s="26"/>
      <c r="BB212" s="26">
        <v>1</v>
      </c>
      <c r="BC212" s="26"/>
      <c r="BD212" s="26">
        <v>2</v>
      </c>
      <c r="BE212" s="26"/>
      <c r="BF212" s="26"/>
      <c r="BG212" s="26"/>
      <c r="BH212" s="26">
        <f t="shared" si="97"/>
        <v>92</v>
      </c>
      <c r="BI212" s="6">
        <f t="shared" si="102"/>
        <v>57</v>
      </c>
      <c r="BJ212" s="6">
        <f t="shared" si="104"/>
        <v>66.260000000000005</v>
      </c>
      <c r="BM212" s="6">
        <f t="shared" si="98"/>
        <v>66.260000000000005</v>
      </c>
      <c r="BN212" s="6">
        <f t="shared" si="99"/>
        <v>9.2600000000000051</v>
      </c>
      <c r="BO212" s="82">
        <f t="shared" si="100"/>
        <v>0.13975249019016003</v>
      </c>
      <c r="BP212" s="6">
        <f t="shared" si="105"/>
        <v>16359</v>
      </c>
      <c r="BQ212" s="6">
        <f t="shared" si="106"/>
        <v>19016.620000000003</v>
      </c>
      <c r="BU212" s="6">
        <f t="shared" si="107"/>
        <v>69.5</v>
      </c>
      <c r="BX212" s="6">
        <f t="shared" si="108"/>
        <v>69.5</v>
      </c>
      <c r="BY212" s="6">
        <f t="shared" si="109"/>
        <v>12.5</v>
      </c>
      <c r="BZ212" s="82">
        <f t="shared" si="110"/>
        <v>0.17985611510791366</v>
      </c>
      <c r="CA212" s="6">
        <f t="shared" si="111"/>
        <v>16359</v>
      </c>
      <c r="CB212" s="6">
        <f t="shared" si="112"/>
        <v>19946.5</v>
      </c>
      <c r="CF212" s="82"/>
      <c r="CG212" s="6">
        <f t="shared" si="113"/>
        <v>5244</v>
      </c>
      <c r="CH212" s="6">
        <f t="shared" si="114"/>
        <v>6095.92</v>
      </c>
      <c r="CL212" s="82"/>
      <c r="CM212" s="6">
        <f t="shared" si="115"/>
        <v>5244</v>
      </c>
      <c r="CN212" s="6">
        <f t="shared" si="116"/>
        <v>6394</v>
      </c>
    </row>
    <row r="213" spans="1:92" x14ac:dyDescent="0.25">
      <c r="A213" s="22">
        <v>211</v>
      </c>
      <c r="B213" s="23">
        <v>208</v>
      </c>
      <c r="C213" s="24" t="s">
        <v>14</v>
      </c>
      <c r="D213" s="53" t="s">
        <v>1414</v>
      </c>
      <c r="E213" s="23">
        <v>201994</v>
      </c>
      <c r="F213" s="24" t="s">
        <v>1415</v>
      </c>
      <c r="G213" s="24" t="s">
        <v>1417</v>
      </c>
      <c r="H213" s="71" t="str">
        <f t="shared" si="96"/>
        <v>100422-493241/74470</v>
      </c>
      <c r="I213" s="23">
        <v>100422</v>
      </c>
      <c r="J213" s="24" t="s">
        <v>1416</v>
      </c>
      <c r="K213" s="24" t="s">
        <v>19</v>
      </c>
      <c r="L213" s="24" t="s">
        <v>1418</v>
      </c>
      <c r="M213" s="24" t="s">
        <v>21</v>
      </c>
      <c r="N213" s="25">
        <v>45108</v>
      </c>
      <c r="O213" s="25">
        <v>45473</v>
      </c>
      <c r="P213" s="10"/>
      <c r="Q213" s="10"/>
      <c r="R213" s="10"/>
      <c r="S213" s="11"/>
      <c r="T213" s="14"/>
      <c r="U213" s="14"/>
      <c r="V213" s="14"/>
      <c r="W213" s="14"/>
      <c r="X213" s="18"/>
      <c r="Y213" s="18"/>
      <c r="Z213" s="18">
        <v>17.12</v>
      </c>
      <c r="AA213" s="18" t="s">
        <v>1643</v>
      </c>
      <c r="AB213" s="6"/>
      <c r="AC213" s="26">
        <v>370</v>
      </c>
      <c r="AD213" s="26"/>
      <c r="AE213" s="26">
        <v>4</v>
      </c>
      <c r="AF213" s="26"/>
      <c r="AG213" s="26"/>
      <c r="AH213" s="26">
        <v>1</v>
      </c>
      <c r="AI213" s="26">
        <v>73</v>
      </c>
      <c r="AJ213" s="26"/>
      <c r="AK213" s="26"/>
      <c r="AL213" s="26">
        <v>2</v>
      </c>
      <c r="AM213" s="26"/>
      <c r="AN213" s="26"/>
      <c r="AO213" s="26"/>
      <c r="AP213" s="26"/>
      <c r="AQ213" s="26"/>
      <c r="AR213" s="26">
        <v>16</v>
      </c>
      <c r="AS213" s="26">
        <v>27</v>
      </c>
      <c r="AT213" s="26"/>
      <c r="AU213" s="26">
        <v>3</v>
      </c>
      <c r="AV213" s="26">
        <v>1</v>
      </c>
      <c r="AW213" s="26">
        <v>31</v>
      </c>
      <c r="AX213" s="26"/>
      <c r="AY213" s="26"/>
      <c r="AZ213" s="26">
        <v>6</v>
      </c>
      <c r="BA213" s="26"/>
      <c r="BB213" s="26"/>
      <c r="BC213" s="26"/>
      <c r="BD213" s="26">
        <v>28</v>
      </c>
      <c r="BE213" s="26"/>
      <c r="BF213" s="26">
        <v>23</v>
      </c>
      <c r="BG213" s="26"/>
      <c r="BH213" s="26">
        <f t="shared" si="97"/>
        <v>215</v>
      </c>
      <c r="BI213" s="6">
        <f t="shared" si="102"/>
        <v>17.12</v>
      </c>
      <c r="BJ213" s="6">
        <f t="shared" si="104"/>
        <v>19.89</v>
      </c>
      <c r="BM213" s="6">
        <f t="shared" si="98"/>
        <v>19.89</v>
      </c>
      <c r="BN213" s="6">
        <f t="shared" si="99"/>
        <v>2.7699999999999996</v>
      </c>
      <c r="BO213" s="82">
        <f t="shared" si="100"/>
        <v>0.13926596279537454</v>
      </c>
      <c r="BP213" s="6">
        <f t="shared" si="105"/>
        <v>6334.4000000000005</v>
      </c>
      <c r="BQ213" s="6">
        <f t="shared" si="106"/>
        <v>7359.3</v>
      </c>
      <c r="BU213" s="6">
        <f t="shared" si="107"/>
        <v>20.860000000000003</v>
      </c>
      <c r="BX213" s="6">
        <f t="shared" si="108"/>
        <v>20.860000000000003</v>
      </c>
      <c r="BY213" s="6">
        <f t="shared" si="109"/>
        <v>3.740000000000002</v>
      </c>
      <c r="BZ213" s="82">
        <f t="shared" si="110"/>
        <v>0.17929050814956862</v>
      </c>
      <c r="CA213" s="6">
        <f t="shared" si="111"/>
        <v>6334.4000000000005</v>
      </c>
      <c r="CB213" s="6">
        <f t="shared" si="112"/>
        <v>7718.2000000000007</v>
      </c>
      <c r="CF213" s="82"/>
      <c r="CG213" s="6">
        <f t="shared" si="113"/>
        <v>3680.8</v>
      </c>
      <c r="CH213" s="6">
        <f t="shared" si="114"/>
        <v>4276.3500000000004</v>
      </c>
      <c r="CL213" s="82"/>
      <c r="CM213" s="6">
        <f t="shared" si="115"/>
        <v>3680.8</v>
      </c>
      <c r="CN213" s="6">
        <f t="shared" si="116"/>
        <v>4484.9000000000005</v>
      </c>
    </row>
    <row r="214" spans="1:92" x14ac:dyDescent="0.25">
      <c r="A214" s="22">
        <v>212</v>
      </c>
      <c r="B214" s="23">
        <v>209</v>
      </c>
      <c r="C214" s="24" t="s">
        <v>14</v>
      </c>
      <c r="D214" s="53" t="s">
        <v>1419</v>
      </c>
      <c r="E214" s="23">
        <v>409773</v>
      </c>
      <c r="F214" s="23">
        <v>40491</v>
      </c>
      <c r="G214" s="24" t="s">
        <v>1420</v>
      </c>
      <c r="H214" s="71" t="str">
        <f t="shared" si="96"/>
        <v>100508-40491</v>
      </c>
      <c r="I214" s="23">
        <v>100508</v>
      </c>
      <c r="J214" s="24" t="s">
        <v>1421</v>
      </c>
      <c r="K214" s="24" t="s">
        <v>19</v>
      </c>
      <c r="L214" s="24" t="s">
        <v>1422</v>
      </c>
      <c r="M214" s="24" t="s">
        <v>21</v>
      </c>
      <c r="N214" s="25">
        <v>45108</v>
      </c>
      <c r="O214" s="25">
        <v>45473</v>
      </c>
      <c r="P214" s="10"/>
      <c r="Q214" s="10"/>
      <c r="R214" s="10"/>
      <c r="S214" s="11"/>
      <c r="T214" s="14"/>
      <c r="U214" s="14"/>
      <c r="V214" s="14"/>
      <c r="W214" s="14"/>
      <c r="X214" s="18"/>
      <c r="Y214" s="18"/>
      <c r="Z214" s="18"/>
      <c r="AA214" s="18"/>
      <c r="AB214" s="6"/>
      <c r="AC214" s="26">
        <v>254</v>
      </c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>
        <f t="shared" si="97"/>
        <v>0</v>
      </c>
      <c r="BI214" s="77" t="s">
        <v>1666</v>
      </c>
      <c r="BJ214" s="77" t="s">
        <v>1666</v>
      </c>
      <c r="BO214" s="78"/>
      <c r="BU214" s="77" t="s">
        <v>1666</v>
      </c>
      <c r="CF214" s="77" t="s">
        <v>1666</v>
      </c>
      <c r="CL214" s="77" t="s">
        <v>1666</v>
      </c>
    </row>
    <row r="215" spans="1:92" x14ac:dyDescent="0.25">
      <c r="A215" s="22">
        <v>213</v>
      </c>
      <c r="B215" s="23">
        <v>210</v>
      </c>
      <c r="C215" s="24" t="s">
        <v>14</v>
      </c>
      <c r="D215" s="53" t="s">
        <v>1423</v>
      </c>
      <c r="E215" s="23">
        <v>409779</v>
      </c>
      <c r="F215" s="23">
        <v>40490</v>
      </c>
      <c r="G215" s="24" t="s">
        <v>1424</v>
      </c>
      <c r="H215" s="71" t="str">
        <f t="shared" si="96"/>
        <v>100508-40490</v>
      </c>
      <c r="I215" s="23">
        <v>100508</v>
      </c>
      <c r="J215" s="24" t="s">
        <v>1421</v>
      </c>
      <c r="K215" s="24" t="s">
        <v>19</v>
      </c>
      <c r="L215" s="24" t="s">
        <v>1425</v>
      </c>
      <c r="M215" s="24" t="s">
        <v>21</v>
      </c>
      <c r="N215" s="25">
        <v>45108</v>
      </c>
      <c r="O215" s="25">
        <v>45473</v>
      </c>
      <c r="P215" s="10"/>
      <c r="Q215" s="10"/>
      <c r="R215" s="10"/>
      <c r="S215" s="11"/>
      <c r="T215" s="14" t="e">
        <f>VLOOKUP(E215,#REF!,12,FALSE)</f>
        <v>#REF!</v>
      </c>
      <c r="U215" s="14"/>
      <c r="V215" s="14" t="e">
        <f>VLOOKUP(E215,#REF!,14,FALSE)</f>
        <v>#REF!</v>
      </c>
      <c r="W215" s="14"/>
      <c r="X215" s="18"/>
      <c r="Y215" s="18"/>
      <c r="Z215" s="18">
        <v>79.64</v>
      </c>
      <c r="AA215" s="18" t="s">
        <v>1671</v>
      </c>
      <c r="AB215" s="6"/>
      <c r="AC215" s="26">
        <v>106</v>
      </c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>
        <f t="shared" si="97"/>
        <v>0</v>
      </c>
      <c r="BI215" s="6">
        <f t="shared" ref="BI215:BI220" si="117">Z215</f>
        <v>79.64</v>
      </c>
      <c r="BJ215" s="6">
        <f t="shared" ref="BJ215:BJ222" si="118">ROUNDUP(((BI215/0.86)-0.02),2)</f>
        <v>92.59</v>
      </c>
      <c r="BL215" s="48">
        <f>VLOOKUP(H215,[1]NOI!F:K,6,FALSE)*-1</f>
        <v>-9.7899999999999991</v>
      </c>
      <c r="BM215" s="6">
        <f t="shared" si="98"/>
        <v>82.800000000000011</v>
      </c>
      <c r="BN215" s="6">
        <f t="shared" si="99"/>
        <v>12.950000000000003</v>
      </c>
      <c r="BO215" s="82">
        <f t="shared" si="100"/>
        <v>0.13986391618965333</v>
      </c>
      <c r="BP215" s="6">
        <f t="shared" ref="BP215:BP222" si="119">BI215*AC215</f>
        <v>8441.84</v>
      </c>
      <c r="BQ215" s="6">
        <f t="shared" ref="BQ215:BQ222" si="120">(BJ215+BK215)*AC215</f>
        <v>9814.5400000000009</v>
      </c>
      <c r="BU215" s="6">
        <f t="shared" ref="BU215:BU222" si="121">ROUNDUP(((BI215/0.82)-0.02),2)</f>
        <v>97.11</v>
      </c>
      <c r="BW215" s="48">
        <f t="shared" ref="BW215:BW220" si="122">BL215</f>
        <v>-9.7899999999999991</v>
      </c>
      <c r="BX215" s="6">
        <f t="shared" ref="BX215:BX222" si="123">BU215+BV215+BW215</f>
        <v>87.32</v>
      </c>
      <c r="BY215" s="6">
        <f t="shared" ref="BY215:BY222" si="124">(BU215+BV215)-BI215</f>
        <v>17.47</v>
      </c>
      <c r="BZ215" s="82">
        <f t="shared" ref="BZ215:BZ222" si="125">((BU215+BV215)-BI215)/(BU215+BV215)</f>
        <v>0.17989908351354134</v>
      </c>
      <c r="CA215" s="6">
        <f t="shared" ref="CA215:CA222" si="126">(BI215*AC215)</f>
        <v>8441.84</v>
      </c>
      <c r="CB215" s="6">
        <f t="shared" ref="CB215:CB222" si="127">(BU215+BV215)*AC215</f>
        <v>10293.66</v>
      </c>
      <c r="CF215" s="82"/>
      <c r="CG215" s="6">
        <f t="shared" ref="CG215:CG222" si="128">BI215*BH215</f>
        <v>0</v>
      </c>
      <c r="CH215" s="6">
        <f t="shared" ref="CH215:CH222" si="129">(BJ215+BK215)*BH215</f>
        <v>0</v>
      </c>
      <c r="CL215" s="82"/>
      <c r="CM215" s="6">
        <f t="shared" ref="CM215:CM222" si="130">BI215*BH215</f>
        <v>0</v>
      </c>
      <c r="CN215" s="6">
        <f t="shared" ref="CN215:CN222" si="131">(BU215+BV215)*BH215</f>
        <v>0</v>
      </c>
    </row>
    <row r="216" spans="1:92" x14ac:dyDescent="0.25">
      <c r="A216" s="22">
        <v>214</v>
      </c>
      <c r="B216" s="23">
        <v>211</v>
      </c>
      <c r="C216" s="24" t="s">
        <v>14</v>
      </c>
      <c r="D216" s="53" t="s">
        <v>1426</v>
      </c>
      <c r="E216" s="23">
        <v>409780</v>
      </c>
      <c r="F216" s="23">
        <v>40497</v>
      </c>
      <c r="G216" s="24" t="s">
        <v>1427</v>
      </c>
      <c r="H216" s="71" t="str">
        <f t="shared" si="96"/>
        <v>100508-40497</v>
      </c>
      <c r="I216" s="23">
        <v>100508</v>
      </c>
      <c r="J216" s="24" t="s">
        <v>1421</v>
      </c>
      <c r="K216" s="24" t="s">
        <v>19</v>
      </c>
      <c r="L216" s="24" t="s">
        <v>1227</v>
      </c>
      <c r="M216" s="24" t="s">
        <v>21</v>
      </c>
      <c r="N216" s="25">
        <v>45108</v>
      </c>
      <c r="O216" s="25">
        <v>45473</v>
      </c>
      <c r="P216" s="10"/>
      <c r="Q216" s="10"/>
      <c r="R216" s="10"/>
      <c r="S216" s="11"/>
      <c r="T216" s="14" t="e">
        <f>VLOOKUP(E216,#REF!,12,FALSE)</f>
        <v>#REF!</v>
      </c>
      <c r="U216" s="14"/>
      <c r="V216" s="14" t="e">
        <f>VLOOKUP(E216,#REF!,14,FALSE)</f>
        <v>#REF!</v>
      </c>
      <c r="W216" s="14"/>
      <c r="X216" s="18"/>
      <c r="Y216" s="18"/>
      <c r="Z216" s="18">
        <v>62.42</v>
      </c>
      <c r="AA216" s="18" t="s">
        <v>1671</v>
      </c>
      <c r="AB216" s="6"/>
      <c r="AC216" s="26">
        <v>100</v>
      </c>
      <c r="AD216" s="26"/>
      <c r="AE216" s="26"/>
      <c r="AF216" s="26">
        <v>10</v>
      </c>
      <c r="AG216" s="26"/>
      <c r="AH216" s="26"/>
      <c r="AI216" s="26"/>
      <c r="AJ216" s="26"/>
      <c r="AK216" s="26"/>
      <c r="AL216" s="26"/>
      <c r="AM216" s="26"/>
      <c r="AN216" s="26"/>
      <c r="AO216" s="26">
        <v>36</v>
      </c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>
        <f t="shared" si="97"/>
        <v>46</v>
      </c>
      <c r="BI216" s="6">
        <f t="shared" si="117"/>
        <v>62.42</v>
      </c>
      <c r="BJ216" s="6">
        <f t="shared" si="118"/>
        <v>72.570000000000007</v>
      </c>
      <c r="BL216" s="48">
        <f>VLOOKUP(H216,[1]NOI!F:K,6,FALSE)*-1</f>
        <v>-7.53</v>
      </c>
      <c r="BM216" s="6">
        <f t="shared" si="98"/>
        <v>65.040000000000006</v>
      </c>
      <c r="BN216" s="6">
        <f t="shared" si="99"/>
        <v>10.150000000000006</v>
      </c>
      <c r="BO216" s="82">
        <f t="shared" si="100"/>
        <v>0.13986495797161369</v>
      </c>
      <c r="BP216" s="6">
        <f t="shared" si="119"/>
        <v>6242</v>
      </c>
      <c r="BQ216" s="6">
        <f t="shared" si="120"/>
        <v>7257.0000000000009</v>
      </c>
      <c r="BU216" s="6">
        <f t="shared" si="121"/>
        <v>76.11</v>
      </c>
      <c r="BW216" s="48">
        <f t="shared" si="122"/>
        <v>-7.53</v>
      </c>
      <c r="BX216" s="6">
        <f t="shared" si="123"/>
        <v>68.58</v>
      </c>
      <c r="BY216" s="6">
        <f t="shared" si="124"/>
        <v>13.689999999999998</v>
      </c>
      <c r="BZ216" s="82">
        <f t="shared" si="125"/>
        <v>0.1798712389961897</v>
      </c>
      <c r="CA216" s="6">
        <f t="shared" si="126"/>
        <v>6242</v>
      </c>
      <c r="CB216" s="6">
        <f t="shared" si="127"/>
        <v>7611</v>
      </c>
      <c r="CF216" s="82"/>
      <c r="CG216" s="6">
        <f t="shared" si="128"/>
        <v>2871.32</v>
      </c>
      <c r="CH216" s="6">
        <f t="shared" si="129"/>
        <v>3338.2200000000003</v>
      </c>
      <c r="CL216" s="82"/>
      <c r="CM216" s="6">
        <f t="shared" si="130"/>
        <v>2871.32</v>
      </c>
      <c r="CN216" s="6">
        <f t="shared" si="131"/>
        <v>3501.06</v>
      </c>
    </row>
    <row r="217" spans="1:92" x14ac:dyDescent="0.25">
      <c r="A217" s="22">
        <v>215</v>
      </c>
      <c r="B217" s="23">
        <v>212</v>
      </c>
      <c r="C217" s="24" t="s">
        <v>14</v>
      </c>
      <c r="D217" s="53" t="s">
        <v>1428</v>
      </c>
      <c r="E217" s="23">
        <v>406340</v>
      </c>
      <c r="F217" s="23">
        <v>40928</v>
      </c>
      <c r="G217" s="24" t="s">
        <v>1429</v>
      </c>
      <c r="H217" s="71" t="str">
        <f t="shared" si="96"/>
        <v>100508-40928</v>
      </c>
      <c r="I217" s="23">
        <v>100508</v>
      </c>
      <c r="J217" s="24" t="s">
        <v>1421</v>
      </c>
      <c r="K217" s="24" t="s">
        <v>19</v>
      </c>
      <c r="L217" s="24" t="s">
        <v>1030</v>
      </c>
      <c r="M217" s="24" t="s">
        <v>21</v>
      </c>
      <c r="N217" s="25">
        <v>45108</v>
      </c>
      <c r="O217" s="25">
        <v>45473</v>
      </c>
      <c r="P217" s="10"/>
      <c r="Q217" s="10"/>
      <c r="R217" s="10"/>
      <c r="S217" s="11"/>
      <c r="T217" s="14" t="e">
        <f>VLOOKUP(E217,#REF!,12,FALSE)</f>
        <v>#REF!</v>
      </c>
      <c r="U217" s="14"/>
      <c r="V217" s="14" t="e">
        <f>VLOOKUP(E217,#REF!,14,FALSE)</f>
        <v>#REF!</v>
      </c>
      <c r="W217" s="14"/>
      <c r="X217" s="18"/>
      <c r="Y217" s="18"/>
      <c r="Z217" s="18">
        <v>95.76</v>
      </c>
      <c r="AA217" s="18" t="s">
        <v>1671</v>
      </c>
      <c r="AB217" s="6"/>
      <c r="AC217" s="26">
        <v>1262</v>
      </c>
      <c r="AD217" s="26"/>
      <c r="AE217" s="26">
        <v>16</v>
      </c>
      <c r="AF217" s="26">
        <v>20</v>
      </c>
      <c r="AG217" s="26">
        <v>7</v>
      </c>
      <c r="AH217" s="26">
        <v>41</v>
      </c>
      <c r="AI217" s="26">
        <v>176</v>
      </c>
      <c r="AJ217" s="26"/>
      <c r="AK217" s="26"/>
      <c r="AL217" s="26">
        <v>73</v>
      </c>
      <c r="AM217" s="26"/>
      <c r="AN217" s="26">
        <v>33</v>
      </c>
      <c r="AO217" s="26"/>
      <c r="AP217" s="26"/>
      <c r="AQ217" s="26">
        <v>311</v>
      </c>
      <c r="AR217" s="26"/>
      <c r="AS217" s="26"/>
      <c r="AT217" s="26"/>
      <c r="AU217" s="26"/>
      <c r="AV217" s="26">
        <v>6</v>
      </c>
      <c r="AW217" s="26"/>
      <c r="AX217" s="26">
        <v>41</v>
      </c>
      <c r="AY217" s="26">
        <v>95</v>
      </c>
      <c r="AZ217" s="26"/>
      <c r="BA217" s="26"/>
      <c r="BB217" s="26"/>
      <c r="BC217" s="26"/>
      <c r="BD217" s="26"/>
      <c r="BE217" s="26"/>
      <c r="BF217" s="26"/>
      <c r="BG217" s="26"/>
      <c r="BH217" s="26">
        <f t="shared" si="97"/>
        <v>819</v>
      </c>
      <c r="BI217" s="6">
        <f t="shared" si="117"/>
        <v>95.76</v>
      </c>
      <c r="BJ217" s="6">
        <f t="shared" si="118"/>
        <v>111.33</v>
      </c>
      <c r="BL217" s="48">
        <f>VLOOKUP(H217,[1]NOI!F:K,6,FALSE)*-1</f>
        <v>-20.27</v>
      </c>
      <c r="BM217" s="6">
        <f t="shared" si="98"/>
        <v>91.06</v>
      </c>
      <c r="BN217" s="6">
        <f t="shared" si="99"/>
        <v>15.569999999999993</v>
      </c>
      <c r="BO217" s="82">
        <f t="shared" si="100"/>
        <v>0.13985448666127723</v>
      </c>
      <c r="BP217" s="6">
        <f t="shared" si="119"/>
        <v>120849.12000000001</v>
      </c>
      <c r="BQ217" s="6">
        <f t="shared" si="120"/>
        <v>140498.46</v>
      </c>
      <c r="BU217" s="6">
        <f t="shared" si="121"/>
        <v>116.77000000000001</v>
      </c>
      <c r="BW217" s="48">
        <f t="shared" si="122"/>
        <v>-20.27</v>
      </c>
      <c r="BX217" s="6">
        <f t="shared" si="123"/>
        <v>96.500000000000014</v>
      </c>
      <c r="BY217" s="6">
        <f t="shared" si="124"/>
        <v>21.010000000000005</v>
      </c>
      <c r="BZ217" s="82">
        <f t="shared" si="125"/>
        <v>0.17992635094630474</v>
      </c>
      <c r="CA217" s="6">
        <f t="shared" si="126"/>
        <v>120849.12000000001</v>
      </c>
      <c r="CB217" s="6">
        <f t="shared" si="127"/>
        <v>147363.74000000002</v>
      </c>
      <c r="CF217" s="82"/>
      <c r="CG217" s="6">
        <f t="shared" si="128"/>
        <v>78427.44</v>
      </c>
      <c r="CH217" s="6">
        <f t="shared" si="129"/>
        <v>91179.27</v>
      </c>
      <c r="CL217" s="82"/>
      <c r="CM217" s="6">
        <f t="shared" si="130"/>
        <v>78427.44</v>
      </c>
      <c r="CN217" s="6">
        <f t="shared" si="131"/>
        <v>95634.63</v>
      </c>
    </row>
    <row r="218" spans="1:92" x14ac:dyDescent="0.25">
      <c r="A218" s="22">
        <v>216</v>
      </c>
      <c r="B218" s="23">
        <v>213</v>
      </c>
      <c r="C218" s="24" t="s">
        <v>14</v>
      </c>
      <c r="D218" s="53" t="s">
        <v>1430</v>
      </c>
      <c r="E218" s="23">
        <v>406919</v>
      </c>
      <c r="F218" s="23">
        <v>51039</v>
      </c>
      <c r="G218" s="24" t="s">
        <v>1431</v>
      </c>
      <c r="H218" s="71" t="str">
        <f t="shared" si="96"/>
        <v>100508-51039</v>
      </c>
      <c r="I218" s="23">
        <v>100508</v>
      </c>
      <c r="J218" s="24" t="s">
        <v>1421</v>
      </c>
      <c r="K218" s="24" t="s">
        <v>19</v>
      </c>
      <c r="L218" s="24" t="s">
        <v>1432</v>
      </c>
      <c r="M218" s="24" t="s">
        <v>21</v>
      </c>
      <c r="N218" s="25">
        <v>45108</v>
      </c>
      <c r="O218" s="25">
        <v>45473</v>
      </c>
      <c r="P218" s="10"/>
      <c r="Q218" s="10"/>
      <c r="R218" s="10"/>
      <c r="S218" s="11"/>
      <c r="T218" s="14" t="e">
        <f>VLOOKUP(E218,#REF!,12,FALSE)</f>
        <v>#REF!</v>
      </c>
      <c r="U218" s="14"/>
      <c r="V218" s="14" t="e">
        <f>VLOOKUP(E218,#REF!,14,FALSE)</f>
        <v>#REF!</v>
      </c>
      <c r="W218" s="14"/>
      <c r="X218" s="18"/>
      <c r="Y218" s="18"/>
      <c r="Z218" s="18">
        <v>73.44</v>
      </c>
      <c r="AA218" s="18" t="s">
        <v>1671</v>
      </c>
      <c r="AB218" s="6"/>
      <c r="AC218" s="26">
        <v>367</v>
      </c>
      <c r="AD218" s="26">
        <v>38</v>
      </c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>
        <v>80</v>
      </c>
      <c r="AP218" s="26"/>
      <c r="AQ218" s="26">
        <v>19</v>
      </c>
      <c r="AR218" s="26">
        <v>9</v>
      </c>
      <c r="AS218" s="26"/>
      <c r="AT218" s="26"/>
      <c r="AU218" s="26"/>
      <c r="AV218" s="26"/>
      <c r="AW218" s="26"/>
      <c r="AX218" s="26"/>
      <c r="AY218" s="26"/>
      <c r="AZ218" s="26"/>
      <c r="BA218" s="26"/>
      <c r="BB218" s="26">
        <v>5</v>
      </c>
      <c r="BC218" s="26"/>
      <c r="BD218" s="26"/>
      <c r="BE218" s="26"/>
      <c r="BF218" s="26">
        <v>6</v>
      </c>
      <c r="BG218" s="26"/>
      <c r="BH218" s="26">
        <f t="shared" si="97"/>
        <v>157</v>
      </c>
      <c r="BI218" s="6">
        <f t="shared" si="117"/>
        <v>73.44</v>
      </c>
      <c r="BJ218" s="6">
        <f t="shared" si="118"/>
        <v>85.38000000000001</v>
      </c>
      <c r="BL218" s="48">
        <f>VLOOKUP(H218,[1]NOI!F:K,6,FALSE)*-1</f>
        <v>-9.5</v>
      </c>
      <c r="BM218" s="6">
        <f t="shared" si="98"/>
        <v>75.88000000000001</v>
      </c>
      <c r="BN218" s="6">
        <f t="shared" si="99"/>
        <v>11.940000000000012</v>
      </c>
      <c r="BO218" s="82">
        <f t="shared" si="100"/>
        <v>0.13984539704848922</v>
      </c>
      <c r="BP218" s="6">
        <f t="shared" si="119"/>
        <v>26952.48</v>
      </c>
      <c r="BQ218" s="6">
        <f t="shared" si="120"/>
        <v>31334.460000000003</v>
      </c>
      <c r="BU218" s="6">
        <f t="shared" si="121"/>
        <v>89.550000000000011</v>
      </c>
      <c r="BW218" s="48">
        <f t="shared" si="122"/>
        <v>-9.5</v>
      </c>
      <c r="BX218" s="6">
        <f t="shared" si="123"/>
        <v>80.050000000000011</v>
      </c>
      <c r="BY218" s="6">
        <f t="shared" si="124"/>
        <v>16.110000000000014</v>
      </c>
      <c r="BZ218" s="82">
        <f t="shared" si="125"/>
        <v>0.1798994974874373</v>
      </c>
      <c r="CA218" s="6">
        <f t="shared" si="126"/>
        <v>26952.48</v>
      </c>
      <c r="CB218" s="6">
        <f t="shared" si="127"/>
        <v>32864.850000000006</v>
      </c>
      <c r="CF218" s="82"/>
      <c r="CG218" s="6">
        <f t="shared" si="128"/>
        <v>11530.08</v>
      </c>
      <c r="CH218" s="6">
        <f t="shared" si="129"/>
        <v>13404.660000000002</v>
      </c>
      <c r="CL218" s="82"/>
      <c r="CM218" s="6">
        <f t="shared" si="130"/>
        <v>11530.08</v>
      </c>
      <c r="CN218" s="6">
        <f t="shared" si="131"/>
        <v>14059.350000000002</v>
      </c>
    </row>
    <row r="219" spans="1:92" x14ac:dyDescent="0.25">
      <c r="A219" s="22">
        <v>217</v>
      </c>
      <c r="B219" s="23">
        <v>214</v>
      </c>
      <c r="C219" s="24" t="s">
        <v>14</v>
      </c>
      <c r="D219" s="53" t="s">
        <v>1433</v>
      </c>
      <c r="E219" s="23">
        <v>409765</v>
      </c>
      <c r="F219" s="23">
        <v>41927</v>
      </c>
      <c r="G219" s="24" t="s">
        <v>1434</v>
      </c>
      <c r="H219" s="71" t="str">
        <f t="shared" si="96"/>
        <v>100508-41927</v>
      </c>
      <c r="I219" s="23">
        <v>100508</v>
      </c>
      <c r="J219" s="24" t="s">
        <v>1421</v>
      </c>
      <c r="K219" s="24" t="s">
        <v>19</v>
      </c>
      <c r="L219" s="24" t="s">
        <v>1030</v>
      </c>
      <c r="M219" s="24" t="s">
        <v>21</v>
      </c>
      <c r="N219" s="25">
        <v>45108</v>
      </c>
      <c r="O219" s="25">
        <v>45473</v>
      </c>
      <c r="P219" s="10"/>
      <c r="Q219" s="10"/>
      <c r="R219" s="10"/>
      <c r="S219" s="11"/>
      <c r="T219" s="14" t="e">
        <f>VLOOKUP(E219,#REF!,12,FALSE)</f>
        <v>#REF!</v>
      </c>
      <c r="U219" s="14"/>
      <c r="V219" s="14" t="e">
        <f>VLOOKUP(E219,#REF!,14,FALSE)</f>
        <v>#REF!</v>
      </c>
      <c r="W219" s="14"/>
      <c r="X219" s="18"/>
      <c r="Y219" s="18"/>
      <c r="Z219" s="18">
        <v>88.29</v>
      </c>
      <c r="AA219" s="18" t="s">
        <v>1671</v>
      </c>
      <c r="AB219" s="6"/>
      <c r="AC219" s="26">
        <v>200</v>
      </c>
      <c r="AD219" s="26">
        <v>39</v>
      </c>
      <c r="AE219" s="26"/>
      <c r="AF219" s="26">
        <v>43</v>
      </c>
      <c r="AG219" s="26"/>
      <c r="AH219" s="26">
        <v>2</v>
      </c>
      <c r="AI219" s="26">
        <v>39</v>
      </c>
      <c r="AJ219" s="26"/>
      <c r="AK219" s="26"/>
      <c r="AL219" s="26">
        <v>1</v>
      </c>
      <c r="AM219" s="26"/>
      <c r="AN219" s="26"/>
      <c r="AO219" s="26"/>
      <c r="AP219" s="26"/>
      <c r="AQ219" s="26">
        <v>4</v>
      </c>
      <c r="AR219" s="26">
        <v>20</v>
      </c>
      <c r="AS219" s="26"/>
      <c r="AT219" s="26"/>
      <c r="AU219" s="26"/>
      <c r="AV219" s="26"/>
      <c r="AW219" s="26"/>
      <c r="AX219" s="26">
        <v>6</v>
      </c>
      <c r="AY219" s="26"/>
      <c r="AZ219" s="26"/>
      <c r="BA219" s="26"/>
      <c r="BB219" s="26"/>
      <c r="BC219" s="26"/>
      <c r="BD219" s="26"/>
      <c r="BE219" s="26"/>
      <c r="BF219" s="26">
        <v>6</v>
      </c>
      <c r="BG219" s="26">
        <v>1</v>
      </c>
      <c r="BH219" s="26">
        <f t="shared" si="97"/>
        <v>161</v>
      </c>
      <c r="BI219" s="6">
        <f t="shared" si="117"/>
        <v>88.29</v>
      </c>
      <c r="BJ219" s="6">
        <f t="shared" si="118"/>
        <v>102.65</v>
      </c>
      <c r="BL219" s="48">
        <f>VLOOKUP(H219,[1]NOI!F:K,6,FALSE)*-1</f>
        <v>-24.44</v>
      </c>
      <c r="BM219" s="6">
        <f t="shared" si="98"/>
        <v>78.210000000000008</v>
      </c>
      <c r="BN219" s="6">
        <f t="shared" si="99"/>
        <v>14.36</v>
      </c>
      <c r="BO219" s="82">
        <f t="shared" si="100"/>
        <v>0.13989283974671213</v>
      </c>
      <c r="BP219" s="6">
        <f t="shared" si="119"/>
        <v>17658</v>
      </c>
      <c r="BQ219" s="6">
        <f t="shared" si="120"/>
        <v>20530</v>
      </c>
      <c r="BU219" s="6">
        <f t="shared" si="121"/>
        <v>107.66000000000001</v>
      </c>
      <c r="BW219" s="48">
        <f t="shared" si="122"/>
        <v>-24.44</v>
      </c>
      <c r="BX219" s="6">
        <f t="shared" si="123"/>
        <v>83.220000000000013</v>
      </c>
      <c r="BY219" s="6">
        <f t="shared" si="124"/>
        <v>19.370000000000005</v>
      </c>
      <c r="BZ219" s="82">
        <f t="shared" si="125"/>
        <v>0.17991826119264354</v>
      </c>
      <c r="CA219" s="6">
        <f t="shared" si="126"/>
        <v>17658</v>
      </c>
      <c r="CB219" s="6">
        <f t="shared" si="127"/>
        <v>21532.000000000004</v>
      </c>
      <c r="CF219" s="82"/>
      <c r="CG219" s="6">
        <f t="shared" si="128"/>
        <v>14214.69</v>
      </c>
      <c r="CH219" s="6">
        <f t="shared" si="129"/>
        <v>16526.650000000001</v>
      </c>
      <c r="CL219" s="82"/>
      <c r="CM219" s="6">
        <f t="shared" si="130"/>
        <v>14214.69</v>
      </c>
      <c r="CN219" s="6">
        <f t="shared" si="131"/>
        <v>17333.260000000002</v>
      </c>
    </row>
    <row r="220" spans="1:92" x14ac:dyDescent="0.25">
      <c r="A220" s="22">
        <v>218</v>
      </c>
      <c r="B220" s="23">
        <v>215</v>
      </c>
      <c r="C220" s="24" t="s">
        <v>14</v>
      </c>
      <c r="D220" s="53" t="s">
        <v>1435</v>
      </c>
      <c r="E220" s="23">
        <v>410088</v>
      </c>
      <c r="F220" s="23">
        <v>40265</v>
      </c>
      <c r="G220" s="24" t="s">
        <v>1436</v>
      </c>
      <c r="H220" s="71" t="str">
        <f t="shared" si="96"/>
        <v>100508-40265</v>
      </c>
      <c r="I220" s="23">
        <v>100508</v>
      </c>
      <c r="J220" s="24" t="s">
        <v>1421</v>
      </c>
      <c r="K220" s="24" t="s">
        <v>19</v>
      </c>
      <c r="L220" s="24" t="s">
        <v>1437</v>
      </c>
      <c r="M220" s="24" t="s">
        <v>21</v>
      </c>
      <c r="N220" s="25">
        <v>45108</v>
      </c>
      <c r="O220" s="25">
        <v>45473</v>
      </c>
      <c r="P220" s="10"/>
      <c r="Q220" s="10"/>
      <c r="R220" s="10"/>
      <c r="S220" s="11"/>
      <c r="T220" s="14" t="e">
        <f>VLOOKUP(E220,#REF!,12,FALSE)</f>
        <v>#REF!</v>
      </c>
      <c r="U220" s="14"/>
      <c r="V220" s="14" t="e">
        <f>VLOOKUP(E220,#REF!,14,FALSE)</f>
        <v>#REF!</v>
      </c>
      <c r="W220" s="14"/>
      <c r="X220" s="18"/>
      <c r="Y220" s="18"/>
      <c r="Z220" s="18">
        <v>124.47</v>
      </c>
      <c r="AA220" s="18" t="s">
        <v>1671</v>
      </c>
      <c r="AB220" s="6"/>
      <c r="AC220" s="26">
        <v>167</v>
      </c>
      <c r="AD220" s="26"/>
      <c r="AE220" s="26"/>
      <c r="AF220" s="26">
        <v>6</v>
      </c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>
        <v>1</v>
      </c>
      <c r="AS220" s="26"/>
      <c r="AT220" s="26"/>
      <c r="AU220" s="26"/>
      <c r="AV220" s="26"/>
      <c r="AW220" s="26">
        <v>76</v>
      </c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>
        <f t="shared" si="97"/>
        <v>83</v>
      </c>
      <c r="BI220" s="6">
        <f t="shared" si="117"/>
        <v>124.47</v>
      </c>
      <c r="BJ220" s="6">
        <f t="shared" si="118"/>
        <v>144.72</v>
      </c>
      <c r="BL220" s="48">
        <f>VLOOKUP(H220,[1]NOI!F:K,6,FALSE)*-1</f>
        <v>-18.62</v>
      </c>
      <c r="BM220" s="6">
        <f t="shared" si="98"/>
        <v>126.1</v>
      </c>
      <c r="BN220" s="6">
        <f t="shared" si="99"/>
        <v>20.25</v>
      </c>
      <c r="BO220" s="82">
        <f t="shared" si="100"/>
        <v>0.13992537313432835</v>
      </c>
      <c r="BP220" s="6">
        <f t="shared" si="119"/>
        <v>20786.490000000002</v>
      </c>
      <c r="BQ220" s="6">
        <f t="shared" si="120"/>
        <v>24168.240000000002</v>
      </c>
      <c r="BU220" s="6">
        <f t="shared" si="121"/>
        <v>151.78</v>
      </c>
      <c r="BW220" s="48">
        <f t="shared" si="122"/>
        <v>-18.62</v>
      </c>
      <c r="BX220" s="6">
        <f t="shared" si="123"/>
        <v>133.16</v>
      </c>
      <c r="BY220" s="6">
        <f t="shared" si="124"/>
        <v>27.310000000000002</v>
      </c>
      <c r="BZ220" s="82">
        <f t="shared" si="125"/>
        <v>0.17993147977335619</v>
      </c>
      <c r="CA220" s="6">
        <f t="shared" si="126"/>
        <v>20786.490000000002</v>
      </c>
      <c r="CB220" s="6">
        <f t="shared" si="127"/>
        <v>25347.26</v>
      </c>
      <c r="CF220" s="82"/>
      <c r="CG220" s="6">
        <f t="shared" si="128"/>
        <v>10331.01</v>
      </c>
      <c r="CH220" s="6">
        <f t="shared" si="129"/>
        <v>12011.76</v>
      </c>
      <c r="CL220" s="82"/>
      <c r="CM220" s="6">
        <f t="shared" si="130"/>
        <v>10331.01</v>
      </c>
      <c r="CN220" s="6">
        <f t="shared" si="131"/>
        <v>12597.74</v>
      </c>
    </row>
    <row r="221" spans="1:92" x14ac:dyDescent="0.25">
      <c r="A221" s="22">
        <v>219</v>
      </c>
      <c r="B221" s="23">
        <v>216</v>
      </c>
      <c r="C221" s="24" t="s">
        <v>14</v>
      </c>
      <c r="D221" s="53" t="s">
        <v>1438</v>
      </c>
      <c r="E221" s="23">
        <v>102365</v>
      </c>
      <c r="F221" s="23">
        <v>6070</v>
      </c>
      <c r="G221" s="24" t="s">
        <v>1440</v>
      </c>
      <c r="H221" s="71" t="str">
        <f t="shared" si="96"/>
        <v>100509-6070</v>
      </c>
      <c r="I221" s="23">
        <v>100509</v>
      </c>
      <c r="J221" s="24" t="s">
        <v>1439</v>
      </c>
      <c r="K221" s="24" t="s">
        <v>19</v>
      </c>
      <c r="L221" s="24" t="s">
        <v>1441</v>
      </c>
      <c r="M221" s="24" t="s">
        <v>21</v>
      </c>
      <c r="N221" s="25">
        <v>45108</v>
      </c>
      <c r="O221" s="25">
        <v>45473</v>
      </c>
      <c r="P221" s="10"/>
      <c r="Q221" s="10"/>
      <c r="R221" s="10"/>
      <c r="S221" s="11"/>
      <c r="T221" s="14" t="e">
        <f>VLOOKUP(E221,#REF!,12,FALSE)</f>
        <v>#REF!</v>
      </c>
      <c r="U221" s="14">
        <v>1</v>
      </c>
      <c r="V221" s="14"/>
      <c r="W221" s="14"/>
      <c r="X221" s="18"/>
      <c r="Y221" s="18"/>
      <c r="Z221" s="18"/>
      <c r="AA221" s="18"/>
      <c r="AB221" s="6"/>
      <c r="AC221" s="26">
        <v>3487</v>
      </c>
      <c r="AD221" s="26"/>
      <c r="AE221" s="26"/>
      <c r="AF221" s="26"/>
      <c r="AG221" s="26">
        <v>10</v>
      </c>
      <c r="AH221" s="26">
        <v>127</v>
      </c>
      <c r="AI221" s="26">
        <v>6</v>
      </c>
      <c r="AJ221" s="26">
        <v>9</v>
      </c>
      <c r="AK221" s="26"/>
      <c r="AL221" s="26">
        <v>15</v>
      </c>
      <c r="AM221" s="26"/>
      <c r="AN221" s="26"/>
      <c r="AO221" s="26"/>
      <c r="AP221" s="26">
        <v>37</v>
      </c>
      <c r="AQ221" s="26">
        <v>44</v>
      </c>
      <c r="AR221" s="26">
        <v>216</v>
      </c>
      <c r="AS221" s="26">
        <v>262</v>
      </c>
      <c r="AT221" s="26">
        <v>48</v>
      </c>
      <c r="AU221" s="26">
        <v>8</v>
      </c>
      <c r="AV221" s="26">
        <v>6</v>
      </c>
      <c r="AW221" s="26"/>
      <c r="AX221" s="26"/>
      <c r="AY221" s="26"/>
      <c r="AZ221" s="26">
        <v>6</v>
      </c>
      <c r="BA221" s="26">
        <v>12</v>
      </c>
      <c r="BB221" s="26">
        <v>38</v>
      </c>
      <c r="BC221" s="26">
        <v>6</v>
      </c>
      <c r="BD221" s="26"/>
      <c r="BE221" s="26"/>
      <c r="BF221" s="26"/>
      <c r="BG221" s="26">
        <v>202</v>
      </c>
      <c r="BH221" s="26">
        <f t="shared" si="97"/>
        <v>1052</v>
      </c>
      <c r="BI221" s="6" t="e">
        <f>T221+U221</f>
        <v>#REF!</v>
      </c>
      <c r="BJ221" s="6" t="e">
        <f t="shared" si="118"/>
        <v>#REF!</v>
      </c>
      <c r="BM221" s="6" t="e">
        <f t="shared" si="98"/>
        <v>#REF!</v>
      </c>
      <c r="BN221" s="6" t="e">
        <f t="shared" si="99"/>
        <v>#REF!</v>
      </c>
      <c r="BO221" s="82" t="e">
        <f t="shared" si="100"/>
        <v>#REF!</v>
      </c>
      <c r="BP221" s="6" t="e">
        <f t="shared" si="119"/>
        <v>#REF!</v>
      </c>
      <c r="BQ221" s="6" t="e">
        <f t="shared" si="120"/>
        <v>#REF!</v>
      </c>
      <c r="BU221" s="6" t="e">
        <f t="shared" si="121"/>
        <v>#REF!</v>
      </c>
      <c r="BX221" s="6" t="e">
        <f t="shared" si="123"/>
        <v>#REF!</v>
      </c>
      <c r="BY221" s="6" t="e">
        <f t="shared" si="124"/>
        <v>#REF!</v>
      </c>
      <c r="BZ221" s="82" t="e">
        <f t="shared" si="125"/>
        <v>#REF!</v>
      </c>
      <c r="CA221" s="6" t="e">
        <f t="shared" si="126"/>
        <v>#REF!</v>
      </c>
      <c r="CB221" s="6" t="e">
        <f t="shared" si="127"/>
        <v>#REF!</v>
      </c>
      <c r="CF221" s="82"/>
      <c r="CG221" s="6" t="e">
        <f t="shared" si="128"/>
        <v>#REF!</v>
      </c>
      <c r="CH221" s="6" t="e">
        <f t="shared" si="129"/>
        <v>#REF!</v>
      </c>
      <c r="CL221" s="82"/>
      <c r="CM221" s="6" t="e">
        <f t="shared" si="130"/>
        <v>#REF!</v>
      </c>
      <c r="CN221" s="6" t="e">
        <f t="shared" si="131"/>
        <v>#REF!</v>
      </c>
    </row>
    <row r="222" spans="1:92" x14ac:dyDescent="0.25">
      <c r="A222" s="22">
        <v>220</v>
      </c>
      <c r="B222" s="23">
        <v>217</v>
      </c>
      <c r="C222" s="24" t="s">
        <v>14</v>
      </c>
      <c r="D222" s="53" t="s">
        <v>1442</v>
      </c>
      <c r="E222" s="23">
        <v>134729</v>
      </c>
      <c r="F222" s="23">
        <v>19000</v>
      </c>
      <c r="G222" s="24" t="s">
        <v>1443</v>
      </c>
      <c r="H222" s="71" t="str">
        <f t="shared" si="96"/>
        <v>100509-19000</v>
      </c>
      <c r="I222" s="23">
        <v>100509</v>
      </c>
      <c r="J222" s="24" t="s">
        <v>1439</v>
      </c>
      <c r="K222" s="24" t="s">
        <v>19</v>
      </c>
      <c r="L222" s="24" t="s">
        <v>1444</v>
      </c>
      <c r="M222" s="24" t="s">
        <v>21</v>
      </c>
      <c r="N222" s="25">
        <v>45108</v>
      </c>
      <c r="O222" s="25">
        <v>45473</v>
      </c>
      <c r="P222" s="10"/>
      <c r="Q222" s="10"/>
      <c r="R222" s="10"/>
      <c r="S222" s="11"/>
      <c r="T222" s="14" t="e">
        <f>VLOOKUP(E222,#REF!,12,FALSE)</f>
        <v>#REF!</v>
      </c>
      <c r="U222" s="14">
        <v>1</v>
      </c>
      <c r="V222" s="14"/>
      <c r="W222" s="14"/>
      <c r="X222" s="18"/>
      <c r="Y222" s="18"/>
      <c r="Z222" s="18"/>
      <c r="AA222" s="18"/>
      <c r="AB222" s="6"/>
      <c r="AC222" s="26">
        <v>883</v>
      </c>
      <c r="AD222" s="26">
        <v>117</v>
      </c>
      <c r="AE222" s="26">
        <v>11</v>
      </c>
      <c r="AF222" s="26"/>
      <c r="AG222" s="26"/>
      <c r="AH222" s="26">
        <v>34</v>
      </c>
      <c r="AI222" s="26">
        <v>8</v>
      </c>
      <c r="AJ222" s="26">
        <v>4</v>
      </c>
      <c r="AK222" s="26"/>
      <c r="AL222" s="26">
        <v>60</v>
      </c>
      <c r="AM222" s="26"/>
      <c r="AN222" s="26"/>
      <c r="AO222" s="26"/>
      <c r="AP222" s="26">
        <v>2</v>
      </c>
      <c r="AQ222" s="26"/>
      <c r="AR222" s="26">
        <v>2</v>
      </c>
      <c r="AS222" s="26"/>
      <c r="AT222" s="26"/>
      <c r="AU222" s="26">
        <v>12</v>
      </c>
      <c r="AV222" s="26"/>
      <c r="AW222" s="26"/>
      <c r="AX222" s="26">
        <v>1</v>
      </c>
      <c r="AY222" s="26"/>
      <c r="AZ222" s="26"/>
      <c r="BA222" s="26"/>
      <c r="BB222" s="26"/>
      <c r="BC222" s="26"/>
      <c r="BD222" s="26"/>
      <c r="BE222" s="26"/>
      <c r="BF222" s="26"/>
      <c r="BG222" s="26"/>
      <c r="BH222" s="26">
        <f t="shared" si="97"/>
        <v>251</v>
      </c>
      <c r="BI222" s="6" t="e">
        <f>T222+U222</f>
        <v>#REF!</v>
      </c>
      <c r="BJ222" s="6" t="e">
        <f t="shared" si="118"/>
        <v>#REF!</v>
      </c>
      <c r="BM222" s="6" t="e">
        <f t="shared" si="98"/>
        <v>#REF!</v>
      </c>
      <c r="BN222" s="6" t="e">
        <f t="shared" si="99"/>
        <v>#REF!</v>
      </c>
      <c r="BO222" s="82" t="e">
        <f t="shared" si="100"/>
        <v>#REF!</v>
      </c>
      <c r="BP222" s="6" t="e">
        <f t="shared" si="119"/>
        <v>#REF!</v>
      </c>
      <c r="BQ222" s="6" t="e">
        <f t="shared" si="120"/>
        <v>#REF!</v>
      </c>
      <c r="BU222" s="6" t="e">
        <f t="shared" si="121"/>
        <v>#REF!</v>
      </c>
      <c r="BX222" s="6" t="e">
        <f t="shared" si="123"/>
        <v>#REF!</v>
      </c>
      <c r="BY222" s="6" t="e">
        <f t="shared" si="124"/>
        <v>#REF!</v>
      </c>
      <c r="BZ222" s="82" t="e">
        <f t="shared" si="125"/>
        <v>#REF!</v>
      </c>
      <c r="CA222" s="6" t="e">
        <f t="shared" si="126"/>
        <v>#REF!</v>
      </c>
      <c r="CB222" s="6" t="e">
        <f t="shared" si="127"/>
        <v>#REF!</v>
      </c>
      <c r="CF222" s="82"/>
      <c r="CG222" s="6" t="e">
        <f t="shared" si="128"/>
        <v>#REF!</v>
      </c>
      <c r="CH222" s="6" t="e">
        <f t="shared" si="129"/>
        <v>#REF!</v>
      </c>
      <c r="CL222" s="82"/>
      <c r="CM222" s="6" t="e">
        <f t="shared" si="130"/>
        <v>#REF!</v>
      </c>
      <c r="CN222" s="6" t="e">
        <f t="shared" si="131"/>
        <v>#REF!</v>
      </c>
    </row>
    <row r="223" spans="1:92" x14ac:dyDescent="0.25">
      <c r="A223" s="22">
        <v>221</v>
      </c>
      <c r="B223" s="23">
        <v>218</v>
      </c>
      <c r="C223" s="24" t="s">
        <v>14</v>
      </c>
      <c r="D223" s="53" t="s">
        <v>1445</v>
      </c>
      <c r="E223" s="23">
        <v>134731</v>
      </c>
      <c r="F223" s="23">
        <v>6075</v>
      </c>
      <c r="G223" s="24" t="s">
        <v>1446</v>
      </c>
      <c r="H223" s="71" t="str">
        <f t="shared" si="96"/>
        <v>100509-6075</v>
      </c>
      <c r="I223" s="23">
        <v>100509</v>
      </c>
      <c r="J223" s="24" t="s">
        <v>1439</v>
      </c>
      <c r="K223" s="24" t="s">
        <v>19</v>
      </c>
      <c r="L223" s="24" t="s">
        <v>1447</v>
      </c>
      <c r="M223" s="24" t="s">
        <v>21</v>
      </c>
      <c r="N223" s="25">
        <v>45108</v>
      </c>
      <c r="O223" s="25">
        <v>45473</v>
      </c>
      <c r="P223" s="10"/>
      <c r="Q223" s="10"/>
      <c r="R223" s="10"/>
      <c r="S223" s="11"/>
      <c r="T223" s="14"/>
      <c r="U223" s="14"/>
      <c r="V223" s="14"/>
      <c r="W223" s="14"/>
      <c r="X223" s="18"/>
      <c r="Y223" s="18"/>
      <c r="Z223" s="18"/>
      <c r="AA223" s="18"/>
      <c r="AB223" s="6"/>
      <c r="AC223" s="26">
        <v>828</v>
      </c>
      <c r="AD223" s="26"/>
      <c r="AE223" s="26"/>
      <c r="AF223" s="26"/>
      <c r="AG223" s="26"/>
      <c r="AH223" s="26"/>
      <c r="AI223" s="26"/>
      <c r="AJ223" s="26">
        <v>2</v>
      </c>
      <c r="AK223" s="26"/>
      <c r="AL223" s="26">
        <v>2</v>
      </c>
      <c r="AM223" s="26"/>
      <c r="AN223" s="26"/>
      <c r="AO223" s="26"/>
      <c r="AP223" s="26"/>
      <c r="AQ223" s="26">
        <v>38</v>
      </c>
      <c r="AR223" s="26">
        <v>15</v>
      </c>
      <c r="AS223" s="26"/>
      <c r="AT223" s="26"/>
      <c r="AU223" s="26"/>
      <c r="AV223" s="26"/>
      <c r="AW223" s="26"/>
      <c r="AX223" s="26"/>
      <c r="AY223" s="26"/>
      <c r="AZ223" s="26"/>
      <c r="BA223" s="26">
        <v>8</v>
      </c>
      <c r="BB223" s="26"/>
      <c r="BC223" s="26"/>
      <c r="BD223" s="26"/>
      <c r="BE223" s="26"/>
      <c r="BF223" s="26">
        <v>24</v>
      </c>
      <c r="BG223" s="26"/>
      <c r="BH223" s="26">
        <f t="shared" si="97"/>
        <v>89</v>
      </c>
      <c r="BI223" s="77" t="s">
        <v>1666</v>
      </c>
      <c r="BJ223" s="77" t="s">
        <v>1666</v>
      </c>
      <c r="BO223" s="78"/>
      <c r="BU223" s="77" t="s">
        <v>1666</v>
      </c>
      <c r="CF223" s="77" t="s">
        <v>1666</v>
      </c>
      <c r="CL223" s="77" t="s">
        <v>1666</v>
      </c>
    </row>
    <row r="224" spans="1:92" x14ac:dyDescent="0.25">
      <c r="A224" s="22"/>
      <c r="B224" s="23">
        <v>218</v>
      </c>
      <c r="C224" s="67" t="s">
        <v>836</v>
      </c>
      <c r="D224" s="53" t="s">
        <v>1445</v>
      </c>
      <c r="E224" s="23">
        <v>149389</v>
      </c>
      <c r="F224" s="23">
        <v>7505</v>
      </c>
      <c r="G224" s="24" t="s">
        <v>1446</v>
      </c>
      <c r="H224" s="71" t="str">
        <f t="shared" si="96"/>
        <v>100509-7505</v>
      </c>
      <c r="I224" s="23">
        <v>100509</v>
      </c>
      <c r="J224" s="24" t="s">
        <v>1439</v>
      </c>
      <c r="K224" s="24" t="s">
        <v>19</v>
      </c>
      <c r="L224" s="67" t="s">
        <v>1456</v>
      </c>
      <c r="M224" s="24"/>
      <c r="N224" s="25"/>
      <c r="O224" s="25"/>
      <c r="P224" s="10"/>
      <c r="Q224" s="10"/>
      <c r="R224" s="10"/>
      <c r="S224" s="11"/>
      <c r="T224" s="14">
        <v>44.75</v>
      </c>
      <c r="U224" s="14">
        <v>1</v>
      </c>
      <c r="V224" s="14"/>
      <c r="W224" s="14"/>
      <c r="X224" s="18"/>
      <c r="Y224" s="18"/>
      <c r="Z224" s="18"/>
      <c r="AA224" s="18"/>
      <c r="AB224" s="6"/>
      <c r="AC224" s="26">
        <v>828</v>
      </c>
      <c r="AD224" s="26"/>
      <c r="AE224" s="26"/>
      <c r="AF224" s="26"/>
      <c r="AG224" s="26"/>
      <c r="AH224" s="26"/>
      <c r="AI224" s="26"/>
      <c r="AJ224" s="26">
        <v>6</v>
      </c>
      <c r="AK224" s="26"/>
      <c r="AL224" s="26"/>
      <c r="AM224" s="26"/>
      <c r="AN224" s="26"/>
      <c r="AO224" s="26"/>
      <c r="AP224" s="26"/>
      <c r="AQ224" s="26"/>
      <c r="AR224" s="26">
        <v>41</v>
      </c>
      <c r="AS224" s="26"/>
      <c r="AT224" s="26"/>
      <c r="AU224" s="26"/>
      <c r="AV224" s="26"/>
      <c r="AW224" s="26">
        <v>160</v>
      </c>
      <c r="AX224" s="26">
        <v>10</v>
      </c>
      <c r="AY224" s="26"/>
      <c r="AZ224" s="26"/>
      <c r="BA224" s="26"/>
      <c r="BB224" s="26">
        <v>4</v>
      </c>
      <c r="BC224" s="26"/>
      <c r="BD224" s="26"/>
      <c r="BE224" s="26"/>
      <c r="BF224" s="26"/>
      <c r="BG224" s="26"/>
      <c r="BH224" s="26">
        <f t="shared" si="97"/>
        <v>221</v>
      </c>
      <c r="BI224" s="6">
        <f>T224+U224</f>
        <v>45.75</v>
      </c>
      <c r="BJ224" s="6">
        <f t="shared" ref="BJ224:BJ226" si="132">ROUNDUP(((BI224/0.86)-0.02),2)</f>
        <v>53.18</v>
      </c>
      <c r="BM224" s="6">
        <f t="shared" si="98"/>
        <v>53.18</v>
      </c>
      <c r="BN224" s="6">
        <f t="shared" si="99"/>
        <v>7.43</v>
      </c>
      <c r="BO224" s="82">
        <f t="shared" si="100"/>
        <v>0.13971417826250471</v>
      </c>
      <c r="BP224" s="6">
        <f>BI224*AC224</f>
        <v>37881</v>
      </c>
      <c r="BQ224" s="6">
        <f>(BJ224+BK224)*AC224</f>
        <v>44033.04</v>
      </c>
      <c r="BU224" s="6">
        <f t="shared" ref="BU224:BU226" si="133">ROUNDUP(((BI224/0.82)-0.02),2)</f>
        <v>55.78</v>
      </c>
      <c r="BX224" s="6">
        <f t="shared" ref="BX224:BX226" si="134">BU224+BV224+BW224</f>
        <v>55.78</v>
      </c>
      <c r="BY224" s="6">
        <f t="shared" ref="BY224:BY226" si="135">(BU224+BV224)-BI224</f>
        <v>10.030000000000001</v>
      </c>
      <c r="BZ224" s="82">
        <f t="shared" ref="BZ224:BZ226" si="136">((BU224+BV224)-BI224)/(BU224+BV224)</f>
        <v>0.17981355324489065</v>
      </c>
      <c r="CA224" s="6">
        <f>(BI224*AC224)</f>
        <v>37881</v>
      </c>
      <c r="CB224" s="6">
        <f>(BU224+BV224)*AC224</f>
        <v>46185.840000000004</v>
      </c>
      <c r="CF224" s="82"/>
      <c r="CG224" s="6">
        <f t="shared" ref="CG224:CG226" si="137">BI224*BH224</f>
        <v>10110.75</v>
      </c>
      <c r="CH224" s="6">
        <f t="shared" ref="CH224:CH226" si="138">(BJ224+BK224)*BH224</f>
        <v>11752.78</v>
      </c>
      <c r="CL224" s="82"/>
      <c r="CM224" s="6">
        <f t="shared" ref="CM224:CM226" si="139">BI224*BH224</f>
        <v>10110.75</v>
      </c>
      <c r="CN224" s="6">
        <f t="shared" ref="CN224:CN226" si="140">(BU224+BV224)*BH224</f>
        <v>12327.380000000001</v>
      </c>
    </row>
    <row r="225" spans="1:92" x14ac:dyDescent="0.25">
      <c r="A225" s="22">
        <v>222</v>
      </c>
      <c r="B225" s="23">
        <v>219</v>
      </c>
      <c r="C225" s="24" t="s">
        <v>14</v>
      </c>
      <c r="D225" s="53" t="s">
        <v>1448</v>
      </c>
      <c r="E225" s="23">
        <v>139661</v>
      </c>
      <c r="F225" s="23">
        <v>7787</v>
      </c>
      <c r="G225" s="24" t="s">
        <v>1449</v>
      </c>
      <c r="H225" s="71" t="str">
        <f t="shared" si="96"/>
        <v>100509-7787</v>
      </c>
      <c r="I225" s="23">
        <v>100509</v>
      </c>
      <c r="J225" s="24" t="s">
        <v>1439</v>
      </c>
      <c r="K225" s="24" t="s">
        <v>19</v>
      </c>
      <c r="L225" s="24" t="s">
        <v>1450</v>
      </c>
      <c r="M225" s="24" t="s">
        <v>21</v>
      </c>
      <c r="N225" s="25">
        <v>45108</v>
      </c>
      <c r="O225" s="25">
        <v>45473</v>
      </c>
      <c r="P225" s="10"/>
      <c r="Q225" s="10"/>
      <c r="R225" s="10"/>
      <c r="S225" s="11"/>
      <c r="T225" s="14" t="e">
        <f>VLOOKUP(E225,#REF!,12,FALSE)</f>
        <v>#REF!</v>
      </c>
      <c r="U225" s="14">
        <v>1</v>
      </c>
      <c r="V225" s="14"/>
      <c r="W225" s="14"/>
      <c r="X225" s="18"/>
      <c r="Y225" s="18"/>
      <c r="Z225" s="18"/>
      <c r="AA225" s="18"/>
      <c r="AB225" s="6"/>
      <c r="AC225" s="26">
        <v>1080</v>
      </c>
      <c r="AD225" s="26"/>
      <c r="AE225" s="26">
        <v>3</v>
      </c>
      <c r="AF225" s="26">
        <v>11</v>
      </c>
      <c r="AG225" s="26">
        <v>7</v>
      </c>
      <c r="AH225" s="26"/>
      <c r="AI225" s="26">
        <v>173</v>
      </c>
      <c r="AJ225" s="26">
        <v>92</v>
      </c>
      <c r="AK225" s="26"/>
      <c r="AL225" s="26">
        <v>38</v>
      </c>
      <c r="AM225" s="26">
        <v>383</v>
      </c>
      <c r="AN225" s="26"/>
      <c r="AO225" s="26">
        <v>206</v>
      </c>
      <c r="AP225" s="26"/>
      <c r="AQ225" s="26"/>
      <c r="AR225" s="26">
        <v>82</v>
      </c>
      <c r="AS225" s="26"/>
      <c r="AT225" s="26"/>
      <c r="AU225" s="26">
        <v>15</v>
      </c>
      <c r="AV225" s="26"/>
      <c r="AW225" s="26"/>
      <c r="AX225" s="26">
        <v>1</v>
      </c>
      <c r="AY225" s="26"/>
      <c r="AZ225" s="26"/>
      <c r="BA225" s="26"/>
      <c r="BB225" s="26"/>
      <c r="BC225" s="26"/>
      <c r="BD225" s="26">
        <v>51</v>
      </c>
      <c r="BE225" s="26"/>
      <c r="BF225" s="26">
        <v>130</v>
      </c>
      <c r="BG225" s="26"/>
      <c r="BH225" s="26">
        <f t="shared" si="97"/>
        <v>1192</v>
      </c>
      <c r="BI225" s="6" t="e">
        <f>T225+U225</f>
        <v>#REF!</v>
      </c>
      <c r="BJ225" s="6" t="e">
        <f t="shared" si="132"/>
        <v>#REF!</v>
      </c>
      <c r="BM225" s="6" t="e">
        <f t="shared" si="98"/>
        <v>#REF!</v>
      </c>
      <c r="BN225" s="6" t="e">
        <f t="shared" si="99"/>
        <v>#REF!</v>
      </c>
      <c r="BO225" s="82" t="e">
        <f t="shared" si="100"/>
        <v>#REF!</v>
      </c>
      <c r="BP225" s="6" t="e">
        <f>BI225*AC225</f>
        <v>#REF!</v>
      </c>
      <c r="BQ225" s="6" t="e">
        <f>(BJ225+BK225)*AC225</f>
        <v>#REF!</v>
      </c>
      <c r="BU225" s="6" t="e">
        <f t="shared" si="133"/>
        <v>#REF!</v>
      </c>
      <c r="BX225" s="6" t="e">
        <f t="shared" si="134"/>
        <v>#REF!</v>
      </c>
      <c r="BY225" s="6" t="e">
        <f t="shared" si="135"/>
        <v>#REF!</v>
      </c>
      <c r="BZ225" s="82" t="e">
        <f t="shared" si="136"/>
        <v>#REF!</v>
      </c>
      <c r="CA225" s="6" t="e">
        <f>(BI225*AC225)</f>
        <v>#REF!</v>
      </c>
      <c r="CB225" s="6" t="e">
        <f>(BU225+BV225)*AC225</f>
        <v>#REF!</v>
      </c>
      <c r="CF225" s="82"/>
      <c r="CG225" s="6" t="e">
        <f t="shared" si="137"/>
        <v>#REF!</v>
      </c>
      <c r="CH225" s="6" t="e">
        <f t="shared" si="138"/>
        <v>#REF!</v>
      </c>
      <c r="CL225" s="82"/>
      <c r="CM225" s="6" t="e">
        <f t="shared" si="139"/>
        <v>#REF!</v>
      </c>
      <c r="CN225" s="6" t="e">
        <f t="shared" si="140"/>
        <v>#REF!</v>
      </c>
    </row>
    <row r="226" spans="1:92" x14ac:dyDescent="0.25">
      <c r="A226" s="22">
        <v>223</v>
      </c>
      <c r="B226" s="23">
        <v>220</v>
      </c>
      <c r="C226" s="24" t="s">
        <v>14</v>
      </c>
      <c r="D226" s="53" t="s">
        <v>1451</v>
      </c>
      <c r="E226" s="23">
        <v>139662</v>
      </c>
      <c r="F226" s="23">
        <v>7786</v>
      </c>
      <c r="G226" s="24" t="s">
        <v>1452</v>
      </c>
      <c r="H226" s="71" t="str">
        <f t="shared" si="96"/>
        <v>100509-7786</v>
      </c>
      <c r="I226" s="23">
        <v>100509</v>
      </c>
      <c r="J226" s="24" t="s">
        <v>1439</v>
      </c>
      <c r="K226" s="24" t="s">
        <v>19</v>
      </c>
      <c r="L226" s="24" t="s">
        <v>1450</v>
      </c>
      <c r="M226" s="24" t="s">
        <v>21</v>
      </c>
      <c r="N226" s="25">
        <v>45108</v>
      </c>
      <c r="O226" s="25">
        <v>45473</v>
      </c>
      <c r="P226" s="10"/>
      <c r="Q226" s="10"/>
      <c r="R226" s="10"/>
      <c r="S226" s="11"/>
      <c r="T226" s="14" t="e">
        <f>VLOOKUP(E226,#REF!,12,FALSE)</f>
        <v>#REF!</v>
      </c>
      <c r="U226" s="14">
        <v>1</v>
      </c>
      <c r="V226" s="14"/>
      <c r="W226" s="14"/>
      <c r="X226" s="18"/>
      <c r="Y226" s="18"/>
      <c r="Z226" s="18"/>
      <c r="AA226" s="18"/>
      <c r="AB226" s="6"/>
      <c r="AC226" s="26">
        <v>2363</v>
      </c>
      <c r="AD226" s="26">
        <v>153</v>
      </c>
      <c r="AE226" s="26">
        <v>228</v>
      </c>
      <c r="AF226" s="26">
        <v>21</v>
      </c>
      <c r="AG226" s="26">
        <v>7</v>
      </c>
      <c r="AH226" s="26"/>
      <c r="AI226" s="26">
        <v>214</v>
      </c>
      <c r="AJ226" s="26">
        <v>58</v>
      </c>
      <c r="AK226" s="26"/>
      <c r="AL226" s="26">
        <v>32</v>
      </c>
      <c r="AM226" s="26">
        <v>512</v>
      </c>
      <c r="AN226" s="26"/>
      <c r="AO226" s="26">
        <v>349</v>
      </c>
      <c r="AP226" s="26"/>
      <c r="AQ226" s="26"/>
      <c r="AR226" s="26">
        <v>81</v>
      </c>
      <c r="AS226" s="26"/>
      <c r="AT226" s="26"/>
      <c r="AU226" s="26">
        <v>39</v>
      </c>
      <c r="AV226" s="26"/>
      <c r="AW226" s="26"/>
      <c r="AX226" s="26">
        <v>6</v>
      </c>
      <c r="AY226" s="26">
        <v>59</v>
      </c>
      <c r="AZ226" s="26">
        <v>4</v>
      </c>
      <c r="BA226" s="26"/>
      <c r="BB226" s="26"/>
      <c r="BC226" s="26"/>
      <c r="BD226" s="26">
        <v>98</v>
      </c>
      <c r="BE226" s="26"/>
      <c r="BF226" s="26">
        <v>134</v>
      </c>
      <c r="BG226" s="26"/>
      <c r="BH226" s="26">
        <f t="shared" si="97"/>
        <v>1995</v>
      </c>
      <c r="BI226" s="6" t="e">
        <f>T226+U226</f>
        <v>#REF!</v>
      </c>
      <c r="BJ226" s="6" t="e">
        <f t="shared" si="132"/>
        <v>#REF!</v>
      </c>
      <c r="BM226" s="6" t="e">
        <f t="shared" si="98"/>
        <v>#REF!</v>
      </c>
      <c r="BN226" s="6" t="e">
        <f t="shared" si="99"/>
        <v>#REF!</v>
      </c>
      <c r="BO226" s="82" t="e">
        <f t="shared" si="100"/>
        <v>#REF!</v>
      </c>
      <c r="BP226" s="6" t="e">
        <f>BI226*AC226</f>
        <v>#REF!</v>
      </c>
      <c r="BQ226" s="6" t="e">
        <f>(BJ226+BK226)*AC226</f>
        <v>#REF!</v>
      </c>
      <c r="BU226" s="6" t="e">
        <f t="shared" si="133"/>
        <v>#REF!</v>
      </c>
      <c r="BX226" s="6" t="e">
        <f t="shared" si="134"/>
        <v>#REF!</v>
      </c>
      <c r="BY226" s="6" t="e">
        <f t="shared" si="135"/>
        <v>#REF!</v>
      </c>
      <c r="BZ226" s="82" t="e">
        <f t="shared" si="136"/>
        <v>#REF!</v>
      </c>
      <c r="CA226" s="6" t="e">
        <f>(BI226*AC226)</f>
        <v>#REF!</v>
      </c>
      <c r="CB226" s="6" t="e">
        <f>(BU226+BV226)*AC226</f>
        <v>#REF!</v>
      </c>
      <c r="CF226" s="82"/>
      <c r="CG226" s="6" t="e">
        <f t="shared" si="137"/>
        <v>#REF!</v>
      </c>
      <c r="CH226" s="6" t="e">
        <f t="shared" si="138"/>
        <v>#REF!</v>
      </c>
      <c r="CL226" s="82"/>
      <c r="CM226" s="6" t="e">
        <f t="shared" si="139"/>
        <v>#REF!</v>
      </c>
      <c r="CN226" s="6" t="e">
        <f t="shared" si="140"/>
        <v>#REF!</v>
      </c>
    </row>
    <row r="227" spans="1:92" x14ac:dyDescent="0.25">
      <c r="A227" s="22">
        <v>224</v>
      </c>
      <c r="B227" s="23">
        <v>221</v>
      </c>
      <c r="C227" s="24" t="s">
        <v>14</v>
      </c>
      <c r="D227" s="53" t="s">
        <v>1453</v>
      </c>
      <c r="E227" s="24" t="s">
        <v>838</v>
      </c>
      <c r="F227" s="67"/>
      <c r="G227" s="24"/>
      <c r="H227" s="71" t="str">
        <f t="shared" si="96"/>
        <v>-</v>
      </c>
      <c r="I227" s="23"/>
      <c r="J227" s="24"/>
      <c r="K227" s="24"/>
      <c r="L227" s="24" t="s">
        <v>15</v>
      </c>
      <c r="M227" s="24" t="s">
        <v>21</v>
      </c>
      <c r="N227" s="25">
        <v>45108</v>
      </c>
      <c r="O227" s="25">
        <v>45473</v>
      </c>
      <c r="P227" s="10"/>
      <c r="Q227" s="10"/>
      <c r="R227" s="10"/>
      <c r="S227" s="11"/>
      <c r="T227" s="14"/>
      <c r="U227" s="14"/>
      <c r="V227" s="14"/>
      <c r="W227" s="14"/>
      <c r="X227" s="18"/>
      <c r="Y227" s="18"/>
      <c r="Z227" s="18"/>
      <c r="AA227" s="18"/>
      <c r="AB227" s="6"/>
      <c r="AC227" s="26">
        <v>105</v>
      </c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>
        <f t="shared" si="97"/>
        <v>0</v>
      </c>
      <c r="BI227" s="77" t="s">
        <v>1666</v>
      </c>
      <c r="BJ227" s="77" t="s">
        <v>1666</v>
      </c>
      <c r="BO227" s="78"/>
      <c r="BU227" s="77" t="s">
        <v>1666</v>
      </c>
      <c r="CF227" s="77" t="s">
        <v>1666</v>
      </c>
      <c r="CL227" s="77" t="s">
        <v>1666</v>
      </c>
    </row>
    <row r="228" spans="1:92" x14ac:dyDescent="0.25">
      <c r="A228" s="22">
        <v>225</v>
      </c>
      <c r="B228" s="23">
        <v>222</v>
      </c>
      <c r="C228" s="24" t="s">
        <v>14</v>
      </c>
      <c r="D228" s="53" t="s">
        <v>1454</v>
      </c>
      <c r="E228" s="23">
        <v>149384</v>
      </c>
      <c r="F228" s="23">
        <v>7501</v>
      </c>
      <c r="G228" s="24" t="s">
        <v>1455</v>
      </c>
      <c r="H228" s="71" t="str">
        <f t="shared" si="96"/>
        <v>100509-7501</v>
      </c>
      <c r="I228" s="23">
        <v>100509</v>
      </c>
      <c r="J228" s="24" t="s">
        <v>1439</v>
      </c>
      <c r="K228" s="24" t="s">
        <v>19</v>
      </c>
      <c r="L228" s="24" t="s">
        <v>1456</v>
      </c>
      <c r="M228" s="24" t="s">
        <v>21</v>
      </c>
      <c r="N228" s="25">
        <v>45108</v>
      </c>
      <c r="O228" s="25">
        <v>45473</v>
      </c>
      <c r="P228" s="10"/>
      <c r="Q228" s="10"/>
      <c r="R228" s="10"/>
      <c r="S228" s="11"/>
      <c r="T228" s="14" t="e">
        <f>VLOOKUP(E228,#REF!,12,FALSE)</f>
        <v>#REF!</v>
      </c>
      <c r="U228" s="14">
        <v>1</v>
      </c>
      <c r="V228" s="14"/>
      <c r="W228" s="14"/>
      <c r="X228" s="18"/>
      <c r="Y228" s="18"/>
      <c r="Z228" s="18"/>
      <c r="AA228" s="18"/>
      <c r="AB228" s="6"/>
      <c r="AC228" s="26">
        <v>423</v>
      </c>
      <c r="AD228" s="26">
        <v>106</v>
      </c>
      <c r="AE228" s="26">
        <v>6</v>
      </c>
      <c r="AF228" s="26">
        <v>12</v>
      </c>
      <c r="AG228" s="26">
        <v>112</v>
      </c>
      <c r="AH228" s="26"/>
      <c r="AI228" s="26">
        <v>75</v>
      </c>
      <c r="AJ228" s="26">
        <v>107</v>
      </c>
      <c r="AK228" s="26"/>
      <c r="AL228" s="26">
        <v>27</v>
      </c>
      <c r="AM228" s="26"/>
      <c r="AN228" s="26"/>
      <c r="AO228" s="26"/>
      <c r="AP228" s="26"/>
      <c r="AQ228" s="26"/>
      <c r="AR228" s="26">
        <v>31</v>
      </c>
      <c r="AS228" s="26"/>
      <c r="AT228" s="26"/>
      <c r="AU228" s="26">
        <v>7</v>
      </c>
      <c r="AV228" s="26"/>
      <c r="AW228" s="26"/>
      <c r="AX228" s="26"/>
      <c r="AY228" s="26"/>
      <c r="AZ228" s="26"/>
      <c r="BA228" s="26">
        <v>27</v>
      </c>
      <c r="BB228" s="26"/>
      <c r="BC228" s="26"/>
      <c r="BD228" s="26"/>
      <c r="BE228" s="26"/>
      <c r="BF228" s="26">
        <v>11</v>
      </c>
      <c r="BG228" s="26"/>
      <c r="BH228" s="26">
        <f t="shared" si="97"/>
        <v>521</v>
      </c>
      <c r="BI228" s="6" t="e">
        <f>T228+U228</f>
        <v>#REF!</v>
      </c>
      <c r="BJ228" s="6" t="e">
        <f t="shared" ref="BJ228:BJ286" si="141">ROUNDUP(((BI228/0.86)-0.02),2)</f>
        <v>#REF!</v>
      </c>
      <c r="BM228" s="6" t="e">
        <f t="shared" si="98"/>
        <v>#REF!</v>
      </c>
      <c r="BN228" s="6" t="e">
        <f t="shared" si="99"/>
        <v>#REF!</v>
      </c>
      <c r="BO228" s="82" t="e">
        <f t="shared" si="100"/>
        <v>#REF!</v>
      </c>
      <c r="BP228" s="6" t="e">
        <f t="shared" ref="BP228:BP286" si="142">BI228*AC228</f>
        <v>#REF!</v>
      </c>
      <c r="BQ228" s="6" t="e">
        <f t="shared" ref="BQ228:BQ286" si="143">(BJ228+BK228)*AC228</f>
        <v>#REF!</v>
      </c>
      <c r="BU228" s="6" t="e">
        <f t="shared" ref="BU228:BU286" si="144">ROUNDUP(((BI228/0.82)-0.02),2)</f>
        <v>#REF!</v>
      </c>
      <c r="BX228" s="6" t="e">
        <f t="shared" ref="BX228:BX286" si="145">BU228+BV228+BW228</f>
        <v>#REF!</v>
      </c>
      <c r="BY228" s="6" t="e">
        <f t="shared" ref="BY228:BY286" si="146">(BU228+BV228)-BI228</f>
        <v>#REF!</v>
      </c>
      <c r="BZ228" s="82" t="e">
        <f t="shared" ref="BZ228:BZ286" si="147">((BU228+BV228)-BI228)/(BU228+BV228)</f>
        <v>#REF!</v>
      </c>
      <c r="CA228" s="6" t="e">
        <f t="shared" ref="CA228:CA286" si="148">(BI228*AC228)</f>
        <v>#REF!</v>
      </c>
      <c r="CB228" s="6" t="e">
        <f t="shared" ref="CB228:CB286" si="149">(BU228+BV228)*AC228</f>
        <v>#REF!</v>
      </c>
      <c r="CF228" s="82"/>
      <c r="CG228" s="6" t="e">
        <f t="shared" ref="CG228:CG286" si="150">BI228*BH228</f>
        <v>#REF!</v>
      </c>
      <c r="CH228" s="6" t="e">
        <f t="shared" ref="CH228:CH286" si="151">(BJ228+BK228)*BH228</f>
        <v>#REF!</v>
      </c>
      <c r="CL228" s="82"/>
      <c r="CM228" s="6" t="e">
        <f t="shared" ref="CM228:CM286" si="152">BI228*BH228</f>
        <v>#REF!</v>
      </c>
      <c r="CN228" s="6" t="e">
        <f t="shared" ref="CN228:CN286" si="153">(BU228+BV228)*BH228</f>
        <v>#REF!</v>
      </c>
    </row>
    <row r="229" spans="1:92" x14ac:dyDescent="0.25">
      <c r="A229" s="22">
        <v>226</v>
      </c>
      <c r="B229" s="23">
        <v>223</v>
      </c>
      <c r="C229" s="24" t="s">
        <v>14</v>
      </c>
      <c r="D229" s="53" t="s">
        <v>1457</v>
      </c>
      <c r="E229" s="23">
        <v>406112</v>
      </c>
      <c r="F229" s="23">
        <v>99851</v>
      </c>
      <c r="G229" s="24" t="s">
        <v>1458</v>
      </c>
      <c r="H229" s="71" t="str">
        <f t="shared" si="96"/>
        <v>100393-99851</v>
      </c>
      <c r="I229" s="23">
        <v>100393</v>
      </c>
      <c r="J229" s="24" t="s">
        <v>1459</v>
      </c>
      <c r="K229" s="24" t="s">
        <v>19</v>
      </c>
      <c r="L229" s="24" t="s">
        <v>1460</v>
      </c>
      <c r="M229" s="24" t="s">
        <v>21</v>
      </c>
      <c r="N229" s="25">
        <v>45108</v>
      </c>
      <c r="O229" s="25">
        <v>45473</v>
      </c>
      <c r="P229" s="10"/>
      <c r="Q229" s="10"/>
      <c r="R229" s="10"/>
      <c r="S229" s="11"/>
      <c r="T229" s="14"/>
      <c r="U229" s="14"/>
      <c r="V229" s="14">
        <v>70.78</v>
      </c>
      <c r="W229" s="14"/>
      <c r="X229" s="18"/>
      <c r="Y229" s="18"/>
      <c r="Z229" s="18"/>
      <c r="AA229" s="18"/>
      <c r="AB229" s="6"/>
      <c r="AC229" s="26">
        <v>907</v>
      </c>
      <c r="AD229" s="26"/>
      <c r="AE229" s="26"/>
      <c r="AF229" s="26"/>
      <c r="AG229" s="26">
        <v>59</v>
      </c>
      <c r="AH229" s="26"/>
      <c r="AI229" s="26"/>
      <c r="AJ229" s="26">
        <v>3</v>
      </c>
      <c r="AK229" s="26"/>
      <c r="AL229" s="26">
        <v>2</v>
      </c>
      <c r="AM229" s="26"/>
      <c r="AN229" s="26"/>
      <c r="AO229" s="26"/>
      <c r="AP229" s="26"/>
      <c r="AQ229" s="26"/>
      <c r="AR229" s="26"/>
      <c r="AS229" s="26"/>
      <c r="AT229" s="26"/>
      <c r="AU229" s="26">
        <v>183</v>
      </c>
      <c r="AV229" s="26"/>
      <c r="AW229" s="26">
        <v>178</v>
      </c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>
        <f t="shared" si="97"/>
        <v>425</v>
      </c>
      <c r="BI229" s="6">
        <f>V229</f>
        <v>70.78</v>
      </c>
      <c r="BJ229" s="6">
        <f t="shared" si="141"/>
        <v>82.29</v>
      </c>
      <c r="BL229" s="48">
        <f>VLOOKUP(H229,[1]NOI!F:K,6,FALSE)*-1</f>
        <v>-23.39</v>
      </c>
      <c r="BM229" s="6">
        <f t="shared" si="98"/>
        <v>58.900000000000006</v>
      </c>
      <c r="BN229" s="6">
        <f t="shared" si="99"/>
        <v>11.510000000000005</v>
      </c>
      <c r="BO229" s="82">
        <f t="shared" si="100"/>
        <v>0.13987118726455225</v>
      </c>
      <c r="BP229" s="6">
        <f t="shared" si="142"/>
        <v>64197.46</v>
      </c>
      <c r="BQ229" s="6">
        <f t="shared" si="143"/>
        <v>74637.03</v>
      </c>
      <c r="BU229" s="6">
        <f t="shared" si="144"/>
        <v>86.300000000000011</v>
      </c>
      <c r="BW229" s="48">
        <f t="shared" ref="BW229:BW233" si="154">BL229</f>
        <v>-23.39</v>
      </c>
      <c r="BX229" s="6">
        <f t="shared" si="145"/>
        <v>62.910000000000011</v>
      </c>
      <c r="BY229" s="6">
        <f t="shared" si="146"/>
        <v>15.52000000000001</v>
      </c>
      <c r="BZ229" s="82">
        <f t="shared" si="147"/>
        <v>0.1798377752027811</v>
      </c>
      <c r="CA229" s="6">
        <f t="shared" si="148"/>
        <v>64197.46</v>
      </c>
      <c r="CB229" s="6">
        <f t="shared" si="149"/>
        <v>78274.100000000006</v>
      </c>
      <c r="CF229" s="82"/>
      <c r="CG229" s="6">
        <f t="shared" si="150"/>
        <v>30081.5</v>
      </c>
      <c r="CH229" s="6">
        <f t="shared" si="151"/>
        <v>34973.25</v>
      </c>
      <c r="CL229" s="82"/>
      <c r="CM229" s="6">
        <f t="shared" si="152"/>
        <v>30081.5</v>
      </c>
      <c r="CN229" s="6">
        <f t="shared" si="153"/>
        <v>36677.500000000007</v>
      </c>
    </row>
    <row r="230" spans="1:92" x14ac:dyDescent="0.25">
      <c r="A230" s="22">
        <v>227</v>
      </c>
      <c r="B230" s="23">
        <v>224</v>
      </c>
      <c r="C230" s="24" t="s">
        <v>14</v>
      </c>
      <c r="D230" s="53" t="s">
        <v>1461</v>
      </c>
      <c r="E230" s="23">
        <v>406899</v>
      </c>
      <c r="F230" s="23">
        <v>99848</v>
      </c>
      <c r="G230" s="24" t="s">
        <v>1462</v>
      </c>
      <c r="H230" s="71" t="str">
        <f t="shared" si="96"/>
        <v>100393-99848</v>
      </c>
      <c r="I230" s="23">
        <v>100393</v>
      </c>
      <c r="J230" s="24" t="s">
        <v>1459</v>
      </c>
      <c r="K230" s="24" t="s">
        <v>19</v>
      </c>
      <c r="L230" s="24" t="s">
        <v>1463</v>
      </c>
      <c r="M230" s="24" t="s">
        <v>21</v>
      </c>
      <c r="N230" s="25">
        <v>45108</v>
      </c>
      <c r="O230" s="25">
        <v>45473</v>
      </c>
      <c r="P230" s="10"/>
      <c r="Q230" s="10"/>
      <c r="R230" s="10"/>
      <c r="S230" s="11"/>
      <c r="T230" s="14"/>
      <c r="U230" s="14"/>
      <c r="V230" s="14">
        <v>70.42</v>
      </c>
      <c r="W230" s="14"/>
      <c r="X230" s="18"/>
      <c r="Y230" s="18"/>
      <c r="Z230" s="18"/>
      <c r="AA230" s="18"/>
      <c r="AB230" s="6"/>
      <c r="AC230" s="26">
        <v>985</v>
      </c>
      <c r="AD230" s="26"/>
      <c r="AE230" s="26"/>
      <c r="AF230" s="26"/>
      <c r="AG230" s="26">
        <v>90</v>
      </c>
      <c r="AH230" s="26"/>
      <c r="AI230" s="26"/>
      <c r="AJ230" s="26">
        <v>2</v>
      </c>
      <c r="AK230" s="26"/>
      <c r="AL230" s="26">
        <v>11</v>
      </c>
      <c r="AM230" s="26"/>
      <c r="AN230" s="26"/>
      <c r="AO230" s="26"/>
      <c r="AP230" s="26"/>
      <c r="AQ230" s="26"/>
      <c r="AR230" s="26"/>
      <c r="AS230" s="26"/>
      <c r="AT230" s="26"/>
      <c r="AU230" s="26">
        <v>22</v>
      </c>
      <c r="AV230" s="26"/>
      <c r="AW230" s="26">
        <v>4</v>
      </c>
      <c r="AX230" s="26"/>
      <c r="AY230" s="26"/>
      <c r="AZ230" s="26"/>
      <c r="BA230" s="26"/>
      <c r="BB230" s="26"/>
      <c r="BC230" s="26"/>
      <c r="BD230" s="26"/>
      <c r="BE230" s="26"/>
      <c r="BF230" s="26">
        <v>33</v>
      </c>
      <c r="BG230" s="26"/>
      <c r="BH230" s="26">
        <f t="shared" si="97"/>
        <v>162</v>
      </c>
      <c r="BI230" s="6">
        <f>V230</f>
        <v>70.42</v>
      </c>
      <c r="BJ230" s="6">
        <f t="shared" si="141"/>
        <v>81.87</v>
      </c>
      <c r="BL230" s="48">
        <f>VLOOKUP(H230,[1]NOI!F:K,6,FALSE)*-1</f>
        <v>-23.41</v>
      </c>
      <c r="BM230" s="6">
        <f t="shared" si="98"/>
        <v>58.460000000000008</v>
      </c>
      <c r="BN230" s="6">
        <f t="shared" si="99"/>
        <v>11.450000000000003</v>
      </c>
      <c r="BO230" s="82">
        <f t="shared" si="100"/>
        <v>0.13985586906070602</v>
      </c>
      <c r="BP230" s="6">
        <f t="shared" si="142"/>
        <v>69363.7</v>
      </c>
      <c r="BQ230" s="6">
        <f t="shared" si="143"/>
        <v>80641.950000000012</v>
      </c>
      <c r="BU230" s="6">
        <f t="shared" si="144"/>
        <v>85.86</v>
      </c>
      <c r="BW230" s="48">
        <f t="shared" si="154"/>
        <v>-23.41</v>
      </c>
      <c r="BX230" s="6">
        <f t="shared" si="145"/>
        <v>62.45</v>
      </c>
      <c r="BY230" s="6">
        <f t="shared" si="146"/>
        <v>15.439999999999998</v>
      </c>
      <c r="BZ230" s="82">
        <f t="shared" si="147"/>
        <v>0.17982762636850685</v>
      </c>
      <c r="CA230" s="6">
        <f t="shared" si="148"/>
        <v>69363.7</v>
      </c>
      <c r="CB230" s="6">
        <f t="shared" si="149"/>
        <v>84572.1</v>
      </c>
      <c r="CF230" s="82"/>
      <c r="CG230" s="6">
        <f t="shared" si="150"/>
        <v>11408.04</v>
      </c>
      <c r="CH230" s="6">
        <f t="shared" si="151"/>
        <v>13262.94</v>
      </c>
      <c r="CL230" s="82"/>
      <c r="CM230" s="6">
        <f t="shared" si="152"/>
        <v>11408.04</v>
      </c>
      <c r="CN230" s="6">
        <f t="shared" si="153"/>
        <v>13909.32</v>
      </c>
    </row>
    <row r="231" spans="1:92" x14ac:dyDescent="0.25">
      <c r="A231" s="22">
        <v>228</v>
      </c>
      <c r="B231" s="23">
        <v>225</v>
      </c>
      <c r="C231" s="24" t="s">
        <v>14</v>
      </c>
      <c r="D231" s="53" t="s">
        <v>1464</v>
      </c>
      <c r="E231" s="23">
        <v>403860</v>
      </c>
      <c r="F231" s="23">
        <v>10206</v>
      </c>
      <c r="G231" s="24" t="s">
        <v>1465</v>
      </c>
      <c r="H231" s="71" t="str">
        <f t="shared" si="96"/>
        <v>115101-10206</v>
      </c>
      <c r="I231" s="23">
        <v>115101</v>
      </c>
      <c r="J231" s="24" t="s">
        <v>1466</v>
      </c>
      <c r="K231" s="24" t="s">
        <v>19</v>
      </c>
      <c r="L231" s="24" t="s">
        <v>1467</v>
      </c>
      <c r="M231" s="24" t="s">
        <v>21</v>
      </c>
      <c r="N231" s="25">
        <v>45108</v>
      </c>
      <c r="O231" s="25">
        <v>45473</v>
      </c>
      <c r="P231" s="10"/>
      <c r="Q231" s="10"/>
      <c r="R231" s="10"/>
      <c r="S231" s="11"/>
      <c r="T231" s="14"/>
      <c r="U231" s="14"/>
      <c r="V231" s="14"/>
      <c r="W231" s="14"/>
      <c r="X231" s="18"/>
      <c r="Y231" s="18"/>
      <c r="Z231" s="18">
        <f>VLOOKUP(F231,'[2]NET OFF INVOICE'!C:K,9,FALSE)</f>
        <v>76.452817600000003</v>
      </c>
      <c r="AA231" s="18" t="s">
        <v>1671</v>
      </c>
      <c r="AB231" s="6"/>
      <c r="AC231" s="26">
        <v>5669</v>
      </c>
      <c r="AD231" s="26">
        <v>438</v>
      </c>
      <c r="AE231" s="26">
        <v>145</v>
      </c>
      <c r="AF231" s="26"/>
      <c r="AG231" s="26"/>
      <c r="AH231" s="26"/>
      <c r="AI231" s="26">
        <v>5</v>
      </c>
      <c r="AJ231" s="26">
        <v>80</v>
      </c>
      <c r="AK231" s="26">
        <v>413</v>
      </c>
      <c r="AL231" s="26"/>
      <c r="AM231" s="26">
        <v>306</v>
      </c>
      <c r="AN231" s="26">
        <v>210</v>
      </c>
      <c r="AO231" s="26">
        <v>6</v>
      </c>
      <c r="AP231" s="26"/>
      <c r="AQ231" s="26">
        <v>25</v>
      </c>
      <c r="AR231" s="26"/>
      <c r="AS231" s="26"/>
      <c r="AT231" s="26"/>
      <c r="AU231" s="26">
        <v>417</v>
      </c>
      <c r="AV231" s="26"/>
      <c r="AW231" s="26">
        <v>10</v>
      </c>
      <c r="AX231" s="26">
        <v>9</v>
      </c>
      <c r="AY231" s="26"/>
      <c r="AZ231" s="26">
        <v>76</v>
      </c>
      <c r="BA231" s="26"/>
      <c r="BB231" s="26"/>
      <c r="BC231" s="26"/>
      <c r="BD231" s="26"/>
      <c r="BE231" s="26">
        <v>36</v>
      </c>
      <c r="BF231" s="26"/>
      <c r="BG231" s="26">
        <v>92</v>
      </c>
      <c r="BH231" s="26">
        <f t="shared" si="97"/>
        <v>2268</v>
      </c>
      <c r="BI231" s="6">
        <f>Z231</f>
        <v>76.452817600000003</v>
      </c>
      <c r="BJ231" s="6">
        <f t="shared" si="141"/>
        <v>88.88000000000001</v>
      </c>
      <c r="BL231" s="48">
        <f>VLOOKUP(H231,[1]NOI!F:K,6,FALSE)*-1</f>
        <v>-4.34</v>
      </c>
      <c r="BM231" s="6">
        <f t="shared" si="98"/>
        <v>84.54</v>
      </c>
      <c r="BN231" s="6">
        <f t="shared" si="99"/>
        <v>12.427182400000007</v>
      </c>
      <c r="BO231" s="82">
        <f t="shared" si="100"/>
        <v>0.13981978397839789</v>
      </c>
      <c r="BP231" s="6">
        <f t="shared" si="142"/>
        <v>433411.02297440002</v>
      </c>
      <c r="BQ231" s="6">
        <f t="shared" si="143"/>
        <v>503860.72000000003</v>
      </c>
      <c r="BU231" s="6">
        <f t="shared" si="144"/>
        <v>93.22</v>
      </c>
      <c r="BW231" s="48">
        <f t="shared" si="154"/>
        <v>-4.34</v>
      </c>
      <c r="BX231" s="6">
        <f t="shared" si="145"/>
        <v>88.88</v>
      </c>
      <c r="BY231" s="6">
        <f t="shared" si="146"/>
        <v>16.767182399999996</v>
      </c>
      <c r="BZ231" s="82">
        <f t="shared" si="147"/>
        <v>0.17986679253379098</v>
      </c>
      <c r="CA231" s="6">
        <f t="shared" si="148"/>
        <v>433411.02297440002</v>
      </c>
      <c r="CB231" s="6">
        <f t="shared" si="149"/>
        <v>528464.18000000005</v>
      </c>
      <c r="CF231" s="82"/>
      <c r="CG231" s="6">
        <f t="shared" si="150"/>
        <v>173394.99031680002</v>
      </c>
      <c r="CH231" s="6">
        <f t="shared" si="151"/>
        <v>201579.84000000003</v>
      </c>
      <c r="CL231" s="82"/>
      <c r="CM231" s="6">
        <f t="shared" si="152"/>
        <v>173394.99031680002</v>
      </c>
      <c r="CN231" s="6">
        <f t="shared" si="153"/>
        <v>211422.96</v>
      </c>
    </row>
    <row r="232" spans="1:92" x14ac:dyDescent="0.25">
      <c r="A232" s="22">
        <v>229</v>
      </c>
      <c r="B232" s="23">
        <v>226</v>
      </c>
      <c r="C232" s="24" t="s">
        <v>14</v>
      </c>
      <c r="D232" s="53" t="s">
        <v>1468</v>
      </c>
      <c r="E232" s="23">
        <v>405591</v>
      </c>
      <c r="F232" s="23">
        <v>10102</v>
      </c>
      <c r="G232" s="24" t="s">
        <v>1469</v>
      </c>
      <c r="H232" s="71" t="str">
        <f t="shared" si="96"/>
        <v>115101-10102</v>
      </c>
      <c r="I232" s="23">
        <v>115101</v>
      </c>
      <c r="J232" s="24" t="s">
        <v>1466</v>
      </c>
      <c r="K232" s="24" t="s">
        <v>19</v>
      </c>
      <c r="L232" s="24" t="s">
        <v>1470</v>
      </c>
      <c r="M232" s="24" t="s">
        <v>21</v>
      </c>
      <c r="N232" s="25">
        <v>45108</v>
      </c>
      <c r="O232" s="25">
        <v>45473</v>
      </c>
      <c r="P232" s="10"/>
      <c r="Q232" s="10"/>
      <c r="R232" s="10"/>
      <c r="S232" s="11"/>
      <c r="T232" s="14"/>
      <c r="U232" s="14"/>
      <c r="V232" s="14"/>
      <c r="W232" s="14"/>
      <c r="X232" s="18"/>
      <c r="Y232" s="18"/>
      <c r="Z232" s="18">
        <f>VLOOKUP(F232,'[2]NET OFF INVOICE'!C:K,9,FALSE)</f>
        <v>79.001795599999994</v>
      </c>
      <c r="AA232" s="18" t="s">
        <v>1671</v>
      </c>
      <c r="AB232" s="6"/>
      <c r="AC232" s="26">
        <v>2948</v>
      </c>
      <c r="AD232" s="26">
        <v>778</v>
      </c>
      <c r="AE232" s="26">
        <v>57</v>
      </c>
      <c r="AF232" s="26"/>
      <c r="AG232" s="26"/>
      <c r="AH232" s="26"/>
      <c r="AI232" s="26"/>
      <c r="AJ232" s="26"/>
      <c r="AK232" s="26"/>
      <c r="AL232" s="26"/>
      <c r="AM232" s="26"/>
      <c r="AN232" s="26">
        <v>140</v>
      </c>
      <c r="AO232" s="26">
        <v>6</v>
      </c>
      <c r="AP232" s="26"/>
      <c r="AQ232" s="26">
        <v>232</v>
      </c>
      <c r="AR232" s="26"/>
      <c r="AS232" s="26"/>
      <c r="AT232" s="26"/>
      <c r="AU232" s="26">
        <v>24</v>
      </c>
      <c r="AV232" s="26"/>
      <c r="AW232" s="26">
        <v>58</v>
      </c>
      <c r="AX232" s="26"/>
      <c r="AY232" s="26"/>
      <c r="AZ232" s="26">
        <v>14</v>
      </c>
      <c r="BA232" s="26"/>
      <c r="BB232" s="26"/>
      <c r="BC232" s="26"/>
      <c r="BD232" s="26"/>
      <c r="BE232" s="26"/>
      <c r="BF232" s="26"/>
      <c r="BG232" s="26">
        <v>105</v>
      </c>
      <c r="BH232" s="26">
        <f t="shared" si="97"/>
        <v>1414</v>
      </c>
      <c r="BI232" s="6">
        <f>Z232</f>
        <v>79.001795599999994</v>
      </c>
      <c r="BJ232" s="6">
        <f t="shared" si="141"/>
        <v>91.850000000000009</v>
      </c>
      <c r="BL232" s="48">
        <f>VLOOKUP(H232,[1]NOI!F:K,6,FALSE)*-1</f>
        <v>-8.65</v>
      </c>
      <c r="BM232" s="6">
        <f t="shared" si="98"/>
        <v>83.2</v>
      </c>
      <c r="BN232" s="6">
        <f t="shared" si="99"/>
        <v>12.848204400000014</v>
      </c>
      <c r="BO232" s="82">
        <f t="shared" si="100"/>
        <v>0.13988246488840514</v>
      </c>
      <c r="BP232" s="6">
        <f t="shared" si="142"/>
        <v>232897.29342879998</v>
      </c>
      <c r="BQ232" s="6">
        <f t="shared" si="143"/>
        <v>270773.80000000005</v>
      </c>
      <c r="BU232" s="6">
        <f t="shared" si="144"/>
        <v>96.33</v>
      </c>
      <c r="BW232" s="48">
        <f t="shared" si="154"/>
        <v>-8.65</v>
      </c>
      <c r="BX232" s="6">
        <f t="shared" si="145"/>
        <v>87.679999999999993</v>
      </c>
      <c r="BY232" s="6">
        <f t="shared" si="146"/>
        <v>17.328204400000004</v>
      </c>
      <c r="BZ232" s="82">
        <f t="shared" si="147"/>
        <v>0.17988377867746294</v>
      </c>
      <c r="CA232" s="6">
        <f t="shared" si="148"/>
        <v>232897.29342879998</v>
      </c>
      <c r="CB232" s="6">
        <f t="shared" si="149"/>
        <v>283980.83999999997</v>
      </c>
      <c r="CF232" s="82"/>
      <c r="CG232" s="6">
        <f t="shared" si="150"/>
        <v>111708.53897839999</v>
      </c>
      <c r="CH232" s="6">
        <f t="shared" si="151"/>
        <v>129875.90000000001</v>
      </c>
      <c r="CL232" s="82"/>
      <c r="CM232" s="6">
        <f t="shared" si="152"/>
        <v>111708.53897839999</v>
      </c>
      <c r="CN232" s="6">
        <f t="shared" si="153"/>
        <v>136210.62</v>
      </c>
    </row>
    <row r="233" spans="1:92" x14ac:dyDescent="0.25">
      <c r="A233" s="22">
        <v>230</v>
      </c>
      <c r="B233" s="23">
        <v>227</v>
      </c>
      <c r="C233" s="24" t="s">
        <v>14</v>
      </c>
      <c r="D233" s="53" t="s">
        <v>1471</v>
      </c>
      <c r="E233" s="23">
        <v>406036</v>
      </c>
      <c r="F233" s="23">
        <v>10202</v>
      </c>
      <c r="G233" s="24" t="s">
        <v>1472</v>
      </c>
      <c r="H233" s="71" t="str">
        <f t="shared" si="96"/>
        <v>115101-10202</v>
      </c>
      <c r="I233" s="23">
        <v>115101</v>
      </c>
      <c r="J233" s="24" t="s">
        <v>1466</v>
      </c>
      <c r="K233" s="24" t="s">
        <v>19</v>
      </c>
      <c r="L233" s="24" t="s">
        <v>1473</v>
      </c>
      <c r="M233" s="24" t="s">
        <v>21</v>
      </c>
      <c r="N233" s="25">
        <v>45108</v>
      </c>
      <c r="O233" s="25">
        <v>45473</v>
      </c>
      <c r="P233" s="10"/>
      <c r="Q233" s="10"/>
      <c r="R233" s="10"/>
      <c r="S233" s="11"/>
      <c r="T233" s="14"/>
      <c r="U233" s="14"/>
      <c r="V233" s="14"/>
      <c r="W233" s="14"/>
      <c r="X233" s="18"/>
      <c r="Y233" s="18"/>
      <c r="Z233" s="18">
        <f>VLOOKUP(F233,'[2]NET OFF INVOICE'!C:K,9,FALSE)</f>
        <v>79.542817600000006</v>
      </c>
      <c r="AA233" s="18" t="s">
        <v>1671</v>
      </c>
      <c r="AB233" s="6"/>
      <c r="AC233" s="26">
        <v>4624</v>
      </c>
      <c r="AD233" s="26">
        <v>187</v>
      </c>
      <c r="AE233" s="26">
        <v>295</v>
      </c>
      <c r="AF233" s="26"/>
      <c r="AG233" s="26"/>
      <c r="AH233" s="26">
        <v>108</v>
      </c>
      <c r="AI233" s="26"/>
      <c r="AJ233" s="26"/>
      <c r="AK233" s="26">
        <v>15</v>
      </c>
      <c r="AL233" s="26"/>
      <c r="AM233" s="26">
        <v>72</v>
      </c>
      <c r="AN233" s="26"/>
      <c r="AO233" s="26">
        <v>6</v>
      </c>
      <c r="AP233" s="26"/>
      <c r="AQ233" s="26">
        <v>169</v>
      </c>
      <c r="AR233" s="26"/>
      <c r="AS233" s="26"/>
      <c r="AT233" s="26">
        <v>13</v>
      </c>
      <c r="AU233" s="26">
        <v>350</v>
      </c>
      <c r="AV233" s="26">
        <v>15</v>
      </c>
      <c r="AW233" s="26">
        <v>451</v>
      </c>
      <c r="AX233" s="26"/>
      <c r="AY233" s="26"/>
      <c r="AZ233" s="26">
        <v>227</v>
      </c>
      <c r="BA233" s="26"/>
      <c r="BB233" s="26">
        <v>2</v>
      </c>
      <c r="BC233" s="26"/>
      <c r="BD233" s="26"/>
      <c r="BE233" s="26"/>
      <c r="BF233" s="26"/>
      <c r="BG233" s="26">
        <v>14</v>
      </c>
      <c r="BH233" s="26">
        <f t="shared" si="97"/>
        <v>1924</v>
      </c>
      <c r="BI233" s="6">
        <f>Z233</f>
        <v>79.542817600000006</v>
      </c>
      <c r="BJ233" s="6">
        <f t="shared" si="141"/>
        <v>92.48</v>
      </c>
      <c r="BL233" s="48">
        <f>VLOOKUP(H233,[1]NOI!F:K,6,FALSE)*-1</f>
        <v>-4.34</v>
      </c>
      <c r="BM233" s="6">
        <f t="shared" si="98"/>
        <v>88.14</v>
      </c>
      <c r="BN233" s="6">
        <f t="shared" si="99"/>
        <v>12.937182399999998</v>
      </c>
      <c r="BO233" s="82">
        <f t="shared" si="100"/>
        <v>0.13989167820069201</v>
      </c>
      <c r="BP233" s="6">
        <f t="shared" si="142"/>
        <v>367805.98858240002</v>
      </c>
      <c r="BQ233" s="6">
        <f t="shared" si="143"/>
        <v>427627.52000000002</v>
      </c>
      <c r="BU233" s="6">
        <f t="shared" si="144"/>
        <v>96.990000000000009</v>
      </c>
      <c r="BW233" s="48">
        <f t="shared" si="154"/>
        <v>-4.34</v>
      </c>
      <c r="BX233" s="6">
        <f t="shared" si="145"/>
        <v>92.65</v>
      </c>
      <c r="BY233" s="6">
        <f t="shared" si="146"/>
        <v>17.447182400000003</v>
      </c>
      <c r="BZ233" s="82">
        <f t="shared" si="147"/>
        <v>0.17988640478399837</v>
      </c>
      <c r="CA233" s="6">
        <f t="shared" si="148"/>
        <v>367805.98858240002</v>
      </c>
      <c r="CB233" s="6">
        <f t="shared" si="149"/>
        <v>448481.76000000007</v>
      </c>
      <c r="CF233" s="82"/>
      <c r="CG233" s="6">
        <f t="shared" si="150"/>
        <v>153040.3810624</v>
      </c>
      <c r="CH233" s="6">
        <f t="shared" si="151"/>
        <v>177931.52000000002</v>
      </c>
      <c r="CL233" s="82"/>
      <c r="CM233" s="6">
        <f t="shared" si="152"/>
        <v>153040.3810624</v>
      </c>
      <c r="CN233" s="6">
        <f t="shared" si="153"/>
        <v>186608.76</v>
      </c>
    </row>
    <row r="234" spans="1:92" x14ac:dyDescent="0.25">
      <c r="A234" s="22">
        <v>231</v>
      </c>
      <c r="B234" s="23">
        <v>228</v>
      </c>
      <c r="C234" s="24" t="s">
        <v>14</v>
      </c>
      <c r="D234" s="53" t="s">
        <v>1474</v>
      </c>
      <c r="E234" s="23">
        <v>133801</v>
      </c>
      <c r="F234" s="23">
        <v>33504</v>
      </c>
      <c r="G234" s="24" t="s">
        <v>1475</v>
      </c>
      <c r="H234" s="71" t="str">
        <f t="shared" si="96"/>
        <v>115101-33504</v>
      </c>
      <c r="I234" s="23">
        <v>115101</v>
      </c>
      <c r="J234" s="24" t="s">
        <v>1466</v>
      </c>
      <c r="K234" s="24" t="s">
        <v>19</v>
      </c>
      <c r="L234" s="24" t="s">
        <v>125</v>
      </c>
      <c r="M234" s="24" t="s">
        <v>21</v>
      </c>
      <c r="N234" s="25">
        <v>45108</v>
      </c>
      <c r="O234" s="25">
        <v>45473</v>
      </c>
      <c r="P234" s="10"/>
      <c r="Q234" s="10"/>
      <c r="R234" s="10"/>
      <c r="S234" s="11"/>
      <c r="T234" s="14"/>
      <c r="U234" s="14"/>
      <c r="V234" s="14" t="e">
        <f>VLOOKUP(E234,#REF!,14,FALSE)</f>
        <v>#REF!</v>
      </c>
      <c r="W234" s="14"/>
      <c r="X234" s="18"/>
      <c r="Y234" s="18"/>
      <c r="Z234" s="18"/>
      <c r="AA234" s="18"/>
      <c r="AB234" s="6"/>
      <c r="AC234" s="26">
        <v>692</v>
      </c>
      <c r="AD234" s="26"/>
      <c r="AE234" s="26">
        <v>36</v>
      </c>
      <c r="AF234" s="26"/>
      <c r="AG234" s="26">
        <v>17</v>
      </c>
      <c r="AH234" s="26"/>
      <c r="AI234" s="26">
        <v>11</v>
      </c>
      <c r="AJ234" s="26"/>
      <c r="AK234" s="26"/>
      <c r="AL234" s="26"/>
      <c r="AM234" s="26"/>
      <c r="AN234" s="26"/>
      <c r="AO234" s="26">
        <v>183</v>
      </c>
      <c r="AP234" s="26"/>
      <c r="AQ234" s="26"/>
      <c r="AR234" s="26">
        <v>1</v>
      </c>
      <c r="AS234" s="26"/>
      <c r="AT234" s="26"/>
      <c r="AU234" s="26"/>
      <c r="AV234" s="26"/>
      <c r="AW234" s="26"/>
      <c r="AX234" s="26"/>
      <c r="AY234" s="26">
        <v>28</v>
      </c>
      <c r="AZ234" s="26"/>
      <c r="BA234" s="26">
        <v>2</v>
      </c>
      <c r="BB234" s="26">
        <v>1</v>
      </c>
      <c r="BC234" s="26"/>
      <c r="BD234" s="26"/>
      <c r="BE234" s="26"/>
      <c r="BF234" s="26"/>
      <c r="BG234" s="26">
        <v>65</v>
      </c>
      <c r="BH234" s="26">
        <f t="shared" si="97"/>
        <v>344</v>
      </c>
      <c r="BI234" s="6" t="e">
        <f>V234</f>
        <v>#REF!</v>
      </c>
      <c r="BJ234" s="6" t="e">
        <f t="shared" si="141"/>
        <v>#REF!</v>
      </c>
      <c r="BM234" s="6" t="e">
        <f t="shared" si="98"/>
        <v>#REF!</v>
      </c>
      <c r="BN234" s="6" t="e">
        <f t="shared" si="99"/>
        <v>#REF!</v>
      </c>
      <c r="BO234" s="82" t="e">
        <f t="shared" si="100"/>
        <v>#REF!</v>
      </c>
      <c r="BP234" s="6" t="e">
        <f t="shared" si="142"/>
        <v>#REF!</v>
      </c>
      <c r="BQ234" s="6" t="e">
        <f t="shared" si="143"/>
        <v>#REF!</v>
      </c>
      <c r="BU234" s="6" t="e">
        <f t="shared" si="144"/>
        <v>#REF!</v>
      </c>
      <c r="BX234" s="6" t="e">
        <f t="shared" si="145"/>
        <v>#REF!</v>
      </c>
      <c r="BY234" s="6" t="e">
        <f t="shared" si="146"/>
        <v>#REF!</v>
      </c>
      <c r="BZ234" s="82" t="e">
        <f t="shared" si="147"/>
        <v>#REF!</v>
      </c>
      <c r="CA234" s="6" t="e">
        <f t="shared" si="148"/>
        <v>#REF!</v>
      </c>
      <c r="CB234" s="6" t="e">
        <f t="shared" si="149"/>
        <v>#REF!</v>
      </c>
      <c r="CF234" s="82"/>
      <c r="CG234" s="6" t="e">
        <f t="shared" si="150"/>
        <v>#REF!</v>
      </c>
      <c r="CH234" s="6" t="e">
        <f t="shared" si="151"/>
        <v>#REF!</v>
      </c>
      <c r="CL234" s="82"/>
      <c r="CM234" s="6" t="e">
        <f t="shared" si="152"/>
        <v>#REF!</v>
      </c>
      <c r="CN234" s="6" t="e">
        <f t="shared" si="153"/>
        <v>#REF!</v>
      </c>
    </row>
    <row r="235" spans="1:92" x14ac:dyDescent="0.25">
      <c r="A235" s="22">
        <v>232</v>
      </c>
      <c r="B235" s="23">
        <v>229</v>
      </c>
      <c r="C235" s="24" t="s">
        <v>14</v>
      </c>
      <c r="D235" s="53" t="s">
        <v>1476</v>
      </c>
      <c r="E235" s="23">
        <v>401876</v>
      </c>
      <c r="F235" s="24" t="s">
        <v>1477</v>
      </c>
      <c r="G235" s="24" t="s">
        <v>1478</v>
      </c>
      <c r="H235" s="71" t="str">
        <f t="shared" si="96"/>
        <v>115101-00801WG</v>
      </c>
      <c r="I235" s="23">
        <v>115101</v>
      </c>
      <c r="J235" s="24" t="s">
        <v>1466</v>
      </c>
      <c r="K235" s="24" t="s">
        <v>19</v>
      </c>
      <c r="L235" s="24" t="s">
        <v>1479</v>
      </c>
      <c r="M235" s="24" t="s">
        <v>21</v>
      </c>
      <c r="N235" s="25">
        <v>45108</v>
      </c>
      <c r="O235" s="25">
        <v>45473</v>
      </c>
      <c r="P235" s="10"/>
      <c r="Q235" s="10"/>
      <c r="R235" s="10"/>
      <c r="S235" s="11"/>
      <c r="T235" s="14"/>
      <c r="U235" s="14"/>
      <c r="V235" s="14"/>
      <c r="W235" s="14"/>
      <c r="X235" s="18"/>
      <c r="Y235" s="18"/>
      <c r="Z235" s="18">
        <f>VLOOKUP(F235,'[2]NET OFF INVOICE'!C:K,9,FALSE)</f>
        <v>87.289999999999992</v>
      </c>
      <c r="AA235" s="18" t="s">
        <v>1671</v>
      </c>
      <c r="AB235" s="6"/>
      <c r="AC235" s="26">
        <v>2071</v>
      </c>
      <c r="AD235" s="26"/>
      <c r="AE235" s="26">
        <v>5</v>
      </c>
      <c r="AF235" s="26"/>
      <c r="AG235" s="26"/>
      <c r="AH235" s="26"/>
      <c r="AI235" s="26"/>
      <c r="AJ235" s="26"/>
      <c r="AK235" s="26"/>
      <c r="AL235" s="26">
        <v>19</v>
      </c>
      <c r="AM235" s="26"/>
      <c r="AN235" s="26">
        <v>197</v>
      </c>
      <c r="AO235" s="26"/>
      <c r="AP235" s="26"/>
      <c r="AQ235" s="26"/>
      <c r="AR235" s="26">
        <v>27</v>
      </c>
      <c r="AS235" s="26"/>
      <c r="AT235" s="26">
        <v>18</v>
      </c>
      <c r="AU235" s="26">
        <v>4</v>
      </c>
      <c r="AV235" s="26"/>
      <c r="AW235" s="26"/>
      <c r="AX235" s="26"/>
      <c r="AY235" s="26">
        <v>199</v>
      </c>
      <c r="AZ235" s="26">
        <v>66</v>
      </c>
      <c r="BA235" s="26">
        <v>10</v>
      </c>
      <c r="BB235" s="26">
        <v>12</v>
      </c>
      <c r="BC235" s="26"/>
      <c r="BD235" s="26">
        <v>15</v>
      </c>
      <c r="BE235" s="26"/>
      <c r="BF235" s="26"/>
      <c r="BG235" s="26"/>
      <c r="BH235" s="26">
        <f t="shared" si="97"/>
        <v>572</v>
      </c>
      <c r="BI235" s="6">
        <f t="shared" ref="BI235:BI248" si="155">Z235</f>
        <v>87.289999999999992</v>
      </c>
      <c r="BJ235" s="6">
        <f t="shared" si="141"/>
        <v>101.48</v>
      </c>
      <c r="BL235" s="48">
        <f>VLOOKUP(H235,[1]NOI!F:K,6,FALSE)*-1</f>
        <v>-21.97</v>
      </c>
      <c r="BM235" s="6">
        <f t="shared" si="98"/>
        <v>79.510000000000005</v>
      </c>
      <c r="BN235" s="6">
        <f t="shared" si="99"/>
        <v>14.190000000000012</v>
      </c>
      <c r="BO235" s="82">
        <f t="shared" si="100"/>
        <v>0.13983050847457637</v>
      </c>
      <c r="BP235" s="6">
        <f t="shared" si="142"/>
        <v>180777.59</v>
      </c>
      <c r="BQ235" s="6">
        <f t="shared" si="143"/>
        <v>210165.08000000002</v>
      </c>
      <c r="BU235" s="6">
        <f t="shared" si="144"/>
        <v>106.44000000000001</v>
      </c>
      <c r="BW235" s="48">
        <f t="shared" ref="BW235:BW245" si="156">BL235</f>
        <v>-21.97</v>
      </c>
      <c r="BX235" s="6">
        <f t="shared" si="145"/>
        <v>84.470000000000013</v>
      </c>
      <c r="BY235" s="6">
        <f t="shared" si="146"/>
        <v>19.15000000000002</v>
      </c>
      <c r="BZ235" s="82">
        <f t="shared" si="147"/>
        <v>0.17991356632844813</v>
      </c>
      <c r="CA235" s="6">
        <f t="shared" si="148"/>
        <v>180777.59</v>
      </c>
      <c r="CB235" s="6">
        <f t="shared" si="149"/>
        <v>220437.24000000002</v>
      </c>
      <c r="CF235" s="82"/>
      <c r="CG235" s="6">
        <f t="shared" si="150"/>
        <v>49929.88</v>
      </c>
      <c r="CH235" s="6">
        <f t="shared" si="151"/>
        <v>58046.560000000005</v>
      </c>
      <c r="CL235" s="82"/>
      <c r="CM235" s="6">
        <f t="shared" si="152"/>
        <v>49929.88</v>
      </c>
      <c r="CN235" s="6">
        <f t="shared" si="153"/>
        <v>60883.680000000008</v>
      </c>
    </row>
    <row r="236" spans="1:92" x14ac:dyDescent="0.25">
      <c r="A236" s="22">
        <v>233</v>
      </c>
      <c r="B236" s="23">
        <v>230</v>
      </c>
      <c r="C236" s="24" t="s">
        <v>14</v>
      </c>
      <c r="D236" s="53" t="s">
        <v>1480</v>
      </c>
      <c r="E236" s="23">
        <v>403859</v>
      </c>
      <c r="F236" s="23">
        <v>10101</v>
      </c>
      <c r="G236" s="24" t="s">
        <v>1481</v>
      </c>
      <c r="H236" s="71" t="str">
        <f t="shared" si="96"/>
        <v>115101-10101</v>
      </c>
      <c r="I236" s="23">
        <v>115101</v>
      </c>
      <c r="J236" s="24" t="s">
        <v>1466</v>
      </c>
      <c r="K236" s="24" t="s">
        <v>19</v>
      </c>
      <c r="L236" s="24" t="s">
        <v>1482</v>
      </c>
      <c r="M236" s="24" t="s">
        <v>21</v>
      </c>
      <c r="N236" s="25">
        <v>45108</v>
      </c>
      <c r="O236" s="25">
        <v>45473</v>
      </c>
      <c r="P236" s="10"/>
      <c r="Q236" s="10"/>
      <c r="R236" s="10"/>
      <c r="S236" s="11"/>
      <c r="T236" s="14"/>
      <c r="U236" s="14"/>
      <c r="V236" s="14"/>
      <c r="W236" s="14"/>
      <c r="X236" s="18"/>
      <c r="Y236" s="18"/>
      <c r="Z236" s="18">
        <f>VLOOKUP(F236,'[2]NET OFF INVOICE'!C:K,9,FALSE)</f>
        <v>74.600000000000009</v>
      </c>
      <c r="AA236" s="18" t="s">
        <v>1671</v>
      </c>
      <c r="AB236" s="6"/>
      <c r="AC236" s="26">
        <v>2324</v>
      </c>
      <c r="AD236" s="26">
        <v>594</v>
      </c>
      <c r="AE236" s="26">
        <v>19</v>
      </c>
      <c r="AF236" s="26"/>
      <c r="AG236" s="26"/>
      <c r="AH236" s="26">
        <v>70</v>
      </c>
      <c r="AI236" s="26">
        <v>5</v>
      </c>
      <c r="AJ236" s="26"/>
      <c r="AK236" s="26"/>
      <c r="AL236" s="26">
        <v>6</v>
      </c>
      <c r="AM236" s="26"/>
      <c r="AN236" s="26">
        <v>2</v>
      </c>
      <c r="AO236" s="26"/>
      <c r="AP236" s="26"/>
      <c r="AQ236" s="26">
        <v>3</v>
      </c>
      <c r="AR236" s="26"/>
      <c r="AS236" s="26"/>
      <c r="AT236" s="26"/>
      <c r="AU236" s="26"/>
      <c r="AV236" s="26"/>
      <c r="AW236" s="26">
        <v>49</v>
      </c>
      <c r="AX236" s="26">
        <v>6</v>
      </c>
      <c r="AY236" s="26"/>
      <c r="AZ236" s="26">
        <v>14</v>
      </c>
      <c r="BA236" s="26"/>
      <c r="BB236" s="26"/>
      <c r="BC236" s="26"/>
      <c r="BD236" s="26"/>
      <c r="BE236" s="26"/>
      <c r="BF236" s="26"/>
      <c r="BG236" s="26">
        <v>12</v>
      </c>
      <c r="BH236" s="26">
        <f t="shared" si="97"/>
        <v>780</v>
      </c>
      <c r="BI236" s="6">
        <f t="shared" si="155"/>
        <v>74.600000000000009</v>
      </c>
      <c r="BJ236" s="6">
        <f t="shared" si="141"/>
        <v>86.73</v>
      </c>
      <c r="BL236" s="48">
        <f>VLOOKUP(H236,[1]NOI!F:K,6,FALSE)*-1</f>
        <v>-11.69</v>
      </c>
      <c r="BM236" s="6">
        <f t="shared" si="98"/>
        <v>75.040000000000006</v>
      </c>
      <c r="BN236" s="6">
        <f t="shared" si="99"/>
        <v>12.129999999999995</v>
      </c>
      <c r="BO236" s="82">
        <f t="shared" si="100"/>
        <v>0.13985933356393399</v>
      </c>
      <c r="BP236" s="6">
        <f t="shared" si="142"/>
        <v>173370.40000000002</v>
      </c>
      <c r="BQ236" s="6">
        <f t="shared" si="143"/>
        <v>201560.52000000002</v>
      </c>
      <c r="BU236" s="6">
        <f t="shared" si="144"/>
        <v>90.960000000000008</v>
      </c>
      <c r="BW236" s="48">
        <f t="shared" si="156"/>
        <v>-11.69</v>
      </c>
      <c r="BX236" s="6">
        <f t="shared" si="145"/>
        <v>79.27000000000001</v>
      </c>
      <c r="BY236" s="6">
        <f t="shared" si="146"/>
        <v>16.36</v>
      </c>
      <c r="BZ236" s="82">
        <f t="shared" si="147"/>
        <v>0.17985927880386982</v>
      </c>
      <c r="CA236" s="6">
        <f t="shared" si="148"/>
        <v>173370.40000000002</v>
      </c>
      <c r="CB236" s="6">
        <f t="shared" si="149"/>
        <v>211391.04</v>
      </c>
      <c r="CF236" s="82"/>
      <c r="CG236" s="6">
        <f t="shared" si="150"/>
        <v>58188.000000000007</v>
      </c>
      <c r="CH236" s="6">
        <f t="shared" si="151"/>
        <v>67649.400000000009</v>
      </c>
      <c r="CL236" s="82"/>
      <c r="CM236" s="6">
        <f t="shared" si="152"/>
        <v>58188.000000000007</v>
      </c>
      <c r="CN236" s="6">
        <f t="shared" si="153"/>
        <v>70948.800000000003</v>
      </c>
    </row>
    <row r="237" spans="1:92" x14ac:dyDescent="0.25">
      <c r="A237" s="22">
        <v>234</v>
      </c>
      <c r="B237" s="23">
        <v>231</v>
      </c>
      <c r="C237" s="24" t="s">
        <v>14</v>
      </c>
      <c r="D237" s="53" t="s">
        <v>1483</v>
      </c>
      <c r="E237" s="23">
        <v>406828</v>
      </c>
      <c r="F237" s="23">
        <v>53206</v>
      </c>
      <c r="G237" s="24" t="s">
        <v>1484</v>
      </c>
      <c r="H237" s="71" t="str">
        <f t="shared" si="96"/>
        <v>115101-53206</v>
      </c>
      <c r="I237" s="23">
        <v>115101</v>
      </c>
      <c r="J237" s="24" t="s">
        <v>1466</v>
      </c>
      <c r="K237" s="24" t="s">
        <v>19</v>
      </c>
      <c r="L237" s="24" t="s">
        <v>267</v>
      </c>
      <c r="M237" s="24" t="s">
        <v>21</v>
      </c>
      <c r="N237" s="25">
        <v>45108</v>
      </c>
      <c r="O237" s="25">
        <v>45473</v>
      </c>
      <c r="P237" s="10"/>
      <c r="Q237" s="10"/>
      <c r="R237" s="10"/>
      <c r="S237" s="11"/>
      <c r="T237" s="14"/>
      <c r="U237" s="14"/>
      <c r="V237" s="14"/>
      <c r="W237" s="14"/>
      <c r="X237" s="18"/>
      <c r="Y237" s="18"/>
      <c r="Z237" s="18">
        <f>VLOOKUP(F237,'[2]NET OFF INVOICE'!C:K,9,FALSE)</f>
        <v>91.63</v>
      </c>
      <c r="AA237" s="18" t="s">
        <v>1671</v>
      </c>
      <c r="AB237" s="6"/>
      <c r="AC237" s="26">
        <v>1928</v>
      </c>
      <c r="AD237" s="26">
        <v>10</v>
      </c>
      <c r="AE237" s="26"/>
      <c r="AF237" s="26">
        <v>37</v>
      </c>
      <c r="AG237" s="26">
        <v>18</v>
      </c>
      <c r="AH237" s="26"/>
      <c r="AI237" s="26"/>
      <c r="AJ237" s="26"/>
      <c r="AK237" s="26"/>
      <c r="AL237" s="26">
        <v>1</v>
      </c>
      <c r="AM237" s="26"/>
      <c r="AN237" s="26"/>
      <c r="AO237" s="26"/>
      <c r="AP237" s="26"/>
      <c r="AQ237" s="26"/>
      <c r="AR237" s="26">
        <v>9</v>
      </c>
      <c r="AS237" s="26"/>
      <c r="AT237" s="26"/>
      <c r="AU237" s="26">
        <v>124</v>
      </c>
      <c r="AV237" s="26"/>
      <c r="AW237" s="26">
        <v>240</v>
      </c>
      <c r="AX237" s="26"/>
      <c r="AY237" s="26"/>
      <c r="AZ237" s="26"/>
      <c r="BA237" s="26">
        <v>8</v>
      </c>
      <c r="BB237" s="26">
        <v>2</v>
      </c>
      <c r="BC237" s="26"/>
      <c r="BD237" s="26"/>
      <c r="BE237" s="26"/>
      <c r="BF237" s="26">
        <v>37</v>
      </c>
      <c r="BG237" s="26"/>
      <c r="BH237" s="26">
        <f t="shared" si="97"/>
        <v>486</v>
      </c>
      <c r="BI237" s="6">
        <f t="shared" si="155"/>
        <v>91.63</v>
      </c>
      <c r="BJ237" s="6">
        <f t="shared" si="141"/>
        <v>106.53</v>
      </c>
      <c r="BL237" s="48">
        <f>VLOOKUP(H237,[1]NOI!F:K,6,FALSE)*-1</f>
        <v>-23.37</v>
      </c>
      <c r="BM237" s="6">
        <f t="shared" si="98"/>
        <v>83.16</v>
      </c>
      <c r="BN237" s="6">
        <f t="shared" si="99"/>
        <v>14.900000000000006</v>
      </c>
      <c r="BO237" s="82">
        <f t="shared" si="100"/>
        <v>0.13986670421477523</v>
      </c>
      <c r="BP237" s="6">
        <f t="shared" si="142"/>
        <v>176662.63999999998</v>
      </c>
      <c r="BQ237" s="6">
        <f t="shared" si="143"/>
        <v>205389.84</v>
      </c>
      <c r="BU237" s="6">
        <f t="shared" si="144"/>
        <v>111.73</v>
      </c>
      <c r="BW237" s="48">
        <f t="shared" si="156"/>
        <v>-23.37</v>
      </c>
      <c r="BX237" s="6">
        <f t="shared" si="145"/>
        <v>88.36</v>
      </c>
      <c r="BY237" s="6">
        <f t="shared" si="146"/>
        <v>20.100000000000009</v>
      </c>
      <c r="BZ237" s="82">
        <f t="shared" si="147"/>
        <v>0.17989796831647728</v>
      </c>
      <c r="CA237" s="6">
        <f t="shared" si="148"/>
        <v>176662.63999999998</v>
      </c>
      <c r="CB237" s="6">
        <f t="shared" si="149"/>
        <v>215415.44</v>
      </c>
      <c r="CF237" s="82"/>
      <c r="CG237" s="6">
        <f t="shared" si="150"/>
        <v>44532.18</v>
      </c>
      <c r="CH237" s="6">
        <f t="shared" si="151"/>
        <v>51773.58</v>
      </c>
      <c r="CL237" s="82"/>
      <c r="CM237" s="6">
        <f t="shared" si="152"/>
        <v>44532.18</v>
      </c>
      <c r="CN237" s="6">
        <f t="shared" si="153"/>
        <v>54300.78</v>
      </c>
    </row>
    <row r="238" spans="1:92" x14ac:dyDescent="0.25">
      <c r="A238" s="22">
        <v>235</v>
      </c>
      <c r="B238" s="23">
        <v>232</v>
      </c>
      <c r="C238" s="24" t="s">
        <v>14</v>
      </c>
      <c r="D238" s="53" t="s">
        <v>1485</v>
      </c>
      <c r="E238" s="23">
        <v>403861</v>
      </c>
      <c r="F238" s="23">
        <v>70004</v>
      </c>
      <c r="G238" s="24" t="s">
        <v>1486</v>
      </c>
      <c r="H238" s="71" t="str">
        <f t="shared" si="96"/>
        <v>115101-70004</v>
      </c>
      <c r="I238" s="23">
        <v>115101</v>
      </c>
      <c r="J238" s="24" t="s">
        <v>1466</v>
      </c>
      <c r="K238" s="24" t="s">
        <v>19</v>
      </c>
      <c r="L238" s="24" t="s">
        <v>1487</v>
      </c>
      <c r="M238" s="24" t="s">
        <v>21</v>
      </c>
      <c r="N238" s="25">
        <v>45108</v>
      </c>
      <c r="O238" s="25">
        <v>45473</v>
      </c>
      <c r="P238" s="10"/>
      <c r="Q238" s="10"/>
      <c r="R238" s="10"/>
      <c r="S238" s="11"/>
      <c r="T238" s="14"/>
      <c r="U238" s="14"/>
      <c r="V238" s="14"/>
      <c r="W238" s="14"/>
      <c r="X238" s="18"/>
      <c r="Y238" s="18"/>
      <c r="Z238" s="18">
        <f>VLOOKUP(F238,'[2]NET OFF INVOICE'!C:K,9,FALSE)</f>
        <v>80.289999999999992</v>
      </c>
      <c r="AA238" s="18" t="s">
        <v>1671</v>
      </c>
      <c r="AB238" s="6"/>
      <c r="AC238" s="26">
        <v>1118</v>
      </c>
      <c r="AD238" s="26">
        <v>21</v>
      </c>
      <c r="AE238" s="26"/>
      <c r="AF238" s="26"/>
      <c r="AG238" s="26"/>
      <c r="AH238" s="26"/>
      <c r="AI238" s="26"/>
      <c r="AJ238" s="26"/>
      <c r="AK238" s="26"/>
      <c r="AL238" s="26"/>
      <c r="AM238" s="26"/>
      <c r="AN238" s="26">
        <v>210</v>
      </c>
      <c r="AO238" s="26"/>
      <c r="AP238" s="26"/>
      <c r="AQ238" s="26"/>
      <c r="AR238" s="26"/>
      <c r="AS238" s="26">
        <v>22</v>
      </c>
      <c r="AT238" s="26"/>
      <c r="AU238" s="26">
        <v>24</v>
      </c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>
        <f t="shared" si="97"/>
        <v>277</v>
      </c>
      <c r="BI238" s="6">
        <f t="shared" si="155"/>
        <v>80.289999999999992</v>
      </c>
      <c r="BJ238" s="6">
        <f t="shared" si="141"/>
        <v>93.350000000000009</v>
      </c>
      <c r="BL238" s="48">
        <f>VLOOKUP(H238,[1]NOI!F:K,6,FALSE)*-1</f>
        <v>-9.74</v>
      </c>
      <c r="BM238" s="6">
        <f t="shared" si="98"/>
        <v>83.610000000000014</v>
      </c>
      <c r="BN238" s="6">
        <f t="shared" si="99"/>
        <v>13.060000000000016</v>
      </c>
      <c r="BO238" s="82">
        <f t="shared" si="100"/>
        <v>0.139903588644885</v>
      </c>
      <c r="BP238" s="6">
        <f t="shared" si="142"/>
        <v>89764.219999999987</v>
      </c>
      <c r="BQ238" s="6">
        <f t="shared" si="143"/>
        <v>104365.3</v>
      </c>
      <c r="BU238" s="6">
        <f t="shared" si="144"/>
        <v>97.9</v>
      </c>
      <c r="BW238" s="48">
        <f t="shared" si="156"/>
        <v>-9.74</v>
      </c>
      <c r="BX238" s="6">
        <f t="shared" si="145"/>
        <v>88.160000000000011</v>
      </c>
      <c r="BY238" s="6">
        <f t="shared" si="146"/>
        <v>17.610000000000014</v>
      </c>
      <c r="BZ238" s="82">
        <f t="shared" si="147"/>
        <v>0.1798774259448418</v>
      </c>
      <c r="CA238" s="6">
        <f t="shared" si="148"/>
        <v>89764.219999999987</v>
      </c>
      <c r="CB238" s="6">
        <f t="shared" si="149"/>
        <v>109452.20000000001</v>
      </c>
      <c r="CF238" s="82"/>
      <c r="CG238" s="6">
        <f t="shared" si="150"/>
        <v>22240.329999999998</v>
      </c>
      <c r="CH238" s="6">
        <f t="shared" si="151"/>
        <v>25857.95</v>
      </c>
      <c r="CL238" s="82"/>
      <c r="CM238" s="6">
        <f t="shared" si="152"/>
        <v>22240.329999999998</v>
      </c>
      <c r="CN238" s="6">
        <f t="shared" si="153"/>
        <v>27118.300000000003</v>
      </c>
    </row>
    <row r="239" spans="1:92" x14ac:dyDescent="0.25">
      <c r="A239" s="22">
        <v>236</v>
      </c>
      <c r="B239" s="23">
        <v>233</v>
      </c>
      <c r="C239" s="24" t="s">
        <v>14</v>
      </c>
      <c r="D239" s="53" t="s">
        <v>1488</v>
      </c>
      <c r="E239" s="23">
        <v>403862</v>
      </c>
      <c r="F239" s="23">
        <v>70014</v>
      </c>
      <c r="G239" s="24" t="s">
        <v>1489</v>
      </c>
      <c r="H239" s="71" t="str">
        <f t="shared" si="96"/>
        <v>115101-70014</v>
      </c>
      <c r="I239" s="23">
        <v>115101</v>
      </c>
      <c r="J239" s="24" t="s">
        <v>1466</v>
      </c>
      <c r="K239" s="24" t="s">
        <v>19</v>
      </c>
      <c r="L239" s="24" t="s">
        <v>326</v>
      </c>
      <c r="M239" s="24" t="s">
        <v>21</v>
      </c>
      <c r="N239" s="25">
        <v>45108</v>
      </c>
      <c r="O239" s="25">
        <v>45473</v>
      </c>
      <c r="P239" s="10"/>
      <c r="Q239" s="10"/>
      <c r="R239" s="10"/>
      <c r="S239" s="11"/>
      <c r="T239" s="14"/>
      <c r="U239" s="14"/>
      <c r="V239" s="14"/>
      <c r="W239" s="14"/>
      <c r="X239" s="18"/>
      <c r="Y239" s="18"/>
      <c r="Z239" s="18">
        <f>VLOOKUP(F239,'[2]NET OFF INVOICE'!C:K,9,FALSE)</f>
        <v>79.220000000000013</v>
      </c>
      <c r="AA239" s="18" t="s">
        <v>1671</v>
      </c>
      <c r="AB239" s="6"/>
      <c r="AC239" s="26">
        <v>4455</v>
      </c>
      <c r="AD239" s="26">
        <v>471</v>
      </c>
      <c r="AE239" s="26"/>
      <c r="AF239" s="26">
        <v>33</v>
      </c>
      <c r="AG239" s="26"/>
      <c r="AH239" s="26"/>
      <c r="AI239" s="26"/>
      <c r="AJ239" s="26"/>
      <c r="AK239" s="26">
        <v>50</v>
      </c>
      <c r="AL239" s="26">
        <v>14</v>
      </c>
      <c r="AM239" s="26"/>
      <c r="AN239" s="26">
        <v>90</v>
      </c>
      <c r="AO239" s="26"/>
      <c r="AP239" s="26"/>
      <c r="AQ239" s="26">
        <v>122</v>
      </c>
      <c r="AR239" s="26"/>
      <c r="AS239" s="26">
        <v>43</v>
      </c>
      <c r="AT239" s="26"/>
      <c r="AU239" s="26">
        <v>79</v>
      </c>
      <c r="AV239" s="26">
        <v>3</v>
      </c>
      <c r="AW239" s="26">
        <v>205</v>
      </c>
      <c r="AX239" s="26"/>
      <c r="AY239" s="26">
        <v>411</v>
      </c>
      <c r="AZ239" s="26"/>
      <c r="BA239" s="26"/>
      <c r="BB239" s="26">
        <v>18</v>
      </c>
      <c r="BC239" s="26"/>
      <c r="BD239" s="26"/>
      <c r="BE239" s="26"/>
      <c r="BF239" s="26"/>
      <c r="BG239" s="26"/>
      <c r="BH239" s="26">
        <f t="shared" si="97"/>
        <v>1539</v>
      </c>
      <c r="BI239" s="6">
        <f t="shared" si="155"/>
        <v>79.220000000000013</v>
      </c>
      <c r="BJ239" s="6">
        <f t="shared" si="141"/>
        <v>92.100000000000009</v>
      </c>
      <c r="BL239" s="48">
        <f>VLOOKUP(H239,[1]NOI!F:K,6,FALSE)*-1</f>
        <v>-8.76</v>
      </c>
      <c r="BM239" s="6">
        <f t="shared" si="98"/>
        <v>83.34</v>
      </c>
      <c r="BN239" s="6">
        <f t="shared" si="99"/>
        <v>12.879999999999995</v>
      </c>
      <c r="BO239" s="82">
        <f t="shared" si="100"/>
        <v>0.1398479913137893</v>
      </c>
      <c r="BP239" s="6">
        <f t="shared" si="142"/>
        <v>352925.10000000003</v>
      </c>
      <c r="BQ239" s="6">
        <f t="shared" si="143"/>
        <v>410305.50000000006</v>
      </c>
      <c r="BU239" s="6">
        <f t="shared" si="144"/>
        <v>96.59</v>
      </c>
      <c r="BW239" s="48">
        <f t="shared" si="156"/>
        <v>-8.76</v>
      </c>
      <c r="BX239" s="6">
        <f t="shared" si="145"/>
        <v>87.83</v>
      </c>
      <c r="BY239" s="6">
        <f t="shared" si="146"/>
        <v>17.36999999999999</v>
      </c>
      <c r="BZ239" s="82">
        <f t="shared" si="147"/>
        <v>0.17983228077440719</v>
      </c>
      <c r="CA239" s="6">
        <f t="shared" si="148"/>
        <v>352925.10000000003</v>
      </c>
      <c r="CB239" s="6">
        <f t="shared" si="149"/>
        <v>430308.45</v>
      </c>
      <c r="CF239" s="82"/>
      <c r="CG239" s="6">
        <f t="shared" si="150"/>
        <v>121919.58000000002</v>
      </c>
      <c r="CH239" s="6">
        <f t="shared" si="151"/>
        <v>141741.90000000002</v>
      </c>
      <c r="CL239" s="82"/>
      <c r="CM239" s="6">
        <f t="shared" si="152"/>
        <v>121919.58000000002</v>
      </c>
      <c r="CN239" s="6">
        <f t="shared" si="153"/>
        <v>148652.01</v>
      </c>
    </row>
    <row r="240" spans="1:92" x14ac:dyDescent="0.25">
      <c r="A240" s="22">
        <v>237</v>
      </c>
      <c r="B240" s="23">
        <v>234</v>
      </c>
      <c r="C240" s="24" t="s">
        <v>14</v>
      </c>
      <c r="D240" s="53" t="s">
        <v>1490</v>
      </c>
      <c r="E240" s="23">
        <v>403868</v>
      </c>
      <c r="F240" s="23">
        <v>70016</v>
      </c>
      <c r="G240" s="24" t="s">
        <v>1491</v>
      </c>
      <c r="H240" s="71" t="str">
        <f t="shared" si="96"/>
        <v>115101-70016</v>
      </c>
      <c r="I240" s="23">
        <v>115101</v>
      </c>
      <c r="J240" s="24" t="s">
        <v>1466</v>
      </c>
      <c r="K240" s="24" t="s">
        <v>19</v>
      </c>
      <c r="L240" s="24" t="s">
        <v>326</v>
      </c>
      <c r="M240" s="24" t="s">
        <v>21</v>
      </c>
      <c r="N240" s="25">
        <v>45108</v>
      </c>
      <c r="O240" s="25">
        <v>45473</v>
      </c>
      <c r="P240" s="10"/>
      <c r="Q240" s="10"/>
      <c r="R240" s="10"/>
      <c r="S240" s="11"/>
      <c r="T240" s="14"/>
      <c r="U240" s="14"/>
      <c r="V240" s="14"/>
      <c r="W240" s="14"/>
      <c r="X240" s="18"/>
      <c r="Y240" s="18"/>
      <c r="Z240" s="18">
        <f>VLOOKUP(F240,'[2]NET OFF INVOICE'!C:K,9,FALSE)</f>
        <v>80.009999999999991</v>
      </c>
      <c r="AA240" s="18" t="s">
        <v>1671</v>
      </c>
      <c r="AB240" s="6"/>
      <c r="AC240" s="26">
        <v>1567</v>
      </c>
      <c r="AD240" s="26">
        <v>42</v>
      </c>
      <c r="AE240" s="26"/>
      <c r="AF240" s="26"/>
      <c r="AG240" s="26"/>
      <c r="AH240" s="26"/>
      <c r="AI240" s="26"/>
      <c r="AJ240" s="26"/>
      <c r="AK240" s="26"/>
      <c r="AL240" s="26"/>
      <c r="AM240" s="26">
        <v>126</v>
      </c>
      <c r="AN240" s="26"/>
      <c r="AO240" s="26"/>
      <c r="AP240" s="26"/>
      <c r="AQ240" s="26">
        <v>13</v>
      </c>
      <c r="AR240" s="26"/>
      <c r="AS240" s="26"/>
      <c r="AT240" s="26"/>
      <c r="AU240" s="26">
        <v>12</v>
      </c>
      <c r="AV240" s="26"/>
      <c r="AW240" s="26">
        <v>37</v>
      </c>
      <c r="AX240" s="26"/>
      <c r="AY240" s="26">
        <v>167</v>
      </c>
      <c r="AZ240" s="26"/>
      <c r="BA240" s="26"/>
      <c r="BB240" s="26">
        <v>9</v>
      </c>
      <c r="BC240" s="26"/>
      <c r="BD240" s="26">
        <v>60</v>
      </c>
      <c r="BE240" s="26"/>
      <c r="BF240" s="26"/>
      <c r="BG240" s="26">
        <v>7</v>
      </c>
      <c r="BH240" s="26">
        <f t="shared" si="97"/>
        <v>473</v>
      </c>
      <c r="BI240" s="6">
        <f t="shared" si="155"/>
        <v>80.009999999999991</v>
      </c>
      <c r="BJ240" s="6">
        <f t="shared" si="141"/>
        <v>93.02000000000001</v>
      </c>
      <c r="BL240" s="48">
        <f>VLOOKUP(H240,[1]NOI!F:K,6,FALSE)*-1</f>
        <v>-7.63</v>
      </c>
      <c r="BM240" s="6">
        <f t="shared" si="98"/>
        <v>85.390000000000015</v>
      </c>
      <c r="BN240" s="6">
        <f t="shared" si="99"/>
        <v>13.010000000000019</v>
      </c>
      <c r="BO240" s="82">
        <f t="shared" si="100"/>
        <v>0.13986239518383162</v>
      </c>
      <c r="BP240" s="6">
        <f t="shared" si="142"/>
        <v>125375.66999999998</v>
      </c>
      <c r="BQ240" s="6">
        <f t="shared" si="143"/>
        <v>145762.34000000003</v>
      </c>
      <c r="BU240" s="6">
        <f t="shared" si="144"/>
        <v>97.56</v>
      </c>
      <c r="BW240" s="48">
        <f t="shared" si="156"/>
        <v>-7.63</v>
      </c>
      <c r="BX240" s="6">
        <f t="shared" si="145"/>
        <v>89.93</v>
      </c>
      <c r="BY240" s="6">
        <f t="shared" si="146"/>
        <v>17.550000000000011</v>
      </c>
      <c r="BZ240" s="82">
        <f t="shared" si="147"/>
        <v>0.17988929889298905</v>
      </c>
      <c r="CA240" s="6">
        <f t="shared" si="148"/>
        <v>125375.66999999998</v>
      </c>
      <c r="CB240" s="6">
        <f t="shared" si="149"/>
        <v>152876.51999999999</v>
      </c>
      <c r="CF240" s="82"/>
      <c r="CG240" s="6">
        <f t="shared" si="150"/>
        <v>37844.729999999996</v>
      </c>
      <c r="CH240" s="6">
        <f t="shared" si="151"/>
        <v>43998.460000000006</v>
      </c>
      <c r="CL240" s="82"/>
      <c r="CM240" s="6">
        <f t="shared" si="152"/>
        <v>37844.729999999996</v>
      </c>
      <c r="CN240" s="6">
        <f t="shared" si="153"/>
        <v>46145.880000000005</v>
      </c>
    </row>
    <row r="241" spans="1:92" x14ac:dyDescent="0.25">
      <c r="A241" s="22">
        <v>238</v>
      </c>
      <c r="B241" s="23">
        <v>235</v>
      </c>
      <c r="C241" s="24" t="s">
        <v>14</v>
      </c>
      <c r="D241" s="53" t="s">
        <v>1492</v>
      </c>
      <c r="E241" s="23">
        <v>404020</v>
      </c>
      <c r="F241" s="23">
        <v>70013</v>
      </c>
      <c r="G241" s="24" t="s">
        <v>1493</v>
      </c>
      <c r="H241" s="71" t="str">
        <f t="shared" si="96"/>
        <v>115101-70013</v>
      </c>
      <c r="I241" s="23">
        <v>115101</v>
      </c>
      <c r="J241" s="24" t="s">
        <v>1466</v>
      </c>
      <c r="K241" s="24" t="s">
        <v>19</v>
      </c>
      <c r="L241" s="24" t="s">
        <v>326</v>
      </c>
      <c r="M241" s="24" t="s">
        <v>21</v>
      </c>
      <c r="N241" s="25">
        <v>45108</v>
      </c>
      <c r="O241" s="25">
        <v>45473</v>
      </c>
      <c r="P241" s="10"/>
      <c r="Q241" s="10"/>
      <c r="R241" s="10"/>
      <c r="S241" s="11"/>
      <c r="T241" s="14"/>
      <c r="U241" s="14"/>
      <c r="V241" s="14"/>
      <c r="W241" s="14"/>
      <c r="X241" s="18"/>
      <c r="Y241" s="18"/>
      <c r="Z241" s="18">
        <f>VLOOKUP(F241,'[2]NET OFF INVOICE'!C:K,9,FALSE)</f>
        <v>77.069999999999993</v>
      </c>
      <c r="AA241" s="18" t="s">
        <v>1671</v>
      </c>
      <c r="AB241" s="6"/>
      <c r="AC241" s="26">
        <v>8737</v>
      </c>
      <c r="AD241" s="26">
        <v>706</v>
      </c>
      <c r="AE241" s="26"/>
      <c r="AF241" s="26"/>
      <c r="AG241" s="26"/>
      <c r="AH241" s="26"/>
      <c r="AI241" s="26"/>
      <c r="AJ241" s="26"/>
      <c r="AK241" s="26">
        <v>317</v>
      </c>
      <c r="AL241" s="26"/>
      <c r="AM241" s="26">
        <v>182</v>
      </c>
      <c r="AN241" s="26">
        <v>314</v>
      </c>
      <c r="AO241" s="26"/>
      <c r="AP241" s="26"/>
      <c r="AQ241" s="26">
        <v>107</v>
      </c>
      <c r="AR241" s="26">
        <v>2</v>
      </c>
      <c r="AS241" s="26">
        <v>64</v>
      </c>
      <c r="AT241" s="26">
        <v>19</v>
      </c>
      <c r="AU241" s="26">
        <v>137</v>
      </c>
      <c r="AV241" s="26">
        <v>55</v>
      </c>
      <c r="AW241" s="26"/>
      <c r="AX241" s="26">
        <v>2</v>
      </c>
      <c r="AY241" s="26"/>
      <c r="AZ241" s="26">
        <v>110</v>
      </c>
      <c r="BA241" s="26"/>
      <c r="BB241" s="26"/>
      <c r="BC241" s="26"/>
      <c r="BD241" s="26">
        <v>35</v>
      </c>
      <c r="BE241" s="26"/>
      <c r="BF241" s="26"/>
      <c r="BG241" s="26">
        <v>282</v>
      </c>
      <c r="BH241" s="26">
        <f t="shared" si="97"/>
        <v>2332</v>
      </c>
      <c r="BI241" s="6">
        <f t="shared" si="155"/>
        <v>77.069999999999993</v>
      </c>
      <c r="BJ241" s="6">
        <f t="shared" si="141"/>
        <v>89.600000000000009</v>
      </c>
      <c r="BL241" s="48">
        <f>VLOOKUP(H241,[1]NOI!F:K,6,FALSE)*-1</f>
        <v>-7.63</v>
      </c>
      <c r="BM241" s="6">
        <f t="shared" si="98"/>
        <v>81.970000000000013</v>
      </c>
      <c r="BN241" s="6">
        <f t="shared" si="99"/>
        <v>12.530000000000015</v>
      </c>
      <c r="BO241" s="82">
        <f t="shared" si="100"/>
        <v>0.13984375000000016</v>
      </c>
      <c r="BP241" s="6">
        <f t="shared" si="142"/>
        <v>673360.59</v>
      </c>
      <c r="BQ241" s="6">
        <f t="shared" si="143"/>
        <v>782835.20000000007</v>
      </c>
      <c r="BU241" s="6">
        <f t="shared" si="144"/>
        <v>93.97</v>
      </c>
      <c r="BW241" s="48">
        <f t="shared" si="156"/>
        <v>-7.63</v>
      </c>
      <c r="BX241" s="6">
        <f t="shared" si="145"/>
        <v>86.34</v>
      </c>
      <c r="BY241" s="6">
        <f t="shared" si="146"/>
        <v>16.900000000000006</v>
      </c>
      <c r="BZ241" s="82">
        <f t="shared" si="147"/>
        <v>0.17984463126529751</v>
      </c>
      <c r="CA241" s="6">
        <f t="shared" si="148"/>
        <v>673360.59</v>
      </c>
      <c r="CB241" s="6">
        <f t="shared" si="149"/>
        <v>821015.89</v>
      </c>
      <c r="CF241" s="82"/>
      <c r="CG241" s="6">
        <f t="shared" si="150"/>
        <v>179727.24</v>
      </c>
      <c r="CH241" s="6">
        <f t="shared" si="151"/>
        <v>208947.20000000001</v>
      </c>
      <c r="CL241" s="82"/>
      <c r="CM241" s="6">
        <f t="shared" si="152"/>
        <v>179727.24</v>
      </c>
      <c r="CN241" s="6">
        <f t="shared" si="153"/>
        <v>219138.04</v>
      </c>
    </row>
    <row r="242" spans="1:92" x14ac:dyDescent="0.25">
      <c r="A242" s="22">
        <v>239</v>
      </c>
      <c r="B242" s="23">
        <v>236</v>
      </c>
      <c r="C242" s="24" t="s">
        <v>14</v>
      </c>
      <c r="D242" s="53" t="s">
        <v>1494</v>
      </c>
      <c r="E242" s="23">
        <v>405423</v>
      </c>
      <c r="F242" s="23">
        <v>70073</v>
      </c>
      <c r="G242" s="24" t="s">
        <v>1495</v>
      </c>
      <c r="H242" s="71" t="str">
        <f t="shared" si="96"/>
        <v>115101-70073</v>
      </c>
      <c r="I242" s="23">
        <v>115101</v>
      </c>
      <c r="J242" s="24" t="s">
        <v>1466</v>
      </c>
      <c r="K242" s="24" t="s">
        <v>19</v>
      </c>
      <c r="L242" s="24" t="s">
        <v>1496</v>
      </c>
      <c r="M242" s="24" t="s">
        <v>21</v>
      </c>
      <c r="N242" s="25">
        <v>45108</v>
      </c>
      <c r="O242" s="25">
        <v>45473</v>
      </c>
      <c r="P242" s="10"/>
      <c r="Q242" s="10"/>
      <c r="R242" s="10"/>
      <c r="S242" s="11"/>
      <c r="T242" s="14"/>
      <c r="U242" s="14"/>
      <c r="V242" s="14"/>
      <c r="W242" s="14"/>
      <c r="X242" s="18"/>
      <c r="Y242" s="18"/>
      <c r="Z242" s="18">
        <f>VLOOKUP(F242,'[2]NET OFF INVOICE'!C:K,9,FALSE)</f>
        <v>90.95</v>
      </c>
      <c r="AA242" s="18" t="s">
        <v>1671</v>
      </c>
      <c r="AB242" s="6"/>
      <c r="AC242" s="26">
        <v>1539</v>
      </c>
      <c r="AD242" s="26"/>
      <c r="AE242" s="26"/>
      <c r="AF242" s="26"/>
      <c r="AG242" s="26"/>
      <c r="AH242" s="26"/>
      <c r="AI242" s="26"/>
      <c r="AJ242" s="26"/>
      <c r="AK242" s="26">
        <v>1</v>
      </c>
      <c r="AL242" s="26"/>
      <c r="AM242" s="26"/>
      <c r="AN242" s="26">
        <v>259</v>
      </c>
      <c r="AO242" s="26"/>
      <c r="AP242" s="26">
        <v>12</v>
      </c>
      <c r="AQ242" s="26"/>
      <c r="AR242" s="26"/>
      <c r="AS242" s="26"/>
      <c r="AT242" s="26"/>
      <c r="AU242" s="26"/>
      <c r="AV242" s="26"/>
      <c r="AW242" s="26">
        <v>1</v>
      </c>
      <c r="AX242" s="26"/>
      <c r="AY242" s="26"/>
      <c r="AZ242" s="26"/>
      <c r="BA242" s="26"/>
      <c r="BB242" s="26"/>
      <c r="BC242" s="26"/>
      <c r="BD242" s="26"/>
      <c r="BE242" s="26"/>
      <c r="BF242" s="26"/>
      <c r="BG242" s="26">
        <v>40</v>
      </c>
      <c r="BH242" s="26">
        <f t="shared" si="97"/>
        <v>313</v>
      </c>
      <c r="BI242" s="6">
        <f t="shared" si="155"/>
        <v>90.95</v>
      </c>
      <c r="BJ242" s="6">
        <f t="shared" si="141"/>
        <v>105.74000000000001</v>
      </c>
      <c r="BL242" s="48">
        <f>VLOOKUP(H242,[1]NOI!F:K,6,FALSE)*-1</f>
        <v>-5.41</v>
      </c>
      <c r="BM242" s="6">
        <f t="shared" si="98"/>
        <v>100.33000000000001</v>
      </c>
      <c r="BN242" s="6">
        <f t="shared" si="99"/>
        <v>14.790000000000006</v>
      </c>
      <c r="BO242" s="82">
        <f t="shared" si="100"/>
        <v>0.13987138263665599</v>
      </c>
      <c r="BP242" s="6">
        <f t="shared" si="142"/>
        <v>139972.05000000002</v>
      </c>
      <c r="BQ242" s="6">
        <f t="shared" si="143"/>
        <v>162733.86000000002</v>
      </c>
      <c r="BU242" s="6">
        <f t="shared" si="144"/>
        <v>110.9</v>
      </c>
      <c r="BW242" s="48">
        <f t="shared" si="156"/>
        <v>-5.41</v>
      </c>
      <c r="BX242" s="6">
        <f t="shared" si="145"/>
        <v>105.49000000000001</v>
      </c>
      <c r="BY242" s="6">
        <f t="shared" si="146"/>
        <v>19.950000000000003</v>
      </c>
      <c r="BZ242" s="82">
        <f t="shared" si="147"/>
        <v>0.17989179440937783</v>
      </c>
      <c r="CA242" s="6">
        <f t="shared" si="148"/>
        <v>139972.05000000002</v>
      </c>
      <c r="CB242" s="6">
        <f t="shared" si="149"/>
        <v>170675.1</v>
      </c>
      <c r="CF242" s="82"/>
      <c r="CG242" s="6">
        <f t="shared" si="150"/>
        <v>28467.350000000002</v>
      </c>
      <c r="CH242" s="6">
        <f t="shared" si="151"/>
        <v>33096.620000000003</v>
      </c>
      <c r="CL242" s="82"/>
      <c r="CM242" s="6">
        <f t="shared" si="152"/>
        <v>28467.350000000002</v>
      </c>
      <c r="CN242" s="6">
        <f t="shared" si="153"/>
        <v>34711.700000000004</v>
      </c>
    </row>
    <row r="243" spans="1:92" x14ac:dyDescent="0.25">
      <c r="A243" s="22">
        <v>240</v>
      </c>
      <c r="B243" s="23">
        <v>237</v>
      </c>
      <c r="C243" s="24" t="s">
        <v>14</v>
      </c>
      <c r="D243" s="53" t="s">
        <v>1497</v>
      </c>
      <c r="E243" s="23">
        <v>405590</v>
      </c>
      <c r="F243" s="23">
        <v>70076</v>
      </c>
      <c r="G243" s="24" t="s">
        <v>1498</v>
      </c>
      <c r="H243" s="71" t="str">
        <f t="shared" si="96"/>
        <v>115101-70076</v>
      </c>
      <c r="I243" s="23">
        <v>115101</v>
      </c>
      <c r="J243" s="24" t="s">
        <v>1466</v>
      </c>
      <c r="K243" s="24" t="s">
        <v>19</v>
      </c>
      <c r="L243" s="24" t="s">
        <v>1499</v>
      </c>
      <c r="M243" s="24" t="s">
        <v>21</v>
      </c>
      <c r="N243" s="25">
        <v>45108</v>
      </c>
      <c r="O243" s="25">
        <v>45473</v>
      </c>
      <c r="P243" s="10"/>
      <c r="Q243" s="10"/>
      <c r="R243" s="10"/>
      <c r="S243" s="11"/>
      <c r="T243" s="14"/>
      <c r="U243" s="14"/>
      <c r="V243" s="14"/>
      <c r="W243" s="14"/>
      <c r="X243" s="18"/>
      <c r="Y243" s="18"/>
      <c r="Z243" s="18">
        <f>VLOOKUP(F243,'[2]NET OFF INVOICE'!C:K,9,FALSE)</f>
        <v>80.738204400000001</v>
      </c>
      <c r="AA243" s="18" t="s">
        <v>1671</v>
      </c>
      <c r="AB243" s="6"/>
      <c r="AC243" s="26">
        <v>8228</v>
      </c>
      <c r="AD243" s="26">
        <v>1038</v>
      </c>
      <c r="AE243" s="26"/>
      <c r="AF243" s="26">
        <v>16</v>
      </c>
      <c r="AG243" s="26"/>
      <c r="AH243" s="26"/>
      <c r="AI243" s="26"/>
      <c r="AJ243" s="26"/>
      <c r="AK243" s="26">
        <v>516</v>
      </c>
      <c r="AL243" s="26">
        <v>8</v>
      </c>
      <c r="AM243" s="26">
        <v>147</v>
      </c>
      <c r="AN243" s="26"/>
      <c r="AO243" s="26">
        <v>6</v>
      </c>
      <c r="AP243" s="26">
        <v>201</v>
      </c>
      <c r="AQ243" s="26">
        <v>181</v>
      </c>
      <c r="AR243" s="26">
        <v>2</v>
      </c>
      <c r="AS243" s="26">
        <v>79</v>
      </c>
      <c r="AT243" s="26"/>
      <c r="AU243" s="26">
        <v>148</v>
      </c>
      <c r="AV243" s="26">
        <v>2</v>
      </c>
      <c r="AW243" s="26">
        <v>328</v>
      </c>
      <c r="AX243" s="26"/>
      <c r="AY243" s="26">
        <v>371</v>
      </c>
      <c r="AZ243" s="26">
        <v>100</v>
      </c>
      <c r="BA243" s="26"/>
      <c r="BB243" s="26">
        <v>10</v>
      </c>
      <c r="BC243" s="26"/>
      <c r="BD243" s="26">
        <v>136</v>
      </c>
      <c r="BE243" s="26"/>
      <c r="BF243" s="26"/>
      <c r="BG243" s="26">
        <v>25</v>
      </c>
      <c r="BH243" s="26">
        <f t="shared" si="97"/>
        <v>3314</v>
      </c>
      <c r="BI243" s="6">
        <f t="shared" si="155"/>
        <v>80.738204400000001</v>
      </c>
      <c r="BJ243" s="6">
        <f t="shared" si="141"/>
        <v>93.87</v>
      </c>
      <c r="BL243" s="48">
        <f>VLOOKUP(H243,[1]NOI!F:K,6,FALSE)*-1</f>
        <v>-6.5</v>
      </c>
      <c r="BM243" s="6">
        <f t="shared" si="98"/>
        <v>87.37</v>
      </c>
      <c r="BN243" s="6">
        <f t="shared" si="99"/>
        <v>13.131795600000004</v>
      </c>
      <c r="BO243" s="82">
        <f t="shared" si="100"/>
        <v>0.13989342281879197</v>
      </c>
      <c r="BP243" s="6">
        <f t="shared" si="142"/>
        <v>664313.94580320001</v>
      </c>
      <c r="BQ243" s="6">
        <f t="shared" si="143"/>
        <v>772362.36</v>
      </c>
      <c r="BU243" s="6">
        <f t="shared" si="144"/>
        <v>98.45</v>
      </c>
      <c r="BW243" s="48">
        <f t="shared" si="156"/>
        <v>-6.5</v>
      </c>
      <c r="BX243" s="6">
        <f t="shared" si="145"/>
        <v>91.95</v>
      </c>
      <c r="BY243" s="6">
        <f t="shared" si="146"/>
        <v>17.711795600000002</v>
      </c>
      <c r="BZ243" s="82">
        <f t="shared" si="147"/>
        <v>0.17990650685627224</v>
      </c>
      <c r="CA243" s="6">
        <f t="shared" si="148"/>
        <v>664313.94580320001</v>
      </c>
      <c r="CB243" s="6">
        <f t="shared" si="149"/>
        <v>810046.6</v>
      </c>
      <c r="CF243" s="82"/>
      <c r="CG243" s="6">
        <f t="shared" si="150"/>
        <v>267566.40938159998</v>
      </c>
      <c r="CH243" s="6">
        <f t="shared" si="151"/>
        <v>311085.18</v>
      </c>
      <c r="CL243" s="82"/>
      <c r="CM243" s="6">
        <f t="shared" si="152"/>
        <v>267566.40938159998</v>
      </c>
      <c r="CN243" s="6">
        <f t="shared" si="153"/>
        <v>326263.3</v>
      </c>
    </row>
    <row r="244" spans="1:92" x14ac:dyDescent="0.25">
      <c r="A244" s="22">
        <v>241</v>
      </c>
      <c r="B244" s="23">
        <v>238</v>
      </c>
      <c r="C244" s="24" t="s">
        <v>14</v>
      </c>
      <c r="D244" s="53" t="s">
        <v>1500</v>
      </c>
      <c r="E244" s="23">
        <v>406082</v>
      </c>
      <c r="F244" s="23">
        <v>70019</v>
      </c>
      <c r="G244" s="24" t="s">
        <v>1501</v>
      </c>
      <c r="H244" s="71" t="str">
        <f t="shared" si="96"/>
        <v>115101-70019</v>
      </c>
      <c r="I244" s="23">
        <v>115101</v>
      </c>
      <c r="J244" s="24" t="s">
        <v>1466</v>
      </c>
      <c r="K244" s="24" t="s">
        <v>19</v>
      </c>
      <c r="L244" s="24" t="s">
        <v>1502</v>
      </c>
      <c r="M244" s="24" t="s">
        <v>21</v>
      </c>
      <c r="N244" s="25">
        <v>45108</v>
      </c>
      <c r="O244" s="25">
        <v>45473</v>
      </c>
      <c r="P244" s="10"/>
      <c r="Q244" s="10"/>
      <c r="R244" s="10"/>
      <c r="S244" s="11"/>
      <c r="T244" s="14"/>
      <c r="U244" s="14"/>
      <c r="V244" s="14"/>
      <c r="W244" s="14"/>
      <c r="X244" s="18"/>
      <c r="Y244" s="18"/>
      <c r="Z244" s="18">
        <f>VLOOKUP(F244,'[2]NET OFF INVOICE'!C:K,9,FALSE)</f>
        <v>77.930000000000007</v>
      </c>
      <c r="AA244" s="18" t="s">
        <v>1671</v>
      </c>
      <c r="AB244" s="6"/>
      <c r="AC244" s="26">
        <v>1016</v>
      </c>
      <c r="AD244" s="26"/>
      <c r="AE244" s="26"/>
      <c r="AF244" s="26"/>
      <c r="AG244" s="26"/>
      <c r="AH244" s="26"/>
      <c r="AI244" s="26"/>
      <c r="AJ244" s="26">
        <v>1</v>
      </c>
      <c r="AK244" s="26"/>
      <c r="AL244" s="26"/>
      <c r="AM244" s="26">
        <v>90</v>
      </c>
      <c r="AN244" s="26"/>
      <c r="AO244" s="26"/>
      <c r="AP244" s="26"/>
      <c r="AQ244" s="26"/>
      <c r="AR244" s="26"/>
      <c r="AS244" s="26">
        <v>2</v>
      </c>
      <c r="AT244" s="26"/>
      <c r="AU244" s="26"/>
      <c r="AV244" s="26"/>
      <c r="AW244" s="26"/>
      <c r="AX244" s="26">
        <v>6</v>
      </c>
      <c r="AY244" s="26"/>
      <c r="AZ244" s="26"/>
      <c r="BA244" s="26"/>
      <c r="BB244" s="26"/>
      <c r="BC244" s="26"/>
      <c r="BD244" s="26"/>
      <c r="BE244" s="26"/>
      <c r="BF244" s="26"/>
      <c r="BG244" s="26"/>
      <c r="BH244" s="26">
        <f t="shared" si="97"/>
        <v>99</v>
      </c>
      <c r="BI244" s="6">
        <f t="shared" si="155"/>
        <v>77.930000000000007</v>
      </c>
      <c r="BJ244" s="6">
        <f t="shared" si="141"/>
        <v>90.600000000000009</v>
      </c>
      <c r="BL244" s="48">
        <f>VLOOKUP(H244,[1]NOI!F:K,6,FALSE)*-1</f>
        <v>-7.63</v>
      </c>
      <c r="BM244" s="6">
        <f t="shared" si="98"/>
        <v>82.970000000000013</v>
      </c>
      <c r="BN244" s="6">
        <f t="shared" si="99"/>
        <v>12.670000000000002</v>
      </c>
      <c r="BO244" s="82">
        <f t="shared" si="100"/>
        <v>0.13984547461368654</v>
      </c>
      <c r="BP244" s="6">
        <f t="shared" si="142"/>
        <v>79176.88</v>
      </c>
      <c r="BQ244" s="6">
        <f t="shared" si="143"/>
        <v>92049.600000000006</v>
      </c>
      <c r="BU244" s="6">
        <f t="shared" si="144"/>
        <v>95.02000000000001</v>
      </c>
      <c r="BW244" s="48">
        <f t="shared" si="156"/>
        <v>-7.63</v>
      </c>
      <c r="BX244" s="6">
        <f t="shared" si="145"/>
        <v>87.390000000000015</v>
      </c>
      <c r="BY244" s="6">
        <f t="shared" si="146"/>
        <v>17.090000000000003</v>
      </c>
      <c r="BZ244" s="82">
        <f t="shared" si="147"/>
        <v>0.17985687223742372</v>
      </c>
      <c r="CA244" s="6">
        <f t="shared" si="148"/>
        <v>79176.88</v>
      </c>
      <c r="CB244" s="6">
        <f t="shared" si="149"/>
        <v>96540.32</v>
      </c>
      <c r="CF244" s="82"/>
      <c r="CG244" s="6">
        <f t="shared" si="150"/>
        <v>7715.0700000000006</v>
      </c>
      <c r="CH244" s="6">
        <f t="shared" si="151"/>
        <v>8969.4000000000015</v>
      </c>
      <c r="CL244" s="82"/>
      <c r="CM244" s="6">
        <f t="shared" si="152"/>
        <v>7715.0700000000006</v>
      </c>
      <c r="CN244" s="6">
        <f t="shared" si="153"/>
        <v>9406.9800000000014</v>
      </c>
    </row>
    <row r="245" spans="1:92" x14ac:dyDescent="0.25">
      <c r="A245" s="22">
        <v>242</v>
      </c>
      <c r="B245" s="23">
        <v>239</v>
      </c>
      <c r="C245" s="24" t="s">
        <v>14</v>
      </c>
      <c r="D245" s="53" t="s">
        <v>1503</v>
      </c>
      <c r="E245" s="23">
        <v>406533</v>
      </c>
      <c r="F245" s="23">
        <v>70006</v>
      </c>
      <c r="G245" s="24" t="s">
        <v>1504</v>
      </c>
      <c r="H245" s="71" t="str">
        <f t="shared" si="96"/>
        <v>115101-70006</v>
      </c>
      <c r="I245" s="23">
        <v>115101</v>
      </c>
      <c r="J245" s="24" t="s">
        <v>1466</v>
      </c>
      <c r="K245" s="24" t="s">
        <v>19</v>
      </c>
      <c r="L245" s="24" t="s">
        <v>1487</v>
      </c>
      <c r="M245" s="24" t="s">
        <v>21</v>
      </c>
      <c r="N245" s="25">
        <v>45108</v>
      </c>
      <c r="O245" s="25">
        <v>45473</v>
      </c>
      <c r="P245" s="10"/>
      <c r="Q245" s="10"/>
      <c r="R245" s="10"/>
      <c r="S245" s="11"/>
      <c r="T245" s="14"/>
      <c r="U245" s="14"/>
      <c r="V245" s="14"/>
      <c r="W245" s="14"/>
      <c r="X245" s="18"/>
      <c r="Y245" s="18"/>
      <c r="Z245" s="18">
        <f>VLOOKUP(F245,'[2]NET OFF INVOICE'!C:K,9,FALSE)</f>
        <v>82.101021999999986</v>
      </c>
      <c r="AA245" s="18" t="s">
        <v>1671</v>
      </c>
      <c r="AB245" s="6"/>
      <c r="AC245" s="26">
        <v>406</v>
      </c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>
        <v>99</v>
      </c>
      <c r="AO245" s="26"/>
      <c r="AP245" s="26"/>
      <c r="AQ245" s="26">
        <v>11</v>
      </c>
      <c r="AR245" s="26"/>
      <c r="AS245" s="26">
        <v>29</v>
      </c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>
        <f t="shared" si="97"/>
        <v>139</v>
      </c>
      <c r="BI245" s="6">
        <f t="shared" si="155"/>
        <v>82.101021999999986</v>
      </c>
      <c r="BJ245" s="6">
        <f t="shared" si="141"/>
        <v>95.45</v>
      </c>
      <c r="BL245" s="48">
        <f>VLOOKUP(H245,[1]NOI!F:K,6,FALSE)*-1</f>
        <v>-8.48</v>
      </c>
      <c r="BM245" s="6">
        <f t="shared" si="98"/>
        <v>86.97</v>
      </c>
      <c r="BN245" s="6">
        <f t="shared" si="99"/>
        <v>13.348978000000017</v>
      </c>
      <c r="BO245" s="82">
        <f t="shared" si="100"/>
        <v>0.13985309586170788</v>
      </c>
      <c r="BP245" s="6">
        <f t="shared" si="142"/>
        <v>33333.014931999991</v>
      </c>
      <c r="BQ245" s="6">
        <f t="shared" si="143"/>
        <v>38752.700000000004</v>
      </c>
      <c r="BU245" s="6">
        <f t="shared" si="144"/>
        <v>100.11</v>
      </c>
      <c r="BW245" s="48">
        <f t="shared" si="156"/>
        <v>-8.48</v>
      </c>
      <c r="BX245" s="6">
        <f t="shared" si="145"/>
        <v>91.63</v>
      </c>
      <c r="BY245" s="6">
        <f t="shared" si="146"/>
        <v>18.008978000000013</v>
      </c>
      <c r="BZ245" s="82">
        <f t="shared" si="147"/>
        <v>0.17989189891119781</v>
      </c>
      <c r="CA245" s="6">
        <f t="shared" si="148"/>
        <v>33333.014931999991</v>
      </c>
      <c r="CB245" s="6">
        <f t="shared" si="149"/>
        <v>40644.659999999996</v>
      </c>
      <c r="CF245" s="82"/>
      <c r="CG245" s="6">
        <f t="shared" si="150"/>
        <v>11412.042057999997</v>
      </c>
      <c r="CH245" s="6">
        <f t="shared" si="151"/>
        <v>13267.550000000001</v>
      </c>
      <c r="CL245" s="82"/>
      <c r="CM245" s="6">
        <f t="shared" si="152"/>
        <v>11412.042057999997</v>
      </c>
      <c r="CN245" s="6">
        <f t="shared" si="153"/>
        <v>13915.289999999999</v>
      </c>
    </row>
    <row r="246" spans="1:92" x14ac:dyDescent="0.25">
      <c r="A246" s="22">
        <v>243</v>
      </c>
      <c r="B246" s="23">
        <v>240</v>
      </c>
      <c r="C246" s="24" t="s">
        <v>14</v>
      </c>
      <c r="D246" s="53" t="s">
        <v>1505</v>
      </c>
      <c r="E246" s="23">
        <v>141160</v>
      </c>
      <c r="F246" s="24" t="s">
        <v>1506</v>
      </c>
      <c r="G246" s="24" t="s">
        <v>1507</v>
      </c>
      <c r="H246" s="71" t="str">
        <f t="shared" si="96"/>
        <v>100232-94643-04442</v>
      </c>
      <c r="I246" s="23">
        <v>100232</v>
      </c>
      <c r="J246" s="24" t="s">
        <v>1508</v>
      </c>
      <c r="K246" s="24" t="s">
        <v>19</v>
      </c>
      <c r="L246" s="24" t="s">
        <v>1444</v>
      </c>
      <c r="M246" s="24" t="s">
        <v>21</v>
      </c>
      <c r="N246" s="25">
        <v>45108</v>
      </c>
      <c r="O246" s="25">
        <v>45473</v>
      </c>
      <c r="P246" s="10"/>
      <c r="Q246" s="10"/>
      <c r="R246" s="10"/>
      <c r="S246" s="11"/>
      <c r="T246" s="14"/>
      <c r="U246" s="14"/>
      <c r="V246" s="14"/>
      <c r="W246" s="14"/>
      <c r="X246" s="18"/>
      <c r="Y246" s="18"/>
      <c r="Z246" s="18">
        <v>38.200000000000003</v>
      </c>
      <c r="AA246" s="18" t="s">
        <v>1720</v>
      </c>
      <c r="AB246" s="6"/>
      <c r="AC246" s="26">
        <v>815</v>
      </c>
      <c r="AD246" s="26"/>
      <c r="AE246" s="26"/>
      <c r="AF246" s="26"/>
      <c r="AG246" s="26">
        <v>21</v>
      </c>
      <c r="AH246" s="26">
        <v>79</v>
      </c>
      <c r="AI246" s="26"/>
      <c r="AJ246" s="26">
        <v>2</v>
      </c>
      <c r="AK246" s="26"/>
      <c r="AL246" s="26">
        <v>4</v>
      </c>
      <c r="AM246" s="26"/>
      <c r="AN246" s="26"/>
      <c r="AO246" s="26"/>
      <c r="AP246" s="26"/>
      <c r="AQ246" s="26"/>
      <c r="AR246" s="26">
        <v>1</v>
      </c>
      <c r="AS246" s="26">
        <v>29</v>
      </c>
      <c r="AT246" s="26"/>
      <c r="AU246" s="26"/>
      <c r="AV246" s="26"/>
      <c r="AW246" s="26"/>
      <c r="AX246" s="26"/>
      <c r="AY246" s="26"/>
      <c r="AZ246" s="26"/>
      <c r="BA246" s="26"/>
      <c r="BB246" s="26">
        <v>54</v>
      </c>
      <c r="BC246" s="26"/>
      <c r="BD246" s="26"/>
      <c r="BE246" s="26"/>
      <c r="BF246" s="26"/>
      <c r="BG246" s="26">
        <v>174</v>
      </c>
      <c r="BH246" s="26">
        <f t="shared" si="97"/>
        <v>364</v>
      </c>
      <c r="BI246" s="6">
        <f t="shared" si="155"/>
        <v>38.200000000000003</v>
      </c>
      <c r="BJ246" s="6">
        <f t="shared" si="141"/>
        <v>44.4</v>
      </c>
      <c r="BM246" s="6">
        <f t="shared" si="98"/>
        <v>44.4</v>
      </c>
      <c r="BN246" s="6">
        <f t="shared" si="99"/>
        <v>6.1999999999999957</v>
      </c>
      <c r="BO246" s="82">
        <f t="shared" si="100"/>
        <v>0.13963963963963955</v>
      </c>
      <c r="BP246" s="6">
        <f t="shared" si="142"/>
        <v>31133.000000000004</v>
      </c>
      <c r="BQ246" s="6">
        <f t="shared" si="143"/>
        <v>36186</v>
      </c>
      <c r="BU246" s="6">
        <f t="shared" si="144"/>
        <v>46.57</v>
      </c>
      <c r="BX246" s="6">
        <f t="shared" si="145"/>
        <v>46.57</v>
      </c>
      <c r="BY246" s="6">
        <f t="shared" si="146"/>
        <v>8.3699999999999974</v>
      </c>
      <c r="BZ246" s="82">
        <f t="shared" si="147"/>
        <v>0.17972943955336049</v>
      </c>
      <c r="CA246" s="6">
        <f t="shared" si="148"/>
        <v>31133.000000000004</v>
      </c>
      <c r="CB246" s="6">
        <f t="shared" si="149"/>
        <v>37954.550000000003</v>
      </c>
      <c r="CF246" s="82"/>
      <c r="CG246" s="6">
        <f t="shared" si="150"/>
        <v>13904.800000000001</v>
      </c>
      <c r="CH246" s="6">
        <f t="shared" si="151"/>
        <v>16161.6</v>
      </c>
      <c r="CL246" s="82"/>
      <c r="CM246" s="6">
        <f t="shared" si="152"/>
        <v>13904.800000000001</v>
      </c>
      <c r="CN246" s="6">
        <f t="shared" si="153"/>
        <v>16951.48</v>
      </c>
    </row>
    <row r="247" spans="1:92" x14ac:dyDescent="0.25">
      <c r="A247" s="22">
        <v>244</v>
      </c>
      <c r="B247" s="23">
        <v>241</v>
      </c>
      <c r="C247" s="24" t="s">
        <v>14</v>
      </c>
      <c r="D247" s="53" t="s">
        <v>1509</v>
      </c>
      <c r="E247" s="23">
        <v>403520</v>
      </c>
      <c r="F247" s="24" t="s">
        <v>1510</v>
      </c>
      <c r="G247" s="24" t="s">
        <v>1511</v>
      </c>
      <c r="H247" s="71" t="str">
        <f t="shared" si="96"/>
        <v>100232-77387-12602</v>
      </c>
      <c r="I247" s="23">
        <v>100232</v>
      </c>
      <c r="J247" s="24" t="s">
        <v>1508</v>
      </c>
      <c r="K247" s="24" t="s">
        <v>19</v>
      </c>
      <c r="L247" s="24" t="s">
        <v>1512</v>
      </c>
      <c r="M247" s="24" t="s">
        <v>21</v>
      </c>
      <c r="N247" s="25">
        <v>45108</v>
      </c>
      <c r="O247" s="25">
        <v>45473</v>
      </c>
      <c r="P247" s="10"/>
      <c r="Q247" s="10"/>
      <c r="R247" s="10"/>
      <c r="S247" s="11"/>
      <c r="T247" s="14"/>
      <c r="U247" s="14"/>
      <c r="V247" s="14"/>
      <c r="W247" s="14"/>
      <c r="X247" s="18"/>
      <c r="Y247" s="18"/>
      <c r="Z247" s="18">
        <v>60.48</v>
      </c>
      <c r="AA247" s="18" t="s">
        <v>1720</v>
      </c>
      <c r="AB247" s="6"/>
      <c r="AC247" s="26">
        <v>233</v>
      </c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>
        <v>24</v>
      </c>
      <c r="AR247" s="26">
        <v>53</v>
      </c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>
        <f t="shared" si="97"/>
        <v>77</v>
      </c>
      <c r="BI247" s="6">
        <f t="shared" si="155"/>
        <v>60.48</v>
      </c>
      <c r="BJ247" s="6">
        <f t="shared" si="141"/>
        <v>70.31</v>
      </c>
      <c r="BL247" s="48">
        <f>VLOOKUP(H247,[1]NOI!F:K,6,FALSE)*-1</f>
        <v>-23.29</v>
      </c>
      <c r="BM247" s="6">
        <f t="shared" si="98"/>
        <v>47.02</v>
      </c>
      <c r="BN247" s="6">
        <f t="shared" si="99"/>
        <v>9.8300000000000054</v>
      </c>
      <c r="BO247" s="82">
        <f t="shared" si="100"/>
        <v>0.1398094154458826</v>
      </c>
      <c r="BP247" s="6">
        <f t="shared" si="142"/>
        <v>14091.84</v>
      </c>
      <c r="BQ247" s="6">
        <f t="shared" si="143"/>
        <v>16382.230000000001</v>
      </c>
      <c r="BU247" s="6">
        <f t="shared" si="144"/>
        <v>73.740000000000009</v>
      </c>
      <c r="BW247" s="48">
        <f t="shared" ref="BW247:BW263" si="157">BL247</f>
        <v>-23.29</v>
      </c>
      <c r="BX247" s="6">
        <f t="shared" si="145"/>
        <v>50.45000000000001</v>
      </c>
      <c r="BY247" s="6">
        <f t="shared" si="146"/>
        <v>13.260000000000012</v>
      </c>
      <c r="BZ247" s="82">
        <f t="shared" si="147"/>
        <v>0.1798209926769733</v>
      </c>
      <c r="CA247" s="6">
        <f t="shared" si="148"/>
        <v>14091.84</v>
      </c>
      <c r="CB247" s="6">
        <f t="shared" si="149"/>
        <v>17181.420000000002</v>
      </c>
      <c r="CF247" s="82"/>
      <c r="CG247" s="6">
        <f t="shared" si="150"/>
        <v>4656.96</v>
      </c>
      <c r="CH247" s="6">
        <f t="shared" si="151"/>
        <v>5413.87</v>
      </c>
      <c r="CL247" s="82"/>
      <c r="CM247" s="6">
        <f t="shared" si="152"/>
        <v>4656.96</v>
      </c>
      <c r="CN247" s="6">
        <f t="shared" si="153"/>
        <v>5677.9800000000005</v>
      </c>
    </row>
    <row r="248" spans="1:92" x14ac:dyDescent="0.25">
      <c r="A248" s="22">
        <v>245</v>
      </c>
      <c r="B248" s="23">
        <v>242</v>
      </c>
      <c r="C248" s="24" t="s">
        <v>14</v>
      </c>
      <c r="D248" s="53" t="s">
        <v>1513</v>
      </c>
      <c r="E248" s="23">
        <v>400814</v>
      </c>
      <c r="F248" s="24" t="s">
        <v>1514</v>
      </c>
      <c r="G248" s="24" t="s">
        <v>1515</v>
      </c>
      <c r="H248" s="71" t="str">
        <f t="shared" si="96"/>
        <v>100232-77387-12682</v>
      </c>
      <c r="I248" s="23">
        <v>100232</v>
      </c>
      <c r="J248" s="24" t="s">
        <v>1508</v>
      </c>
      <c r="K248" s="24" t="s">
        <v>19</v>
      </c>
      <c r="L248" s="24" t="s">
        <v>1516</v>
      </c>
      <c r="M248" s="24" t="s">
        <v>21</v>
      </c>
      <c r="N248" s="25">
        <v>45108</v>
      </c>
      <c r="O248" s="25">
        <v>45473</v>
      </c>
      <c r="P248" s="10"/>
      <c r="Q248" s="10"/>
      <c r="R248" s="10"/>
      <c r="S248" s="11"/>
      <c r="T248" s="14"/>
      <c r="U248" s="14"/>
      <c r="V248" s="14"/>
      <c r="W248" s="14"/>
      <c r="X248" s="18"/>
      <c r="Y248" s="18"/>
      <c r="Z248" s="18">
        <v>49.8</v>
      </c>
      <c r="AA248" s="18" t="s">
        <v>1720</v>
      </c>
      <c r="AB248" s="6"/>
      <c r="AC248" s="26">
        <v>498</v>
      </c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>
        <v>187</v>
      </c>
      <c r="BD248" s="26"/>
      <c r="BE248" s="26"/>
      <c r="BF248" s="26">
        <v>29</v>
      </c>
      <c r="BG248" s="26"/>
      <c r="BH248" s="26">
        <f t="shared" si="97"/>
        <v>216</v>
      </c>
      <c r="BI248" s="6">
        <f t="shared" si="155"/>
        <v>49.8</v>
      </c>
      <c r="BJ248" s="6">
        <f t="shared" si="141"/>
        <v>57.89</v>
      </c>
      <c r="BL248" s="48">
        <f>VLOOKUP(H248,[1]NOI!F:K,6,FALSE)*-1</f>
        <v>-7.92</v>
      </c>
      <c r="BM248" s="6">
        <f t="shared" si="98"/>
        <v>49.97</v>
      </c>
      <c r="BN248" s="6">
        <f t="shared" si="99"/>
        <v>8.0900000000000034</v>
      </c>
      <c r="BO248" s="82">
        <f t="shared" si="100"/>
        <v>0.13974779754707209</v>
      </c>
      <c r="BP248" s="6">
        <f t="shared" si="142"/>
        <v>24800.399999999998</v>
      </c>
      <c r="BQ248" s="6">
        <f t="shared" si="143"/>
        <v>28829.22</v>
      </c>
      <c r="BU248" s="6">
        <f t="shared" si="144"/>
        <v>60.72</v>
      </c>
      <c r="BW248" s="48">
        <f t="shared" si="157"/>
        <v>-7.92</v>
      </c>
      <c r="BX248" s="6">
        <f t="shared" si="145"/>
        <v>52.8</v>
      </c>
      <c r="BY248" s="6">
        <f t="shared" si="146"/>
        <v>10.920000000000002</v>
      </c>
      <c r="BZ248" s="82">
        <f t="shared" si="147"/>
        <v>0.17984189723320163</v>
      </c>
      <c r="CA248" s="6">
        <f t="shared" si="148"/>
        <v>24800.399999999998</v>
      </c>
      <c r="CB248" s="6">
        <f t="shared" si="149"/>
        <v>30238.559999999998</v>
      </c>
      <c r="CF248" s="82"/>
      <c r="CG248" s="6">
        <f t="shared" si="150"/>
        <v>10756.8</v>
      </c>
      <c r="CH248" s="6">
        <f t="shared" si="151"/>
        <v>12504.24</v>
      </c>
      <c r="CL248" s="82"/>
      <c r="CM248" s="6">
        <f t="shared" si="152"/>
        <v>10756.8</v>
      </c>
      <c r="CN248" s="6">
        <f t="shared" si="153"/>
        <v>13115.52</v>
      </c>
    </row>
    <row r="249" spans="1:92" x14ac:dyDescent="0.25">
      <c r="A249" s="22">
        <v>246</v>
      </c>
      <c r="B249" s="23">
        <v>243</v>
      </c>
      <c r="C249" s="24" t="s">
        <v>14</v>
      </c>
      <c r="D249" s="53" t="s">
        <v>1517</v>
      </c>
      <c r="E249" s="23">
        <v>402134</v>
      </c>
      <c r="F249" s="23">
        <v>78364</v>
      </c>
      <c r="G249" s="24" t="s">
        <v>1518</v>
      </c>
      <c r="H249" s="71" t="str">
        <f t="shared" si="96"/>
        <v>100466-78364</v>
      </c>
      <c r="I249" s="23">
        <v>100466</v>
      </c>
      <c r="J249" s="24" t="s">
        <v>1519</v>
      </c>
      <c r="K249" s="24" t="s">
        <v>19</v>
      </c>
      <c r="L249" s="24" t="s">
        <v>1520</v>
      </c>
      <c r="M249" s="24" t="s">
        <v>21</v>
      </c>
      <c r="N249" s="25">
        <v>45108</v>
      </c>
      <c r="O249" s="25">
        <v>45473</v>
      </c>
      <c r="P249" s="10"/>
      <c r="Q249" s="10"/>
      <c r="R249" s="10"/>
      <c r="S249" s="11"/>
      <c r="T249" s="14" t="e">
        <f>VLOOKUP(E249,#REF!,12,FALSE)</f>
        <v>#REF!</v>
      </c>
      <c r="U249" s="14"/>
      <c r="V249" s="14" t="e">
        <f>VLOOKUP(E249,#REF!,14,FALSE)</f>
        <v>#REF!</v>
      </c>
      <c r="W249" s="14"/>
      <c r="X249" s="18">
        <v>50.58</v>
      </c>
      <c r="Y249" s="18">
        <v>1</v>
      </c>
      <c r="Z249" s="18" t="e">
        <f>VLOOKUP(F249,#REF!,9,FALSE)</f>
        <v>#REF!</v>
      </c>
      <c r="AA249" s="69">
        <v>40136861</v>
      </c>
      <c r="AB249" s="6"/>
      <c r="AC249" s="26">
        <v>364</v>
      </c>
      <c r="AD249" s="26"/>
      <c r="AE249" s="26"/>
      <c r="AF249" s="26"/>
      <c r="AG249" s="26">
        <v>1</v>
      </c>
      <c r="AH249" s="26">
        <v>75</v>
      </c>
      <c r="AI249" s="26"/>
      <c r="AJ249" s="26">
        <v>1</v>
      </c>
      <c r="AK249" s="26"/>
      <c r="AL249" s="26">
        <v>67</v>
      </c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>
        <v>155</v>
      </c>
      <c r="AZ249" s="26"/>
      <c r="BA249" s="26"/>
      <c r="BB249" s="26"/>
      <c r="BC249" s="26"/>
      <c r="BD249" s="26"/>
      <c r="BE249" s="26"/>
      <c r="BF249" s="26"/>
      <c r="BG249" s="26"/>
      <c r="BH249" s="26">
        <f t="shared" si="97"/>
        <v>299</v>
      </c>
      <c r="BI249" s="6">
        <f t="shared" ref="BI249:BI261" si="158">X249+Y249</f>
        <v>51.58</v>
      </c>
      <c r="BJ249" s="6">
        <f t="shared" si="141"/>
        <v>59.96</v>
      </c>
      <c r="BL249" s="72">
        <v>-13.58</v>
      </c>
      <c r="BM249" s="6">
        <f t="shared" si="98"/>
        <v>46.38</v>
      </c>
      <c r="BN249" s="6">
        <f t="shared" si="99"/>
        <v>8.3800000000000026</v>
      </c>
      <c r="BO249" s="82">
        <f t="shared" si="100"/>
        <v>0.13975983989326221</v>
      </c>
      <c r="BP249" s="6">
        <f t="shared" si="142"/>
        <v>18775.12</v>
      </c>
      <c r="BQ249" s="6">
        <f t="shared" si="143"/>
        <v>21825.439999999999</v>
      </c>
      <c r="BU249" s="6">
        <f t="shared" si="144"/>
        <v>62.89</v>
      </c>
      <c r="BW249" s="72">
        <f t="shared" si="157"/>
        <v>-13.58</v>
      </c>
      <c r="BX249" s="6">
        <f t="shared" si="145"/>
        <v>49.31</v>
      </c>
      <c r="BY249" s="6">
        <f t="shared" si="146"/>
        <v>11.310000000000002</v>
      </c>
      <c r="BZ249" s="82">
        <f t="shared" si="147"/>
        <v>0.17983781205279062</v>
      </c>
      <c r="CA249" s="6">
        <f t="shared" si="148"/>
        <v>18775.12</v>
      </c>
      <c r="CB249" s="6">
        <f t="shared" si="149"/>
        <v>22891.96</v>
      </c>
      <c r="CF249" s="82"/>
      <c r="CG249" s="6">
        <f t="shared" si="150"/>
        <v>15422.42</v>
      </c>
      <c r="CH249" s="6">
        <f t="shared" si="151"/>
        <v>17928.04</v>
      </c>
      <c r="CL249" s="82"/>
      <c r="CM249" s="6">
        <f t="shared" si="152"/>
        <v>15422.42</v>
      </c>
      <c r="CN249" s="6">
        <f t="shared" si="153"/>
        <v>18804.11</v>
      </c>
    </row>
    <row r="250" spans="1:92" x14ac:dyDescent="0.25">
      <c r="A250" s="22">
        <v>247</v>
      </c>
      <c r="B250" s="23">
        <v>244</v>
      </c>
      <c r="C250" s="24" t="s">
        <v>14</v>
      </c>
      <c r="D250" s="53" t="s">
        <v>1521</v>
      </c>
      <c r="E250" s="23">
        <v>402135</v>
      </c>
      <c r="F250" s="23">
        <v>78365</v>
      </c>
      <c r="G250" s="24" t="s">
        <v>1522</v>
      </c>
      <c r="H250" s="71" t="str">
        <f t="shared" si="96"/>
        <v>100466-78365</v>
      </c>
      <c r="I250" s="23">
        <v>100466</v>
      </c>
      <c r="J250" s="24" t="s">
        <v>1519</v>
      </c>
      <c r="K250" s="24" t="s">
        <v>19</v>
      </c>
      <c r="L250" s="24" t="s">
        <v>1520</v>
      </c>
      <c r="M250" s="24" t="s">
        <v>21</v>
      </c>
      <c r="N250" s="25">
        <v>45108</v>
      </c>
      <c r="O250" s="25">
        <v>45473</v>
      </c>
      <c r="P250" s="10"/>
      <c r="Q250" s="10"/>
      <c r="R250" s="10"/>
      <c r="S250" s="11"/>
      <c r="T250" s="14" t="e">
        <f>VLOOKUP(E250,#REF!,12,FALSE)</f>
        <v>#REF!</v>
      </c>
      <c r="U250" s="14"/>
      <c r="V250" s="14" t="e">
        <f>VLOOKUP(E250,#REF!,14,FALSE)</f>
        <v>#REF!</v>
      </c>
      <c r="W250" s="14"/>
      <c r="X250" s="18">
        <v>51.68</v>
      </c>
      <c r="Y250" s="18">
        <v>1</v>
      </c>
      <c r="Z250" s="18" t="e">
        <f>VLOOKUP(F250,#REF!,9,FALSE)</f>
        <v>#REF!</v>
      </c>
      <c r="AA250" s="69">
        <v>40136861</v>
      </c>
      <c r="AB250" s="6"/>
      <c r="AC250" s="26">
        <v>429</v>
      </c>
      <c r="AD250" s="26"/>
      <c r="AE250" s="26"/>
      <c r="AF250" s="26"/>
      <c r="AG250" s="26">
        <v>3</v>
      </c>
      <c r="AH250" s="26">
        <v>40</v>
      </c>
      <c r="AI250" s="26"/>
      <c r="AJ250" s="26"/>
      <c r="AK250" s="26"/>
      <c r="AL250" s="26">
        <v>94</v>
      </c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>
        <v>2</v>
      </c>
      <c r="AY250" s="26">
        <v>80</v>
      </c>
      <c r="AZ250" s="26"/>
      <c r="BA250" s="26"/>
      <c r="BB250" s="26"/>
      <c r="BC250" s="26"/>
      <c r="BD250" s="26"/>
      <c r="BE250" s="26"/>
      <c r="BF250" s="26"/>
      <c r="BG250" s="26"/>
      <c r="BH250" s="26">
        <f t="shared" si="97"/>
        <v>219</v>
      </c>
      <c r="BI250" s="6">
        <f t="shared" si="158"/>
        <v>52.68</v>
      </c>
      <c r="BJ250" s="6">
        <f t="shared" si="141"/>
        <v>61.239999999999995</v>
      </c>
      <c r="BL250" s="72">
        <v>-12.29</v>
      </c>
      <c r="BM250" s="6">
        <f t="shared" si="98"/>
        <v>48.949999999999996</v>
      </c>
      <c r="BN250" s="6">
        <f t="shared" si="99"/>
        <v>8.5599999999999952</v>
      </c>
      <c r="BO250" s="82">
        <f t="shared" si="100"/>
        <v>0.13977792292619196</v>
      </c>
      <c r="BP250" s="6">
        <f t="shared" si="142"/>
        <v>22599.72</v>
      </c>
      <c r="BQ250" s="6">
        <f t="shared" si="143"/>
        <v>26271.96</v>
      </c>
      <c r="BU250" s="6">
        <f t="shared" si="144"/>
        <v>64.23</v>
      </c>
      <c r="BW250" s="72">
        <f t="shared" si="157"/>
        <v>-12.29</v>
      </c>
      <c r="BX250" s="6">
        <f t="shared" si="145"/>
        <v>51.940000000000005</v>
      </c>
      <c r="BY250" s="6">
        <f t="shared" si="146"/>
        <v>11.550000000000004</v>
      </c>
      <c r="BZ250" s="82">
        <f t="shared" si="147"/>
        <v>0.17982251284446527</v>
      </c>
      <c r="CA250" s="6">
        <f t="shared" si="148"/>
        <v>22599.72</v>
      </c>
      <c r="CB250" s="6">
        <f t="shared" si="149"/>
        <v>27554.670000000002</v>
      </c>
      <c r="CF250" s="82"/>
      <c r="CG250" s="6">
        <f t="shared" si="150"/>
        <v>11536.92</v>
      </c>
      <c r="CH250" s="6">
        <f t="shared" si="151"/>
        <v>13411.56</v>
      </c>
      <c r="CL250" s="82"/>
      <c r="CM250" s="6">
        <f t="shared" si="152"/>
        <v>11536.92</v>
      </c>
      <c r="CN250" s="6">
        <f t="shared" si="153"/>
        <v>14066.37</v>
      </c>
    </row>
    <row r="251" spans="1:92" x14ac:dyDescent="0.25">
      <c r="A251" s="22">
        <v>248</v>
      </c>
      <c r="B251" s="23">
        <v>245</v>
      </c>
      <c r="C251" s="24" t="s">
        <v>14</v>
      </c>
      <c r="D251" s="53" t="s">
        <v>1523</v>
      </c>
      <c r="E251" s="23">
        <v>403216</v>
      </c>
      <c r="F251" s="23">
        <v>63912</v>
      </c>
      <c r="G251" s="24" t="s">
        <v>1524</v>
      </c>
      <c r="H251" s="71" t="str">
        <f t="shared" si="96"/>
        <v>100466-63912</v>
      </c>
      <c r="I251" s="23">
        <v>100466</v>
      </c>
      <c r="J251" s="24" t="s">
        <v>1519</v>
      </c>
      <c r="K251" s="24" t="s">
        <v>19</v>
      </c>
      <c r="L251" s="24" t="s">
        <v>1525</v>
      </c>
      <c r="M251" s="24" t="s">
        <v>21</v>
      </c>
      <c r="N251" s="25">
        <v>45108</v>
      </c>
      <c r="O251" s="25">
        <v>45473</v>
      </c>
      <c r="P251" s="10"/>
      <c r="Q251" s="10"/>
      <c r="R251" s="10"/>
      <c r="S251" s="11"/>
      <c r="T251" s="14" t="e">
        <f>VLOOKUP(E251,#REF!,12,FALSE)</f>
        <v>#REF!</v>
      </c>
      <c r="U251" s="14"/>
      <c r="V251" s="14" t="e">
        <f>VLOOKUP(E251,#REF!,14,FALSE)</f>
        <v>#REF!</v>
      </c>
      <c r="W251" s="14"/>
      <c r="X251" s="18">
        <v>46.13</v>
      </c>
      <c r="Y251" s="18">
        <v>1</v>
      </c>
      <c r="Z251" s="18" t="e">
        <f>VLOOKUP(F251,#REF!,9,FALSE)</f>
        <v>#REF!</v>
      </c>
      <c r="AA251" s="69">
        <v>40136861</v>
      </c>
      <c r="AB251" s="6"/>
      <c r="AC251" s="26">
        <v>3495</v>
      </c>
      <c r="AD251" s="26"/>
      <c r="AE251" s="26">
        <v>35</v>
      </c>
      <c r="AF251" s="26">
        <v>90</v>
      </c>
      <c r="AG251" s="26">
        <v>110</v>
      </c>
      <c r="AH251" s="26">
        <v>32</v>
      </c>
      <c r="AI251" s="26"/>
      <c r="AJ251" s="26">
        <v>33</v>
      </c>
      <c r="AK251" s="26"/>
      <c r="AL251" s="26">
        <v>123</v>
      </c>
      <c r="AM251" s="26"/>
      <c r="AN251" s="26"/>
      <c r="AO251" s="26">
        <v>34</v>
      </c>
      <c r="AP251" s="26">
        <v>1</v>
      </c>
      <c r="AQ251" s="26">
        <v>277</v>
      </c>
      <c r="AR251" s="26">
        <v>9</v>
      </c>
      <c r="AS251" s="26">
        <v>202</v>
      </c>
      <c r="AT251" s="26"/>
      <c r="AU251" s="26">
        <v>9</v>
      </c>
      <c r="AV251" s="26"/>
      <c r="AW251" s="26">
        <v>211</v>
      </c>
      <c r="AX251" s="26"/>
      <c r="AY251" s="26">
        <v>138</v>
      </c>
      <c r="AZ251" s="26"/>
      <c r="BA251" s="26">
        <v>42</v>
      </c>
      <c r="BB251" s="26"/>
      <c r="BC251" s="26">
        <v>75</v>
      </c>
      <c r="BD251" s="26"/>
      <c r="BE251" s="26">
        <v>42</v>
      </c>
      <c r="BF251" s="26"/>
      <c r="BG251" s="26"/>
      <c r="BH251" s="26">
        <f t="shared" si="97"/>
        <v>1463</v>
      </c>
      <c r="BI251" s="6">
        <f t="shared" si="158"/>
        <v>47.13</v>
      </c>
      <c r="BJ251" s="6">
        <f t="shared" si="141"/>
        <v>54.79</v>
      </c>
      <c r="BL251" s="72">
        <v>-4.62</v>
      </c>
      <c r="BM251" s="6">
        <f t="shared" si="98"/>
        <v>50.17</v>
      </c>
      <c r="BN251" s="6">
        <f t="shared" si="99"/>
        <v>7.6599999999999966</v>
      </c>
      <c r="BO251" s="82">
        <f t="shared" si="100"/>
        <v>0.13980653403905816</v>
      </c>
      <c r="BP251" s="6">
        <f t="shared" si="142"/>
        <v>164719.35</v>
      </c>
      <c r="BQ251" s="6">
        <f t="shared" si="143"/>
        <v>191491.05</v>
      </c>
      <c r="BU251" s="6">
        <f t="shared" si="144"/>
        <v>57.46</v>
      </c>
      <c r="BW251" s="72">
        <f t="shared" si="157"/>
        <v>-4.62</v>
      </c>
      <c r="BX251" s="6">
        <f t="shared" si="145"/>
        <v>52.84</v>
      </c>
      <c r="BY251" s="6">
        <f t="shared" si="146"/>
        <v>10.329999999999998</v>
      </c>
      <c r="BZ251" s="82">
        <f t="shared" si="147"/>
        <v>0.17977723633832227</v>
      </c>
      <c r="CA251" s="6">
        <f t="shared" si="148"/>
        <v>164719.35</v>
      </c>
      <c r="CB251" s="6">
        <f t="shared" si="149"/>
        <v>200822.7</v>
      </c>
      <c r="CF251" s="82"/>
      <c r="CG251" s="6">
        <f t="shared" si="150"/>
        <v>68951.19</v>
      </c>
      <c r="CH251" s="6">
        <f t="shared" si="151"/>
        <v>80157.77</v>
      </c>
      <c r="CL251" s="82"/>
      <c r="CM251" s="6">
        <f t="shared" si="152"/>
        <v>68951.19</v>
      </c>
      <c r="CN251" s="6">
        <f t="shared" si="153"/>
        <v>84063.98</v>
      </c>
    </row>
    <row r="252" spans="1:92" x14ac:dyDescent="0.25">
      <c r="A252" s="22">
        <v>249</v>
      </c>
      <c r="B252" s="23">
        <v>246</v>
      </c>
      <c r="C252" s="24" t="s">
        <v>14</v>
      </c>
      <c r="D252" s="53" t="s">
        <v>1526</v>
      </c>
      <c r="E252" s="23">
        <v>403224</v>
      </c>
      <c r="F252" s="23">
        <v>78356</v>
      </c>
      <c r="G252" s="24" t="s">
        <v>1527</v>
      </c>
      <c r="H252" s="71" t="str">
        <f t="shared" si="96"/>
        <v>100466-78356</v>
      </c>
      <c r="I252" s="23">
        <v>100466</v>
      </c>
      <c r="J252" s="24" t="s">
        <v>1519</v>
      </c>
      <c r="K252" s="24" t="s">
        <v>19</v>
      </c>
      <c r="L252" s="24" t="s">
        <v>519</v>
      </c>
      <c r="M252" s="24" t="s">
        <v>21</v>
      </c>
      <c r="N252" s="25">
        <v>45108</v>
      </c>
      <c r="O252" s="25">
        <v>45473</v>
      </c>
      <c r="P252" s="10"/>
      <c r="Q252" s="10"/>
      <c r="R252" s="10"/>
      <c r="S252" s="11"/>
      <c r="T252" s="14" t="e">
        <f>VLOOKUP(E252,#REF!,12,FALSE)</f>
        <v>#REF!</v>
      </c>
      <c r="U252" s="14"/>
      <c r="V252" s="14" t="e">
        <f>VLOOKUP(E252,#REF!,14,FALSE)</f>
        <v>#REF!</v>
      </c>
      <c r="W252" s="14"/>
      <c r="X252" s="18">
        <v>43.2</v>
      </c>
      <c r="Y252" s="18">
        <v>1</v>
      </c>
      <c r="Z252" s="18" t="e">
        <f>VLOOKUP(F252,#REF!,9,FALSE)</f>
        <v>#REF!</v>
      </c>
      <c r="AA252" s="69">
        <v>40136861</v>
      </c>
      <c r="AB252" s="6"/>
      <c r="AC252" s="26">
        <v>307</v>
      </c>
      <c r="AD252" s="26"/>
      <c r="AE252" s="26"/>
      <c r="AF252" s="26"/>
      <c r="AG252" s="26"/>
      <c r="AH252" s="26"/>
      <c r="AI252" s="26"/>
      <c r="AJ252" s="26">
        <v>69</v>
      </c>
      <c r="AK252" s="26"/>
      <c r="AL252" s="26"/>
      <c r="AM252" s="26"/>
      <c r="AN252" s="26"/>
      <c r="AO252" s="26"/>
      <c r="AP252" s="26">
        <v>17</v>
      </c>
      <c r="AQ252" s="26"/>
      <c r="AR252" s="26">
        <v>24</v>
      </c>
      <c r="AS252" s="26"/>
      <c r="AT252" s="26"/>
      <c r="AU252" s="26"/>
      <c r="AV252" s="26"/>
      <c r="AW252" s="26"/>
      <c r="AX252" s="26"/>
      <c r="AY252" s="26"/>
      <c r="AZ252" s="26"/>
      <c r="BA252" s="26"/>
      <c r="BB252" s="26">
        <v>202</v>
      </c>
      <c r="BC252" s="26"/>
      <c r="BD252" s="26">
        <v>1</v>
      </c>
      <c r="BE252" s="26"/>
      <c r="BF252" s="26">
        <v>112</v>
      </c>
      <c r="BG252" s="26">
        <v>46</v>
      </c>
      <c r="BH252" s="26">
        <f t="shared" si="97"/>
        <v>471</v>
      </c>
      <c r="BI252" s="6">
        <f t="shared" si="158"/>
        <v>44.2</v>
      </c>
      <c r="BJ252" s="6">
        <f t="shared" si="141"/>
        <v>51.379999999999995</v>
      </c>
      <c r="BL252" s="72">
        <v>-5.96</v>
      </c>
      <c r="BM252" s="6">
        <f t="shared" si="98"/>
        <v>45.419999999999995</v>
      </c>
      <c r="BN252" s="6">
        <f t="shared" si="99"/>
        <v>7.1799999999999926</v>
      </c>
      <c r="BO252" s="82">
        <f t="shared" si="100"/>
        <v>0.13974309069676905</v>
      </c>
      <c r="BP252" s="6">
        <f t="shared" si="142"/>
        <v>13569.400000000001</v>
      </c>
      <c r="BQ252" s="6">
        <f t="shared" si="143"/>
        <v>15773.659999999998</v>
      </c>
      <c r="BU252" s="6">
        <f t="shared" si="144"/>
        <v>53.89</v>
      </c>
      <c r="BW252" s="72">
        <f t="shared" si="157"/>
        <v>-5.96</v>
      </c>
      <c r="BX252" s="6">
        <f t="shared" si="145"/>
        <v>47.93</v>
      </c>
      <c r="BY252" s="6">
        <f t="shared" si="146"/>
        <v>9.6899999999999977</v>
      </c>
      <c r="BZ252" s="82">
        <f t="shared" si="147"/>
        <v>0.17981072555205044</v>
      </c>
      <c r="CA252" s="6">
        <f t="shared" si="148"/>
        <v>13569.400000000001</v>
      </c>
      <c r="CB252" s="6">
        <f t="shared" si="149"/>
        <v>16544.23</v>
      </c>
      <c r="CF252" s="82"/>
      <c r="CG252" s="6">
        <f t="shared" si="150"/>
        <v>20818.2</v>
      </c>
      <c r="CH252" s="6">
        <f t="shared" si="151"/>
        <v>24199.98</v>
      </c>
      <c r="CL252" s="82"/>
      <c r="CM252" s="6">
        <f t="shared" si="152"/>
        <v>20818.2</v>
      </c>
      <c r="CN252" s="6">
        <f t="shared" si="153"/>
        <v>25382.19</v>
      </c>
    </row>
    <row r="253" spans="1:92" x14ac:dyDescent="0.25">
      <c r="A253" s="22">
        <v>250</v>
      </c>
      <c r="B253" s="23">
        <v>247</v>
      </c>
      <c r="C253" s="24" t="s">
        <v>14</v>
      </c>
      <c r="D253" s="53" t="s">
        <v>1528</v>
      </c>
      <c r="E253" s="23">
        <v>403227</v>
      </c>
      <c r="F253" s="23">
        <v>78357</v>
      </c>
      <c r="G253" s="24" t="s">
        <v>1529</v>
      </c>
      <c r="H253" s="71" t="str">
        <f t="shared" si="96"/>
        <v>100466-78357</v>
      </c>
      <c r="I253" s="23">
        <v>100466</v>
      </c>
      <c r="J253" s="24" t="s">
        <v>1519</v>
      </c>
      <c r="K253" s="54" t="s">
        <v>19</v>
      </c>
      <c r="L253" s="24" t="s">
        <v>44</v>
      </c>
      <c r="M253" s="24" t="s">
        <v>21</v>
      </c>
      <c r="N253" s="25">
        <v>45108</v>
      </c>
      <c r="O253" s="25">
        <v>45473</v>
      </c>
      <c r="P253" s="10"/>
      <c r="Q253" s="10"/>
      <c r="R253" s="10"/>
      <c r="S253" s="11"/>
      <c r="T253" s="14" t="e">
        <f>VLOOKUP(E253,#REF!,12,FALSE)</f>
        <v>#REF!</v>
      </c>
      <c r="U253" s="14"/>
      <c r="V253" s="14" t="e">
        <f>VLOOKUP(E253,#REF!,14,FALSE)</f>
        <v>#REF!</v>
      </c>
      <c r="W253" s="14"/>
      <c r="X253" s="18">
        <v>43.64</v>
      </c>
      <c r="Y253" s="18">
        <v>1</v>
      </c>
      <c r="Z253" s="18" t="e">
        <f>VLOOKUP(F253,#REF!,9,FALSE)</f>
        <v>#REF!</v>
      </c>
      <c r="AA253" s="69">
        <v>40136861</v>
      </c>
      <c r="AB253" s="6"/>
      <c r="AC253" s="26">
        <v>699</v>
      </c>
      <c r="AD253" s="26"/>
      <c r="AE253" s="26"/>
      <c r="AF253" s="26"/>
      <c r="AG253" s="26"/>
      <c r="AH253" s="26"/>
      <c r="AI253" s="26"/>
      <c r="AJ253" s="26">
        <v>66</v>
      </c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>
        <v>17</v>
      </c>
      <c r="BB253" s="26">
        <v>25</v>
      </c>
      <c r="BC253" s="26"/>
      <c r="BD253" s="26"/>
      <c r="BE253" s="26"/>
      <c r="BF253" s="26">
        <v>137</v>
      </c>
      <c r="BG253" s="26"/>
      <c r="BH253" s="26">
        <f t="shared" si="97"/>
        <v>245</v>
      </c>
      <c r="BI253" s="6">
        <f t="shared" si="158"/>
        <v>44.64</v>
      </c>
      <c r="BJ253" s="6">
        <f t="shared" si="141"/>
        <v>51.89</v>
      </c>
      <c r="BL253" s="72">
        <v>-4.42</v>
      </c>
      <c r="BM253" s="6">
        <f t="shared" si="98"/>
        <v>47.47</v>
      </c>
      <c r="BN253" s="6">
        <f t="shared" si="99"/>
        <v>7.25</v>
      </c>
      <c r="BO253" s="82">
        <f t="shared" si="100"/>
        <v>0.13971863557525535</v>
      </c>
      <c r="BP253" s="6">
        <f t="shared" si="142"/>
        <v>31203.360000000001</v>
      </c>
      <c r="BQ253" s="6">
        <f t="shared" si="143"/>
        <v>36271.11</v>
      </c>
      <c r="BU253" s="6">
        <f t="shared" si="144"/>
        <v>54.419999999999995</v>
      </c>
      <c r="BW253" s="72">
        <f t="shared" si="157"/>
        <v>-4.42</v>
      </c>
      <c r="BX253" s="6">
        <f t="shared" si="145"/>
        <v>49.999999999999993</v>
      </c>
      <c r="BY253" s="6">
        <f t="shared" si="146"/>
        <v>9.779999999999994</v>
      </c>
      <c r="BZ253" s="82">
        <f t="shared" si="147"/>
        <v>0.17971334068357211</v>
      </c>
      <c r="CA253" s="6">
        <f t="shared" si="148"/>
        <v>31203.360000000001</v>
      </c>
      <c r="CB253" s="6">
        <f t="shared" si="149"/>
        <v>38039.579999999994</v>
      </c>
      <c r="CF253" s="82"/>
      <c r="CG253" s="6">
        <f t="shared" si="150"/>
        <v>10936.8</v>
      </c>
      <c r="CH253" s="6">
        <f t="shared" si="151"/>
        <v>12713.05</v>
      </c>
      <c r="CL253" s="82"/>
      <c r="CM253" s="6">
        <f t="shared" si="152"/>
        <v>10936.8</v>
      </c>
      <c r="CN253" s="6">
        <f t="shared" si="153"/>
        <v>13332.899999999998</v>
      </c>
    </row>
    <row r="254" spans="1:92" x14ac:dyDescent="0.25">
      <c r="A254" s="22">
        <v>251</v>
      </c>
      <c r="B254" s="23">
        <v>248</v>
      </c>
      <c r="C254" s="24" t="s">
        <v>14</v>
      </c>
      <c r="D254" s="53" t="s">
        <v>1530</v>
      </c>
      <c r="E254" s="23">
        <v>403232</v>
      </c>
      <c r="F254" s="23">
        <v>78366</v>
      </c>
      <c r="G254" s="24" t="s">
        <v>1531</v>
      </c>
      <c r="H254" s="71" t="str">
        <f t="shared" si="96"/>
        <v>100466-78366</v>
      </c>
      <c r="I254" s="23">
        <v>100466</v>
      </c>
      <c r="J254" s="24" t="s">
        <v>1519</v>
      </c>
      <c r="K254" s="24" t="s">
        <v>19</v>
      </c>
      <c r="L254" s="24" t="s">
        <v>1532</v>
      </c>
      <c r="M254" s="24" t="s">
        <v>21</v>
      </c>
      <c r="N254" s="25">
        <v>45108</v>
      </c>
      <c r="O254" s="25">
        <v>45473</v>
      </c>
      <c r="P254" s="10"/>
      <c r="Q254" s="10"/>
      <c r="R254" s="10"/>
      <c r="S254" s="11"/>
      <c r="T254" s="14" t="e">
        <f>VLOOKUP(E254,#REF!,12,FALSE)</f>
        <v>#REF!</v>
      </c>
      <c r="U254" s="14"/>
      <c r="V254" s="14" t="e">
        <f>VLOOKUP(E254,#REF!,14,FALSE)</f>
        <v>#REF!</v>
      </c>
      <c r="W254" s="14"/>
      <c r="X254" s="18">
        <v>54.08</v>
      </c>
      <c r="Y254" s="18">
        <v>1</v>
      </c>
      <c r="Z254" s="18" t="e">
        <f>VLOOKUP(F254,#REF!,9,FALSE)</f>
        <v>#REF!</v>
      </c>
      <c r="AA254" s="69">
        <v>40136861</v>
      </c>
      <c r="AB254" s="6"/>
      <c r="AC254" s="26">
        <v>4087</v>
      </c>
      <c r="AD254" s="26"/>
      <c r="AE254" s="26">
        <v>101</v>
      </c>
      <c r="AF254" s="26">
        <v>3</v>
      </c>
      <c r="AG254" s="26"/>
      <c r="AH254" s="26">
        <v>84</v>
      </c>
      <c r="AI254" s="26"/>
      <c r="AJ254" s="26">
        <v>2</v>
      </c>
      <c r="AK254" s="26">
        <v>184</v>
      </c>
      <c r="AL254" s="26">
        <v>3</v>
      </c>
      <c r="AM254" s="26"/>
      <c r="AN254" s="26"/>
      <c r="AO254" s="26"/>
      <c r="AP254" s="26">
        <v>8</v>
      </c>
      <c r="AQ254" s="26">
        <v>27</v>
      </c>
      <c r="AR254" s="26"/>
      <c r="AS254" s="26"/>
      <c r="AT254" s="26"/>
      <c r="AU254" s="26">
        <v>5</v>
      </c>
      <c r="AV254" s="26">
        <v>153</v>
      </c>
      <c r="AW254" s="26">
        <v>234</v>
      </c>
      <c r="AX254" s="26">
        <v>55</v>
      </c>
      <c r="AY254" s="26"/>
      <c r="AZ254" s="26"/>
      <c r="BA254" s="26"/>
      <c r="BB254" s="26"/>
      <c r="BC254" s="26"/>
      <c r="BD254" s="26">
        <v>9</v>
      </c>
      <c r="BE254" s="26"/>
      <c r="BF254" s="26"/>
      <c r="BG254" s="26"/>
      <c r="BH254" s="26">
        <f t="shared" si="97"/>
        <v>868</v>
      </c>
      <c r="BI254" s="6">
        <f t="shared" si="158"/>
        <v>55.08</v>
      </c>
      <c r="BJ254" s="6">
        <f t="shared" si="141"/>
        <v>64.03</v>
      </c>
      <c r="BL254" s="72">
        <v>-13.58</v>
      </c>
      <c r="BM254" s="6">
        <f t="shared" si="98"/>
        <v>50.45</v>
      </c>
      <c r="BN254" s="6">
        <f t="shared" si="99"/>
        <v>8.9500000000000028</v>
      </c>
      <c r="BO254" s="82">
        <f t="shared" si="100"/>
        <v>0.1397782289551773</v>
      </c>
      <c r="BP254" s="6">
        <f t="shared" si="142"/>
        <v>225111.96</v>
      </c>
      <c r="BQ254" s="6">
        <f t="shared" si="143"/>
        <v>261690.61000000002</v>
      </c>
      <c r="BU254" s="6">
        <f t="shared" si="144"/>
        <v>67.160000000000011</v>
      </c>
      <c r="BW254" s="72">
        <f t="shared" si="157"/>
        <v>-13.58</v>
      </c>
      <c r="BX254" s="6">
        <f t="shared" si="145"/>
        <v>53.580000000000013</v>
      </c>
      <c r="BY254" s="6">
        <f t="shared" si="146"/>
        <v>12.080000000000013</v>
      </c>
      <c r="BZ254" s="82">
        <f t="shared" si="147"/>
        <v>0.1798689696247768</v>
      </c>
      <c r="CA254" s="6">
        <f t="shared" si="148"/>
        <v>225111.96</v>
      </c>
      <c r="CB254" s="6">
        <f t="shared" si="149"/>
        <v>274482.92000000004</v>
      </c>
      <c r="CF254" s="82"/>
      <c r="CG254" s="6">
        <f t="shared" si="150"/>
        <v>47809.439999999995</v>
      </c>
      <c r="CH254" s="6">
        <f t="shared" si="151"/>
        <v>55578.04</v>
      </c>
      <c r="CL254" s="82"/>
      <c r="CM254" s="6">
        <f t="shared" si="152"/>
        <v>47809.439999999995</v>
      </c>
      <c r="CN254" s="6">
        <f t="shared" si="153"/>
        <v>58294.880000000012</v>
      </c>
    </row>
    <row r="255" spans="1:92" x14ac:dyDescent="0.25">
      <c r="A255" s="22">
        <v>252</v>
      </c>
      <c r="B255" s="23">
        <v>249</v>
      </c>
      <c r="C255" s="24" t="s">
        <v>14</v>
      </c>
      <c r="D255" s="53" t="s">
        <v>1533</v>
      </c>
      <c r="E255" s="23">
        <v>403233</v>
      </c>
      <c r="F255" s="23">
        <v>78367</v>
      </c>
      <c r="G255" s="24" t="s">
        <v>1534</v>
      </c>
      <c r="H255" s="71" t="str">
        <f t="shared" si="96"/>
        <v>100466-78367</v>
      </c>
      <c r="I255" s="23">
        <v>100466</v>
      </c>
      <c r="J255" s="24" t="s">
        <v>1519</v>
      </c>
      <c r="K255" s="24" t="s">
        <v>19</v>
      </c>
      <c r="L255" s="24" t="s">
        <v>1532</v>
      </c>
      <c r="M255" s="24" t="s">
        <v>21</v>
      </c>
      <c r="N255" s="25">
        <v>45108</v>
      </c>
      <c r="O255" s="25">
        <v>45473</v>
      </c>
      <c r="P255" s="10"/>
      <c r="Q255" s="10"/>
      <c r="R255" s="10"/>
      <c r="S255" s="11"/>
      <c r="T255" s="14" t="e">
        <f>VLOOKUP(E255,#REF!,12,FALSE)</f>
        <v>#REF!</v>
      </c>
      <c r="U255" s="14"/>
      <c r="V255" s="14" t="e">
        <f>VLOOKUP(E255,#REF!,14,FALSE)</f>
        <v>#REF!</v>
      </c>
      <c r="W255" s="14"/>
      <c r="X255" s="18">
        <v>53.56</v>
      </c>
      <c r="Y255" s="18">
        <v>1</v>
      </c>
      <c r="Z255" s="18" t="e">
        <f>VLOOKUP(F255,#REF!,9,FALSE)</f>
        <v>#REF!</v>
      </c>
      <c r="AA255" s="69">
        <v>40136861</v>
      </c>
      <c r="AB255" s="6"/>
      <c r="AC255" s="26">
        <v>1861</v>
      </c>
      <c r="AD255" s="26"/>
      <c r="AE255" s="26">
        <v>65</v>
      </c>
      <c r="AF255" s="26">
        <v>32</v>
      </c>
      <c r="AG255" s="26">
        <v>74</v>
      </c>
      <c r="AH255" s="26">
        <v>110</v>
      </c>
      <c r="AI255" s="26"/>
      <c r="AJ255" s="26"/>
      <c r="AK255" s="26">
        <v>24</v>
      </c>
      <c r="AL255" s="26">
        <v>17</v>
      </c>
      <c r="AM255" s="26"/>
      <c r="AN255" s="26"/>
      <c r="AO255" s="26"/>
      <c r="AP255" s="26">
        <v>37</v>
      </c>
      <c r="AQ255" s="26"/>
      <c r="AR255" s="26"/>
      <c r="AS255" s="26"/>
      <c r="AT255" s="26"/>
      <c r="AU255" s="26"/>
      <c r="AV255" s="26">
        <v>622</v>
      </c>
      <c r="AW255" s="26"/>
      <c r="AX255" s="26">
        <v>93</v>
      </c>
      <c r="AY255" s="26">
        <v>270</v>
      </c>
      <c r="AZ255" s="26"/>
      <c r="BA255" s="26"/>
      <c r="BB255" s="26">
        <v>27</v>
      </c>
      <c r="BC255" s="26"/>
      <c r="BD255" s="26"/>
      <c r="BE255" s="26"/>
      <c r="BF255" s="26"/>
      <c r="BG255" s="26"/>
      <c r="BH255" s="26">
        <f t="shared" si="97"/>
        <v>1371</v>
      </c>
      <c r="BI255" s="6">
        <f t="shared" si="158"/>
        <v>54.56</v>
      </c>
      <c r="BJ255" s="6">
        <f t="shared" si="141"/>
        <v>63.43</v>
      </c>
      <c r="BL255" s="72">
        <v>-12.29</v>
      </c>
      <c r="BM255" s="6">
        <f t="shared" si="98"/>
        <v>51.14</v>
      </c>
      <c r="BN255" s="6">
        <f t="shared" si="99"/>
        <v>8.8699999999999974</v>
      </c>
      <c r="BO255" s="82">
        <f t="shared" si="100"/>
        <v>0.13983919281097268</v>
      </c>
      <c r="BP255" s="6">
        <f t="shared" si="142"/>
        <v>101536.16</v>
      </c>
      <c r="BQ255" s="6">
        <f t="shared" si="143"/>
        <v>118043.23</v>
      </c>
      <c r="BU255" s="6">
        <f t="shared" si="144"/>
        <v>66.52000000000001</v>
      </c>
      <c r="BW255" s="72">
        <f t="shared" si="157"/>
        <v>-12.29</v>
      </c>
      <c r="BX255" s="6">
        <f t="shared" si="145"/>
        <v>54.230000000000011</v>
      </c>
      <c r="BY255" s="6">
        <f t="shared" si="146"/>
        <v>11.960000000000008</v>
      </c>
      <c r="BZ255" s="82">
        <f t="shared" si="147"/>
        <v>0.17979555021046312</v>
      </c>
      <c r="CA255" s="6">
        <f t="shared" si="148"/>
        <v>101536.16</v>
      </c>
      <c r="CB255" s="6">
        <f t="shared" si="149"/>
        <v>123793.72000000002</v>
      </c>
      <c r="CF255" s="82"/>
      <c r="CG255" s="6">
        <f t="shared" si="150"/>
        <v>74801.760000000009</v>
      </c>
      <c r="CH255" s="6">
        <f t="shared" si="151"/>
        <v>86962.53</v>
      </c>
      <c r="CL255" s="82"/>
      <c r="CM255" s="6">
        <f t="shared" si="152"/>
        <v>74801.760000000009</v>
      </c>
      <c r="CN255" s="6">
        <f t="shared" si="153"/>
        <v>91198.920000000013</v>
      </c>
    </row>
    <row r="256" spans="1:92" x14ac:dyDescent="0.25">
      <c r="A256" s="22">
        <v>253</v>
      </c>
      <c r="B256" s="23">
        <v>250</v>
      </c>
      <c r="C256" s="24" t="s">
        <v>14</v>
      </c>
      <c r="D256" s="53" t="s">
        <v>1535</v>
      </c>
      <c r="E256" s="23">
        <v>403557</v>
      </c>
      <c r="F256" s="23">
        <v>78369</v>
      </c>
      <c r="G256" s="24" t="s">
        <v>1536</v>
      </c>
      <c r="H256" s="71" t="str">
        <f t="shared" si="96"/>
        <v>100466-78369</v>
      </c>
      <c r="I256" s="23">
        <v>100466</v>
      </c>
      <c r="J256" s="24" t="s">
        <v>1519</v>
      </c>
      <c r="K256" s="24" t="s">
        <v>19</v>
      </c>
      <c r="L256" s="24" t="s">
        <v>1537</v>
      </c>
      <c r="M256" s="24" t="s">
        <v>21</v>
      </c>
      <c r="N256" s="25">
        <v>45108</v>
      </c>
      <c r="O256" s="25">
        <v>45473</v>
      </c>
      <c r="P256" s="10"/>
      <c r="Q256" s="10"/>
      <c r="R256" s="10"/>
      <c r="S256" s="11"/>
      <c r="T256" s="14" t="e">
        <f>VLOOKUP(E256,#REF!,12,FALSE)</f>
        <v>#REF!</v>
      </c>
      <c r="U256" s="14"/>
      <c r="V256" s="14" t="e">
        <f>VLOOKUP(E256,#REF!,14,FALSE)</f>
        <v>#REF!</v>
      </c>
      <c r="W256" s="14"/>
      <c r="X256" s="18">
        <v>50.44</v>
      </c>
      <c r="Y256" s="18">
        <v>1</v>
      </c>
      <c r="Z256" s="18" t="e">
        <f>VLOOKUP(F256,#REF!,9,FALSE)</f>
        <v>#REF!</v>
      </c>
      <c r="AA256" s="69">
        <v>40136861</v>
      </c>
      <c r="AB256" s="6"/>
      <c r="AC256" s="26">
        <v>187</v>
      </c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>
        <v>107</v>
      </c>
      <c r="BG256" s="26"/>
      <c r="BH256" s="26">
        <f t="shared" si="97"/>
        <v>107</v>
      </c>
      <c r="BI256" s="6">
        <f t="shared" si="158"/>
        <v>51.44</v>
      </c>
      <c r="BJ256" s="6">
        <f t="shared" si="141"/>
        <v>59.8</v>
      </c>
      <c r="BL256" s="72">
        <v>-9.23</v>
      </c>
      <c r="BM256" s="6">
        <f t="shared" si="98"/>
        <v>50.569999999999993</v>
      </c>
      <c r="BN256" s="6">
        <f t="shared" si="99"/>
        <v>8.36</v>
      </c>
      <c r="BO256" s="82">
        <f t="shared" si="100"/>
        <v>0.13979933110367893</v>
      </c>
      <c r="BP256" s="6">
        <f t="shared" si="142"/>
        <v>9619.2799999999988</v>
      </c>
      <c r="BQ256" s="6">
        <f t="shared" si="143"/>
        <v>11182.6</v>
      </c>
      <c r="BU256" s="6">
        <f t="shared" si="144"/>
        <v>62.72</v>
      </c>
      <c r="BW256" s="72">
        <f t="shared" si="157"/>
        <v>-9.23</v>
      </c>
      <c r="BX256" s="6">
        <f t="shared" si="145"/>
        <v>53.489999999999995</v>
      </c>
      <c r="BY256" s="6">
        <f t="shared" si="146"/>
        <v>11.280000000000001</v>
      </c>
      <c r="BZ256" s="82">
        <f t="shared" si="147"/>
        <v>0.17984693877551022</v>
      </c>
      <c r="CA256" s="6">
        <f t="shared" si="148"/>
        <v>9619.2799999999988</v>
      </c>
      <c r="CB256" s="6">
        <f t="shared" si="149"/>
        <v>11728.64</v>
      </c>
      <c r="CF256" s="82"/>
      <c r="CG256" s="6">
        <f t="shared" si="150"/>
        <v>5504.08</v>
      </c>
      <c r="CH256" s="6">
        <f t="shared" si="151"/>
        <v>6398.5999999999995</v>
      </c>
      <c r="CL256" s="82"/>
      <c r="CM256" s="6">
        <f t="shared" si="152"/>
        <v>5504.08</v>
      </c>
      <c r="CN256" s="6">
        <f t="shared" si="153"/>
        <v>6711.04</v>
      </c>
    </row>
    <row r="257" spans="1:92" x14ac:dyDescent="0.25">
      <c r="A257" s="22">
        <v>254</v>
      </c>
      <c r="B257" s="23">
        <v>251</v>
      </c>
      <c r="C257" s="24" t="s">
        <v>14</v>
      </c>
      <c r="D257" s="53" t="s">
        <v>1538</v>
      </c>
      <c r="E257" s="23">
        <v>403565</v>
      </c>
      <c r="F257" s="23">
        <v>72671</v>
      </c>
      <c r="G257" s="24" t="s">
        <v>1539</v>
      </c>
      <c r="H257" s="71" t="str">
        <f t="shared" si="96"/>
        <v>100466-72671</v>
      </c>
      <c r="I257" s="23">
        <v>100466</v>
      </c>
      <c r="J257" s="24" t="s">
        <v>1519</v>
      </c>
      <c r="K257" s="24" t="s">
        <v>19</v>
      </c>
      <c r="L257" s="24" t="s">
        <v>1265</v>
      </c>
      <c r="M257" s="24" t="s">
        <v>21</v>
      </c>
      <c r="N257" s="25">
        <v>45108</v>
      </c>
      <c r="O257" s="25">
        <v>45473</v>
      </c>
      <c r="P257" s="10"/>
      <c r="Q257" s="10"/>
      <c r="R257" s="10"/>
      <c r="S257" s="11"/>
      <c r="T257" s="14" t="e">
        <f>VLOOKUP(E257,#REF!,12,FALSE)</f>
        <v>#REF!</v>
      </c>
      <c r="U257" s="14"/>
      <c r="V257" s="14" t="e">
        <f>VLOOKUP(E257,#REF!,14,FALSE)</f>
        <v>#REF!</v>
      </c>
      <c r="W257" s="14"/>
      <c r="X257" s="18">
        <v>48.57</v>
      </c>
      <c r="Y257" s="18">
        <v>1</v>
      </c>
      <c r="Z257" s="18" t="e">
        <f>VLOOKUP(F257,#REF!,9,FALSE)</f>
        <v>#REF!</v>
      </c>
      <c r="AA257" s="69">
        <v>40136861</v>
      </c>
      <c r="AB257" s="6"/>
      <c r="AC257" s="26">
        <v>666</v>
      </c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>
        <v>93</v>
      </c>
      <c r="AS257" s="26"/>
      <c r="AT257" s="26"/>
      <c r="AU257" s="26"/>
      <c r="AV257" s="26"/>
      <c r="AW257" s="26"/>
      <c r="AX257" s="26"/>
      <c r="AY257" s="26"/>
      <c r="AZ257" s="26"/>
      <c r="BA257" s="26"/>
      <c r="BB257" s="26">
        <v>8</v>
      </c>
      <c r="BC257" s="26"/>
      <c r="BD257" s="26"/>
      <c r="BE257" s="26"/>
      <c r="BF257" s="26"/>
      <c r="BG257" s="26">
        <v>333</v>
      </c>
      <c r="BH257" s="26">
        <f t="shared" si="97"/>
        <v>434</v>
      </c>
      <c r="BI257" s="6">
        <f t="shared" si="158"/>
        <v>49.57</v>
      </c>
      <c r="BJ257" s="6">
        <f t="shared" si="141"/>
        <v>57.62</v>
      </c>
      <c r="BL257" s="72">
        <v>-14.42</v>
      </c>
      <c r="BM257" s="6">
        <f t="shared" si="98"/>
        <v>43.199999999999996</v>
      </c>
      <c r="BN257" s="6">
        <f t="shared" si="99"/>
        <v>8.0499999999999972</v>
      </c>
      <c r="BO257" s="82">
        <f t="shared" si="100"/>
        <v>0.13970843457132937</v>
      </c>
      <c r="BP257" s="6">
        <f t="shared" si="142"/>
        <v>33013.620000000003</v>
      </c>
      <c r="BQ257" s="6">
        <f t="shared" si="143"/>
        <v>38374.92</v>
      </c>
      <c r="BU257" s="6">
        <f t="shared" si="144"/>
        <v>60.44</v>
      </c>
      <c r="BW257" s="72">
        <f t="shared" si="157"/>
        <v>-14.42</v>
      </c>
      <c r="BX257" s="6">
        <f t="shared" si="145"/>
        <v>46.019999999999996</v>
      </c>
      <c r="BY257" s="6">
        <f t="shared" si="146"/>
        <v>10.869999999999997</v>
      </c>
      <c r="BZ257" s="82">
        <f t="shared" si="147"/>
        <v>0.17984778292521506</v>
      </c>
      <c r="CA257" s="6">
        <f t="shared" si="148"/>
        <v>33013.620000000003</v>
      </c>
      <c r="CB257" s="6">
        <f t="shared" si="149"/>
        <v>40253.040000000001</v>
      </c>
      <c r="CF257" s="82"/>
      <c r="CG257" s="6">
        <f t="shared" si="150"/>
        <v>21513.38</v>
      </c>
      <c r="CH257" s="6">
        <f t="shared" si="151"/>
        <v>25007.079999999998</v>
      </c>
      <c r="CL257" s="82"/>
      <c r="CM257" s="6">
        <f t="shared" si="152"/>
        <v>21513.38</v>
      </c>
      <c r="CN257" s="6">
        <f t="shared" si="153"/>
        <v>26230.959999999999</v>
      </c>
    </row>
    <row r="258" spans="1:92" x14ac:dyDescent="0.25">
      <c r="A258" s="22">
        <v>255</v>
      </c>
      <c r="B258" s="23">
        <v>252</v>
      </c>
      <c r="C258" s="24" t="s">
        <v>14</v>
      </c>
      <c r="D258" s="53" t="s">
        <v>1540</v>
      </c>
      <c r="E258" s="23">
        <v>403948</v>
      </c>
      <c r="F258" s="23">
        <v>63913</v>
      </c>
      <c r="G258" s="24" t="s">
        <v>1541</v>
      </c>
      <c r="H258" s="71" t="str">
        <f t="shared" si="96"/>
        <v>100466-63913</v>
      </c>
      <c r="I258" s="23">
        <v>100466</v>
      </c>
      <c r="J258" s="24" t="s">
        <v>1519</v>
      </c>
      <c r="K258" s="24" t="s">
        <v>19</v>
      </c>
      <c r="L258" s="24" t="s">
        <v>1542</v>
      </c>
      <c r="M258" s="24" t="s">
        <v>21</v>
      </c>
      <c r="N258" s="25">
        <v>45108</v>
      </c>
      <c r="O258" s="25">
        <v>45473</v>
      </c>
      <c r="P258" s="10"/>
      <c r="Q258" s="10"/>
      <c r="R258" s="10"/>
      <c r="S258" s="11"/>
      <c r="T258" s="14" t="e">
        <f>VLOOKUP(E258,#REF!,12,FALSE)</f>
        <v>#REF!</v>
      </c>
      <c r="U258" s="14"/>
      <c r="V258" s="14" t="e">
        <f>VLOOKUP(E258,#REF!,14,FALSE)</f>
        <v>#REF!</v>
      </c>
      <c r="W258" s="14"/>
      <c r="X258" s="18">
        <v>54.18</v>
      </c>
      <c r="Y258" s="18">
        <v>1</v>
      </c>
      <c r="Z258" s="18" t="e">
        <f>VLOOKUP(F258,#REF!,9,FALSE)</f>
        <v>#REF!</v>
      </c>
      <c r="AA258" s="69">
        <v>40136861</v>
      </c>
      <c r="AB258" s="6"/>
      <c r="AC258" s="26">
        <v>1498</v>
      </c>
      <c r="AD258" s="26">
        <v>254</v>
      </c>
      <c r="AE258" s="26">
        <v>59</v>
      </c>
      <c r="AF258" s="26">
        <v>10</v>
      </c>
      <c r="AG258" s="26">
        <v>15</v>
      </c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>
        <v>23</v>
      </c>
      <c r="AS258" s="26"/>
      <c r="AT258" s="26"/>
      <c r="AU258" s="26">
        <v>2</v>
      </c>
      <c r="AV258" s="26">
        <v>58</v>
      </c>
      <c r="AW258" s="26"/>
      <c r="AX258" s="26"/>
      <c r="AY258" s="26"/>
      <c r="AZ258" s="26"/>
      <c r="BA258" s="26"/>
      <c r="BB258" s="26"/>
      <c r="BC258" s="26">
        <v>1</v>
      </c>
      <c r="BD258" s="26"/>
      <c r="BE258" s="26"/>
      <c r="BF258" s="26"/>
      <c r="BG258" s="26"/>
      <c r="BH258" s="26">
        <f t="shared" si="97"/>
        <v>422</v>
      </c>
      <c r="BI258" s="6">
        <f t="shared" si="158"/>
        <v>55.18</v>
      </c>
      <c r="BJ258" s="6">
        <f t="shared" si="141"/>
        <v>64.150000000000006</v>
      </c>
      <c r="BL258" s="72">
        <v>-3.85</v>
      </c>
      <c r="BM258" s="6">
        <f t="shared" si="98"/>
        <v>60.300000000000004</v>
      </c>
      <c r="BN258" s="6">
        <f t="shared" si="99"/>
        <v>8.970000000000006</v>
      </c>
      <c r="BO258" s="82">
        <f t="shared" si="100"/>
        <v>0.13982852689010142</v>
      </c>
      <c r="BP258" s="6">
        <f t="shared" si="142"/>
        <v>82659.64</v>
      </c>
      <c r="BQ258" s="6">
        <f t="shared" si="143"/>
        <v>96096.700000000012</v>
      </c>
      <c r="BU258" s="6">
        <f t="shared" si="144"/>
        <v>67.28</v>
      </c>
      <c r="BW258" s="72">
        <f t="shared" si="157"/>
        <v>-3.85</v>
      </c>
      <c r="BX258" s="6">
        <f t="shared" si="145"/>
        <v>63.43</v>
      </c>
      <c r="BY258" s="6">
        <f t="shared" si="146"/>
        <v>12.100000000000001</v>
      </c>
      <c r="BZ258" s="82">
        <f t="shared" si="147"/>
        <v>0.17984542211652796</v>
      </c>
      <c r="CA258" s="6">
        <f t="shared" si="148"/>
        <v>82659.64</v>
      </c>
      <c r="CB258" s="6">
        <f t="shared" si="149"/>
        <v>100785.44</v>
      </c>
      <c r="CF258" s="82"/>
      <c r="CG258" s="6">
        <f t="shared" si="150"/>
        <v>23285.96</v>
      </c>
      <c r="CH258" s="6">
        <f t="shared" si="151"/>
        <v>27071.300000000003</v>
      </c>
      <c r="CL258" s="82"/>
      <c r="CM258" s="6">
        <f t="shared" si="152"/>
        <v>23285.96</v>
      </c>
      <c r="CN258" s="6">
        <f t="shared" si="153"/>
        <v>28392.16</v>
      </c>
    </row>
    <row r="259" spans="1:92" x14ac:dyDescent="0.25">
      <c r="A259" s="22">
        <v>256</v>
      </c>
      <c r="B259" s="23">
        <v>253</v>
      </c>
      <c r="C259" s="24" t="s">
        <v>14</v>
      </c>
      <c r="D259" s="53" t="s">
        <v>1543</v>
      </c>
      <c r="E259" s="23">
        <v>403963</v>
      </c>
      <c r="F259" s="23">
        <v>78368</v>
      </c>
      <c r="G259" s="24" t="s">
        <v>1544</v>
      </c>
      <c r="H259" s="71" t="str">
        <f t="shared" si="96"/>
        <v>100466-78368</v>
      </c>
      <c r="I259" s="23">
        <v>100466</v>
      </c>
      <c r="J259" s="24" t="s">
        <v>1519</v>
      </c>
      <c r="K259" s="24" t="s">
        <v>19</v>
      </c>
      <c r="L259" s="24" t="s">
        <v>1537</v>
      </c>
      <c r="M259" s="24" t="s">
        <v>21</v>
      </c>
      <c r="N259" s="25">
        <v>45108</v>
      </c>
      <c r="O259" s="25">
        <v>45473</v>
      </c>
      <c r="P259" s="10"/>
      <c r="Q259" s="10"/>
      <c r="R259" s="10"/>
      <c r="S259" s="11"/>
      <c r="T259" s="14" t="e">
        <f>VLOOKUP(E259,#REF!,12,FALSE)</f>
        <v>#REF!</v>
      </c>
      <c r="U259" s="14"/>
      <c r="V259" s="14" t="e">
        <f>VLOOKUP(E259,#REF!,14,FALSE)</f>
        <v>#REF!</v>
      </c>
      <c r="W259" s="14"/>
      <c r="X259" s="18">
        <v>50.2</v>
      </c>
      <c r="Y259" s="18">
        <v>1</v>
      </c>
      <c r="Z259" s="18" t="e">
        <f>VLOOKUP(F259,#REF!,9,FALSE)</f>
        <v>#REF!</v>
      </c>
      <c r="AA259" s="69">
        <v>40136861</v>
      </c>
      <c r="AB259" s="6"/>
      <c r="AC259" s="26">
        <v>197</v>
      </c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>
        <v>2</v>
      </c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>
        <v>157</v>
      </c>
      <c r="BG259" s="26"/>
      <c r="BH259" s="26">
        <f t="shared" si="97"/>
        <v>159</v>
      </c>
      <c r="BI259" s="6">
        <f t="shared" si="158"/>
        <v>51.2</v>
      </c>
      <c r="BJ259" s="6">
        <f t="shared" si="141"/>
        <v>59.519999999999996</v>
      </c>
      <c r="BL259" s="72">
        <v>-11.38</v>
      </c>
      <c r="BM259" s="6">
        <f t="shared" si="98"/>
        <v>48.139999999999993</v>
      </c>
      <c r="BN259" s="6">
        <f t="shared" si="99"/>
        <v>8.3199999999999932</v>
      </c>
      <c r="BO259" s="82">
        <f t="shared" si="100"/>
        <v>0.13978494623655904</v>
      </c>
      <c r="BP259" s="6">
        <f t="shared" si="142"/>
        <v>10086.400000000001</v>
      </c>
      <c r="BQ259" s="6">
        <f t="shared" si="143"/>
        <v>11725.439999999999</v>
      </c>
      <c r="BU259" s="6">
        <f t="shared" si="144"/>
        <v>62.419999999999995</v>
      </c>
      <c r="BW259" s="72">
        <f t="shared" si="157"/>
        <v>-11.38</v>
      </c>
      <c r="BX259" s="6">
        <f t="shared" si="145"/>
        <v>51.039999999999992</v>
      </c>
      <c r="BY259" s="6">
        <f t="shared" si="146"/>
        <v>11.219999999999992</v>
      </c>
      <c r="BZ259" s="82">
        <f t="shared" si="147"/>
        <v>0.17975008010253113</v>
      </c>
      <c r="CA259" s="6">
        <f t="shared" si="148"/>
        <v>10086.400000000001</v>
      </c>
      <c r="CB259" s="6">
        <f t="shared" si="149"/>
        <v>12296.74</v>
      </c>
      <c r="CF259" s="82"/>
      <c r="CG259" s="6">
        <f t="shared" si="150"/>
        <v>8140.8</v>
      </c>
      <c r="CH259" s="6">
        <f t="shared" si="151"/>
        <v>9463.6799999999985</v>
      </c>
      <c r="CL259" s="82"/>
      <c r="CM259" s="6">
        <f t="shared" si="152"/>
        <v>8140.8</v>
      </c>
      <c r="CN259" s="6">
        <f t="shared" si="153"/>
        <v>9924.7799999999988</v>
      </c>
    </row>
    <row r="260" spans="1:92" x14ac:dyDescent="0.25">
      <c r="A260" s="22">
        <v>257</v>
      </c>
      <c r="B260" s="23">
        <v>254</v>
      </c>
      <c r="C260" s="24" t="s">
        <v>14</v>
      </c>
      <c r="D260" s="53" t="s">
        <v>1545</v>
      </c>
      <c r="E260" s="23">
        <v>406698</v>
      </c>
      <c r="F260" s="23">
        <v>78315</v>
      </c>
      <c r="G260" s="24" t="s">
        <v>1546</v>
      </c>
      <c r="H260" s="71" t="str">
        <f t="shared" ref="H260:H286" si="159">_xlfn.CONCAT(I260,"-",F260)</f>
        <v>100466-78315</v>
      </c>
      <c r="I260" s="23">
        <v>100466</v>
      </c>
      <c r="J260" s="24" t="s">
        <v>1519</v>
      </c>
      <c r="K260" s="24" t="s">
        <v>19</v>
      </c>
      <c r="L260" s="24" t="s">
        <v>437</v>
      </c>
      <c r="M260" s="24" t="s">
        <v>21</v>
      </c>
      <c r="N260" s="25">
        <v>45108</v>
      </c>
      <c r="O260" s="25">
        <v>45473</v>
      </c>
      <c r="P260" s="10"/>
      <c r="Q260" s="10"/>
      <c r="R260" s="10"/>
      <c r="S260" s="11"/>
      <c r="T260" s="14" t="e">
        <f>VLOOKUP(E260,#REF!,12,FALSE)</f>
        <v>#REF!</v>
      </c>
      <c r="U260" s="14"/>
      <c r="V260" s="14" t="e">
        <f>VLOOKUP(E260,#REF!,14,FALSE)</f>
        <v>#REF!</v>
      </c>
      <c r="W260" s="14"/>
      <c r="X260" s="18">
        <v>54.01</v>
      </c>
      <c r="Y260" s="18">
        <v>1</v>
      </c>
      <c r="Z260" s="18" t="e">
        <f>VLOOKUP(F260,#REF!,9,FALSE)</f>
        <v>#REF!</v>
      </c>
      <c r="AA260" s="69">
        <v>40136861</v>
      </c>
      <c r="AB260" s="6"/>
      <c r="AC260" s="26">
        <v>250</v>
      </c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>
        <v>9</v>
      </c>
      <c r="AQ260" s="26">
        <v>14</v>
      </c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>
        <v>46</v>
      </c>
      <c r="BC260" s="26"/>
      <c r="BD260" s="26"/>
      <c r="BE260" s="26"/>
      <c r="BF260" s="26">
        <v>13</v>
      </c>
      <c r="BG260" s="26"/>
      <c r="BH260" s="26">
        <f t="shared" ref="BH260:BH286" si="160">SUM(AD260:BG260)</f>
        <v>82</v>
      </c>
      <c r="BI260" s="6">
        <f t="shared" si="158"/>
        <v>55.01</v>
      </c>
      <c r="BJ260" s="6">
        <f t="shared" si="141"/>
        <v>63.949999999999996</v>
      </c>
      <c r="BL260" s="72">
        <v>-11.38</v>
      </c>
      <c r="BM260" s="6">
        <f t="shared" ref="BM260:BM286" si="161">BJ260+BK260+BL260</f>
        <v>52.569999999999993</v>
      </c>
      <c r="BN260" s="6">
        <f t="shared" ref="BN260:BN286" si="162">(BJ260+BK260)-BI260</f>
        <v>8.9399999999999977</v>
      </c>
      <c r="BO260" s="82">
        <f t="shared" ref="BO260:BO286" si="163">((BJ260+BK260)-BI260)/(BJ260+BK260)</f>
        <v>0.13979671618451914</v>
      </c>
      <c r="BP260" s="6">
        <f t="shared" si="142"/>
        <v>13752.5</v>
      </c>
      <c r="BQ260" s="6">
        <f t="shared" si="143"/>
        <v>15987.499999999998</v>
      </c>
      <c r="BU260" s="6">
        <f t="shared" si="144"/>
        <v>67.070000000000007</v>
      </c>
      <c r="BW260" s="72">
        <f t="shared" si="157"/>
        <v>-11.38</v>
      </c>
      <c r="BX260" s="6">
        <f t="shared" si="145"/>
        <v>55.690000000000005</v>
      </c>
      <c r="BY260" s="6">
        <f t="shared" si="146"/>
        <v>12.060000000000009</v>
      </c>
      <c r="BZ260" s="82">
        <f t="shared" si="147"/>
        <v>0.17981213657372905</v>
      </c>
      <c r="CA260" s="6">
        <f t="shared" si="148"/>
        <v>13752.5</v>
      </c>
      <c r="CB260" s="6">
        <f t="shared" si="149"/>
        <v>16767.500000000004</v>
      </c>
      <c r="CF260" s="82"/>
      <c r="CG260" s="6">
        <f t="shared" si="150"/>
        <v>4510.82</v>
      </c>
      <c r="CH260" s="6">
        <f t="shared" si="151"/>
        <v>5243.9</v>
      </c>
      <c r="CL260" s="82"/>
      <c r="CM260" s="6">
        <f t="shared" si="152"/>
        <v>4510.82</v>
      </c>
      <c r="CN260" s="6">
        <f t="shared" si="153"/>
        <v>5499.7400000000007</v>
      </c>
    </row>
    <row r="261" spans="1:92" x14ac:dyDescent="0.25">
      <c r="A261" s="22">
        <v>258</v>
      </c>
      <c r="B261" s="23">
        <v>255</v>
      </c>
      <c r="C261" s="24" t="s">
        <v>14</v>
      </c>
      <c r="D261" s="53" t="s">
        <v>1547</v>
      </c>
      <c r="E261" s="23">
        <v>410048</v>
      </c>
      <c r="F261" s="23">
        <v>67626</v>
      </c>
      <c r="G261" s="24" t="s">
        <v>1548</v>
      </c>
      <c r="H261" s="71" t="str">
        <f t="shared" si="159"/>
        <v>100466-67626</v>
      </c>
      <c r="I261" s="23">
        <v>100466</v>
      </c>
      <c r="J261" s="24" t="s">
        <v>1519</v>
      </c>
      <c r="K261" s="24" t="s">
        <v>19</v>
      </c>
      <c r="L261" s="24" t="s">
        <v>1549</v>
      </c>
      <c r="M261" s="24" t="s">
        <v>21</v>
      </c>
      <c r="N261" s="25">
        <v>45108</v>
      </c>
      <c r="O261" s="25">
        <v>45473</v>
      </c>
      <c r="P261" s="10"/>
      <c r="Q261" s="10"/>
      <c r="R261" s="10"/>
      <c r="S261" s="11"/>
      <c r="T261" s="14" t="e">
        <f>VLOOKUP(E261,#REF!,12,FALSE)</f>
        <v>#REF!</v>
      </c>
      <c r="U261" s="14"/>
      <c r="V261" s="14" t="e">
        <f>VLOOKUP(E261,#REF!,14,FALSE)</f>
        <v>#REF!</v>
      </c>
      <c r="W261" s="14"/>
      <c r="X261" s="18">
        <v>61.17</v>
      </c>
      <c r="Y261" s="18">
        <v>1</v>
      </c>
      <c r="Z261" s="18" t="e">
        <f>VLOOKUP(F261,#REF!,9,FALSE)</f>
        <v>#REF!</v>
      </c>
      <c r="AA261" s="69">
        <v>40136861</v>
      </c>
      <c r="AB261" s="6"/>
      <c r="AC261" s="26">
        <v>510</v>
      </c>
      <c r="AD261" s="26">
        <v>201</v>
      </c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>
        <v>4</v>
      </c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>
        <f t="shared" si="160"/>
        <v>205</v>
      </c>
      <c r="BI261" s="6">
        <f t="shared" si="158"/>
        <v>62.17</v>
      </c>
      <c r="BJ261" s="6">
        <f t="shared" si="141"/>
        <v>72.28</v>
      </c>
      <c r="BL261" s="72">
        <v>-8.08</v>
      </c>
      <c r="BM261" s="6">
        <f t="shared" si="161"/>
        <v>64.2</v>
      </c>
      <c r="BN261" s="6">
        <f t="shared" si="162"/>
        <v>10.11</v>
      </c>
      <c r="BO261" s="82">
        <f t="shared" si="163"/>
        <v>0.13987271721084671</v>
      </c>
      <c r="BP261" s="6">
        <f t="shared" si="142"/>
        <v>31706.7</v>
      </c>
      <c r="BQ261" s="6">
        <f t="shared" si="143"/>
        <v>36862.800000000003</v>
      </c>
      <c r="BU261" s="6">
        <f t="shared" si="144"/>
        <v>75.800000000000011</v>
      </c>
      <c r="BW261" s="72">
        <f t="shared" si="157"/>
        <v>-8.08</v>
      </c>
      <c r="BX261" s="6">
        <f t="shared" si="145"/>
        <v>67.720000000000013</v>
      </c>
      <c r="BY261" s="6">
        <f t="shared" si="146"/>
        <v>13.63000000000001</v>
      </c>
      <c r="BZ261" s="82">
        <f t="shared" si="147"/>
        <v>0.17981530343007926</v>
      </c>
      <c r="CA261" s="6">
        <f t="shared" si="148"/>
        <v>31706.7</v>
      </c>
      <c r="CB261" s="6">
        <f t="shared" si="149"/>
        <v>38658.000000000007</v>
      </c>
      <c r="CF261" s="82"/>
      <c r="CG261" s="6">
        <f t="shared" si="150"/>
        <v>12744.85</v>
      </c>
      <c r="CH261" s="6">
        <f t="shared" si="151"/>
        <v>14817.4</v>
      </c>
      <c r="CL261" s="82"/>
      <c r="CM261" s="6">
        <f t="shared" si="152"/>
        <v>12744.85</v>
      </c>
      <c r="CN261" s="6">
        <f t="shared" si="153"/>
        <v>15539.000000000002</v>
      </c>
    </row>
    <row r="262" spans="1:92" x14ac:dyDescent="0.25">
      <c r="A262" s="22">
        <v>259</v>
      </c>
      <c r="B262" s="23">
        <v>256</v>
      </c>
      <c r="C262" s="24" t="s">
        <v>14</v>
      </c>
      <c r="D262" s="53" t="s">
        <v>1550</v>
      </c>
      <c r="E262" s="23">
        <v>403689</v>
      </c>
      <c r="F262" s="23">
        <v>418302</v>
      </c>
      <c r="G262" s="24" t="s">
        <v>1551</v>
      </c>
      <c r="H262" s="71" t="str">
        <f t="shared" si="159"/>
        <v>115104-418302</v>
      </c>
      <c r="I262" s="23">
        <v>115104</v>
      </c>
      <c r="J262" s="24" t="s">
        <v>1552</v>
      </c>
      <c r="K262" s="24" t="s">
        <v>19</v>
      </c>
      <c r="L262" s="24" t="s">
        <v>1553</v>
      </c>
      <c r="M262" s="24" t="s">
        <v>21</v>
      </c>
      <c r="N262" s="25">
        <v>45108</v>
      </c>
      <c r="O262" s="25">
        <v>45473</v>
      </c>
      <c r="P262" s="10"/>
      <c r="Q262" s="10"/>
      <c r="R262" s="10"/>
      <c r="S262" s="11"/>
      <c r="T262" s="14"/>
      <c r="U262" s="14"/>
      <c r="V262" s="14"/>
      <c r="W262" s="14"/>
      <c r="X262" s="18"/>
      <c r="Y262" s="18"/>
      <c r="Z262" s="18">
        <v>36.9</v>
      </c>
      <c r="AA262" s="18" t="s">
        <v>1721</v>
      </c>
      <c r="AB262" s="6"/>
      <c r="AC262" s="26">
        <v>383</v>
      </c>
      <c r="AD262" s="26"/>
      <c r="AE262" s="26">
        <v>12</v>
      </c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>
        <v>32</v>
      </c>
      <c r="AR262" s="26">
        <v>4</v>
      </c>
      <c r="AS262" s="26"/>
      <c r="AT262" s="26"/>
      <c r="AU262" s="26">
        <v>4</v>
      </c>
      <c r="AV262" s="26"/>
      <c r="AW262" s="26"/>
      <c r="AX262" s="26"/>
      <c r="AY262" s="26"/>
      <c r="AZ262" s="26"/>
      <c r="BA262" s="26"/>
      <c r="BB262" s="26">
        <v>1</v>
      </c>
      <c r="BC262" s="26"/>
      <c r="BD262" s="26"/>
      <c r="BE262" s="26"/>
      <c r="BF262" s="26">
        <v>102</v>
      </c>
      <c r="BG262" s="26"/>
      <c r="BH262" s="26">
        <f t="shared" si="160"/>
        <v>155</v>
      </c>
      <c r="BI262" s="6">
        <f>Z262</f>
        <v>36.9</v>
      </c>
      <c r="BJ262" s="6">
        <f t="shared" si="141"/>
        <v>42.89</v>
      </c>
      <c r="BL262" s="48">
        <f>VLOOKUP(H262,[1]NOI!F:K,6,FALSE)*-1</f>
        <v>-15.89</v>
      </c>
      <c r="BM262" s="6">
        <f t="shared" si="161"/>
        <v>27</v>
      </c>
      <c r="BN262" s="6">
        <f t="shared" si="162"/>
        <v>5.990000000000002</v>
      </c>
      <c r="BO262" s="82">
        <f t="shared" si="163"/>
        <v>0.13965959431102826</v>
      </c>
      <c r="BP262" s="6">
        <f t="shared" si="142"/>
        <v>14132.699999999999</v>
      </c>
      <c r="BQ262" s="6">
        <f t="shared" si="143"/>
        <v>16426.87</v>
      </c>
      <c r="BU262" s="6">
        <f t="shared" si="144"/>
        <v>44.98</v>
      </c>
      <c r="BW262" s="48">
        <f t="shared" si="157"/>
        <v>-15.89</v>
      </c>
      <c r="BX262" s="6">
        <f t="shared" si="145"/>
        <v>29.089999999999996</v>
      </c>
      <c r="BY262" s="6">
        <f t="shared" si="146"/>
        <v>8.0799999999999983</v>
      </c>
      <c r="BZ262" s="82">
        <f t="shared" si="147"/>
        <v>0.17963539350822585</v>
      </c>
      <c r="CA262" s="6">
        <f t="shared" si="148"/>
        <v>14132.699999999999</v>
      </c>
      <c r="CB262" s="6">
        <f t="shared" si="149"/>
        <v>17227.34</v>
      </c>
      <c r="CF262" s="82"/>
      <c r="CG262" s="6">
        <f t="shared" si="150"/>
        <v>5719.5</v>
      </c>
      <c r="CH262" s="6">
        <f t="shared" si="151"/>
        <v>6647.95</v>
      </c>
      <c r="CL262" s="82"/>
      <c r="CM262" s="6">
        <f t="shared" si="152"/>
        <v>5719.5</v>
      </c>
      <c r="CN262" s="6">
        <f t="shared" si="153"/>
        <v>6971.9</v>
      </c>
    </row>
    <row r="263" spans="1:92" x14ac:dyDescent="0.25">
      <c r="A263" s="22">
        <v>260</v>
      </c>
      <c r="B263" s="23">
        <v>257</v>
      </c>
      <c r="C263" s="24" t="s">
        <v>14</v>
      </c>
      <c r="D263" s="53" t="s">
        <v>1554</v>
      </c>
      <c r="E263" s="23">
        <v>403690</v>
      </c>
      <c r="F263" s="23">
        <v>418304</v>
      </c>
      <c r="G263" s="24" t="s">
        <v>1555</v>
      </c>
      <c r="H263" s="71" t="str">
        <f t="shared" si="159"/>
        <v>115104-418304</v>
      </c>
      <c r="I263" s="23">
        <v>115104</v>
      </c>
      <c r="J263" s="24" t="s">
        <v>1552</v>
      </c>
      <c r="K263" s="24" t="s">
        <v>19</v>
      </c>
      <c r="L263" s="24" t="s">
        <v>1553</v>
      </c>
      <c r="M263" s="24" t="s">
        <v>21</v>
      </c>
      <c r="N263" s="25">
        <v>45108</v>
      </c>
      <c r="O263" s="25">
        <v>45473</v>
      </c>
      <c r="P263" s="10"/>
      <c r="Q263" s="10"/>
      <c r="R263" s="10"/>
      <c r="S263" s="11"/>
      <c r="T263" s="14"/>
      <c r="U263" s="14"/>
      <c r="V263" s="14"/>
      <c r="W263" s="14"/>
      <c r="X263" s="18"/>
      <c r="Y263" s="18"/>
      <c r="Z263" s="18">
        <v>40.200000000000003</v>
      </c>
      <c r="AA263" s="18" t="s">
        <v>1721</v>
      </c>
      <c r="AB263" s="6"/>
      <c r="AC263" s="26">
        <v>157</v>
      </c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>
        <v>39</v>
      </c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>
        <f t="shared" si="160"/>
        <v>39</v>
      </c>
      <c r="BI263" s="6">
        <f>Z263</f>
        <v>40.200000000000003</v>
      </c>
      <c r="BJ263" s="6">
        <f t="shared" si="141"/>
        <v>46.73</v>
      </c>
      <c r="BL263" s="48">
        <f>VLOOKUP(H263,[1]NOI!F:K,6,FALSE)*-1</f>
        <v>-14.48</v>
      </c>
      <c r="BM263" s="6">
        <f t="shared" si="161"/>
        <v>32.25</v>
      </c>
      <c r="BN263" s="6">
        <f t="shared" si="162"/>
        <v>6.529999999999994</v>
      </c>
      <c r="BO263" s="82">
        <f t="shared" si="163"/>
        <v>0.13973892574363353</v>
      </c>
      <c r="BP263" s="6">
        <f t="shared" si="142"/>
        <v>6311.4000000000005</v>
      </c>
      <c r="BQ263" s="6">
        <f t="shared" si="143"/>
        <v>7336.61</v>
      </c>
      <c r="BU263" s="6">
        <f t="shared" si="144"/>
        <v>49.01</v>
      </c>
      <c r="BW263" s="48">
        <f t="shared" si="157"/>
        <v>-14.48</v>
      </c>
      <c r="BX263" s="6">
        <f t="shared" si="145"/>
        <v>34.53</v>
      </c>
      <c r="BY263" s="6">
        <f t="shared" si="146"/>
        <v>8.8099999999999952</v>
      </c>
      <c r="BZ263" s="82">
        <f t="shared" si="147"/>
        <v>0.1797592328096306</v>
      </c>
      <c r="CA263" s="6">
        <f t="shared" si="148"/>
        <v>6311.4000000000005</v>
      </c>
      <c r="CB263" s="6">
        <f t="shared" si="149"/>
        <v>7694.57</v>
      </c>
      <c r="CF263" s="82"/>
      <c r="CG263" s="6">
        <f t="shared" si="150"/>
        <v>1567.8000000000002</v>
      </c>
      <c r="CH263" s="6">
        <f t="shared" si="151"/>
        <v>1822.4699999999998</v>
      </c>
      <c r="CL263" s="82"/>
      <c r="CM263" s="6">
        <f t="shared" si="152"/>
        <v>1567.8000000000002</v>
      </c>
      <c r="CN263" s="6">
        <f t="shared" si="153"/>
        <v>1911.3899999999999</v>
      </c>
    </row>
    <row r="264" spans="1:92" x14ac:dyDescent="0.25">
      <c r="A264" s="22">
        <v>261</v>
      </c>
      <c r="B264" s="23">
        <v>258</v>
      </c>
      <c r="C264" s="24" t="s">
        <v>14</v>
      </c>
      <c r="D264" s="53" t="s">
        <v>1556</v>
      </c>
      <c r="E264" s="23">
        <v>140284</v>
      </c>
      <c r="F264" s="23">
        <v>10052550928</v>
      </c>
      <c r="G264" s="24" t="s">
        <v>1557</v>
      </c>
      <c r="H264" s="71" t="str">
        <f t="shared" si="159"/>
        <v>100530-10052550928</v>
      </c>
      <c r="I264" s="23">
        <v>100530</v>
      </c>
      <c r="J264" s="24" t="s">
        <v>1558</v>
      </c>
      <c r="K264" s="24" t="s">
        <v>19</v>
      </c>
      <c r="L264" s="24" t="s">
        <v>276</v>
      </c>
      <c r="M264" s="24" t="s">
        <v>21</v>
      </c>
      <c r="N264" s="25">
        <v>45108</v>
      </c>
      <c r="O264" s="25">
        <v>45473</v>
      </c>
      <c r="P264" s="10"/>
      <c r="Q264" s="10"/>
      <c r="R264" s="10"/>
      <c r="S264" s="11"/>
      <c r="T264" s="14"/>
      <c r="U264" s="14"/>
      <c r="V264" s="14">
        <v>34.4</v>
      </c>
      <c r="W264" s="14"/>
      <c r="X264" s="18"/>
      <c r="Y264" s="18"/>
      <c r="Z264" s="18">
        <v>34.4</v>
      </c>
      <c r="AA264" s="18" t="s">
        <v>1775</v>
      </c>
      <c r="AB264" s="6"/>
      <c r="AC264" s="26">
        <v>1317</v>
      </c>
      <c r="AD264" s="26"/>
      <c r="AE264" s="26">
        <v>14</v>
      </c>
      <c r="AF264" s="26"/>
      <c r="AG264" s="26"/>
      <c r="AH264" s="26"/>
      <c r="AI264" s="26"/>
      <c r="AJ264" s="26"/>
      <c r="AK264" s="26"/>
      <c r="AL264" s="26">
        <v>9</v>
      </c>
      <c r="AM264" s="26"/>
      <c r="AN264" s="26"/>
      <c r="AO264" s="26">
        <v>661</v>
      </c>
      <c r="AP264" s="26"/>
      <c r="AQ264" s="26"/>
      <c r="AR264" s="26"/>
      <c r="AS264" s="26">
        <v>10</v>
      </c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>
        <f t="shared" si="160"/>
        <v>694</v>
      </c>
      <c r="BI264" s="6">
        <f>Z264</f>
        <v>34.4</v>
      </c>
      <c r="BJ264" s="6">
        <f t="shared" si="141"/>
        <v>39.979999999999997</v>
      </c>
      <c r="BM264" s="6">
        <f t="shared" si="161"/>
        <v>39.979999999999997</v>
      </c>
      <c r="BN264" s="6">
        <f t="shared" si="162"/>
        <v>5.5799999999999983</v>
      </c>
      <c r="BO264" s="82">
        <f t="shared" si="163"/>
        <v>0.1395697848924462</v>
      </c>
      <c r="BP264" s="6">
        <f t="shared" si="142"/>
        <v>45304.799999999996</v>
      </c>
      <c r="BQ264" s="6">
        <f t="shared" si="143"/>
        <v>52653.659999999996</v>
      </c>
      <c r="BU264" s="6">
        <f t="shared" si="144"/>
        <v>41.94</v>
      </c>
      <c r="BX264" s="6">
        <f t="shared" si="145"/>
        <v>41.94</v>
      </c>
      <c r="BY264" s="6">
        <f t="shared" si="146"/>
        <v>7.5399999999999991</v>
      </c>
      <c r="BZ264" s="82">
        <f t="shared" si="147"/>
        <v>0.17978063900810681</v>
      </c>
      <c r="CA264" s="6">
        <f t="shared" si="148"/>
        <v>45304.799999999996</v>
      </c>
      <c r="CB264" s="6">
        <f t="shared" si="149"/>
        <v>55234.979999999996</v>
      </c>
      <c r="CF264" s="82"/>
      <c r="CG264" s="6">
        <f t="shared" si="150"/>
        <v>23873.599999999999</v>
      </c>
      <c r="CH264" s="6">
        <f t="shared" si="151"/>
        <v>27746.12</v>
      </c>
      <c r="CL264" s="82"/>
      <c r="CM264" s="6">
        <f t="shared" si="152"/>
        <v>23873.599999999999</v>
      </c>
      <c r="CN264" s="6">
        <f t="shared" si="153"/>
        <v>29106.359999999997</v>
      </c>
    </row>
    <row r="265" spans="1:92" x14ac:dyDescent="0.25">
      <c r="A265" s="22">
        <v>262</v>
      </c>
      <c r="B265" s="23">
        <v>259</v>
      </c>
      <c r="C265" s="24" t="s">
        <v>14</v>
      </c>
      <c r="D265" s="53" t="s">
        <v>1559</v>
      </c>
      <c r="E265" s="23">
        <v>401586</v>
      </c>
      <c r="F265" s="23">
        <v>10035220928</v>
      </c>
      <c r="G265" s="24" t="s">
        <v>1560</v>
      </c>
      <c r="H265" s="71" t="str">
        <f t="shared" si="159"/>
        <v>100530-10035220928</v>
      </c>
      <c r="I265" s="23">
        <v>100530</v>
      </c>
      <c r="J265" s="24" t="s">
        <v>1558</v>
      </c>
      <c r="K265" s="24" t="s">
        <v>19</v>
      </c>
      <c r="L265" s="24" t="s">
        <v>125</v>
      </c>
      <c r="M265" s="24" t="s">
        <v>21</v>
      </c>
      <c r="N265" s="25">
        <v>45108</v>
      </c>
      <c r="O265" s="25">
        <v>45473</v>
      </c>
      <c r="P265" s="10"/>
      <c r="Q265" s="10"/>
      <c r="R265" s="10"/>
      <c r="S265" s="11"/>
      <c r="T265" s="14"/>
      <c r="U265" s="14"/>
      <c r="V265" s="14"/>
      <c r="W265" s="14"/>
      <c r="X265" s="18"/>
      <c r="Y265" s="18"/>
      <c r="Z265" s="18">
        <v>116.37</v>
      </c>
      <c r="AA265" s="18" t="s">
        <v>1735</v>
      </c>
      <c r="AB265" s="6"/>
      <c r="AC265" s="26">
        <v>2283</v>
      </c>
      <c r="AD265" s="26">
        <v>202</v>
      </c>
      <c r="AE265" s="26"/>
      <c r="AF265" s="26"/>
      <c r="AG265" s="26"/>
      <c r="AH265" s="26">
        <v>2</v>
      </c>
      <c r="AI265" s="26"/>
      <c r="AJ265" s="26"/>
      <c r="AK265" s="26"/>
      <c r="AL265" s="26"/>
      <c r="AM265" s="26"/>
      <c r="AN265" s="26">
        <v>129</v>
      </c>
      <c r="AO265" s="26"/>
      <c r="AP265" s="26"/>
      <c r="AQ265" s="26">
        <v>17</v>
      </c>
      <c r="AR265" s="26"/>
      <c r="AS265" s="26"/>
      <c r="AT265" s="26"/>
      <c r="AU265" s="26"/>
      <c r="AV265" s="26"/>
      <c r="AW265" s="26">
        <v>31</v>
      </c>
      <c r="AX265" s="26">
        <v>2</v>
      </c>
      <c r="AY265" s="26">
        <v>155</v>
      </c>
      <c r="AZ265" s="26">
        <v>6</v>
      </c>
      <c r="BA265" s="26"/>
      <c r="BB265" s="26">
        <v>10</v>
      </c>
      <c r="BC265" s="26"/>
      <c r="BD265" s="26"/>
      <c r="BE265" s="26"/>
      <c r="BF265" s="26"/>
      <c r="BG265" s="26"/>
      <c r="BH265" s="26">
        <f t="shared" si="160"/>
        <v>554</v>
      </c>
      <c r="BI265" s="6">
        <f t="shared" ref="BI265:BI285" si="164">Z265</f>
        <v>116.37</v>
      </c>
      <c r="BJ265" s="6">
        <f t="shared" si="141"/>
        <v>135.29999999999998</v>
      </c>
      <c r="BL265" s="48">
        <f>VLOOKUP(H265,[1]NOI!F:K,6,FALSE)*-1</f>
        <v>-53.38</v>
      </c>
      <c r="BM265" s="6">
        <f t="shared" si="161"/>
        <v>81.919999999999987</v>
      </c>
      <c r="BN265" s="6">
        <f t="shared" si="162"/>
        <v>18.929999999999978</v>
      </c>
      <c r="BO265" s="82">
        <f t="shared" si="163"/>
        <v>0.13991130820399098</v>
      </c>
      <c r="BP265" s="6">
        <f t="shared" si="142"/>
        <v>265672.71000000002</v>
      </c>
      <c r="BQ265" s="6">
        <f t="shared" si="143"/>
        <v>308889.89999999997</v>
      </c>
      <c r="BU265" s="6">
        <f t="shared" si="144"/>
        <v>141.89999999999998</v>
      </c>
      <c r="BW265" s="48">
        <f t="shared" ref="BW265:BW285" si="165">BL265</f>
        <v>-53.38</v>
      </c>
      <c r="BX265" s="6">
        <f t="shared" si="145"/>
        <v>88.519999999999982</v>
      </c>
      <c r="BY265" s="6">
        <f t="shared" si="146"/>
        <v>25.529999999999973</v>
      </c>
      <c r="BZ265" s="82">
        <f t="shared" si="147"/>
        <v>0.17991543340380534</v>
      </c>
      <c r="CA265" s="6">
        <f t="shared" si="148"/>
        <v>265672.71000000002</v>
      </c>
      <c r="CB265" s="6">
        <f t="shared" si="149"/>
        <v>323957.69999999995</v>
      </c>
      <c r="CF265" s="82"/>
      <c r="CG265" s="6">
        <f t="shared" si="150"/>
        <v>64468.98</v>
      </c>
      <c r="CH265" s="6">
        <f t="shared" si="151"/>
        <v>74956.2</v>
      </c>
      <c r="CL265" s="82"/>
      <c r="CM265" s="6">
        <f t="shared" si="152"/>
        <v>64468.98</v>
      </c>
      <c r="CN265" s="6">
        <f t="shared" si="153"/>
        <v>78612.599999999991</v>
      </c>
    </row>
    <row r="266" spans="1:92" x14ac:dyDescent="0.25">
      <c r="A266" s="22">
        <v>263</v>
      </c>
      <c r="B266" s="23">
        <v>260</v>
      </c>
      <c r="C266" s="24" t="s">
        <v>14</v>
      </c>
      <c r="D266" s="53" t="s">
        <v>1561</v>
      </c>
      <c r="E266" s="23">
        <v>401626</v>
      </c>
      <c r="F266" s="23">
        <v>10021540928</v>
      </c>
      <c r="G266" s="24" t="s">
        <v>1562</v>
      </c>
      <c r="H266" s="71" t="str">
        <f t="shared" si="159"/>
        <v>100530-10021540928</v>
      </c>
      <c r="I266" s="23">
        <v>100530</v>
      </c>
      <c r="J266" s="24" t="s">
        <v>1558</v>
      </c>
      <c r="K266" s="24" t="s">
        <v>19</v>
      </c>
      <c r="L266" s="24" t="s">
        <v>1563</v>
      </c>
      <c r="M266" s="24" t="s">
        <v>21</v>
      </c>
      <c r="N266" s="25">
        <v>45108</v>
      </c>
      <c r="O266" s="25">
        <v>45473</v>
      </c>
      <c r="P266" s="10"/>
      <c r="Q266" s="10"/>
      <c r="R266" s="10"/>
      <c r="S266" s="11"/>
      <c r="T266" s="14"/>
      <c r="U266" s="14"/>
      <c r="V266" s="14"/>
      <c r="W266" s="14"/>
      <c r="X266" s="18"/>
      <c r="Y266" s="18"/>
      <c r="Z266" s="18">
        <v>74.56</v>
      </c>
      <c r="AA266" s="18" t="s">
        <v>1735</v>
      </c>
      <c r="AB266" s="6"/>
      <c r="AC266" s="26">
        <v>8608</v>
      </c>
      <c r="AD266" s="26">
        <v>330</v>
      </c>
      <c r="AE266" s="26">
        <v>23</v>
      </c>
      <c r="AF266" s="26"/>
      <c r="AG266" s="26">
        <v>602</v>
      </c>
      <c r="AH266" s="26">
        <v>81</v>
      </c>
      <c r="AI266" s="26"/>
      <c r="AJ266" s="26">
        <v>7</v>
      </c>
      <c r="AK266" s="26">
        <v>333</v>
      </c>
      <c r="AL266" s="26">
        <v>101</v>
      </c>
      <c r="AM266" s="26"/>
      <c r="AN266" s="26"/>
      <c r="AO266" s="26"/>
      <c r="AP266" s="26"/>
      <c r="AQ266" s="26">
        <v>2</v>
      </c>
      <c r="AR266" s="26"/>
      <c r="AS266" s="26">
        <v>376</v>
      </c>
      <c r="AT266" s="26">
        <v>4</v>
      </c>
      <c r="AU266" s="26">
        <v>256</v>
      </c>
      <c r="AV266" s="26">
        <v>15</v>
      </c>
      <c r="AW266" s="26">
        <v>397</v>
      </c>
      <c r="AX266" s="26">
        <v>110</v>
      </c>
      <c r="AY266" s="26">
        <v>215</v>
      </c>
      <c r="AZ266" s="26">
        <v>74</v>
      </c>
      <c r="BA266" s="26">
        <v>10</v>
      </c>
      <c r="BB266" s="26">
        <v>54</v>
      </c>
      <c r="BC266" s="26"/>
      <c r="BD266" s="26">
        <v>4</v>
      </c>
      <c r="BE266" s="26">
        <v>34</v>
      </c>
      <c r="BF266" s="26">
        <v>4</v>
      </c>
      <c r="BG266" s="26"/>
      <c r="BH266" s="26">
        <f t="shared" si="160"/>
        <v>3032</v>
      </c>
      <c r="BI266" s="6">
        <f t="shared" si="164"/>
        <v>74.56</v>
      </c>
      <c r="BJ266" s="6">
        <f t="shared" si="141"/>
        <v>86.68</v>
      </c>
      <c r="BL266" s="48">
        <f>VLOOKUP(H266,[1]NOI!F:K,6,FALSE)*-1</f>
        <v>-18.96</v>
      </c>
      <c r="BM266" s="6">
        <f t="shared" si="161"/>
        <v>67.72</v>
      </c>
      <c r="BN266" s="6">
        <f t="shared" si="162"/>
        <v>12.120000000000005</v>
      </c>
      <c r="BO266" s="82">
        <f t="shared" si="163"/>
        <v>0.13982464236271347</v>
      </c>
      <c r="BP266" s="6">
        <f t="shared" si="142"/>
        <v>641812.47999999998</v>
      </c>
      <c r="BQ266" s="6">
        <f t="shared" si="143"/>
        <v>746141.44000000006</v>
      </c>
      <c r="BU266" s="6">
        <f t="shared" si="144"/>
        <v>90.910000000000011</v>
      </c>
      <c r="BW266" s="48">
        <f t="shared" si="165"/>
        <v>-18.96</v>
      </c>
      <c r="BX266" s="6">
        <f t="shared" si="145"/>
        <v>71.950000000000017</v>
      </c>
      <c r="BY266" s="6">
        <f t="shared" si="146"/>
        <v>16.350000000000009</v>
      </c>
      <c r="BZ266" s="82">
        <f t="shared" si="147"/>
        <v>0.17984820151798489</v>
      </c>
      <c r="CA266" s="6">
        <f t="shared" si="148"/>
        <v>641812.47999999998</v>
      </c>
      <c r="CB266" s="6">
        <f t="shared" si="149"/>
        <v>782553.28000000014</v>
      </c>
      <c r="CF266" s="82"/>
      <c r="CG266" s="6">
        <f t="shared" si="150"/>
        <v>226065.92000000001</v>
      </c>
      <c r="CH266" s="6">
        <f t="shared" si="151"/>
        <v>262813.76</v>
      </c>
      <c r="CL266" s="82"/>
      <c r="CM266" s="6">
        <f t="shared" si="152"/>
        <v>226065.92000000001</v>
      </c>
      <c r="CN266" s="6">
        <f t="shared" si="153"/>
        <v>275639.12000000005</v>
      </c>
    </row>
    <row r="267" spans="1:92" x14ac:dyDescent="0.25">
      <c r="A267" s="22">
        <v>264</v>
      </c>
      <c r="B267" s="23">
        <v>261</v>
      </c>
      <c r="C267" s="24" t="s">
        <v>14</v>
      </c>
      <c r="D267" s="53" t="s">
        <v>1564</v>
      </c>
      <c r="E267" s="23">
        <v>403544</v>
      </c>
      <c r="F267" s="23">
        <v>10703340928</v>
      </c>
      <c r="G267" s="24" t="s">
        <v>1565</v>
      </c>
      <c r="H267" s="71" t="str">
        <f t="shared" si="159"/>
        <v>100530-10703340928</v>
      </c>
      <c r="I267" s="23">
        <v>100530</v>
      </c>
      <c r="J267" s="24" t="s">
        <v>1558</v>
      </c>
      <c r="K267" s="24" t="s">
        <v>19</v>
      </c>
      <c r="L267" s="24" t="s">
        <v>1566</v>
      </c>
      <c r="M267" s="24" t="s">
        <v>21</v>
      </c>
      <c r="N267" s="25">
        <v>45108</v>
      </c>
      <c r="O267" s="25">
        <v>45473</v>
      </c>
      <c r="P267" s="10"/>
      <c r="Q267" s="10"/>
      <c r="R267" s="10"/>
      <c r="S267" s="11"/>
      <c r="T267" s="14"/>
      <c r="U267" s="14"/>
      <c r="V267" s="14"/>
      <c r="W267" s="14"/>
      <c r="X267" s="18"/>
      <c r="Y267" s="18"/>
      <c r="Z267" s="18">
        <v>73.430000000000007</v>
      </c>
      <c r="AA267" s="18" t="s">
        <v>1735</v>
      </c>
      <c r="AB267" s="6"/>
      <c r="AC267" s="26">
        <v>8467</v>
      </c>
      <c r="AD267" s="26">
        <v>49</v>
      </c>
      <c r="AE267" s="26">
        <v>1</v>
      </c>
      <c r="AF267" s="26">
        <v>29</v>
      </c>
      <c r="AG267" s="26">
        <v>23</v>
      </c>
      <c r="AH267" s="26">
        <v>1</v>
      </c>
      <c r="AI267" s="26">
        <v>135</v>
      </c>
      <c r="AJ267" s="26"/>
      <c r="AK267" s="26"/>
      <c r="AL267" s="26">
        <v>8</v>
      </c>
      <c r="AM267" s="26"/>
      <c r="AN267" s="26">
        <v>674</v>
      </c>
      <c r="AO267" s="26"/>
      <c r="AP267" s="26">
        <v>36</v>
      </c>
      <c r="AQ267" s="26">
        <v>70</v>
      </c>
      <c r="AR267" s="26">
        <v>20</v>
      </c>
      <c r="AS267" s="26">
        <v>75</v>
      </c>
      <c r="AT267" s="26">
        <v>43</v>
      </c>
      <c r="AU267" s="26">
        <v>73</v>
      </c>
      <c r="AV267" s="26"/>
      <c r="AW267" s="26">
        <v>253</v>
      </c>
      <c r="AX267" s="26">
        <v>78</v>
      </c>
      <c r="AY267" s="26">
        <v>30</v>
      </c>
      <c r="AZ267" s="26">
        <v>80</v>
      </c>
      <c r="BA267" s="26"/>
      <c r="BB267" s="26">
        <v>21</v>
      </c>
      <c r="BC267" s="26">
        <v>74</v>
      </c>
      <c r="BD267" s="26">
        <v>23</v>
      </c>
      <c r="BE267" s="26"/>
      <c r="BF267" s="26">
        <v>25</v>
      </c>
      <c r="BG267" s="26">
        <v>113</v>
      </c>
      <c r="BH267" s="26">
        <f t="shared" si="160"/>
        <v>1934</v>
      </c>
      <c r="BI267" s="6">
        <f t="shared" si="164"/>
        <v>73.430000000000007</v>
      </c>
      <c r="BJ267" s="6">
        <f t="shared" si="141"/>
        <v>85.37</v>
      </c>
      <c r="BL267" s="48">
        <f>VLOOKUP(H267,[1]NOI!F:K,6,FALSE)*-1</f>
        <v>-19.34</v>
      </c>
      <c r="BM267" s="6">
        <f t="shared" si="161"/>
        <v>66.03</v>
      </c>
      <c r="BN267" s="6">
        <f t="shared" si="162"/>
        <v>11.939999999999998</v>
      </c>
      <c r="BO267" s="82">
        <f t="shared" si="163"/>
        <v>0.13986177814220449</v>
      </c>
      <c r="BP267" s="6">
        <f t="shared" si="142"/>
        <v>621731.81000000006</v>
      </c>
      <c r="BQ267" s="6">
        <f t="shared" si="143"/>
        <v>722827.79</v>
      </c>
      <c r="BU267" s="6">
        <f t="shared" si="144"/>
        <v>89.53</v>
      </c>
      <c r="BW267" s="48">
        <f t="shared" si="165"/>
        <v>-19.34</v>
      </c>
      <c r="BX267" s="6">
        <f t="shared" si="145"/>
        <v>70.19</v>
      </c>
      <c r="BY267" s="6">
        <f t="shared" si="146"/>
        <v>16.099999999999994</v>
      </c>
      <c r="BZ267" s="82">
        <f t="shared" si="147"/>
        <v>0.17982799061766999</v>
      </c>
      <c r="CA267" s="6">
        <f t="shared" si="148"/>
        <v>621731.81000000006</v>
      </c>
      <c r="CB267" s="6">
        <f t="shared" si="149"/>
        <v>758050.51</v>
      </c>
      <c r="CF267" s="82"/>
      <c r="CG267" s="6">
        <f t="shared" si="150"/>
        <v>142013.62000000002</v>
      </c>
      <c r="CH267" s="6">
        <f t="shared" si="151"/>
        <v>165105.58000000002</v>
      </c>
      <c r="CL267" s="82"/>
      <c r="CM267" s="6">
        <f t="shared" si="152"/>
        <v>142013.62000000002</v>
      </c>
      <c r="CN267" s="6">
        <f t="shared" si="153"/>
        <v>173151.02</v>
      </c>
    </row>
    <row r="268" spans="1:92" x14ac:dyDescent="0.25">
      <c r="A268" s="22">
        <v>265</v>
      </c>
      <c r="B268" s="23">
        <v>262</v>
      </c>
      <c r="C268" s="24" t="s">
        <v>14</v>
      </c>
      <c r="D268" s="53" t="s">
        <v>1567</v>
      </c>
      <c r="E268" s="23">
        <v>403682</v>
      </c>
      <c r="F268" s="23">
        <v>10703120928</v>
      </c>
      <c r="G268" s="24" t="s">
        <v>1568</v>
      </c>
      <c r="H268" s="71" t="str">
        <f t="shared" si="159"/>
        <v>100530-10703120928</v>
      </c>
      <c r="I268" s="23">
        <v>100530</v>
      </c>
      <c r="J268" s="24" t="s">
        <v>1558</v>
      </c>
      <c r="K268" s="24" t="s">
        <v>19</v>
      </c>
      <c r="L268" s="24" t="s">
        <v>1569</v>
      </c>
      <c r="M268" s="24" t="s">
        <v>21</v>
      </c>
      <c r="N268" s="25">
        <v>45108</v>
      </c>
      <c r="O268" s="25">
        <v>45473</v>
      </c>
      <c r="P268" s="10"/>
      <c r="Q268" s="10"/>
      <c r="R268" s="10"/>
      <c r="S268" s="11"/>
      <c r="T268" s="14"/>
      <c r="U268" s="14"/>
      <c r="V268" s="14"/>
      <c r="W268" s="14"/>
      <c r="X268" s="18"/>
      <c r="Y268" s="18"/>
      <c r="Z268" s="18">
        <v>109.52</v>
      </c>
      <c r="AA268" s="18" t="s">
        <v>1735</v>
      </c>
      <c r="AB268" s="6"/>
      <c r="AC268" s="26">
        <v>2674</v>
      </c>
      <c r="AD268" s="26"/>
      <c r="AE268" s="26">
        <v>1</v>
      </c>
      <c r="AF268" s="26"/>
      <c r="AG268" s="26"/>
      <c r="AH268" s="26"/>
      <c r="AI268" s="26"/>
      <c r="AJ268" s="26">
        <v>38</v>
      </c>
      <c r="AK268" s="26"/>
      <c r="AL268" s="26"/>
      <c r="AM268" s="26">
        <v>172</v>
      </c>
      <c r="AN268" s="26">
        <v>52</v>
      </c>
      <c r="AO268" s="26"/>
      <c r="AP268" s="26"/>
      <c r="AQ268" s="26">
        <v>572</v>
      </c>
      <c r="AR268" s="26"/>
      <c r="AS268" s="26"/>
      <c r="AT268" s="26"/>
      <c r="AU268" s="26"/>
      <c r="AV268" s="26"/>
      <c r="AW268" s="26"/>
      <c r="AX268" s="26">
        <v>3</v>
      </c>
      <c r="AY268" s="26"/>
      <c r="AZ268" s="26"/>
      <c r="BA268" s="26"/>
      <c r="BB268" s="26">
        <v>18</v>
      </c>
      <c r="BC268" s="26"/>
      <c r="BD268" s="26"/>
      <c r="BE268" s="26"/>
      <c r="BF268" s="26"/>
      <c r="BG268" s="26">
        <v>277</v>
      </c>
      <c r="BH268" s="26">
        <f t="shared" si="160"/>
        <v>1133</v>
      </c>
      <c r="BI268" s="6">
        <f t="shared" si="164"/>
        <v>109.52</v>
      </c>
      <c r="BJ268" s="6">
        <f t="shared" si="141"/>
        <v>127.33</v>
      </c>
      <c r="BL268" s="48">
        <f>VLOOKUP(H268,[1]NOI!F:K,6,FALSE)*-1</f>
        <v>-43.68</v>
      </c>
      <c r="BM268" s="6">
        <f t="shared" si="161"/>
        <v>83.65</v>
      </c>
      <c r="BN268" s="6">
        <f t="shared" si="162"/>
        <v>17.810000000000002</v>
      </c>
      <c r="BO268" s="82">
        <f t="shared" si="163"/>
        <v>0.13987277153852198</v>
      </c>
      <c r="BP268" s="6">
        <f t="shared" si="142"/>
        <v>292856.48</v>
      </c>
      <c r="BQ268" s="6">
        <f t="shared" si="143"/>
        <v>340480.42</v>
      </c>
      <c r="BU268" s="6">
        <f t="shared" si="144"/>
        <v>133.54999999999998</v>
      </c>
      <c r="BW268" s="48">
        <f t="shared" si="165"/>
        <v>-43.68</v>
      </c>
      <c r="BX268" s="6">
        <f t="shared" si="145"/>
        <v>89.869999999999976</v>
      </c>
      <c r="BY268" s="6">
        <f t="shared" si="146"/>
        <v>24.029999999999987</v>
      </c>
      <c r="BZ268" s="82">
        <f t="shared" si="147"/>
        <v>0.1799326095095469</v>
      </c>
      <c r="CA268" s="6">
        <f t="shared" si="148"/>
        <v>292856.48</v>
      </c>
      <c r="CB268" s="6">
        <f t="shared" si="149"/>
        <v>357112.69999999995</v>
      </c>
      <c r="CF268" s="82"/>
      <c r="CG268" s="6">
        <f t="shared" si="150"/>
        <v>124086.15999999999</v>
      </c>
      <c r="CH268" s="6">
        <f t="shared" si="151"/>
        <v>144264.88999999998</v>
      </c>
      <c r="CL268" s="82"/>
      <c r="CM268" s="6">
        <f t="shared" si="152"/>
        <v>124086.15999999999</v>
      </c>
      <c r="CN268" s="6">
        <f t="shared" si="153"/>
        <v>151312.15</v>
      </c>
    </row>
    <row r="269" spans="1:92" x14ac:dyDescent="0.25">
      <c r="A269" s="22">
        <v>266</v>
      </c>
      <c r="B269" s="23">
        <v>263</v>
      </c>
      <c r="C269" s="24" t="s">
        <v>14</v>
      </c>
      <c r="D269" s="53" t="s">
        <v>1570</v>
      </c>
      <c r="E269" s="23">
        <v>403683</v>
      </c>
      <c r="F269" s="23">
        <v>10703020928</v>
      </c>
      <c r="G269" s="24" t="s">
        <v>1571</v>
      </c>
      <c r="H269" s="71" t="str">
        <f t="shared" si="159"/>
        <v>100530-10703020928</v>
      </c>
      <c r="I269" s="23">
        <v>100530</v>
      </c>
      <c r="J269" s="24" t="s">
        <v>1558</v>
      </c>
      <c r="K269" s="24" t="s">
        <v>19</v>
      </c>
      <c r="L269" s="24" t="s">
        <v>1572</v>
      </c>
      <c r="M269" s="24" t="s">
        <v>21</v>
      </c>
      <c r="N269" s="25">
        <v>45108</v>
      </c>
      <c r="O269" s="25">
        <v>45473</v>
      </c>
      <c r="P269" s="10"/>
      <c r="Q269" s="10"/>
      <c r="R269" s="10"/>
      <c r="S269" s="11"/>
      <c r="T269" s="14"/>
      <c r="U269" s="14"/>
      <c r="V269" s="14"/>
      <c r="W269" s="14"/>
      <c r="X269" s="18"/>
      <c r="Y269" s="18"/>
      <c r="Z269" s="18">
        <v>106.51</v>
      </c>
      <c r="AA269" s="18" t="s">
        <v>1735</v>
      </c>
      <c r="AB269" s="6"/>
      <c r="AC269" s="26">
        <v>7000</v>
      </c>
      <c r="AD269" s="26"/>
      <c r="AE269" s="26">
        <v>3</v>
      </c>
      <c r="AF269" s="26"/>
      <c r="AG269" s="26"/>
      <c r="AH269" s="26"/>
      <c r="AI269" s="26">
        <v>52</v>
      </c>
      <c r="AJ269" s="26">
        <v>38</v>
      </c>
      <c r="AK269" s="26"/>
      <c r="AL269" s="26"/>
      <c r="AM269" s="26">
        <v>465</v>
      </c>
      <c r="AN269" s="26">
        <v>301</v>
      </c>
      <c r="AO269" s="26"/>
      <c r="AP269" s="26"/>
      <c r="AQ269" s="26">
        <v>510</v>
      </c>
      <c r="AR269" s="26"/>
      <c r="AS269" s="26"/>
      <c r="AT269" s="26"/>
      <c r="AU269" s="26">
        <v>67</v>
      </c>
      <c r="AV269" s="26"/>
      <c r="AW269" s="26"/>
      <c r="AX269" s="26"/>
      <c r="AY269" s="26"/>
      <c r="AZ269" s="26"/>
      <c r="BA269" s="26"/>
      <c r="BB269" s="26">
        <v>25</v>
      </c>
      <c r="BC269" s="26"/>
      <c r="BD269" s="26"/>
      <c r="BE269" s="26"/>
      <c r="BF269" s="26"/>
      <c r="BG269" s="26">
        <v>105</v>
      </c>
      <c r="BH269" s="26">
        <f t="shared" si="160"/>
        <v>1566</v>
      </c>
      <c r="BI269" s="6">
        <f t="shared" si="164"/>
        <v>106.51</v>
      </c>
      <c r="BJ269" s="6">
        <f t="shared" si="141"/>
        <v>123.83</v>
      </c>
      <c r="BL269" s="48">
        <f>VLOOKUP(H269,[1]NOI!F:K,6,FALSE)*-1</f>
        <v>-43.68</v>
      </c>
      <c r="BM269" s="6">
        <f t="shared" si="161"/>
        <v>80.150000000000006</v>
      </c>
      <c r="BN269" s="6">
        <f t="shared" si="162"/>
        <v>17.319999999999993</v>
      </c>
      <c r="BO269" s="82">
        <f t="shared" si="163"/>
        <v>0.13986917548251629</v>
      </c>
      <c r="BP269" s="6">
        <f t="shared" si="142"/>
        <v>745570</v>
      </c>
      <c r="BQ269" s="6">
        <f t="shared" si="143"/>
        <v>866810</v>
      </c>
      <c r="BU269" s="6">
        <f t="shared" si="144"/>
        <v>129.88</v>
      </c>
      <c r="BW269" s="48">
        <f t="shared" si="165"/>
        <v>-43.68</v>
      </c>
      <c r="BX269" s="6">
        <f t="shared" si="145"/>
        <v>86.199999999999989</v>
      </c>
      <c r="BY269" s="6">
        <f t="shared" si="146"/>
        <v>23.36999999999999</v>
      </c>
      <c r="BZ269" s="82">
        <f t="shared" si="147"/>
        <v>0.17993532491530637</v>
      </c>
      <c r="CA269" s="6">
        <f t="shared" si="148"/>
        <v>745570</v>
      </c>
      <c r="CB269" s="6">
        <f t="shared" si="149"/>
        <v>909160</v>
      </c>
      <c r="CF269" s="82"/>
      <c r="CG269" s="6">
        <f t="shared" si="150"/>
        <v>166794.66</v>
      </c>
      <c r="CH269" s="6">
        <f t="shared" si="151"/>
        <v>193917.78</v>
      </c>
      <c r="CL269" s="82"/>
      <c r="CM269" s="6">
        <f t="shared" si="152"/>
        <v>166794.66</v>
      </c>
      <c r="CN269" s="6">
        <f t="shared" si="153"/>
        <v>203392.08</v>
      </c>
    </row>
    <row r="270" spans="1:92" x14ac:dyDescent="0.25">
      <c r="A270" s="22">
        <v>267</v>
      </c>
      <c r="B270" s="23">
        <v>264</v>
      </c>
      <c r="C270" s="24" t="s">
        <v>14</v>
      </c>
      <c r="D270" s="53" t="s">
        <v>1573</v>
      </c>
      <c r="E270" s="23">
        <v>404679</v>
      </c>
      <c r="F270" s="23">
        <v>10703040928</v>
      </c>
      <c r="G270" s="24" t="s">
        <v>1574</v>
      </c>
      <c r="H270" s="71" t="str">
        <f t="shared" si="159"/>
        <v>100530-10703040928</v>
      </c>
      <c r="I270" s="23">
        <v>100530</v>
      </c>
      <c r="J270" s="24" t="s">
        <v>1558</v>
      </c>
      <c r="K270" s="24" t="s">
        <v>19</v>
      </c>
      <c r="L270" s="24" t="s">
        <v>1575</v>
      </c>
      <c r="M270" s="24" t="s">
        <v>21</v>
      </c>
      <c r="N270" s="25">
        <v>45108</v>
      </c>
      <c r="O270" s="25">
        <v>45473</v>
      </c>
      <c r="P270" s="10"/>
      <c r="Q270" s="10"/>
      <c r="R270" s="10"/>
      <c r="S270" s="11"/>
      <c r="T270" s="14"/>
      <c r="U270" s="14"/>
      <c r="V270" s="14"/>
      <c r="W270" s="14"/>
      <c r="X270" s="18"/>
      <c r="Y270" s="18"/>
      <c r="Z270" s="18">
        <v>82.53</v>
      </c>
      <c r="AA270" s="18" t="s">
        <v>1735</v>
      </c>
      <c r="AB270" s="6"/>
      <c r="AC270" s="26">
        <v>200</v>
      </c>
      <c r="AD270" s="26">
        <v>33</v>
      </c>
      <c r="AE270" s="26">
        <v>29</v>
      </c>
      <c r="AF270" s="26"/>
      <c r="AG270" s="26">
        <v>14</v>
      </c>
      <c r="AH270" s="26"/>
      <c r="AI270" s="26">
        <v>206</v>
      </c>
      <c r="AJ270" s="26">
        <v>32</v>
      </c>
      <c r="AK270" s="26"/>
      <c r="AL270" s="26"/>
      <c r="AM270" s="26"/>
      <c r="AN270" s="26"/>
      <c r="AO270" s="26"/>
      <c r="AP270" s="26"/>
      <c r="AQ270" s="26">
        <v>56</v>
      </c>
      <c r="AR270" s="26"/>
      <c r="AS270" s="26">
        <v>16</v>
      </c>
      <c r="AT270" s="26">
        <v>26</v>
      </c>
      <c r="AU270" s="26">
        <v>19</v>
      </c>
      <c r="AV270" s="26">
        <v>123</v>
      </c>
      <c r="AW270" s="26">
        <v>5</v>
      </c>
      <c r="AX270" s="26">
        <v>12</v>
      </c>
      <c r="AY270" s="26"/>
      <c r="AZ270" s="26"/>
      <c r="BA270" s="26"/>
      <c r="BB270" s="26">
        <v>24</v>
      </c>
      <c r="BC270" s="26">
        <v>90</v>
      </c>
      <c r="BD270" s="26">
        <v>22</v>
      </c>
      <c r="BE270" s="26">
        <v>4</v>
      </c>
      <c r="BF270" s="26">
        <v>177</v>
      </c>
      <c r="BG270" s="26">
        <v>207</v>
      </c>
      <c r="BH270" s="26">
        <f t="shared" si="160"/>
        <v>1095</v>
      </c>
      <c r="BI270" s="6">
        <f t="shared" si="164"/>
        <v>82.53</v>
      </c>
      <c r="BJ270" s="6">
        <f t="shared" si="141"/>
        <v>95.95</v>
      </c>
      <c r="BL270" s="48">
        <f>VLOOKUP(H270,[1]NOI!F:K,6,FALSE)*-1</f>
        <v>-24.29</v>
      </c>
      <c r="BM270" s="6">
        <f t="shared" si="161"/>
        <v>71.66</v>
      </c>
      <c r="BN270" s="6">
        <f t="shared" si="162"/>
        <v>13.420000000000002</v>
      </c>
      <c r="BO270" s="82">
        <f t="shared" si="163"/>
        <v>0.13986451276706618</v>
      </c>
      <c r="BP270" s="6">
        <f t="shared" si="142"/>
        <v>16506</v>
      </c>
      <c r="BQ270" s="6">
        <f t="shared" si="143"/>
        <v>19190</v>
      </c>
      <c r="BU270" s="6">
        <f t="shared" si="144"/>
        <v>100.63000000000001</v>
      </c>
      <c r="BW270" s="48">
        <f t="shared" si="165"/>
        <v>-24.29</v>
      </c>
      <c r="BX270" s="6">
        <f t="shared" si="145"/>
        <v>76.34</v>
      </c>
      <c r="BY270" s="6">
        <f t="shared" si="146"/>
        <v>18.100000000000009</v>
      </c>
      <c r="BZ270" s="82">
        <f t="shared" si="147"/>
        <v>0.1798668389148366</v>
      </c>
      <c r="CA270" s="6">
        <f t="shared" si="148"/>
        <v>16506</v>
      </c>
      <c r="CB270" s="6">
        <f t="shared" si="149"/>
        <v>20126.000000000004</v>
      </c>
      <c r="CF270" s="82"/>
      <c r="CG270" s="6">
        <f t="shared" si="150"/>
        <v>90370.35</v>
      </c>
      <c r="CH270" s="6">
        <f t="shared" si="151"/>
        <v>105065.25</v>
      </c>
      <c r="CL270" s="82"/>
      <c r="CM270" s="6">
        <f t="shared" si="152"/>
        <v>90370.35</v>
      </c>
      <c r="CN270" s="6">
        <f t="shared" si="153"/>
        <v>110189.85</v>
      </c>
    </row>
    <row r="271" spans="1:92" x14ac:dyDescent="0.25">
      <c r="A271" s="22">
        <v>268</v>
      </c>
      <c r="B271" s="23">
        <v>265</v>
      </c>
      <c r="C271" s="24" t="s">
        <v>14</v>
      </c>
      <c r="D271" s="53" t="s">
        <v>1576</v>
      </c>
      <c r="E271" s="23">
        <v>404680</v>
      </c>
      <c r="F271" s="23">
        <v>10703140928</v>
      </c>
      <c r="G271" s="24" t="s">
        <v>1577</v>
      </c>
      <c r="H271" s="71" t="str">
        <f t="shared" si="159"/>
        <v>100530-10703140928</v>
      </c>
      <c r="I271" s="23">
        <v>100530</v>
      </c>
      <c r="J271" s="24" t="s">
        <v>1558</v>
      </c>
      <c r="K271" s="24" t="s">
        <v>19</v>
      </c>
      <c r="L271" s="24" t="s">
        <v>1578</v>
      </c>
      <c r="M271" s="24" t="s">
        <v>21</v>
      </c>
      <c r="N271" s="25">
        <v>45108</v>
      </c>
      <c r="O271" s="25">
        <v>45473</v>
      </c>
      <c r="P271" s="10"/>
      <c r="Q271" s="10"/>
      <c r="R271" s="10"/>
      <c r="S271" s="11"/>
      <c r="T271" s="14"/>
      <c r="U271" s="14"/>
      <c r="V271" s="14"/>
      <c r="W271" s="14"/>
      <c r="X271" s="18"/>
      <c r="Y271" s="18"/>
      <c r="Z271" s="18">
        <v>80.44</v>
      </c>
      <c r="AA271" s="18" t="s">
        <v>1735</v>
      </c>
      <c r="AB271" s="6"/>
      <c r="AC271" s="26">
        <v>9633</v>
      </c>
      <c r="AD271" s="26">
        <v>440</v>
      </c>
      <c r="AE271" s="26">
        <v>26</v>
      </c>
      <c r="AF271" s="26">
        <v>1</v>
      </c>
      <c r="AG271" s="26">
        <v>121</v>
      </c>
      <c r="AH271" s="26">
        <v>33</v>
      </c>
      <c r="AI271" s="26">
        <v>190</v>
      </c>
      <c r="AJ271" s="26"/>
      <c r="AK271" s="26">
        <v>288</v>
      </c>
      <c r="AL271" s="26">
        <v>9</v>
      </c>
      <c r="AM271" s="26"/>
      <c r="AN271" s="26"/>
      <c r="AO271" s="26">
        <v>319</v>
      </c>
      <c r="AP271" s="26">
        <v>2</v>
      </c>
      <c r="AQ271" s="26">
        <v>15</v>
      </c>
      <c r="AR271" s="26">
        <v>17</v>
      </c>
      <c r="AS271" s="26">
        <v>374</v>
      </c>
      <c r="AT271" s="26">
        <v>5</v>
      </c>
      <c r="AU271" s="26">
        <v>153</v>
      </c>
      <c r="AV271" s="26">
        <v>34</v>
      </c>
      <c r="AW271" s="26">
        <v>163</v>
      </c>
      <c r="AX271" s="26">
        <v>12</v>
      </c>
      <c r="AY271" s="26">
        <v>142</v>
      </c>
      <c r="AZ271" s="26"/>
      <c r="BA271" s="26">
        <v>4</v>
      </c>
      <c r="BB271" s="26">
        <v>6</v>
      </c>
      <c r="BC271" s="26"/>
      <c r="BD271" s="26">
        <v>51</v>
      </c>
      <c r="BE271" s="26"/>
      <c r="BF271" s="26">
        <v>195</v>
      </c>
      <c r="BG271" s="26">
        <v>175</v>
      </c>
      <c r="BH271" s="26">
        <f t="shared" si="160"/>
        <v>2775</v>
      </c>
      <c r="BI271" s="6">
        <f t="shared" si="164"/>
        <v>80.44</v>
      </c>
      <c r="BJ271" s="6">
        <f t="shared" si="141"/>
        <v>93.52000000000001</v>
      </c>
      <c r="BL271" s="48">
        <f>VLOOKUP(H271,[1]NOI!F:K,6,FALSE)*-1</f>
        <v>-22.17</v>
      </c>
      <c r="BM271" s="6">
        <f t="shared" si="161"/>
        <v>71.350000000000009</v>
      </c>
      <c r="BN271" s="6">
        <f t="shared" si="162"/>
        <v>13.080000000000013</v>
      </c>
      <c r="BO271" s="82">
        <f t="shared" si="163"/>
        <v>0.13986313088109506</v>
      </c>
      <c r="BP271" s="6">
        <f t="shared" si="142"/>
        <v>774878.52</v>
      </c>
      <c r="BQ271" s="6">
        <f t="shared" si="143"/>
        <v>900878.16000000015</v>
      </c>
      <c r="BU271" s="6">
        <f t="shared" si="144"/>
        <v>98.08</v>
      </c>
      <c r="BW271" s="48">
        <f t="shared" si="165"/>
        <v>-22.17</v>
      </c>
      <c r="BX271" s="6">
        <f t="shared" si="145"/>
        <v>75.91</v>
      </c>
      <c r="BY271" s="6">
        <f t="shared" si="146"/>
        <v>17.64</v>
      </c>
      <c r="BZ271" s="82">
        <f t="shared" si="147"/>
        <v>0.17985318107667211</v>
      </c>
      <c r="CA271" s="6">
        <f t="shared" si="148"/>
        <v>774878.52</v>
      </c>
      <c r="CB271" s="6">
        <f t="shared" si="149"/>
        <v>944804.64</v>
      </c>
      <c r="CF271" s="82"/>
      <c r="CG271" s="6">
        <f t="shared" si="150"/>
        <v>223221</v>
      </c>
      <c r="CH271" s="6">
        <f t="shared" si="151"/>
        <v>259518.00000000003</v>
      </c>
      <c r="CL271" s="82"/>
      <c r="CM271" s="6">
        <f t="shared" si="152"/>
        <v>223221</v>
      </c>
      <c r="CN271" s="6">
        <f t="shared" si="153"/>
        <v>272172</v>
      </c>
    </row>
    <row r="272" spans="1:92" x14ac:dyDescent="0.25">
      <c r="A272" s="22">
        <v>269</v>
      </c>
      <c r="B272" s="23">
        <v>266</v>
      </c>
      <c r="C272" s="24" t="s">
        <v>14</v>
      </c>
      <c r="D272" s="53" t="s">
        <v>1579</v>
      </c>
      <c r="E272" s="23">
        <v>404687</v>
      </c>
      <c r="F272" s="23">
        <v>10021550928</v>
      </c>
      <c r="G272" s="24" t="s">
        <v>1580</v>
      </c>
      <c r="H272" s="71" t="str">
        <f t="shared" si="159"/>
        <v>100530-10021550928</v>
      </c>
      <c r="I272" s="23">
        <v>100530</v>
      </c>
      <c r="J272" s="24" t="s">
        <v>1558</v>
      </c>
      <c r="K272" s="24" t="s">
        <v>19</v>
      </c>
      <c r="L272" s="24" t="s">
        <v>1581</v>
      </c>
      <c r="M272" s="24" t="s">
        <v>21</v>
      </c>
      <c r="N272" s="25">
        <v>45108</v>
      </c>
      <c r="O272" s="25">
        <v>45473</v>
      </c>
      <c r="P272" s="10"/>
      <c r="Q272" s="10"/>
      <c r="R272" s="10"/>
      <c r="S272" s="11"/>
      <c r="T272" s="14"/>
      <c r="U272" s="14"/>
      <c r="V272" s="14"/>
      <c r="W272" s="14"/>
      <c r="X272" s="18"/>
      <c r="Y272" s="18"/>
      <c r="Z272" s="18">
        <v>68.63</v>
      </c>
      <c r="AA272" s="18" t="s">
        <v>1735</v>
      </c>
      <c r="AB272" s="6"/>
      <c r="AC272" s="26">
        <v>1202</v>
      </c>
      <c r="AD272" s="26"/>
      <c r="AE272" s="26">
        <v>33</v>
      </c>
      <c r="AF272" s="26"/>
      <c r="AG272" s="26">
        <v>1</v>
      </c>
      <c r="AH272" s="26"/>
      <c r="AI272" s="26">
        <v>62</v>
      </c>
      <c r="AJ272" s="26"/>
      <c r="AK272" s="26">
        <v>141</v>
      </c>
      <c r="AL272" s="26">
        <v>8</v>
      </c>
      <c r="AM272" s="26"/>
      <c r="AN272" s="26"/>
      <c r="AO272" s="26"/>
      <c r="AP272" s="26"/>
      <c r="AQ272" s="26">
        <v>29</v>
      </c>
      <c r="AR272" s="26">
        <v>2</v>
      </c>
      <c r="AS272" s="26"/>
      <c r="AT272" s="26"/>
      <c r="AU272" s="26"/>
      <c r="AV272" s="26"/>
      <c r="AW272" s="26"/>
      <c r="AX272" s="26"/>
      <c r="AY272" s="26">
        <v>20</v>
      </c>
      <c r="AZ272" s="26"/>
      <c r="BA272" s="26"/>
      <c r="BB272" s="26"/>
      <c r="BC272" s="26"/>
      <c r="BD272" s="26"/>
      <c r="BE272" s="26"/>
      <c r="BF272" s="26"/>
      <c r="BG272" s="26"/>
      <c r="BH272" s="26">
        <f t="shared" si="160"/>
        <v>296</v>
      </c>
      <c r="BI272" s="6">
        <f t="shared" si="164"/>
        <v>68.63</v>
      </c>
      <c r="BJ272" s="6">
        <f t="shared" si="141"/>
        <v>79.790000000000006</v>
      </c>
      <c r="BL272" s="48">
        <f>VLOOKUP(H272,[1]NOI!F:K,6,FALSE)*-1</f>
        <v>-17.45</v>
      </c>
      <c r="BM272" s="6">
        <f t="shared" si="161"/>
        <v>62.34</v>
      </c>
      <c r="BN272" s="6">
        <f t="shared" si="162"/>
        <v>11.160000000000011</v>
      </c>
      <c r="BO272" s="82">
        <f t="shared" si="163"/>
        <v>0.13986715127208935</v>
      </c>
      <c r="BP272" s="6">
        <f t="shared" si="142"/>
        <v>82493.259999999995</v>
      </c>
      <c r="BQ272" s="6">
        <f t="shared" si="143"/>
        <v>95907.58</v>
      </c>
      <c r="BU272" s="6">
        <f t="shared" si="144"/>
        <v>83.68</v>
      </c>
      <c r="BW272" s="48">
        <f t="shared" si="165"/>
        <v>-17.45</v>
      </c>
      <c r="BX272" s="6">
        <f t="shared" si="145"/>
        <v>66.23</v>
      </c>
      <c r="BY272" s="6">
        <f t="shared" si="146"/>
        <v>15.050000000000011</v>
      </c>
      <c r="BZ272" s="82">
        <f t="shared" si="147"/>
        <v>0.17985181644359477</v>
      </c>
      <c r="CA272" s="6">
        <f t="shared" si="148"/>
        <v>82493.259999999995</v>
      </c>
      <c r="CB272" s="6">
        <f t="shared" si="149"/>
        <v>100583.36000000002</v>
      </c>
      <c r="CF272" s="82"/>
      <c r="CG272" s="6">
        <f t="shared" si="150"/>
        <v>20314.48</v>
      </c>
      <c r="CH272" s="6">
        <f t="shared" si="151"/>
        <v>23617.84</v>
      </c>
      <c r="CL272" s="82"/>
      <c r="CM272" s="6">
        <f t="shared" si="152"/>
        <v>20314.48</v>
      </c>
      <c r="CN272" s="6">
        <f t="shared" si="153"/>
        <v>24769.280000000002</v>
      </c>
    </row>
    <row r="273" spans="1:92" x14ac:dyDescent="0.25">
      <c r="A273" s="22">
        <v>270</v>
      </c>
      <c r="B273" s="23">
        <v>267</v>
      </c>
      <c r="C273" s="24" t="s">
        <v>14</v>
      </c>
      <c r="D273" s="53" t="s">
        <v>1582</v>
      </c>
      <c r="E273" s="23">
        <v>404688</v>
      </c>
      <c r="F273" s="23">
        <v>10703440928</v>
      </c>
      <c r="G273" s="24" t="s">
        <v>1583</v>
      </c>
      <c r="H273" s="71" t="str">
        <f t="shared" si="159"/>
        <v>100530-10703440928</v>
      </c>
      <c r="I273" s="23">
        <v>100530</v>
      </c>
      <c r="J273" s="24" t="s">
        <v>1558</v>
      </c>
      <c r="K273" s="24" t="s">
        <v>19</v>
      </c>
      <c r="L273" s="24" t="s">
        <v>1584</v>
      </c>
      <c r="M273" s="24" t="s">
        <v>21</v>
      </c>
      <c r="N273" s="25">
        <v>45108</v>
      </c>
      <c r="O273" s="25">
        <v>45473</v>
      </c>
      <c r="P273" s="10"/>
      <c r="Q273" s="10"/>
      <c r="R273" s="10"/>
      <c r="S273" s="11"/>
      <c r="T273" s="14"/>
      <c r="U273" s="14"/>
      <c r="V273" s="14"/>
      <c r="W273" s="14"/>
      <c r="X273" s="18"/>
      <c r="Y273" s="18"/>
      <c r="Z273" s="18">
        <v>76.84</v>
      </c>
      <c r="AA273" s="18" t="s">
        <v>1735</v>
      </c>
      <c r="AB273" s="6"/>
      <c r="AC273" s="26">
        <v>930</v>
      </c>
      <c r="AD273" s="26"/>
      <c r="AE273" s="26"/>
      <c r="AF273" s="26"/>
      <c r="AG273" s="26">
        <v>7</v>
      </c>
      <c r="AH273" s="26"/>
      <c r="AI273" s="26">
        <v>40</v>
      </c>
      <c r="AJ273" s="26"/>
      <c r="AK273" s="26"/>
      <c r="AL273" s="26">
        <v>22</v>
      </c>
      <c r="AM273" s="26"/>
      <c r="AN273" s="26"/>
      <c r="AO273" s="26">
        <v>133</v>
      </c>
      <c r="AP273" s="26">
        <v>12</v>
      </c>
      <c r="AQ273" s="26"/>
      <c r="AR273" s="26">
        <v>2</v>
      </c>
      <c r="AS273" s="26"/>
      <c r="AT273" s="26"/>
      <c r="AU273" s="26">
        <v>16</v>
      </c>
      <c r="AV273" s="26"/>
      <c r="AW273" s="26"/>
      <c r="AX273" s="26"/>
      <c r="AY273" s="26"/>
      <c r="AZ273" s="26">
        <v>5</v>
      </c>
      <c r="BA273" s="26"/>
      <c r="BB273" s="26">
        <v>3</v>
      </c>
      <c r="BC273" s="26"/>
      <c r="BD273" s="26">
        <v>3</v>
      </c>
      <c r="BE273" s="26"/>
      <c r="BF273" s="26"/>
      <c r="BG273" s="26"/>
      <c r="BH273" s="26">
        <f t="shared" si="160"/>
        <v>243</v>
      </c>
      <c r="BI273" s="6">
        <f t="shared" si="164"/>
        <v>76.84</v>
      </c>
      <c r="BJ273" s="6">
        <f t="shared" si="141"/>
        <v>89.33</v>
      </c>
      <c r="BL273" s="48">
        <f>VLOOKUP(H273,[1]NOI!F:K,6,FALSE)*-1</f>
        <v>-19.34</v>
      </c>
      <c r="BM273" s="6">
        <f t="shared" si="161"/>
        <v>69.989999999999995</v>
      </c>
      <c r="BN273" s="6">
        <f t="shared" si="162"/>
        <v>12.489999999999995</v>
      </c>
      <c r="BO273" s="82">
        <f t="shared" si="163"/>
        <v>0.13981864994962492</v>
      </c>
      <c r="BP273" s="6">
        <f t="shared" si="142"/>
        <v>71461.2</v>
      </c>
      <c r="BQ273" s="6">
        <f t="shared" si="143"/>
        <v>83076.899999999994</v>
      </c>
      <c r="BU273" s="6">
        <f t="shared" si="144"/>
        <v>93.690000000000012</v>
      </c>
      <c r="BW273" s="48">
        <f t="shared" si="165"/>
        <v>-19.34</v>
      </c>
      <c r="BX273" s="6">
        <f t="shared" si="145"/>
        <v>74.350000000000009</v>
      </c>
      <c r="BY273" s="6">
        <f t="shared" si="146"/>
        <v>16.850000000000009</v>
      </c>
      <c r="BZ273" s="82">
        <f t="shared" si="147"/>
        <v>0.17984843633258626</v>
      </c>
      <c r="CA273" s="6">
        <f t="shared" si="148"/>
        <v>71461.2</v>
      </c>
      <c r="CB273" s="6">
        <f t="shared" si="149"/>
        <v>87131.700000000012</v>
      </c>
      <c r="CF273" s="82"/>
      <c r="CG273" s="6">
        <f t="shared" si="150"/>
        <v>18672.120000000003</v>
      </c>
      <c r="CH273" s="6">
        <f t="shared" si="151"/>
        <v>21707.19</v>
      </c>
      <c r="CL273" s="82"/>
      <c r="CM273" s="6">
        <f t="shared" si="152"/>
        <v>18672.120000000003</v>
      </c>
      <c r="CN273" s="6">
        <f t="shared" si="153"/>
        <v>22766.670000000002</v>
      </c>
    </row>
    <row r="274" spans="1:92" x14ac:dyDescent="0.25">
      <c r="A274" s="22">
        <v>271</v>
      </c>
      <c r="B274" s="23">
        <v>268</v>
      </c>
      <c r="C274" s="24" t="s">
        <v>14</v>
      </c>
      <c r="D274" s="53" t="s">
        <v>1585</v>
      </c>
      <c r="E274" s="23">
        <v>404689</v>
      </c>
      <c r="F274" s="23">
        <v>10703640928</v>
      </c>
      <c r="G274" s="24" t="s">
        <v>1586</v>
      </c>
      <c r="H274" s="71" t="str">
        <f t="shared" si="159"/>
        <v>100530-10703640928</v>
      </c>
      <c r="I274" s="23">
        <v>100530</v>
      </c>
      <c r="J274" s="24" t="s">
        <v>1558</v>
      </c>
      <c r="K274" s="24" t="s">
        <v>19</v>
      </c>
      <c r="L274" s="24" t="s">
        <v>1587</v>
      </c>
      <c r="M274" s="24" t="s">
        <v>21</v>
      </c>
      <c r="N274" s="25">
        <v>45108</v>
      </c>
      <c r="O274" s="25">
        <v>45473</v>
      </c>
      <c r="P274" s="10"/>
      <c r="Q274" s="10"/>
      <c r="R274" s="10"/>
      <c r="S274" s="11"/>
      <c r="T274" s="14"/>
      <c r="U274" s="14"/>
      <c r="V274" s="14"/>
      <c r="W274" s="14"/>
      <c r="X274" s="18"/>
      <c r="Y274" s="18"/>
      <c r="Z274" s="18">
        <v>81.53</v>
      </c>
      <c r="AA274" s="18" t="s">
        <v>1735</v>
      </c>
      <c r="AB274" s="6"/>
      <c r="AC274" s="26">
        <v>6438</v>
      </c>
      <c r="AD274" s="26">
        <v>1</v>
      </c>
      <c r="AE274" s="26">
        <v>76</v>
      </c>
      <c r="AF274" s="26">
        <v>125</v>
      </c>
      <c r="AG274" s="26">
        <v>511</v>
      </c>
      <c r="AH274" s="26">
        <v>93</v>
      </c>
      <c r="AI274" s="26">
        <v>123</v>
      </c>
      <c r="AJ274" s="26"/>
      <c r="AK274" s="26">
        <v>5</v>
      </c>
      <c r="AL274" s="26">
        <v>12</v>
      </c>
      <c r="AM274" s="26"/>
      <c r="AN274" s="26"/>
      <c r="AO274" s="26"/>
      <c r="AP274" s="26">
        <v>15</v>
      </c>
      <c r="AQ274" s="26">
        <v>26</v>
      </c>
      <c r="AR274" s="26">
        <v>4</v>
      </c>
      <c r="AS274" s="26">
        <v>7</v>
      </c>
      <c r="AT274" s="26">
        <v>57</v>
      </c>
      <c r="AU274" s="26">
        <v>78</v>
      </c>
      <c r="AV274" s="26">
        <v>58</v>
      </c>
      <c r="AW274" s="26">
        <v>377</v>
      </c>
      <c r="AX274" s="26">
        <v>88</v>
      </c>
      <c r="AY274" s="26">
        <v>356</v>
      </c>
      <c r="AZ274" s="26">
        <v>74</v>
      </c>
      <c r="BA274" s="26">
        <v>49</v>
      </c>
      <c r="BB274" s="26">
        <v>54</v>
      </c>
      <c r="BC274" s="26">
        <v>82</v>
      </c>
      <c r="BD274" s="26">
        <v>83</v>
      </c>
      <c r="BE274" s="26">
        <v>45</v>
      </c>
      <c r="BF274" s="26">
        <v>1</v>
      </c>
      <c r="BG274" s="26">
        <v>33</v>
      </c>
      <c r="BH274" s="26">
        <f t="shared" si="160"/>
        <v>2433</v>
      </c>
      <c r="BI274" s="6">
        <f t="shared" si="164"/>
        <v>81.53</v>
      </c>
      <c r="BJ274" s="6">
        <f t="shared" si="141"/>
        <v>94.79</v>
      </c>
      <c r="BL274" s="48">
        <f>VLOOKUP(H274,[1]NOI!F:K,6,FALSE)*-1</f>
        <v>-24.28</v>
      </c>
      <c r="BM274" s="6">
        <f t="shared" si="161"/>
        <v>70.510000000000005</v>
      </c>
      <c r="BN274" s="6">
        <f t="shared" si="162"/>
        <v>13.260000000000005</v>
      </c>
      <c r="BO274" s="82">
        <f t="shared" si="163"/>
        <v>0.13988817385800195</v>
      </c>
      <c r="BP274" s="6">
        <f t="shared" si="142"/>
        <v>524890.14</v>
      </c>
      <c r="BQ274" s="6">
        <f t="shared" si="143"/>
        <v>610258.02</v>
      </c>
      <c r="BU274" s="6">
        <f t="shared" si="144"/>
        <v>99.410000000000011</v>
      </c>
      <c r="BW274" s="48">
        <f t="shared" si="165"/>
        <v>-24.28</v>
      </c>
      <c r="BX274" s="6">
        <f t="shared" si="145"/>
        <v>75.13000000000001</v>
      </c>
      <c r="BY274" s="6">
        <f t="shared" si="146"/>
        <v>17.88000000000001</v>
      </c>
      <c r="BZ274" s="82">
        <f t="shared" si="147"/>
        <v>0.17986118096770956</v>
      </c>
      <c r="CA274" s="6">
        <f t="shared" si="148"/>
        <v>524890.14</v>
      </c>
      <c r="CB274" s="6">
        <f t="shared" si="149"/>
        <v>640001.58000000007</v>
      </c>
      <c r="CF274" s="82"/>
      <c r="CG274" s="6">
        <f t="shared" si="150"/>
        <v>198362.49</v>
      </c>
      <c r="CH274" s="6">
        <f t="shared" si="151"/>
        <v>230624.07</v>
      </c>
      <c r="CL274" s="82"/>
      <c r="CM274" s="6">
        <f t="shared" si="152"/>
        <v>198362.49</v>
      </c>
      <c r="CN274" s="6">
        <f t="shared" si="153"/>
        <v>241864.53000000003</v>
      </c>
    </row>
    <row r="275" spans="1:92" x14ac:dyDescent="0.25">
      <c r="A275" s="22">
        <v>272</v>
      </c>
      <c r="B275" s="23">
        <v>269</v>
      </c>
      <c r="C275" s="24" t="s">
        <v>14</v>
      </c>
      <c r="D275" s="53" t="s">
        <v>1588</v>
      </c>
      <c r="E275" s="23">
        <v>404690</v>
      </c>
      <c r="F275" s="23">
        <v>10703620928</v>
      </c>
      <c r="G275" s="24" t="s">
        <v>1589</v>
      </c>
      <c r="H275" s="71" t="str">
        <f t="shared" si="159"/>
        <v>100530-10703620928</v>
      </c>
      <c r="I275" s="23">
        <v>100530</v>
      </c>
      <c r="J275" s="24" t="s">
        <v>1558</v>
      </c>
      <c r="K275" s="24" t="s">
        <v>19</v>
      </c>
      <c r="L275" s="24" t="s">
        <v>1021</v>
      </c>
      <c r="M275" s="24" t="s">
        <v>21</v>
      </c>
      <c r="N275" s="25">
        <v>45108</v>
      </c>
      <c r="O275" s="25">
        <v>45473</v>
      </c>
      <c r="P275" s="10"/>
      <c r="Q275" s="10"/>
      <c r="R275" s="10"/>
      <c r="S275" s="11"/>
      <c r="T275" s="14"/>
      <c r="U275" s="14"/>
      <c r="V275" s="14"/>
      <c r="W275" s="14"/>
      <c r="X275" s="18"/>
      <c r="Y275" s="18"/>
      <c r="Z275" s="18">
        <v>101.17</v>
      </c>
      <c r="AA275" s="18" t="s">
        <v>1735</v>
      </c>
      <c r="AB275" s="6"/>
      <c r="AC275" s="26">
        <v>2061</v>
      </c>
      <c r="AD275" s="26">
        <v>80</v>
      </c>
      <c r="AE275" s="26">
        <v>6</v>
      </c>
      <c r="AF275" s="26"/>
      <c r="AG275" s="26"/>
      <c r="AH275" s="26"/>
      <c r="AI275" s="26"/>
      <c r="AJ275" s="26">
        <v>28</v>
      </c>
      <c r="AK275" s="26"/>
      <c r="AL275" s="26"/>
      <c r="AM275" s="26"/>
      <c r="AN275" s="26"/>
      <c r="AO275" s="26">
        <v>115</v>
      </c>
      <c r="AP275" s="26"/>
      <c r="AQ275" s="26">
        <v>473</v>
      </c>
      <c r="AR275" s="26"/>
      <c r="AS275" s="26">
        <v>36</v>
      </c>
      <c r="AT275" s="26">
        <v>1</v>
      </c>
      <c r="AU275" s="26">
        <v>5</v>
      </c>
      <c r="AV275" s="26"/>
      <c r="AW275" s="26"/>
      <c r="AX275" s="26">
        <v>4</v>
      </c>
      <c r="AY275" s="26"/>
      <c r="AZ275" s="26">
        <v>86</v>
      </c>
      <c r="BA275" s="26">
        <v>12</v>
      </c>
      <c r="BB275" s="26">
        <v>5</v>
      </c>
      <c r="BC275" s="26"/>
      <c r="BD275" s="26"/>
      <c r="BE275" s="26"/>
      <c r="BF275" s="26">
        <v>9</v>
      </c>
      <c r="BG275" s="26">
        <v>11</v>
      </c>
      <c r="BH275" s="26">
        <f t="shared" si="160"/>
        <v>871</v>
      </c>
      <c r="BI275" s="6">
        <f t="shared" si="164"/>
        <v>101.17</v>
      </c>
      <c r="BJ275" s="6">
        <f t="shared" si="141"/>
        <v>117.62</v>
      </c>
      <c r="BL275" s="48">
        <f>VLOOKUP(H275,[1]NOI!F:K,6,FALSE)*-1</f>
        <v>-42.38</v>
      </c>
      <c r="BM275" s="6">
        <f t="shared" si="161"/>
        <v>75.240000000000009</v>
      </c>
      <c r="BN275" s="6">
        <f t="shared" si="162"/>
        <v>16.450000000000003</v>
      </c>
      <c r="BO275" s="82">
        <f t="shared" si="163"/>
        <v>0.13985716714844415</v>
      </c>
      <c r="BP275" s="6">
        <f t="shared" si="142"/>
        <v>208511.37</v>
      </c>
      <c r="BQ275" s="6">
        <f t="shared" si="143"/>
        <v>242414.82</v>
      </c>
      <c r="BU275" s="6">
        <f t="shared" si="144"/>
        <v>123.36</v>
      </c>
      <c r="BW275" s="48">
        <f t="shared" si="165"/>
        <v>-42.38</v>
      </c>
      <c r="BX275" s="6">
        <f t="shared" si="145"/>
        <v>80.97999999999999</v>
      </c>
      <c r="BY275" s="6">
        <f t="shared" si="146"/>
        <v>22.189999999999998</v>
      </c>
      <c r="BZ275" s="82">
        <f t="shared" si="147"/>
        <v>0.1798800259403372</v>
      </c>
      <c r="CA275" s="6">
        <f t="shared" si="148"/>
        <v>208511.37</v>
      </c>
      <c r="CB275" s="6">
        <f t="shared" si="149"/>
        <v>254244.96</v>
      </c>
      <c r="CF275" s="82"/>
      <c r="CG275" s="6">
        <f t="shared" si="150"/>
        <v>88119.07</v>
      </c>
      <c r="CH275" s="6">
        <f t="shared" si="151"/>
        <v>102447.02</v>
      </c>
      <c r="CL275" s="82"/>
      <c r="CM275" s="6">
        <f t="shared" si="152"/>
        <v>88119.07</v>
      </c>
      <c r="CN275" s="6">
        <f t="shared" si="153"/>
        <v>107446.56</v>
      </c>
    </row>
    <row r="276" spans="1:92" x14ac:dyDescent="0.25">
      <c r="A276" s="22">
        <v>273</v>
      </c>
      <c r="B276" s="23">
        <v>270</v>
      </c>
      <c r="C276" s="24" t="s">
        <v>14</v>
      </c>
      <c r="D276" s="53" t="s">
        <v>1590</v>
      </c>
      <c r="E276" s="23">
        <v>404691</v>
      </c>
      <c r="F276" s="23">
        <v>10174430928</v>
      </c>
      <c r="G276" s="24" t="s">
        <v>1591</v>
      </c>
      <c r="H276" s="71" t="str">
        <f t="shared" si="159"/>
        <v>100530-10174430928</v>
      </c>
      <c r="I276" s="23">
        <v>100530</v>
      </c>
      <c r="J276" s="24" t="s">
        <v>1558</v>
      </c>
      <c r="K276" s="24" t="s">
        <v>19</v>
      </c>
      <c r="L276" s="24" t="s">
        <v>1592</v>
      </c>
      <c r="M276" s="24" t="s">
        <v>21</v>
      </c>
      <c r="N276" s="25">
        <v>45108</v>
      </c>
      <c r="O276" s="25">
        <v>45473</v>
      </c>
      <c r="P276" s="10"/>
      <c r="Q276" s="10"/>
      <c r="R276" s="10"/>
      <c r="S276" s="11"/>
      <c r="T276" s="14"/>
      <c r="U276" s="14"/>
      <c r="V276" s="14"/>
      <c r="W276" s="14"/>
      <c r="X276" s="18"/>
      <c r="Y276" s="18"/>
      <c r="Z276" s="18">
        <v>110.54</v>
      </c>
      <c r="AA276" s="18" t="s">
        <v>1735</v>
      </c>
      <c r="AB276" s="6"/>
      <c r="AC276" s="26">
        <v>1758</v>
      </c>
      <c r="AD276" s="26"/>
      <c r="AE276" s="26"/>
      <c r="AF276" s="26">
        <v>37</v>
      </c>
      <c r="AG276" s="26">
        <v>118</v>
      </c>
      <c r="AH276" s="26">
        <v>3</v>
      </c>
      <c r="AI276" s="26">
        <v>130</v>
      </c>
      <c r="AJ276" s="26"/>
      <c r="AK276" s="26"/>
      <c r="AL276" s="26"/>
      <c r="AM276" s="26">
        <v>150</v>
      </c>
      <c r="AN276" s="26">
        <v>1</v>
      </c>
      <c r="AO276" s="26"/>
      <c r="AP276" s="26"/>
      <c r="AQ276" s="26">
        <v>226</v>
      </c>
      <c r="AR276" s="26"/>
      <c r="AS276" s="26">
        <v>253</v>
      </c>
      <c r="AT276" s="26">
        <v>2</v>
      </c>
      <c r="AU276" s="26">
        <v>6</v>
      </c>
      <c r="AV276" s="26">
        <v>186</v>
      </c>
      <c r="AW276" s="26">
        <v>20</v>
      </c>
      <c r="AX276" s="26">
        <v>25</v>
      </c>
      <c r="AY276" s="26"/>
      <c r="AZ276" s="26"/>
      <c r="BA276" s="26">
        <v>4</v>
      </c>
      <c r="BB276" s="26">
        <v>7</v>
      </c>
      <c r="BC276" s="26"/>
      <c r="BD276" s="26"/>
      <c r="BE276" s="26">
        <v>6</v>
      </c>
      <c r="BF276" s="26">
        <v>47</v>
      </c>
      <c r="BG276" s="26"/>
      <c r="BH276" s="26">
        <f t="shared" si="160"/>
        <v>1221</v>
      </c>
      <c r="BI276" s="6">
        <f t="shared" si="164"/>
        <v>110.54</v>
      </c>
      <c r="BJ276" s="6">
        <f t="shared" si="141"/>
        <v>128.51999999999998</v>
      </c>
      <c r="BL276" s="48">
        <f>VLOOKUP(H276,[1]NOI!F:K,6,FALSE)*-1</f>
        <v>-57.93</v>
      </c>
      <c r="BM276" s="6">
        <f t="shared" si="161"/>
        <v>70.589999999999975</v>
      </c>
      <c r="BN276" s="6">
        <f t="shared" si="162"/>
        <v>17.979999999999976</v>
      </c>
      <c r="BO276" s="82">
        <f t="shared" si="163"/>
        <v>0.13990040460628678</v>
      </c>
      <c r="BP276" s="6">
        <f t="shared" si="142"/>
        <v>194329.32</v>
      </c>
      <c r="BQ276" s="6">
        <f t="shared" si="143"/>
        <v>225938.15999999997</v>
      </c>
      <c r="BU276" s="6">
        <f t="shared" si="144"/>
        <v>134.79</v>
      </c>
      <c r="BW276" s="48">
        <f t="shared" si="165"/>
        <v>-57.93</v>
      </c>
      <c r="BX276" s="6">
        <f t="shared" si="145"/>
        <v>76.859999999999985</v>
      </c>
      <c r="BY276" s="6">
        <f t="shared" si="146"/>
        <v>24.249999999999986</v>
      </c>
      <c r="BZ276" s="82">
        <f t="shared" si="147"/>
        <v>0.17990948883448318</v>
      </c>
      <c r="CA276" s="6">
        <f t="shared" si="148"/>
        <v>194329.32</v>
      </c>
      <c r="CB276" s="6">
        <f t="shared" si="149"/>
        <v>236960.81999999998</v>
      </c>
      <c r="CF276" s="82"/>
      <c r="CG276" s="6">
        <f t="shared" si="150"/>
        <v>134969.34</v>
      </c>
      <c r="CH276" s="6">
        <f t="shared" si="151"/>
        <v>156922.91999999998</v>
      </c>
      <c r="CL276" s="82"/>
      <c r="CM276" s="6">
        <f t="shared" si="152"/>
        <v>134969.34</v>
      </c>
      <c r="CN276" s="6">
        <f t="shared" si="153"/>
        <v>164578.59</v>
      </c>
    </row>
    <row r="277" spans="1:92" x14ac:dyDescent="0.25">
      <c r="A277" s="22">
        <v>274</v>
      </c>
      <c r="B277" s="23">
        <v>271</v>
      </c>
      <c r="C277" s="24" t="s">
        <v>14</v>
      </c>
      <c r="D277" s="53" t="s">
        <v>1593</v>
      </c>
      <c r="E277" s="23">
        <v>404693</v>
      </c>
      <c r="F277" s="23">
        <v>10703670928</v>
      </c>
      <c r="G277" s="24" t="s">
        <v>1594</v>
      </c>
      <c r="H277" s="71" t="str">
        <f t="shared" si="159"/>
        <v>100530-10703670928</v>
      </c>
      <c r="I277" s="23">
        <v>100530</v>
      </c>
      <c r="J277" s="24" t="s">
        <v>1558</v>
      </c>
      <c r="K277" s="24" t="s">
        <v>19</v>
      </c>
      <c r="L277" s="24" t="s">
        <v>1595</v>
      </c>
      <c r="M277" s="24" t="s">
        <v>21</v>
      </c>
      <c r="N277" s="25">
        <v>45108</v>
      </c>
      <c r="O277" s="25">
        <v>45473</v>
      </c>
      <c r="P277" s="10"/>
      <c r="Q277" s="10"/>
      <c r="R277" s="10"/>
      <c r="S277" s="11"/>
      <c r="T277" s="14"/>
      <c r="U277" s="14"/>
      <c r="V277" s="14"/>
      <c r="W277" s="14"/>
      <c r="X277" s="18"/>
      <c r="Y277" s="18"/>
      <c r="Z277" s="18">
        <v>74.13</v>
      </c>
      <c r="AA277" s="18" t="s">
        <v>1735</v>
      </c>
      <c r="AB277" s="6"/>
      <c r="AC277" s="26">
        <v>267</v>
      </c>
      <c r="AD277" s="26"/>
      <c r="AE277" s="26"/>
      <c r="AF277" s="26"/>
      <c r="AG277" s="26">
        <v>2</v>
      </c>
      <c r="AH277" s="26"/>
      <c r="AI277" s="26">
        <v>41</v>
      </c>
      <c r="AJ277" s="26"/>
      <c r="AK277" s="26"/>
      <c r="AL277" s="26"/>
      <c r="AM277" s="26"/>
      <c r="AN277" s="26"/>
      <c r="AO277" s="26"/>
      <c r="AP277" s="26"/>
      <c r="AQ277" s="26"/>
      <c r="AR277" s="26">
        <v>11</v>
      </c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>
        <v>92</v>
      </c>
      <c r="BG277" s="26"/>
      <c r="BH277" s="26">
        <f t="shared" si="160"/>
        <v>146</v>
      </c>
      <c r="BI277" s="6">
        <f t="shared" si="164"/>
        <v>74.13</v>
      </c>
      <c r="BJ277" s="6">
        <f t="shared" si="141"/>
        <v>86.18</v>
      </c>
      <c r="BL277" s="48">
        <f>VLOOKUP(H277,[1]NOI!F:K,6,FALSE)*-1</f>
        <v>-19.12</v>
      </c>
      <c r="BM277" s="6">
        <f t="shared" si="161"/>
        <v>67.06</v>
      </c>
      <c r="BN277" s="6">
        <f t="shared" si="162"/>
        <v>12.050000000000011</v>
      </c>
      <c r="BO277" s="82">
        <f t="shared" si="163"/>
        <v>0.13982362497099107</v>
      </c>
      <c r="BP277" s="6">
        <f t="shared" si="142"/>
        <v>19792.71</v>
      </c>
      <c r="BQ277" s="6">
        <f t="shared" si="143"/>
        <v>23010.06</v>
      </c>
      <c r="BU277" s="6">
        <f t="shared" si="144"/>
        <v>90.39</v>
      </c>
      <c r="BW277" s="48">
        <f t="shared" si="165"/>
        <v>-19.12</v>
      </c>
      <c r="BX277" s="6">
        <f t="shared" si="145"/>
        <v>71.27</v>
      </c>
      <c r="BY277" s="6">
        <f t="shared" si="146"/>
        <v>16.260000000000005</v>
      </c>
      <c r="BZ277" s="82">
        <f t="shared" si="147"/>
        <v>0.17988715565881186</v>
      </c>
      <c r="CA277" s="6">
        <f t="shared" si="148"/>
        <v>19792.71</v>
      </c>
      <c r="CB277" s="6">
        <f t="shared" si="149"/>
        <v>24134.13</v>
      </c>
      <c r="CF277" s="82"/>
      <c r="CG277" s="6">
        <f t="shared" si="150"/>
        <v>10822.98</v>
      </c>
      <c r="CH277" s="6">
        <f t="shared" si="151"/>
        <v>12582.28</v>
      </c>
      <c r="CL277" s="82"/>
      <c r="CM277" s="6">
        <f t="shared" si="152"/>
        <v>10822.98</v>
      </c>
      <c r="CN277" s="6">
        <f t="shared" si="153"/>
        <v>13196.94</v>
      </c>
    </row>
    <row r="278" spans="1:92" x14ac:dyDescent="0.25">
      <c r="A278" s="22">
        <v>275</v>
      </c>
      <c r="B278" s="23">
        <v>272</v>
      </c>
      <c r="C278" s="24" t="s">
        <v>14</v>
      </c>
      <c r="D278" s="53" t="s">
        <v>1596</v>
      </c>
      <c r="E278" s="23">
        <v>404694</v>
      </c>
      <c r="F278" s="23">
        <v>10703680928</v>
      </c>
      <c r="G278" s="24" t="s">
        <v>1597</v>
      </c>
      <c r="H278" s="71" t="str">
        <f t="shared" si="159"/>
        <v>100530-10703680928</v>
      </c>
      <c r="I278" s="23">
        <v>100530</v>
      </c>
      <c r="J278" s="24" t="s">
        <v>1558</v>
      </c>
      <c r="K278" s="24" t="s">
        <v>19</v>
      </c>
      <c r="L278" s="24" t="s">
        <v>1598</v>
      </c>
      <c r="M278" s="24" t="s">
        <v>21</v>
      </c>
      <c r="N278" s="25">
        <v>45108</v>
      </c>
      <c r="O278" s="25">
        <v>45473</v>
      </c>
      <c r="P278" s="10"/>
      <c r="Q278" s="10"/>
      <c r="R278" s="10"/>
      <c r="S278" s="11"/>
      <c r="T278" s="14"/>
      <c r="U278" s="14"/>
      <c r="V278" s="14"/>
      <c r="W278" s="14"/>
      <c r="X278" s="18"/>
      <c r="Y278" s="18"/>
      <c r="Z278" s="18">
        <v>83.15</v>
      </c>
      <c r="AA278" s="18" t="s">
        <v>1735</v>
      </c>
      <c r="AB278" s="6"/>
      <c r="AC278" s="26">
        <v>2711</v>
      </c>
      <c r="AD278" s="26"/>
      <c r="AE278" s="26">
        <v>8</v>
      </c>
      <c r="AF278" s="26"/>
      <c r="AG278" s="26"/>
      <c r="AH278" s="26">
        <v>116</v>
      </c>
      <c r="AI278" s="26">
        <v>305</v>
      </c>
      <c r="AJ278" s="26"/>
      <c r="AK278" s="26"/>
      <c r="AL278" s="26">
        <v>4</v>
      </c>
      <c r="AM278" s="26"/>
      <c r="AN278" s="26">
        <v>71</v>
      </c>
      <c r="AO278" s="26"/>
      <c r="AP278" s="26">
        <v>18</v>
      </c>
      <c r="AQ278" s="26"/>
      <c r="AR278" s="26">
        <v>6</v>
      </c>
      <c r="AS278" s="26">
        <v>247</v>
      </c>
      <c r="AT278" s="26"/>
      <c r="AU278" s="26"/>
      <c r="AV278" s="26"/>
      <c r="AW278" s="26"/>
      <c r="AX278" s="26"/>
      <c r="AY278" s="26"/>
      <c r="AZ278" s="26">
        <v>19</v>
      </c>
      <c r="BA278" s="26">
        <v>22</v>
      </c>
      <c r="BB278" s="26">
        <v>44</v>
      </c>
      <c r="BC278" s="26"/>
      <c r="BD278" s="26">
        <v>3</v>
      </c>
      <c r="BE278" s="26">
        <v>6</v>
      </c>
      <c r="BF278" s="26">
        <v>140</v>
      </c>
      <c r="BG278" s="26"/>
      <c r="BH278" s="26">
        <f t="shared" si="160"/>
        <v>1009</v>
      </c>
      <c r="BI278" s="6">
        <f t="shared" si="164"/>
        <v>83.15</v>
      </c>
      <c r="BJ278" s="6">
        <f t="shared" si="141"/>
        <v>96.67</v>
      </c>
      <c r="BL278" s="48">
        <f>VLOOKUP(H278,[1]NOI!F:K,6,FALSE)*-1</f>
        <v>-19.899999999999999</v>
      </c>
      <c r="BM278" s="6">
        <f t="shared" si="161"/>
        <v>76.77000000000001</v>
      </c>
      <c r="BN278" s="6">
        <f t="shared" si="162"/>
        <v>13.519999999999996</v>
      </c>
      <c r="BO278" s="82">
        <f t="shared" si="163"/>
        <v>0.13985724630185162</v>
      </c>
      <c r="BP278" s="6">
        <f t="shared" si="142"/>
        <v>225419.65000000002</v>
      </c>
      <c r="BQ278" s="6">
        <f t="shared" si="143"/>
        <v>262072.37</v>
      </c>
      <c r="BU278" s="6">
        <f t="shared" si="144"/>
        <v>101.39</v>
      </c>
      <c r="BW278" s="48">
        <f t="shared" si="165"/>
        <v>-19.899999999999999</v>
      </c>
      <c r="BX278" s="6">
        <f t="shared" si="145"/>
        <v>81.490000000000009</v>
      </c>
      <c r="BY278" s="6">
        <f t="shared" si="146"/>
        <v>18.239999999999995</v>
      </c>
      <c r="BZ278" s="82">
        <f t="shared" si="147"/>
        <v>0.17989939836275762</v>
      </c>
      <c r="CA278" s="6">
        <f t="shared" si="148"/>
        <v>225419.65000000002</v>
      </c>
      <c r="CB278" s="6">
        <f t="shared" si="149"/>
        <v>274868.28999999998</v>
      </c>
      <c r="CF278" s="82"/>
      <c r="CG278" s="6">
        <f t="shared" si="150"/>
        <v>83898.35</v>
      </c>
      <c r="CH278" s="6">
        <f t="shared" si="151"/>
        <v>97540.03</v>
      </c>
      <c r="CL278" s="82"/>
      <c r="CM278" s="6">
        <f t="shared" si="152"/>
        <v>83898.35</v>
      </c>
      <c r="CN278" s="6">
        <f t="shared" si="153"/>
        <v>102302.51</v>
      </c>
    </row>
    <row r="279" spans="1:92" x14ac:dyDescent="0.25">
      <c r="A279" s="22">
        <v>276</v>
      </c>
      <c r="B279" s="23">
        <v>273</v>
      </c>
      <c r="C279" s="24" t="s">
        <v>14</v>
      </c>
      <c r="D279" s="53" t="s">
        <v>1599</v>
      </c>
      <c r="E279" s="23">
        <v>405422</v>
      </c>
      <c r="F279" s="23">
        <v>10264350928</v>
      </c>
      <c r="G279" s="24" t="s">
        <v>1600</v>
      </c>
      <c r="H279" s="71" t="str">
        <f t="shared" si="159"/>
        <v>100530-10264350928</v>
      </c>
      <c r="I279" s="23">
        <v>100530</v>
      </c>
      <c r="J279" s="24" t="s">
        <v>1558</v>
      </c>
      <c r="K279" s="24" t="s">
        <v>19</v>
      </c>
      <c r="L279" s="24" t="s">
        <v>1601</v>
      </c>
      <c r="M279" s="24" t="s">
        <v>21</v>
      </c>
      <c r="N279" s="25">
        <v>45108</v>
      </c>
      <c r="O279" s="25">
        <v>45473</v>
      </c>
      <c r="P279" s="10"/>
      <c r="Q279" s="10"/>
      <c r="R279" s="10"/>
      <c r="S279" s="11"/>
      <c r="T279" s="14"/>
      <c r="U279" s="14"/>
      <c r="V279" s="14"/>
      <c r="W279" s="14"/>
      <c r="X279" s="18"/>
      <c r="Y279" s="18"/>
      <c r="Z279" s="18">
        <v>88.59</v>
      </c>
      <c r="AA279" s="18" t="s">
        <v>1735</v>
      </c>
      <c r="AB279" s="6"/>
      <c r="AC279" s="26">
        <v>2325</v>
      </c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>
        <v>231</v>
      </c>
      <c r="AO279" s="26">
        <v>183</v>
      </c>
      <c r="AP279" s="26">
        <v>3</v>
      </c>
      <c r="AQ279" s="26">
        <v>28</v>
      </c>
      <c r="AR279" s="26"/>
      <c r="AS279" s="26"/>
      <c r="AT279" s="26"/>
      <c r="AU279" s="26">
        <v>289</v>
      </c>
      <c r="AV279" s="26"/>
      <c r="AW279" s="26"/>
      <c r="AX279" s="26">
        <v>30</v>
      </c>
      <c r="AY279" s="26">
        <v>2</v>
      </c>
      <c r="AZ279" s="26">
        <v>5</v>
      </c>
      <c r="BA279" s="26">
        <v>8</v>
      </c>
      <c r="BB279" s="26">
        <v>19</v>
      </c>
      <c r="BC279" s="26"/>
      <c r="BD279" s="26"/>
      <c r="BE279" s="26"/>
      <c r="BF279" s="26">
        <v>432</v>
      </c>
      <c r="BG279" s="26">
        <v>78</v>
      </c>
      <c r="BH279" s="26">
        <f t="shared" si="160"/>
        <v>1308</v>
      </c>
      <c r="BI279" s="6">
        <f t="shared" si="164"/>
        <v>88.59</v>
      </c>
      <c r="BJ279" s="6">
        <f t="shared" si="141"/>
        <v>103</v>
      </c>
      <c r="BL279" s="48">
        <f>VLOOKUP(H279,[1]NOI!F:K,6,FALSE)*-1</f>
        <v>-32.090000000000003</v>
      </c>
      <c r="BM279" s="6">
        <f t="shared" si="161"/>
        <v>70.91</v>
      </c>
      <c r="BN279" s="6">
        <f t="shared" si="162"/>
        <v>14.409999999999997</v>
      </c>
      <c r="BO279" s="82">
        <f t="shared" si="163"/>
        <v>0.13990291262135918</v>
      </c>
      <c r="BP279" s="6">
        <f t="shared" si="142"/>
        <v>205971.75</v>
      </c>
      <c r="BQ279" s="6">
        <f t="shared" si="143"/>
        <v>239475</v>
      </c>
      <c r="BU279" s="6">
        <f t="shared" si="144"/>
        <v>108.02000000000001</v>
      </c>
      <c r="BW279" s="48">
        <f t="shared" si="165"/>
        <v>-32.090000000000003</v>
      </c>
      <c r="BX279" s="6">
        <f t="shared" si="145"/>
        <v>75.930000000000007</v>
      </c>
      <c r="BY279" s="6">
        <f t="shared" si="146"/>
        <v>19.430000000000007</v>
      </c>
      <c r="BZ279" s="82">
        <f t="shared" si="147"/>
        <v>0.17987409738937238</v>
      </c>
      <c r="CA279" s="6">
        <f t="shared" si="148"/>
        <v>205971.75</v>
      </c>
      <c r="CB279" s="6">
        <f t="shared" si="149"/>
        <v>251146.50000000003</v>
      </c>
      <c r="CF279" s="82"/>
      <c r="CG279" s="6">
        <f t="shared" si="150"/>
        <v>115875.72</v>
      </c>
      <c r="CH279" s="6">
        <f t="shared" si="151"/>
        <v>134724</v>
      </c>
      <c r="CL279" s="82"/>
      <c r="CM279" s="6">
        <f t="shared" si="152"/>
        <v>115875.72</v>
      </c>
      <c r="CN279" s="6">
        <f t="shared" si="153"/>
        <v>141290.16</v>
      </c>
    </row>
    <row r="280" spans="1:92" x14ac:dyDescent="0.25">
      <c r="A280" s="22">
        <v>277</v>
      </c>
      <c r="B280" s="23">
        <v>274</v>
      </c>
      <c r="C280" s="24" t="s">
        <v>14</v>
      </c>
      <c r="D280" s="53" t="s">
        <v>1602</v>
      </c>
      <c r="E280" s="23">
        <v>405424</v>
      </c>
      <c r="F280" s="23">
        <v>16660100928</v>
      </c>
      <c r="G280" s="24" t="s">
        <v>1603</v>
      </c>
      <c r="H280" s="71" t="str">
        <f t="shared" si="159"/>
        <v>100530-16660100928</v>
      </c>
      <c r="I280" s="23">
        <v>100530</v>
      </c>
      <c r="J280" s="24" t="s">
        <v>1558</v>
      </c>
      <c r="K280" s="24" t="s">
        <v>19</v>
      </c>
      <c r="L280" s="24" t="s">
        <v>1604</v>
      </c>
      <c r="M280" s="24" t="s">
        <v>21</v>
      </c>
      <c r="N280" s="25">
        <v>45108</v>
      </c>
      <c r="O280" s="25">
        <v>45473</v>
      </c>
      <c r="P280" s="10"/>
      <c r="Q280" s="10"/>
      <c r="R280" s="10"/>
      <c r="S280" s="11"/>
      <c r="T280" s="14"/>
      <c r="U280" s="14"/>
      <c r="V280" s="14"/>
      <c r="W280" s="14"/>
      <c r="X280" s="18"/>
      <c r="Y280" s="18"/>
      <c r="Z280" s="18">
        <v>92.42</v>
      </c>
      <c r="AA280" s="18" t="s">
        <v>1735</v>
      </c>
      <c r="AB280" s="6"/>
      <c r="AC280" s="26">
        <v>14275</v>
      </c>
      <c r="AD280" s="26">
        <v>508</v>
      </c>
      <c r="AE280" s="26">
        <v>23</v>
      </c>
      <c r="AF280" s="26">
        <v>149</v>
      </c>
      <c r="AG280" s="26">
        <v>42</v>
      </c>
      <c r="AH280" s="26">
        <v>202</v>
      </c>
      <c r="AI280" s="26">
        <v>264</v>
      </c>
      <c r="AJ280" s="26"/>
      <c r="AK280" s="26">
        <v>45</v>
      </c>
      <c r="AL280" s="26">
        <v>65</v>
      </c>
      <c r="AM280" s="26"/>
      <c r="AN280" s="26"/>
      <c r="AO280" s="26">
        <v>367</v>
      </c>
      <c r="AP280" s="26">
        <v>28</v>
      </c>
      <c r="AQ280" s="26">
        <v>909</v>
      </c>
      <c r="AR280" s="26">
        <v>82</v>
      </c>
      <c r="AS280" s="26">
        <v>469</v>
      </c>
      <c r="AT280" s="26"/>
      <c r="AU280" s="26">
        <v>14</v>
      </c>
      <c r="AV280" s="26">
        <v>127</v>
      </c>
      <c r="AW280" s="26">
        <v>500</v>
      </c>
      <c r="AX280" s="26">
        <v>92</v>
      </c>
      <c r="AY280" s="26">
        <v>441</v>
      </c>
      <c r="AZ280" s="26">
        <v>276</v>
      </c>
      <c r="BA280" s="26">
        <v>16</v>
      </c>
      <c r="BB280" s="26">
        <v>116</v>
      </c>
      <c r="BC280" s="26">
        <v>143</v>
      </c>
      <c r="BD280" s="26">
        <v>5</v>
      </c>
      <c r="BE280" s="26"/>
      <c r="BF280" s="26">
        <v>134</v>
      </c>
      <c r="BG280" s="26">
        <v>117</v>
      </c>
      <c r="BH280" s="26">
        <f t="shared" si="160"/>
        <v>5134</v>
      </c>
      <c r="BI280" s="6">
        <f t="shared" si="164"/>
        <v>92.42</v>
      </c>
      <c r="BJ280" s="6">
        <f t="shared" si="141"/>
        <v>107.45</v>
      </c>
      <c r="BL280" s="48">
        <f>VLOOKUP(H280,[1]NOI!F:K,6,FALSE)*-1</f>
        <v>-30.71</v>
      </c>
      <c r="BM280" s="6">
        <f t="shared" si="161"/>
        <v>76.740000000000009</v>
      </c>
      <c r="BN280" s="6">
        <f t="shared" si="162"/>
        <v>15.030000000000001</v>
      </c>
      <c r="BO280" s="82">
        <f t="shared" si="163"/>
        <v>0.13987901349464868</v>
      </c>
      <c r="BP280" s="6">
        <f t="shared" si="142"/>
        <v>1319295.5</v>
      </c>
      <c r="BQ280" s="6">
        <f t="shared" si="143"/>
        <v>1533848.75</v>
      </c>
      <c r="BU280" s="6">
        <f t="shared" si="144"/>
        <v>112.69000000000001</v>
      </c>
      <c r="BW280" s="48">
        <f t="shared" si="165"/>
        <v>-30.71</v>
      </c>
      <c r="BX280" s="6">
        <f t="shared" si="145"/>
        <v>81.980000000000018</v>
      </c>
      <c r="BY280" s="6">
        <f t="shared" si="146"/>
        <v>20.27000000000001</v>
      </c>
      <c r="BZ280" s="82">
        <f t="shared" si="147"/>
        <v>0.1798739905936641</v>
      </c>
      <c r="CA280" s="6">
        <f t="shared" si="148"/>
        <v>1319295.5</v>
      </c>
      <c r="CB280" s="6">
        <f t="shared" si="149"/>
        <v>1608649.7500000002</v>
      </c>
      <c r="CF280" s="82"/>
      <c r="CG280" s="6">
        <f t="shared" si="150"/>
        <v>474484.28</v>
      </c>
      <c r="CH280" s="6">
        <f t="shared" si="151"/>
        <v>551648.30000000005</v>
      </c>
      <c r="CL280" s="82"/>
      <c r="CM280" s="6">
        <f t="shared" si="152"/>
        <v>474484.28</v>
      </c>
      <c r="CN280" s="6">
        <f t="shared" si="153"/>
        <v>578550.46000000008</v>
      </c>
    </row>
    <row r="281" spans="1:92" x14ac:dyDescent="0.25">
      <c r="A281" s="22">
        <v>278</v>
      </c>
      <c r="B281" s="23">
        <v>275</v>
      </c>
      <c r="C281" s="24" t="s">
        <v>14</v>
      </c>
      <c r="D281" s="53" t="s">
        <v>1605</v>
      </c>
      <c r="E281" s="23">
        <v>406356</v>
      </c>
      <c r="F281" s="23">
        <v>10460210928</v>
      </c>
      <c r="G281" s="24" t="s">
        <v>1606</v>
      </c>
      <c r="H281" s="71" t="str">
        <f t="shared" si="159"/>
        <v>100530-10460210928</v>
      </c>
      <c r="I281" s="23">
        <v>100530</v>
      </c>
      <c r="J281" s="24" t="s">
        <v>1558</v>
      </c>
      <c r="K281" s="24" t="s">
        <v>19</v>
      </c>
      <c r="L281" s="24" t="s">
        <v>276</v>
      </c>
      <c r="M281" s="24" t="s">
        <v>21</v>
      </c>
      <c r="N281" s="25">
        <v>45108</v>
      </c>
      <c r="O281" s="25">
        <v>45473</v>
      </c>
      <c r="P281" s="10"/>
      <c r="Q281" s="10"/>
      <c r="R281" s="10"/>
      <c r="S281" s="11"/>
      <c r="T281" s="14"/>
      <c r="U281" s="14"/>
      <c r="V281" s="14"/>
      <c r="W281" s="14"/>
      <c r="X281" s="18"/>
      <c r="Y281" s="18"/>
      <c r="Z281" s="18">
        <v>36.96</v>
      </c>
      <c r="AA281" s="18" t="s">
        <v>1735</v>
      </c>
      <c r="AB281" s="6"/>
      <c r="AC281" s="26">
        <v>436</v>
      </c>
      <c r="AD281" s="26">
        <v>40</v>
      </c>
      <c r="AE281" s="26"/>
      <c r="AF281" s="26">
        <v>28</v>
      </c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>
        <v>72</v>
      </c>
      <c r="BG281" s="26"/>
      <c r="BH281" s="26">
        <f t="shared" si="160"/>
        <v>140</v>
      </c>
      <c r="BI281" s="6">
        <f t="shared" si="164"/>
        <v>36.96</v>
      </c>
      <c r="BJ281" s="6">
        <f t="shared" si="141"/>
        <v>42.96</v>
      </c>
      <c r="BL281" s="48">
        <f>VLOOKUP(H281,[1]NOI!F:K,6,FALSE)*-1</f>
        <v>-18.39</v>
      </c>
      <c r="BM281" s="6">
        <f t="shared" si="161"/>
        <v>24.57</v>
      </c>
      <c r="BN281" s="6">
        <f t="shared" si="162"/>
        <v>6</v>
      </c>
      <c r="BO281" s="82">
        <f t="shared" si="163"/>
        <v>0.13966480446927373</v>
      </c>
      <c r="BP281" s="6">
        <f t="shared" si="142"/>
        <v>16114.56</v>
      </c>
      <c r="BQ281" s="6">
        <f t="shared" si="143"/>
        <v>18730.560000000001</v>
      </c>
      <c r="BU281" s="6">
        <f t="shared" si="144"/>
        <v>45.059999999999995</v>
      </c>
      <c r="BW281" s="48">
        <f t="shared" si="165"/>
        <v>-18.39</v>
      </c>
      <c r="BX281" s="6">
        <f t="shared" si="145"/>
        <v>26.669999999999995</v>
      </c>
      <c r="BY281" s="6">
        <f t="shared" si="146"/>
        <v>8.0999999999999943</v>
      </c>
      <c r="BZ281" s="82">
        <f t="shared" si="147"/>
        <v>0.17976031957390134</v>
      </c>
      <c r="CA281" s="6">
        <f t="shared" si="148"/>
        <v>16114.56</v>
      </c>
      <c r="CB281" s="6">
        <f t="shared" si="149"/>
        <v>19646.159999999996</v>
      </c>
      <c r="CF281" s="82"/>
      <c r="CG281" s="6">
        <f t="shared" si="150"/>
        <v>5174.4000000000005</v>
      </c>
      <c r="CH281" s="6">
        <f t="shared" si="151"/>
        <v>6014.4000000000005</v>
      </c>
      <c r="CL281" s="82"/>
      <c r="CM281" s="6">
        <f t="shared" si="152"/>
        <v>5174.4000000000005</v>
      </c>
      <c r="CN281" s="6">
        <f t="shared" si="153"/>
        <v>6308.4</v>
      </c>
    </row>
    <row r="282" spans="1:92" x14ac:dyDescent="0.25">
      <c r="A282" s="22">
        <v>279</v>
      </c>
      <c r="B282" s="23">
        <v>276</v>
      </c>
      <c r="C282" s="24" t="s">
        <v>14</v>
      </c>
      <c r="D282" s="53" t="s">
        <v>1607</v>
      </c>
      <c r="E282" s="23">
        <v>406492</v>
      </c>
      <c r="F282" s="23">
        <v>10286860928</v>
      </c>
      <c r="G282" s="24" t="s">
        <v>1608</v>
      </c>
      <c r="H282" s="71" t="str">
        <f t="shared" si="159"/>
        <v>100530-10286860928</v>
      </c>
      <c r="I282" s="23">
        <v>100530</v>
      </c>
      <c r="J282" s="24" t="s">
        <v>1558</v>
      </c>
      <c r="K282" s="24" t="s">
        <v>19</v>
      </c>
      <c r="L282" s="24" t="s">
        <v>1609</v>
      </c>
      <c r="M282" s="24" t="s">
        <v>21</v>
      </c>
      <c r="N282" s="25">
        <v>45108</v>
      </c>
      <c r="O282" s="25">
        <v>45473</v>
      </c>
      <c r="P282" s="10"/>
      <c r="Q282" s="10"/>
      <c r="R282" s="10"/>
      <c r="S282" s="11"/>
      <c r="T282" s="14"/>
      <c r="U282" s="14"/>
      <c r="V282" s="14"/>
      <c r="W282" s="14"/>
      <c r="X282" s="18"/>
      <c r="Y282" s="18"/>
      <c r="Z282" s="18">
        <v>121.57</v>
      </c>
      <c r="AA282" s="18" t="s">
        <v>1735</v>
      </c>
      <c r="AB282" s="6"/>
      <c r="AC282" s="26">
        <v>380</v>
      </c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>
        <v>98</v>
      </c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>
        <v>10</v>
      </c>
      <c r="BC282" s="26"/>
      <c r="BD282" s="26"/>
      <c r="BE282" s="26"/>
      <c r="BF282" s="26"/>
      <c r="BG282" s="26"/>
      <c r="BH282" s="26">
        <f t="shared" si="160"/>
        <v>108</v>
      </c>
      <c r="BI282" s="6">
        <f t="shared" si="164"/>
        <v>121.57</v>
      </c>
      <c r="BJ282" s="6">
        <f t="shared" si="141"/>
        <v>141.35</v>
      </c>
      <c r="BL282" s="48">
        <f>VLOOKUP(H282,[1]NOI!F:K,6,FALSE)*-1</f>
        <v>-35.5</v>
      </c>
      <c r="BM282" s="6">
        <f t="shared" si="161"/>
        <v>105.85</v>
      </c>
      <c r="BN282" s="6">
        <f t="shared" si="162"/>
        <v>19.78</v>
      </c>
      <c r="BO282" s="82">
        <f t="shared" si="163"/>
        <v>0.13993632826317653</v>
      </c>
      <c r="BP282" s="6">
        <f t="shared" si="142"/>
        <v>46196.6</v>
      </c>
      <c r="BQ282" s="6">
        <f t="shared" si="143"/>
        <v>53713</v>
      </c>
      <c r="BU282" s="6">
        <f t="shared" si="144"/>
        <v>148.23999999999998</v>
      </c>
      <c r="BW282" s="48">
        <f t="shared" si="165"/>
        <v>-35.5</v>
      </c>
      <c r="BX282" s="6">
        <f t="shared" si="145"/>
        <v>112.73999999999998</v>
      </c>
      <c r="BY282" s="6">
        <f t="shared" si="146"/>
        <v>26.669999999999987</v>
      </c>
      <c r="BZ282" s="82">
        <f t="shared" si="147"/>
        <v>0.17991095520777112</v>
      </c>
      <c r="CA282" s="6">
        <f t="shared" si="148"/>
        <v>46196.6</v>
      </c>
      <c r="CB282" s="6">
        <f t="shared" si="149"/>
        <v>56331.19999999999</v>
      </c>
      <c r="CF282" s="82"/>
      <c r="CG282" s="6">
        <f t="shared" si="150"/>
        <v>13129.56</v>
      </c>
      <c r="CH282" s="6">
        <f t="shared" si="151"/>
        <v>15265.8</v>
      </c>
      <c r="CL282" s="82"/>
      <c r="CM282" s="6">
        <f t="shared" si="152"/>
        <v>13129.56</v>
      </c>
      <c r="CN282" s="6">
        <f t="shared" si="153"/>
        <v>16009.919999999998</v>
      </c>
    </row>
    <row r="283" spans="1:92" x14ac:dyDescent="0.25">
      <c r="A283" s="22">
        <v>280</v>
      </c>
      <c r="B283" s="23">
        <v>277</v>
      </c>
      <c r="C283" s="24" t="s">
        <v>14</v>
      </c>
      <c r="D283" s="53" t="s">
        <v>1610</v>
      </c>
      <c r="E283" s="23">
        <v>406739</v>
      </c>
      <c r="F283" s="23">
        <v>10346960928</v>
      </c>
      <c r="G283" s="24" t="s">
        <v>1611</v>
      </c>
      <c r="H283" s="71" t="str">
        <f t="shared" si="159"/>
        <v>100530-10346960928</v>
      </c>
      <c r="I283" s="23">
        <v>100530</v>
      </c>
      <c r="J283" s="24" t="s">
        <v>1558</v>
      </c>
      <c r="K283" s="24" t="s">
        <v>19</v>
      </c>
      <c r="L283" s="24" t="s">
        <v>1612</v>
      </c>
      <c r="M283" s="24" t="s">
        <v>21</v>
      </c>
      <c r="N283" s="25">
        <v>45108</v>
      </c>
      <c r="O283" s="25">
        <v>45473</v>
      </c>
      <c r="P283" s="10"/>
      <c r="Q283" s="10"/>
      <c r="R283" s="10"/>
      <c r="S283" s="11"/>
      <c r="T283" s="14"/>
      <c r="U283" s="14"/>
      <c r="V283" s="14"/>
      <c r="W283" s="14"/>
      <c r="X283" s="18"/>
      <c r="Y283" s="18"/>
      <c r="Z283" s="18">
        <v>113.66</v>
      </c>
      <c r="AA283" s="18" t="s">
        <v>1735</v>
      </c>
      <c r="AB283" s="6"/>
      <c r="AC283" s="26">
        <v>700</v>
      </c>
      <c r="AD283" s="26">
        <v>50</v>
      </c>
      <c r="AE283" s="26"/>
      <c r="AF283" s="26">
        <v>58</v>
      </c>
      <c r="AG283" s="26"/>
      <c r="AH283" s="26">
        <v>31</v>
      </c>
      <c r="AI283" s="26">
        <v>51</v>
      </c>
      <c r="AJ283" s="26"/>
      <c r="AK283" s="26"/>
      <c r="AL283" s="26">
        <v>13</v>
      </c>
      <c r="AM283" s="26"/>
      <c r="AN283" s="26"/>
      <c r="AO283" s="26"/>
      <c r="AP283" s="26">
        <v>10</v>
      </c>
      <c r="AQ283" s="26"/>
      <c r="AR283" s="26"/>
      <c r="AS283" s="26">
        <v>232</v>
      </c>
      <c r="AT283" s="26"/>
      <c r="AU283" s="26">
        <v>104</v>
      </c>
      <c r="AV283" s="26">
        <v>1</v>
      </c>
      <c r="AW283" s="26"/>
      <c r="AX283" s="26">
        <v>41</v>
      </c>
      <c r="AY283" s="26"/>
      <c r="AZ283" s="26"/>
      <c r="BA283" s="26"/>
      <c r="BB283" s="26">
        <v>12</v>
      </c>
      <c r="BC283" s="26"/>
      <c r="BD283" s="26"/>
      <c r="BE283" s="26"/>
      <c r="BF283" s="26">
        <v>2</v>
      </c>
      <c r="BG283" s="26"/>
      <c r="BH283" s="26">
        <f t="shared" si="160"/>
        <v>605</v>
      </c>
      <c r="BI283" s="6">
        <f t="shared" si="164"/>
        <v>113.66</v>
      </c>
      <c r="BJ283" s="6">
        <f t="shared" si="141"/>
        <v>132.14999999999998</v>
      </c>
      <c r="BL283" s="48">
        <f>VLOOKUP(H283,[1]NOI!F:K,6,FALSE)*-1</f>
        <v>-34.159999999999997</v>
      </c>
      <c r="BM283" s="6">
        <f t="shared" si="161"/>
        <v>97.989999999999981</v>
      </c>
      <c r="BN283" s="6">
        <f t="shared" si="162"/>
        <v>18.489999999999981</v>
      </c>
      <c r="BO283" s="82">
        <f t="shared" si="163"/>
        <v>0.13991676125614819</v>
      </c>
      <c r="BP283" s="6">
        <f t="shared" si="142"/>
        <v>79562</v>
      </c>
      <c r="BQ283" s="6">
        <f t="shared" si="143"/>
        <v>92504.999999999985</v>
      </c>
      <c r="BU283" s="6">
        <f t="shared" si="144"/>
        <v>138.59</v>
      </c>
      <c r="BW283" s="48">
        <f t="shared" si="165"/>
        <v>-34.159999999999997</v>
      </c>
      <c r="BX283" s="6">
        <f t="shared" si="145"/>
        <v>104.43</v>
      </c>
      <c r="BY283" s="6">
        <f t="shared" si="146"/>
        <v>24.930000000000007</v>
      </c>
      <c r="BZ283" s="82">
        <f t="shared" si="147"/>
        <v>0.17988310844938313</v>
      </c>
      <c r="CA283" s="6">
        <f t="shared" si="148"/>
        <v>79562</v>
      </c>
      <c r="CB283" s="6">
        <f t="shared" si="149"/>
        <v>97013</v>
      </c>
      <c r="CF283" s="82"/>
      <c r="CG283" s="6">
        <f t="shared" si="150"/>
        <v>68764.3</v>
      </c>
      <c r="CH283" s="6">
        <f t="shared" si="151"/>
        <v>79950.749999999985</v>
      </c>
      <c r="CL283" s="82"/>
      <c r="CM283" s="6">
        <f t="shared" si="152"/>
        <v>68764.3</v>
      </c>
      <c r="CN283" s="6">
        <f t="shared" si="153"/>
        <v>83846.95</v>
      </c>
    </row>
    <row r="284" spans="1:92" x14ac:dyDescent="0.25">
      <c r="A284" s="22">
        <v>281</v>
      </c>
      <c r="B284" s="23">
        <v>278</v>
      </c>
      <c r="C284" s="24" t="s">
        <v>14</v>
      </c>
      <c r="D284" s="53" t="s">
        <v>1613</v>
      </c>
      <c r="E284" s="23">
        <v>406918</v>
      </c>
      <c r="F284" s="23">
        <v>10000038479</v>
      </c>
      <c r="G284" s="24" t="s">
        <v>1614</v>
      </c>
      <c r="H284" s="71" t="str">
        <f t="shared" si="159"/>
        <v>100530-10000038479</v>
      </c>
      <c r="I284" s="23">
        <v>100530</v>
      </c>
      <c r="J284" s="24" t="s">
        <v>1558</v>
      </c>
      <c r="K284" s="24" t="s">
        <v>19</v>
      </c>
      <c r="L284" s="24" t="s">
        <v>1240</v>
      </c>
      <c r="M284" s="24" t="s">
        <v>21</v>
      </c>
      <c r="N284" s="25">
        <v>45108</v>
      </c>
      <c r="O284" s="25">
        <v>45473</v>
      </c>
      <c r="P284" s="10"/>
      <c r="Q284" s="10"/>
      <c r="R284" s="10"/>
      <c r="S284" s="11"/>
      <c r="T284" s="14"/>
      <c r="U284" s="14"/>
      <c r="V284" s="14"/>
      <c r="W284" s="14"/>
      <c r="X284" s="18"/>
      <c r="Y284" s="18"/>
      <c r="Z284" s="18">
        <v>113.19</v>
      </c>
      <c r="AA284" s="18" t="s">
        <v>1735</v>
      </c>
      <c r="AB284" s="6"/>
      <c r="AC284" s="26">
        <v>288</v>
      </c>
      <c r="AD284" s="26">
        <v>7</v>
      </c>
      <c r="AE284" s="26">
        <v>35</v>
      </c>
      <c r="AF284" s="26"/>
      <c r="AG284" s="26">
        <v>26</v>
      </c>
      <c r="AH284" s="26"/>
      <c r="AI284" s="26"/>
      <c r="AJ284" s="26">
        <v>2</v>
      </c>
      <c r="AK284" s="26"/>
      <c r="AL284" s="26"/>
      <c r="AM284" s="26"/>
      <c r="AN284" s="26"/>
      <c r="AO284" s="26">
        <v>82</v>
      </c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>
        <v>11</v>
      </c>
      <c r="BC284" s="26"/>
      <c r="BD284" s="26"/>
      <c r="BE284" s="26"/>
      <c r="BF284" s="26"/>
      <c r="BG284" s="26"/>
      <c r="BH284" s="26">
        <f t="shared" si="160"/>
        <v>163</v>
      </c>
      <c r="BI284" s="6">
        <f t="shared" si="164"/>
        <v>113.19</v>
      </c>
      <c r="BJ284" s="6">
        <f t="shared" si="141"/>
        <v>131.6</v>
      </c>
      <c r="BL284" s="48">
        <f>VLOOKUP(H284,[1]NOI!F:K,6,FALSE)*-1</f>
        <v>-34.5</v>
      </c>
      <c r="BM284" s="6">
        <f t="shared" si="161"/>
        <v>97.1</v>
      </c>
      <c r="BN284" s="6">
        <f t="shared" si="162"/>
        <v>18.409999999999997</v>
      </c>
      <c r="BO284" s="82">
        <f t="shared" si="163"/>
        <v>0.13989361702127659</v>
      </c>
      <c r="BP284" s="6">
        <f t="shared" si="142"/>
        <v>32598.720000000001</v>
      </c>
      <c r="BQ284" s="6">
        <f t="shared" si="143"/>
        <v>37900.799999999996</v>
      </c>
      <c r="BU284" s="6">
        <f t="shared" si="144"/>
        <v>138.01999999999998</v>
      </c>
      <c r="BW284" s="48">
        <f t="shared" si="165"/>
        <v>-34.5</v>
      </c>
      <c r="BX284" s="6">
        <f t="shared" si="145"/>
        <v>103.51999999999998</v>
      </c>
      <c r="BY284" s="6">
        <f t="shared" si="146"/>
        <v>24.829999999999984</v>
      </c>
      <c r="BZ284" s="82">
        <f t="shared" si="147"/>
        <v>0.17990146355600628</v>
      </c>
      <c r="CA284" s="6">
        <f t="shared" si="148"/>
        <v>32598.720000000001</v>
      </c>
      <c r="CB284" s="6">
        <f t="shared" si="149"/>
        <v>39749.759999999995</v>
      </c>
      <c r="CF284" s="82"/>
      <c r="CG284" s="6">
        <f t="shared" si="150"/>
        <v>18449.97</v>
      </c>
      <c r="CH284" s="6">
        <f t="shared" si="151"/>
        <v>21450.799999999999</v>
      </c>
      <c r="CL284" s="82"/>
      <c r="CM284" s="6">
        <f t="shared" si="152"/>
        <v>18449.97</v>
      </c>
      <c r="CN284" s="6">
        <f t="shared" si="153"/>
        <v>22497.26</v>
      </c>
    </row>
    <row r="285" spans="1:92" x14ac:dyDescent="0.25">
      <c r="A285" s="22">
        <v>282</v>
      </c>
      <c r="B285" s="23">
        <v>279</v>
      </c>
      <c r="C285" s="24" t="s">
        <v>14</v>
      </c>
      <c r="D285" s="53" t="s">
        <v>1615</v>
      </c>
      <c r="E285" s="23">
        <v>410050</v>
      </c>
      <c r="F285" s="23">
        <v>10000051698</v>
      </c>
      <c r="G285" s="24" t="s">
        <v>1616</v>
      </c>
      <c r="H285" s="71" t="str">
        <f t="shared" si="159"/>
        <v>100530-10000051698</v>
      </c>
      <c r="I285" s="23">
        <v>100530</v>
      </c>
      <c r="J285" s="24" t="s">
        <v>1558</v>
      </c>
      <c r="K285" s="24" t="s">
        <v>19</v>
      </c>
      <c r="L285" s="24" t="s">
        <v>1617</v>
      </c>
      <c r="M285" s="24" t="s">
        <v>21</v>
      </c>
      <c r="N285" s="25">
        <v>45108</v>
      </c>
      <c r="O285" s="25">
        <v>45473</v>
      </c>
      <c r="P285" s="10"/>
      <c r="Q285" s="10"/>
      <c r="R285" s="10"/>
      <c r="S285" s="11"/>
      <c r="T285" s="14"/>
      <c r="U285" s="14"/>
      <c r="V285" s="14"/>
      <c r="W285" s="14"/>
      <c r="X285" s="18"/>
      <c r="Y285" s="18"/>
      <c r="Z285" s="18">
        <v>142.21</v>
      </c>
      <c r="AA285" s="18" t="s">
        <v>1735</v>
      </c>
      <c r="AB285" s="6"/>
      <c r="AC285" s="26">
        <v>203</v>
      </c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>
        <v>2</v>
      </c>
      <c r="AS285" s="26"/>
      <c r="AT285" s="26"/>
      <c r="AU285" s="26"/>
      <c r="AV285" s="26"/>
      <c r="AW285" s="26"/>
      <c r="AX285" s="26"/>
      <c r="AY285" s="26">
        <v>63</v>
      </c>
      <c r="AZ285" s="26"/>
      <c r="BA285" s="26"/>
      <c r="BB285" s="26"/>
      <c r="BC285" s="26"/>
      <c r="BD285" s="26"/>
      <c r="BE285" s="26"/>
      <c r="BF285" s="26"/>
      <c r="BG285" s="26"/>
      <c r="BH285" s="26">
        <f t="shared" si="160"/>
        <v>65</v>
      </c>
      <c r="BI285" s="6">
        <f t="shared" si="164"/>
        <v>142.21</v>
      </c>
      <c r="BJ285" s="6">
        <f t="shared" si="141"/>
        <v>165.35</v>
      </c>
      <c r="BL285" s="48">
        <f>VLOOKUP(H285,[1]NOI!F:K,6,FALSE)*-1</f>
        <v>-41.98</v>
      </c>
      <c r="BM285" s="6">
        <f t="shared" si="161"/>
        <v>123.37</v>
      </c>
      <c r="BN285" s="6">
        <f t="shared" si="162"/>
        <v>23.139999999999986</v>
      </c>
      <c r="BO285" s="82">
        <f t="shared" si="163"/>
        <v>0.13994557000302382</v>
      </c>
      <c r="BP285" s="6">
        <f t="shared" si="142"/>
        <v>28868.63</v>
      </c>
      <c r="BQ285" s="6">
        <f t="shared" si="143"/>
        <v>33566.049999999996</v>
      </c>
      <c r="BU285" s="6">
        <f t="shared" si="144"/>
        <v>173.41</v>
      </c>
      <c r="BW285" s="48">
        <f t="shared" si="165"/>
        <v>-41.98</v>
      </c>
      <c r="BX285" s="6">
        <f t="shared" si="145"/>
        <v>131.43</v>
      </c>
      <c r="BY285" s="6">
        <f t="shared" si="146"/>
        <v>31.199999999999989</v>
      </c>
      <c r="BZ285" s="82">
        <f t="shared" si="147"/>
        <v>0.17992041981431284</v>
      </c>
      <c r="CA285" s="6">
        <f t="shared" si="148"/>
        <v>28868.63</v>
      </c>
      <c r="CB285" s="6">
        <f t="shared" si="149"/>
        <v>35202.229999999996</v>
      </c>
      <c r="CF285" s="82"/>
      <c r="CG285" s="6">
        <f t="shared" si="150"/>
        <v>9243.65</v>
      </c>
      <c r="CH285" s="6">
        <f t="shared" si="151"/>
        <v>10747.75</v>
      </c>
      <c r="CL285" s="82"/>
      <c r="CM285" s="6">
        <f t="shared" si="152"/>
        <v>9243.65</v>
      </c>
      <c r="CN285" s="6">
        <f t="shared" si="153"/>
        <v>11271.65</v>
      </c>
    </row>
    <row r="286" spans="1:92" x14ac:dyDescent="0.25">
      <c r="A286" s="22">
        <v>283</v>
      </c>
      <c r="B286" s="23">
        <v>280</v>
      </c>
      <c r="C286" s="24" t="s">
        <v>14</v>
      </c>
      <c r="D286" s="53" t="s">
        <v>1618</v>
      </c>
      <c r="E286" s="23">
        <v>141287</v>
      </c>
      <c r="F286" s="23">
        <v>14505</v>
      </c>
      <c r="G286" s="24" t="s">
        <v>1619</v>
      </c>
      <c r="H286" s="71" t="str">
        <f t="shared" si="159"/>
        <v>115102-14505</v>
      </c>
      <c r="I286" s="23">
        <v>115102</v>
      </c>
      <c r="J286" s="24" t="s">
        <v>1620</v>
      </c>
      <c r="K286" s="24" t="s">
        <v>19</v>
      </c>
      <c r="L286" s="24" t="s">
        <v>200</v>
      </c>
      <c r="M286" s="24" t="s">
        <v>21</v>
      </c>
      <c r="N286" s="25">
        <v>45108</v>
      </c>
      <c r="O286" s="25">
        <v>45473</v>
      </c>
      <c r="P286" s="10"/>
      <c r="Q286" s="10"/>
      <c r="R286" s="10"/>
      <c r="S286" s="11"/>
      <c r="T286" s="14"/>
      <c r="U286" s="14"/>
      <c r="V286" s="14" t="e">
        <f>VLOOKUP(E286,#REF!,14,FALSE)</f>
        <v>#REF!</v>
      </c>
      <c r="W286" s="14"/>
      <c r="X286" s="18"/>
      <c r="Y286" s="18"/>
      <c r="Z286" s="18"/>
      <c r="AA286" s="18"/>
      <c r="AB286" s="6"/>
      <c r="AC286" s="26">
        <v>692</v>
      </c>
      <c r="AD286" s="26">
        <v>100</v>
      </c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>
        <f t="shared" si="160"/>
        <v>100</v>
      </c>
      <c r="BI286" s="6" t="e">
        <f>V286</f>
        <v>#REF!</v>
      </c>
      <c r="BJ286" s="6" t="e">
        <f t="shared" si="141"/>
        <v>#REF!</v>
      </c>
      <c r="BM286" s="6" t="e">
        <f t="shared" si="161"/>
        <v>#REF!</v>
      </c>
      <c r="BN286" s="6" t="e">
        <f t="shared" si="162"/>
        <v>#REF!</v>
      </c>
      <c r="BO286" s="82" t="e">
        <f t="shared" si="163"/>
        <v>#REF!</v>
      </c>
      <c r="BP286" s="6" t="e">
        <f t="shared" si="142"/>
        <v>#REF!</v>
      </c>
      <c r="BQ286" s="6" t="e">
        <f t="shared" si="143"/>
        <v>#REF!</v>
      </c>
      <c r="BU286" s="6" t="e">
        <f t="shared" si="144"/>
        <v>#REF!</v>
      </c>
      <c r="BX286" s="6" t="e">
        <f t="shared" si="145"/>
        <v>#REF!</v>
      </c>
      <c r="BY286" s="6" t="e">
        <f t="shared" si="146"/>
        <v>#REF!</v>
      </c>
      <c r="BZ286" s="82" t="e">
        <f t="shared" si="147"/>
        <v>#REF!</v>
      </c>
      <c r="CA286" s="6" t="e">
        <f t="shared" si="148"/>
        <v>#REF!</v>
      </c>
      <c r="CB286" s="6" t="e">
        <f t="shared" si="149"/>
        <v>#REF!</v>
      </c>
      <c r="CF286" s="82"/>
      <c r="CG286" s="6" t="e">
        <f t="shared" si="150"/>
        <v>#REF!</v>
      </c>
      <c r="CH286" s="6" t="e">
        <f t="shared" si="151"/>
        <v>#REF!</v>
      </c>
      <c r="CL286" s="82"/>
      <c r="CM286" s="6" t="e">
        <f t="shared" si="152"/>
        <v>#REF!</v>
      </c>
      <c r="CN286" s="6" t="e">
        <f t="shared" si="153"/>
        <v>#REF!</v>
      </c>
    </row>
    <row r="288" spans="1:92" ht="15.75" thickBot="1" x14ac:dyDescent="0.3">
      <c r="AC288" s="79">
        <v>490273</v>
      </c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  <c r="AU288" s="79"/>
      <c r="AV288" s="79"/>
      <c r="AW288" s="79"/>
      <c r="AX288" s="79"/>
      <c r="AY288" s="79"/>
      <c r="AZ288" s="79"/>
      <c r="BA288" s="79"/>
      <c r="BB288" s="79"/>
      <c r="BC288" s="79"/>
      <c r="BD288" s="79"/>
      <c r="BE288" s="79"/>
      <c r="BF288" s="79"/>
      <c r="BG288" s="79"/>
      <c r="BH288" s="105">
        <v>188761</v>
      </c>
      <c r="BI288" s="80" t="s">
        <v>1737</v>
      </c>
      <c r="BO288" s="83" t="e">
        <f>(BQ288-BP288)/BQ288</f>
        <v>#REF!</v>
      </c>
      <c r="BP288" s="80" t="e">
        <f>SUBTOTAL(9,BP3:BP286)</f>
        <v>#REF!</v>
      </c>
      <c r="BQ288" s="80" t="e">
        <f>SUM(BQ3:BQ286)</f>
        <v>#REF!</v>
      </c>
      <c r="BZ288" s="83" t="e">
        <f>(CB288-CA288)/CB288</f>
        <v>#REF!</v>
      </c>
      <c r="CA288" s="80" t="e">
        <f>SUBTOTAL(9,CA3:CA286)</f>
        <v>#REF!</v>
      </c>
      <c r="CB288" s="80" t="e">
        <f>SUBTOTAL(9,CB3:CB286)</f>
        <v>#REF!</v>
      </c>
      <c r="CF288" s="83" t="e">
        <f>(CH288-CG288)/CH288</f>
        <v>#REF!</v>
      </c>
      <c r="CG288" s="80" t="e">
        <f>SUBTOTAL(9,CG3:CG286)</f>
        <v>#REF!</v>
      </c>
      <c r="CH288" s="80" t="e">
        <f>SUBTOTAL(9,CH3:CH286)</f>
        <v>#REF!</v>
      </c>
      <c r="CL288" s="83" t="e">
        <f>(CN288-CM288)/CN288</f>
        <v>#REF!</v>
      </c>
      <c r="CM288" s="80" t="e">
        <f>SUBTOTAL(9,CM3:CM286)</f>
        <v>#REF!</v>
      </c>
      <c r="CN288" s="80" t="e">
        <f>SUBTOTAL(9,CN3:CN286)</f>
        <v>#REF!</v>
      </c>
    </row>
    <row r="289" spans="29:94" ht="15.75" thickTop="1" x14ac:dyDescent="0.25"/>
    <row r="290" spans="29:94" ht="15.75" thickBot="1" x14ac:dyDescent="0.3">
      <c r="AC290" s="80">
        <f>AC288*2.39</f>
        <v>1171752.47</v>
      </c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99">
        <f>BH288*2.39</f>
        <v>451138.79000000004</v>
      </c>
      <c r="BI290" s="80" t="s">
        <v>1738</v>
      </c>
      <c r="BP290" s="80" t="e">
        <f>BQ288-BP288</f>
        <v>#REF!</v>
      </c>
      <c r="BQ290" s="80" t="s">
        <v>1739</v>
      </c>
      <c r="BR290" s="80" t="e">
        <f>BP290/AC288</f>
        <v>#REF!</v>
      </c>
      <c r="BS290" s="80" t="s">
        <v>1740</v>
      </c>
      <c r="CA290" s="80" t="e">
        <f>CB288-CA288</f>
        <v>#REF!</v>
      </c>
      <c r="CB290" s="80" t="s">
        <v>1739</v>
      </c>
      <c r="CC290" s="80" t="e">
        <f>CA290/AC288</f>
        <v>#REF!</v>
      </c>
      <c r="CD290" s="86" t="s">
        <v>1740</v>
      </c>
      <c r="CG290" s="80" t="e">
        <f>CH288-CG288</f>
        <v>#REF!</v>
      </c>
      <c r="CH290" s="80" t="s">
        <v>1739</v>
      </c>
      <c r="CI290" s="80" t="e">
        <f>CG290/BH288</f>
        <v>#REF!</v>
      </c>
      <c r="CJ290" s="86" t="s">
        <v>1740</v>
      </c>
      <c r="CM290" s="80" t="e">
        <f>CN288-CM288</f>
        <v>#REF!</v>
      </c>
      <c r="CN290" s="80" t="s">
        <v>1739</v>
      </c>
      <c r="CO290" s="80" t="e">
        <f>CM290/BH288</f>
        <v>#REF!</v>
      </c>
      <c r="CP290" s="86" t="s">
        <v>1740</v>
      </c>
    </row>
    <row r="291" spans="29:94" ht="15.75" thickTop="1" x14ac:dyDescent="0.25"/>
    <row r="292" spans="29:94" ht="15.75" thickBot="1" x14ac:dyDescent="0.3">
      <c r="BP292" s="80" t="e">
        <f>BP290-AC290</f>
        <v>#REF!</v>
      </c>
      <c r="BQ292" s="80" t="s">
        <v>1741</v>
      </c>
      <c r="BR292" s="84" t="e">
        <f>BP292/BQ288</f>
        <v>#REF!</v>
      </c>
      <c r="BS292" s="80" t="s">
        <v>1742</v>
      </c>
      <c r="CA292" s="80" t="e">
        <f>CA290-AC290</f>
        <v>#REF!</v>
      </c>
      <c r="CB292" s="80" t="s">
        <v>1741</v>
      </c>
      <c r="CC292" s="87" t="e">
        <f>CA292/CB288</f>
        <v>#REF!</v>
      </c>
      <c r="CD292" s="80" t="s">
        <v>1742</v>
      </c>
      <c r="CG292" s="80" t="e">
        <f>CG290-BH290</f>
        <v>#REF!</v>
      </c>
      <c r="CH292" s="80" t="s">
        <v>1741</v>
      </c>
      <c r="CI292" s="87" t="e">
        <f>CG292/CH288</f>
        <v>#REF!</v>
      </c>
      <c r="CJ292" s="80" t="s">
        <v>1742</v>
      </c>
      <c r="CM292" s="80" t="e">
        <f>CM290-BH290</f>
        <v>#REF!</v>
      </c>
      <c r="CN292" s="80" t="s">
        <v>1741</v>
      </c>
      <c r="CO292" s="87" t="e">
        <f>CM292/CN288</f>
        <v>#REF!</v>
      </c>
      <c r="CP292" s="80" t="s">
        <v>1742</v>
      </c>
    </row>
    <row r="293" spans="29:94" ht="15.75" thickTop="1" x14ac:dyDescent="0.25"/>
    <row r="294" spans="29:94" ht="15.75" thickBot="1" x14ac:dyDescent="0.3">
      <c r="BP294" s="80" t="e">
        <f>BP292/AC288</f>
        <v>#REF!</v>
      </c>
      <c r="BQ294" s="80" t="s">
        <v>1743</v>
      </c>
      <c r="CA294" s="80" t="e">
        <f>CA292/AC288</f>
        <v>#REF!</v>
      </c>
      <c r="CB294" s="80" t="s">
        <v>1743</v>
      </c>
      <c r="CG294" s="80" t="e">
        <f>CG292/BH288</f>
        <v>#REF!</v>
      </c>
      <c r="CH294" s="80" t="s">
        <v>1743</v>
      </c>
      <c r="CM294" s="80" t="e">
        <f>CM292/BH288</f>
        <v>#REF!</v>
      </c>
      <c r="CN294" s="80" t="s">
        <v>1743</v>
      </c>
    </row>
    <row r="295" spans="29:94" ht="15.75" thickTop="1" x14ac:dyDescent="0.25"/>
  </sheetData>
  <autoFilter ref="B2:CP286" xr:uid="{484C8871-77E0-4AE5-94E9-564C71526B3E}"/>
  <mergeCells count="1">
    <mergeCell ref="Q1:R1"/>
  </mergeCells>
  <conditionalFormatting sqref="G1:H1048576">
    <cfRule type="containsText" dxfId="17" priority="6" operator="containsText" text="CMDY">
      <formula>NOT(ISERROR(SEARCH("CMDY",G1)))</formula>
    </cfRule>
  </conditionalFormatting>
  <conditionalFormatting sqref="G1:G1048576">
    <cfRule type="containsText" dxfId="16" priority="1" operator="containsText" text="cmdy">
      <formula>NOT(ISERROR(SEARCH("cmdy",G1)))</formula>
    </cfRule>
    <cfRule type="containsText" dxfId="15" priority="3" operator="containsText" text="CMDY">
      <formula>NOT(ISERROR(SEARCH("CMDY",G1)))</formula>
    </cfRule>
    <cfRule type="containsText" dxfId="14" priority="5" operator="containsText" text="cmdy">
      <formula>NOT(ISERROR(SEARCH("cmdy",G1)))</formula>
    </cfRule>
  </conditionalFormatting>
  <conditionalFormatting sqref="E1:E1048576">
    <cfRule type="cellIs" dxfId="13" priority="4" operator="greaterThan">
      <formula>399999</formula>
    </cfRule>
  </conditionalFormatting>
  <conditionalFormatting sqref="B1:B1048576">
    <cfRule type="duplicateValues" dxfId="12" priority="2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D2A4-464E-4D84-8D50-28C1953CCF0F}">
  <sheetPr>
    <tabColor rgb="FF92D050"/>
  </sheetPr>
  <dimension ref="A1:AD294"/>
  <sheetViews>
    <sheetView zoomScale="80" zoomScaleNormal="80" workbookViewId="0">
      <pane xSplit="1" ySplit="2" topLeftCell="B302" activePane="bottomRight" state="frozen"/>
      <selection activeCell="K23" sqref="K23"/>
      <selection pane="topRight" activeCell="K23" sqref="K23"/>
      <selection pane="bottomLeft" activeCell="K23" sqref="K23"/>
      <selection pane="bottomRight" sqref="A1:A1048576"/>
    </sheetView>
  </sheetViews>
  <sheetFormatPr defaultRowHeight="15" x14ac:dyDescent="0.25"/>
  <cols>
    <col min="1" max="1" width="7.140625" customWidth="1"/>
    <col min="2" max="2" width="10" bestFit="1" customWidth="1"/>
    <col min="3" max="3" width="21.5703125" customWidth="1"/>
    <col min="4" max="4" width="43" customWidth="1"/>
    <col min="5" max="5" width="21.5703125" customWidth="1"/>
    <col min="6" max="6" width="9.140625" customWidth="1"/>
    <col min="7" max="7" width="13.5703125" customWidth="1"/>
    <col min="8" max="8" width="12.28515625" style="6" bestFit="1" customWidth="1"/>
    <col min="9" max="9" width="9.140625" style="6"/>
    <col min="10" max="10" width="14.28515625" style="109" bestFit="1" customWidth="1"/>
    <col min="11" max="11" width="10.85546875" style="6" customWidth="1"/>
    <col min="12" max="12" width="0.85546875" style="40" customWidth="1"/>
    <col min="13" max="13" width="12.28515625" style="6" bestFit="1" customWidth="1"/>
    <col min="14" max="14" width="9.140625" style="6"/>
    <col min="15" max="15" width="13.28515625" style="109" bestFit="1" customWidth="1"/>
    <col min="16" max="16" width="10.5703125" style="6" customWidth="1"/>
    <col min="17" max="17" width="0.85546875" style="40" customWidth="1"/>
    <col min="18" max="18" width="14.28515625" hidden="1" customWidth="1"/>
    <col min="19" max="19" width="15.140625" style="6" hidden="1" customWidth="1"/>
    <col min="20" max="20" width="17.42578125" style="6" hidden="1" customWidth="1"/>
    <col min="21" max="21" width="7.140625" hidden="1" customWidth="1"/>
    <col min="22" max="22" width="18.42578125" hidden="1" customWidth="1"/>
    <col min="23" max="23" width="0.85546875" style="40" hidden="1" customWidth="1"/>
    <col min="24" max="24" width="13.28515625" hidden="1" customWidth="1"/>
    <col min="25" max="25" width="15.140625" style="6" hidden="1" customWidth="1"/>
    <col min="26" max="26" width="17.42578125" style="6" hidden="1" customWidth="1"/>
    <col min="27" max="27" width="0" hidden="1" customWidth="1"/>
    <col min="28" max="28" width="18.42578125" hidden="1" customWidth="1"/>
    <col min="29" max="29" width="15.140625" hidden="1" customWidth="1"/>
    <col min="30" max="30" width="17.42578125" hidden="1" customWidth="1"/>
    <col min="31" max="31" width="0" hidden="1" customWidth="1"/>
  </cols>
  <sheetData>
    <row r="1" spans="1:28" ht="18.75" x14ac:dyDescent="0.3">
      <c r="A1" s="5" t="s">
        <v>796</v>
      </c>
      <c r="J1" s="43" t="s">
        <v>1623</v>
      </c>
      <c r="O1" s="42" t="s">
        <v>1624</v>
      </c>
      <c r="R1" s="100" t="s">
        <v>1623</v>
      </c>
      <c r="S1" s="100" t="e">
        <f>SUBTOTAL(9,S3:S285)</f>
        <v>#REF!</v>
      </c>
      <c r="T1" s="100" t="e">
        <f>SUBTOTAL(9,T3:T285)</f>
        <v>#REF!</v>
      </c>
      <c r="U1" s="101" t="e">
        <f>(T1-S1)/T1</f>
        <v>#REF!</v>
      </c>
      <c r="V1" s="96"/>
      <c r="X1" s="103" t="s">
        <v>1624</v>
      </c>
      <c r="Y1" s="100" t="e">
        <f>SUBTOTAL(9,Y3:Y285)</f>
        <v>#REF!</v>
      </c>
      <c r="Z1" s="100" t="e">
        <f>SUBTOTAL(9,Z3:Z285)</f>
        <v>#REF!</v>
      </c>
      <c r="AA1" s="101" t="e">
        <f>(Z1-Y1)/Z1</f>
        <v>#REF!</v>
      </c>
      <c r="AB1" s="96"/>
    </row>
    <row r="2" spans="1:28" s="47" customFormat="1" ht="45" x14ac:dyDescent="0.25">
      <c r="A2" s="28" t="s">
        <v>1</v>
      </c>
      <c r="B2" s="28" t="s">
        <v>4</v>
      </c>
      <c r="C2" s="28" t="s">
        <v>797</v>
      </c>
      <c r="D2" s="28" t="s">
        <v>5</v>
      </c>
      <c r="E2" s="28" t="s">
        <v>798</v>
      </c>
      <c r="F2" s="28" t="s">
        <v>799</v>
      </c>
      <c r="G2" s="28" t="s">
        <v>800</v>
      </c>
      <c r="H2" s="35" t="s">
        <v>13</v>
      </c>
      <c r="I2" s="35" t="s">
        <v>806</v>
      </c>
      <c r="J2" s="36" t="s">
        <v>807</v>
      </c>
      <c r="K2" s="35" t="s">
        <v>808</v>
      </c>
      <c r="L2" s="46"/>
      <c r="M2" s="35" t="s">
        <v>13</v>
      </c>
      <c r="N2" s="35" t="s">
        <v>806</v>
      </c>
      <c r="O2" s="36" t="s">
        <v>807</v>
      </c>
      <c r="P2" s="35" t="s">
        <v>808</v>
      </c>
      <c r="Q2" s="46"/>
      <c r="R2" s="45"/>
      <c r="S2" s="49" t="s">
        <v>811</v>
      </c>
      <c r="T2" s="49" t="s">
        <v>1625</v>
      </c>
      <c r="U2" s="49"/>
      <c r="V2" s="49"/>
      <c r="W2" s="46"/>
      <c r="X2" s="45" t="s">
        <v>810</v>
      </c>
      <c r="Y2" s="49" t="s">
        <v>811</v>
      </c>
      <c r="Z2" s="49" t="s">
        <v>1625</v>
      </c>
      <c r="AA2" s="49"/>
      <c r="AB2" s="49"/>
    </row>
    <row r="3" spans="1:28" x14ac:dyDescent="0.25">
      <c r="A3" s="23">
        <v>1</v>
      </c>
      <c r="B3" s="23">
        <v>400058</v>
      </c>
      <c r="C3" s="23">
        <v>10000011750</v>
      </c>
      <c r="D3" s="24" t="s">
        <v>813</v>
      </c>
      <c r="E3" s="24" t="s">
        <v>814</v>
      </c>
      <c r="F3" s="24" t="s">
        <v>19</v>
      </c>
      <c r="G3" s="24" t="s">
        <v>815</v>
      </c>
      <c r="H3" s="6">
        <v>169.76</v>
      </c>
      <c r="J3" s="109">
        <v>-72.599999999999994</v>
      </c>
      <c r="K3" s="6">
        <v>97.16</v>
      </c>
      <c r="M3" s="6">
        <v>178.35</v>
      </c>
      <c r="O3" s="48">
        <v>-72.599999999999994</v>
      </c>
      <c r="P3" s="6">
        <v>105.75</v>
      </c>
      <c r="R3" s="82"/>
      <c r="S3" s="6" t="e">
        <f>#REF!*#REF!</f>
        <v>#REF!</v>
      </c>
      <c r="T3" s="6" t="e">
        <f>(H3+I3)*#REF!</f>
        <v>#REF!</v>
      </c>
      <c r="X3" s="82"/>
      <c r="Y3" s="6" t="e">
        <f>#REF!*#REF!</f>
        <v>#REF!</v>
      </c>
      <c r="Z3" s="6" t="e">
        <f>(M3+N3)*#REF!</f>
        <v>#REF!</v>
      </c>
    </row>
    <row r="4" spans="1:28" x14ac:dyDescent="0.25">
      <c r="A4" s="23">
        <v>2</v>
      </c>
      <c r="B4" s="23">
        <v>401372</v>
      </c>
      <c r="C4" s="23">
        <v>10000013716</v>
      </c>
      <c r="D4" s="24" t="s">
        <v>817</v>
      </c>
      <c r="E4" s="24" t="s">
        <v>814</v>
      </c>
      <c r="F4" s="24" t="s">
        <v>19</v>
      </c>
      <c r="G4" s="24" t="s">
        <v>818</v>
      </c>
      <c r="H4" s="6">
        <v>79.14</v>
      </c>
      <c r="J4" s="109">
        <v>-28.88</v>
      </c>
      <c r="K4" s="6">
        <v>50.260000000000005</v>
      </c>
      <c r="M4" s="6">
        <v>83.15</v>
      </c>
      <c r="O4" s="48">
        <v>-28.88</v>
      </c>
      <c r="P4" s="6">
        <v>54.27000000000001</v>
      </c>
      <c r="R4" s="82"/>
      <c r="S4" s="6" t="e">
        <f>#REF!*#REF!</f>
        <v>#REF!</v>
      </c>
      <c r="T4" s="6" t="e">
        <f>(H4+I4)*#REF!</f>
        <v>#REF!</v>
      </c>
      <c r="X4" s="82"/>
      <c r="Y4" s="6" t="e">
        <f>#REF!*#REF!</f>
        <v>#REF!</v>
      </c>
      <c r="Z4" s="6" t="e">
        <f>(M4+N4)*#REF!</f>
        <v>#REF!</v>
      </c>
    </row>
    <row r="5" spans="1:28" x14ac:dyDescent="0.25">
      <c r="A5" s="23">
        <v>3</v>
      </c>
      <c r="B5" s="23">
        <v>401410</v>
      </c>
      <c r="C5" s="23">
        <v>10000096170</v>
      </c>
      <c r="D5" s="24" t="s">
        <v>820</v>
      </c>
      <c r="E5" s="24" t="s">
        <v>814</v>
      </c>
      <c r="F5" s="24" t="s">
        <v>19</v>
      </c>
      <c r="G5" s="24" t="s">
        <v>821</v>
      </c>
      <c r="H5" s="6">
        <v>127.26</v>
      </c>
      <c r="J5" s="109">
        <v>-65.89</v>
      </c>
      <c r="K5" s="6">
        <v>61.370000000000005</v>
      </c>
      <c r="M5" s="6">
        <v>133.70999999999998</v>
      </c>
      <c r="O5" s="48">
        <v>-65.89</v>
      </c>
      <c r="P5" s="6">
        <v>67.819999999999979</v>
      </c>
      <c r="R5" s="82"/>
      <c r="S5" s="6" t="e">
        <f>#REF!*#REF!</f>
        <v>#REF!</v>
      </c>
      <c r="T5" s="6" t="e">
        <f>(H5+I5)*#REF!</f>
        <v>#REF!</v>
      </c>
      <c r="X5" s="82"/>
      <c r="Y5" s="6" t="e">
        <f>#REF!*#REF!</f>
        <v>#REF!</v>
      </c>
      <c r="Z5" s="6" t="e">
        <f>(M5+N5)*#REF!</f>
        <v>#REF!</v>
      </c>
    </row>
    <row r="6" spans="1:28" x14ac:dyDescent="0.25">
      <c r="A6" s="23">
        <v>4</v>
      </c>
      <c r="B6" s="23">
        <v>401418</v>
      </c>
      <c r="C6" s="23">
        <v>10000097370</v>
      </c>
      <c r="D6" s="24" t="s">
        <v>823</v>
      </c>
      <c r="E6" s="24" t="s">
        <v>814</v>
      </c>
      <c r="F6" s="24" t="s">
        <v>19</v>
      </c>
      <c r="G6" s="24" t="s">
        <v>824</v>
      </c>
      <c r="H6" s="6">
        <v>177.53</v>
      </c>
      <c r="J6" s="109">
        <v>-100.61</v>
      </c>
      <c r="K6" s="6">
        <v>76.92</v>
      </c>
      <c r="M6" s="6">
        <v>186.51999999999998</v>
      </c>
      <c r="O6" s="48">
        <v>-100.61</v>
      </c>
      <c r="P6" s="6">
        <v>85.909999999999982</v>
      </c>
      <c r="R6" s="82"/>
      <c r="S6" s="6" t="e">
        <f>#REF!*#REF!</f>
        <v>#REF!</v>
      </c>
      <c r="T6" s="6" t="e">
        <f>(H6+I6)*#REF!</f>
        <v>#REF!</v>
      </c>
      <c r="X6" s="82"/>
      <c r="Y6" s="6" t="e">
        <f>#REF!*#REF!</f>
        <v>#REF!</v>
      </c>
      <c r="Z6" s="6" t="e">
        <f>(M6+N6)*#REF!</f>
        <v>#REF!</v>
      </c>
    </row>
    <row r="7" spans="1:28" x14ac:dyDescent="0.25">
      <c r="A7" s="23">
        <v>5</v>
      </c>
      <c r="B7" s="23">
        <v>403394</v>
      </c>
      <c r="C7" s="23">
        <v>10000013740</v>
      </c>
      <c r="D7" s="24" t="s">
        <v>826</v>
      </c>
      <c r="E7" s="24" t="s">
        <v>814</v>
      </c>
      <c r="F7" s="24" t="s">
        <v>19</v>
      </c>
      <c r="G7" s="24" t="s">
        <v>827</v>
      </c>
      <c r="H7" s="6">
        <v>156.63999999999999</v>
      </c>
      <c r="J7" s="109">
        <v>-70.89</v>
      </c>
      <c r="K7" s="6">
        <v>85.749999999999986</v>
      </c>
      <c r="M7" s="6">
        <v>164.57</v>
      </c>
      <c r="O7" s="48">
        <v>-70.89</v>
      </c>
      <c r="P7" s="6">
        <v>93.679999999999993</v>
      </c>
      <c r="R7" s="82"/>
      <c r="S7" s="6" t="e">
        <f>#REF!*#REF!</f>
        <v>#REF!</v>
      </c>
      <c r="T7" s="6" t="e">
        <f>(H7+I7)*#REF!</f>
        <v>#REF!</v>
      </c>
      <c r="X7" s="82"/>
      <c r="Y7" s="6" t="e">
        <f>#REF!*#REF!</f>
        <v>#REF!</v>
      </c>
      <c r="Z7" s="6" t="e">
        <f>(M7+N7)*#REF!</f>
        <v>#REF!</v>
      </c>
    </row>
    <row r="8" spans="1:28" x14ac:dyDescent="0.25">
      <c r="A8" s="23">
        <v>6</v>
      </c>
      <c r="B8" s="23">
        <v>401406</v>
      </c>
      <c r="C8" s="23">
        <v>10000029467</v>
      </c>
      <c r="D8" s="24" t="s">
        <v>829</v>
      </c>
      <c r="E8" s="24" t="s">
        <v>814</v>
      </c>
      <c r="F8" s="24" t="s">
        <v>19</v>
      </c>
      <c r="G8" s="24" t="s">
        <v>830</v>
      </c>
      <c r="H8" s="6">
        <v>79.42</v>
      </c>
      <c r="J8" s="109">
        <v>-34.549999999999997</v>
      </c>
      <c r="K8" s="6">
        <v>44.870000000000005</v>
      </c>
      <c r="M8" s="6">
        <v>83.440000000000012</v>
      </c>
      <c r="O8" s="48">
        <v>-34.549999999999997</v>
      </c>
      <c r="P8" s="6">
        <v>48.890000000000015</v>
      </c>
      <c r="R8" s="82"/>
      <c r="S8" s="6" t="e">
        <f>#REF!*#REF!</f>
        <v>#REF!</v>
      </c>
      <c r="T8" s="6" t="e">
        <f>(H8+I8)*#REF!</f>
        <v>#REF!</v>
      </c>
      <c r="X8" s="82"/>
      <c r="Y8" s="6" t="e">
        <f>#REF!*#REF!</f>
        <v>#REF!</v>
      </c>
      <c r="Z8" s="6" t="e">
        <f>(M8+N8)*#REF!</f>
        <v>#REF!</v>
      </c>
    </row>
    <row r="9" spans="1:28" x14ac:dyDescent="0.25">
      <c r="A9" s="23">
        <v>7</v>
      </c>
      <c r="B9" s="23">
        <v>406552</v>
      </c>
      <c r="C9" s="23">
        <v>813</v>
      </c>
      <c r="D9" s="24" t="s">
        <v>832</v>
      </c>
      <c r="E9" s="24" t="s">
        <v>833</v>
      </c>
      <c r="F9" s="24" t="s">
        <v>19</v>
      </c>
      <c r="G9" s="24" t="s">
        <v>487</v>
      </c>
      <c r="H9" s="6">
        <v>55.85</v>
      </c>
      <c r="J9" s="109">
        <v>-4.6500000000000004</v>
      </c>
      <c r="K9" s="6">
        <v>51.2</v>
      </c>
      <c r="M9" s="6">
        <v>58.68</v>
      </c>
      <c r="O9" s="48">
        <v>-4.6500000000000004</v>
      </c>
      <c r="P9" s="6">
        <v>54.03</v>
      </c>
      <c r="R9" s="82"/>
      <c r="S9" s="6" t="e">
        <f>#REF!*#REF!</f>
        <v>#REF!</v>
      </c>
      <c r="T9" s="6" t="e">
        <f>(H9+I9)*#REF!</f>
        <v>#REF!</v>
      </c>
      <c r="X9" s="82"/>
      <c r="Y9" s="6" t="e">
        <f>#REF!*#REF!</f>
        <v>#REF!</v>
      </c>
      <c r="Z9" s="6" t="e">
        <f>(M9+N9)*#REF!</f>
        <v>#REF!</v>
      </c>
    </row>
    <row r="10" spans="1:28" x14ac:dyDescent="0.25">
      <c r="A10" s="23">
        <v>8</v>
      </c>
      <c r="B10" s="23">
        <v>406553</v>
      </c>
      <c r="C10" s="23">
        <v>816</v>
      </c>
      <c r="D10" s="24" t="s">
        <v>835</v>
      </c>
      <c r="E10" s="24" t="s">
        <v>833</v>
      </c>
      <c r="F10" s="24" t="s">
        <v>19</v>
      </c>
      <c r="G10" s="24" t="s">
        <v>487</v>
      </c>
      <c r="H10" s="6">
        <v>55.85</v>
      </c>
      <c r="J10" s="109">
        <v>-9.33</v>
      </c>
      <c r="K10" s="6">
        <v>46.52</v>
      </c>
      <c r="M10" s="6">
        <v>58.68</v>
      </c>
      <c r="O10" s="48">
        <v>-9.33</v>
      </c>
      <c r="P10" s="6">
        <v>49.35</v>
      </c>
      <c r="R10" s="82"/>
      <c r="S10" s="6" t="e">
        <f>#REF!*#REF!</f>
        <v>#REF!</v>
      </c>
      <c r="T10" s="6" t="e">
        <f>(H10+I10)*#REF!</f>
        <v>#REF!</v>
      </c>
      <c r="X10" s="82"/>
      <c r="Y10" s="6" t="e">
        <f>#REF!*#REF!</f>
        <v>#REF!</v>
      </c>
      <c r="Z10" s="6" t="e">
        <f>(M10+N10)*#REF!</f>
        <v>#REF!</v>
      </c>
    </row>
    <row r="11" spans="1:28" x14ac:dyDescent="0.25">
      <c r="A11" s="23">
        <v>9</v>
      </c>
      <c r="B11" s="24" t="s">
        <v>838</v>
      </c>
      <c r="C11" s="54" t="s">
        <v>1687</v>
      </c>
      <c r="D11" s="54" t="s">
        <v>1689</v>
      </c>
      <c r="E11" s="24" t="s">
        <v>833</v>
      </c>
      <c r="F11" s="24" t="s">
        <v>19</v>
      </c>
      <c r="G11" s="54" t="s">
        <v>20</v>
      </c>
      <c r="H11" s="6">
        <v>53.12</v>
      </c>
      <c r="J11" s="109">
        <v>-3.65</v>
      </c>
      <c r="K11" s="6">
        <v>49.47</v>
      </c>
      <c r="M11" s="6">
        <v>55.809999999999995</v>
      </c>
      <c r="O11" s="48">
        <v>-3.65</v>
      </c>
      <c r="P11" s="6">
        <v>52.16</v>
      </c>
      <c r="R11" s="82"/>
      <c r="S11" s="6" t="e">
        <f>#REF!*#REF!</f>
        <v>#REF!</v>
      </c>
      <c r="T11" s="6" t="e">
        <f>(H11+I11)*#REF!</f>
        <v>#REF!</v>
      </c>
      <c r="X11" s="82"/>
      <c r="Y11" s="6" t="e">
        <f>#REF!*#REF!</f>
        <v>#REF!</v>
      </c>
      <c r="Z11" s="6" t="e">
        <f>(M11+N11)*#REF!</f>
        <v>#REF!</v>
      </c>
    </row>
    <row r="12" spans="1:28" x14ac:dyDescent="0.25">
      <c r="A12" s="23">
        <v>9</v>
      </c>
      <c r="B12" s="54" t="s">
        <v>838</v>
      </c>
      <c r="C12" s="54" t="s">
        <v>1688</v>
      </c>
      <c r="D12" s="54" t="s">
        <v>1690</v>
      </c>
      <c r="E12" s="24" t="s">
        <v>833</v>
      </c>
      <c r="F12" s="54" t="s">
        <v>19</v>
      </c>
      <c r="G12" s="54" t="s">
        <v>20</v>
      </c>
      <c r="H12" s="6">
        <v>54.919999999999995</v>
      </c>
      <c r="J12" s="109">
        <v>-3.65</v>
      </c>
      <c r="K12" s="6">
        <v>51.269999999999996</v>
      </c>
      <c r="M12" s="6">
        <v>57.71</v>
      </c>
      <c r="O12" s="109">
        <v>-3.65</v>
      </c>
      <c r="P12" s="6">
        <v>54.06</v>
      </c>
      <c r="R12" s="82"/>
      <c r="S12" s="6" t="e">
        <f>#REF!*#REF!</f>
        <v>#REF!</v>
      </c>
      <c r="T12" s="6" t="e">
        <f>(H12+I12)*#REF!</f>
        <v>#REF!</v>
      </c>
      <c r="X12" s="82"/>
      <c r="Y12" s="6" t="e">
        <f>#REF!*#REF!</f>
        <v>#REF!</v>
      </c>
      <c r="Z12" s="6" t="e">
        <f>(M12+N12)*#REF!</f>
        <v>#REF!</v>
      </c>
    </row>
    <row r="13" spans="1:28" x14ac:dyDescent="0.25">
      <c r="A13" s="23">
        <v>10</v>
      </c>
      <c r="B13" s="23">
        <v>134543</v>
      </c>
      <c r="C13" s="23">
        <v>607</v>
      </c>
      <c r="D13" s="24" t="s">
        <v>840</v>
      </c>
      <c r="E13" s="24" t="s">
        <v>833</v>
      </c>
      <c r="F13" s="24" t="s">
        <v>19</v>
      </c>
      <c r="G13" s="24" t="s">
        <v>841</v>
      </c>
      <c r="H13" s="6">
        <v>63.739999999999995</v>
      </c>
      <c r="K13" s="6">
        <v>63.739999999999995</v>
      </c>
      <c r="M13" s="6">
        <v>66.97</v>
      </c>
      <c r="P13" s="6">
        <v>66.97</v>
      </c>
      <c r="R13" s="82"/>
      <c r="S13" s="6" t="e">
        <f>#REF!*#REF!</f>
        <v>#REF!</v>
      </c>
      <c r="T13" s="6" t="e">
        <f>(H13+I13)*#REF!</f>
        <v>#REF!</v>
      </c>
      <c r="X13" s="82"/>
      <c r="Y13" s="6" t="e">
        <f>#REF!*#REF!</f>
        <v>#REF!</v>
      </c>
      <c r="Z13" s="6" t="e">
        <f>(M13+N13)*#REF!</f>
        <v>#REF!</v>
      </c>
    </row>
    <row r="14" spans="1:28" x14ac:dyDescent="0.25">
      <c r="A14" s="23">
        <v>11</v>
      </c>
      <c r="B14" s="23">
        <v>134776</v>
      </c>
      <c r="C14" s="23">
        <v>608</v>
      </c>
      <c r="D14" s="24" t="s">
        <v>843</v>
      </c>
      <c r="E14" s="24" t="s">
        <v>833</v>
      </c>
      <c r="F14" s="24" t="s">
        <v>19</v>
      </c>
      <c r="G14" s="24" t="s">
        <v>844</v>
      </c>
      <c r="H14" s="6">
        <v>53</v>
      </c>
      <c r="K14" s="6">
        <v>53</v>
      </c>
      <c r="M14" s="6">
        <v>55.68</v>
      </c>
      <c r="P14" s="6">
        <v>55.68</v>
      </c>
      <c r="R14" s="82"/>
      <c r="S14" s="6" t="e">
        <f>#REF!*#REF!</f>
        <v>#REF!</v>
      </c>
      <c r="T14" s="6" t="e">
        <f>(H14+I14)*#REF!</f>
        <v>#REF!</v>
      </c>
      <c r="X14" s="82"/>
      <c r="Y14" s="6" t="e">
        <f>#REF!*#REF!</f>
        <v>#REF!</v>
      </c>
      <c r="Z14" s="6" t="e">
        <f>(M14+N14)*#REF!</f>
        <v>#REF!</v>
      </c>
    </row>
    <row r="15" spans="1:28" x14ac:dyDescent="0.25">
      <c r="A15" s="23">
        <v>12</v>
      </c>
      <c r="B15" s="23">
        <v>405359</v>
      </c>
      <c r="C15" s="24" t="s">
        <v>846</v>
      </c>
      <c r="D15" s="24" t="s">
        <v>848</v>
      </c>
      <c r="E15" s="24" t="s">
        <v>847</v>
      </c>
      <c r="F15" s="24" t="s">
        <v>19</v>
      </c>
      <c r="G15" s="24" t="s">
        <v>849</v>
      </c>
      <c r="H15" s="6">
        <v>48.66</v>
      </c>
      <c r="J15" s="109">
        <v>-5.73</v>
      </c>
      <c r="K15" s="6">
        <v>42.929999999999993</v>
      </c>
      <c r="M15" s="6">
        <v>51.12</v>
      </c>
      <c r="O15" s="109">
        <v>-5.73</v>
      </c>
      <c r="P15" s="6">
        <v>45.39</v>
      </c>
      <c r="R15" s="82"/>
      <c r="S15" s="6" t="e">
        <f>#REF!*#REF!</f>
        <v>#REF!</v>
      </c>
      <c r="T15" s="6" t="e">
        <f>(H15+I15)*#REF!</f>
        <v>#REF!</v>
      </c>
      <c r="X15" s="82"/>
      <c r="Y15" s="6" t="e">
        <f>#REF!*#REF!</f>
        <v>#REF!</v>
      </c>
      <c r="Z15" s="6" t="e">
        <f>(M15+N15)*#REF!</f>
        <v>#REF!</v>
      </c>
    </row>
    <row r="16" spans="1:28" x14ac:dyDescent="0.25">
      <c r="A16" s="23">
        <v>13</v>
      </c>
      <c r="B16" s="23">
        <v>405372</v>
      </c>
      <c r="C16" s="24" t="s">
        <v>851</v>
      </c>
      <c r="D16" s="24" t="s">
        <v>852</v>
      </c>
      <c r="E16" s="24" t="s">
        <v>847</v>
      </c>
      <c r="F16" s="24" t="s">
        <v>19</v>
      </c>
      <c r="G16" s="24" t="s">
        <v>853</v>
      </c>
      <c r="H16" s="6">
        <v>46.32</v>
      </c>
      <c r="J16" s="109">
        <v>-5.99</v>
      </c>
      <c r="K16" s="6">
        <v>40.33</v>
      </c>
      <c r="M16" s="6">
        <v>48.669999999999995</v>
      </c>
      <c r="O16" s="109">
        <v>-5.99</v>
      </c>
      <c r="P16" s="6">
        <v>42.679999999999993</v>
      </c>
      <c r="R16" s="82"/>
      <c r="S16" s="6" t="e">
        <f>#REF!*#REF!</f>
        <v>#REF!</v>
      </c>
      <c r="T16" s="6" t="e">
        <f>(H16+I16)*#REF!</f>
        <v>#REF!</v>
      </c>
      <c r="X16" s="82"/>
      <c r="Y16" s="6" t="e">
        <f>#REF!*#REF!</f>
        <v>#REF!</v>
      </c>
      <c r="Z16" s="6" t="e">
        <f>(M16+N16)*#REF!</f>
        <v>#REF!</v>
      </c>
    </row>
    <row r="17" spans="1:26" x14ac:dyDescent="0.25">
      <c r="A17" s="23">
        <v>14</v>
      </c>
      <c r="B17" s="23">
        <v>405379</v>
      </c>
      <c r="C17" s="24" t="s">
        <v>855</v>
      </c>
      <c r="D17" s="24" t="s">
        <v>856</v>
      </c>
      <c r="E17" s="24" t="s">
        <v>847</v>
      </c>
      <c r="F17" s="24" t="s">
        <v>19</v>
      </c>
      <c r="G17" s="24" t="s">
        <v>849</v>
      </c>
      <c r="H17" s="6">
        <v>48.66</v>
      </c>
      <c r="J17" s="109">
        <v>-5.73</v>
      </c>
      <c r="K17" s="6">
        <v>42.929999999999993</v>
      </c>
      <c r="M17" s="6">
        <v>51.12</v>
      </c>
      <c r="O17" s="109">
        <v>-5.73</v>
      </c>
      <c r="P17" s="6">
        <v>45.39</v>
      </c>
      <c r="R17" s="82"/>
      <c r="S17" s="6" t="e">
        <f>#REF!*#REF!</f>
        <v>#REF!</v>
      </c>
      <c r="T17" s="6" t="e">
        <f>(H17+I17)*#REF!</f>
        <v>#REF!</v>
      </c>
      <c r="X17" s="82"/>
      <c r="Y17" s="6" t="e">
        <f>#REF!*#REF!</f>
        <v>#REF!</v>
      </c>
      <c r="Z17" s="6" t="e">
        <f>(M17+N17)*#REF!</f>
        <v>#REF!</v>
      </c>
    </row>
    <row r="18" spans="1:26" x14ac:dyDescent="0.25">
      <c r="A18" s="23">
        <v>15</v>
      </c>
      <c r="B18" s="23">
        <v>405357</v>
      </c>
      <c r="C18" s="24" t="s">
        <v>858</v>
      </c>
      <c r="D18" s="24" t="s">
        <v>859</v>
      </c>
      <c r="E18" s="24" t="s">
        <v>847</v>
      </c>
      <c r="F18" s="24" t="s">
        <v>19</v>
      </c>
      <c r="G18" s="24" t="s">
        <v>860</v>
      </c>
      <c r="H18" s="6">
        <v>62.54</v>
      </c>
      <c r="J18" s="109">
        <v>-14.82</v>
      </c>
      <c r="K18" s="6">
        <v>47.72</v>
      </c>
      <c r="M18" s="6">
        <v>65.710000000000008</v>
      </c>
      <c r="O18" s="109">
        <v>-14.82</v>
      </c>
      <c r="P18" s="6">
        <v>50.890000000000008</v>
      </c>
      <c r="R18" s="82"/>
      <c r="S18" s="6" t="e">
        <f>#REF!*#REF!</f>
        <v>#REF!</v>
      </c>
      <c r="T18" s="6" t="e">
        <f>(H18+I18)*#REF!</f>
        <v>#REF!</v>
      </c>
      <c r="X18" s="82"/>
      <c r="Y18" s="6" t="e">
        <f>#REF!*#REF!</f>
        <v>#REF!</v>
      </c>
      <c r="Z18" s="6" t="e">
        <f>(M18+N18)*#REF!</f>
        <v>#REF!</v>
      </c>
    </row>
    <row r="19" spans="1:26" x14ac:dyDescent="0.25">
      <c r="A19" s="23">
        <v>16</v>
      </c>
      <c r="B19" s="23">
        <v>141470</v>
      </c>
      <c r="C19" s="23">
        <v>110</v>
      </c>
      <c r="D19" s="24" t="s">
        <v>863</v>
      </c>
      <c r="E19" s="24" t="s">
        <v>862</v>
      </c>
      <c r="F19" s="24" t="s">
        <v>19</v>
      </c>
      <c r="G19" s="24" t="s">
        <v>864</v>
      </c>
      <c r="H19" s="6">
        <v>51.449999999999996</v>
      </c>
      <c r="K19" s="6">
        <v>51.449999999999996</v>
      </c>
      <c r="M19" s="6">
        <v>54.059999999999995</v>
      </c>
      <c r="P19" s="6">
        <v>54.059999999999995</v>
      </c>
      <c r="R19" s="82"/>
      <c r="S19" s="6" t="e">
        <f>#REF!*#REF!</f>
        <v>#REF!</v>
      </c>
      <c r="T19" s="6" t="e">
        <f>(H19+I19)*#REF!</f>
        <v>#REF!</v>
      </c>
      <c r="X19" s="82"/>
      <c r="Y19" s="6" t="e">
        <f>#REF!*#REF!</f>
        <v>#REF!</v>
      </c>
      <c r="Z19" s="6" t="e">
        <f>(M19+N19)*#REF!</f>
        <v>#REF!</v>
      </c>
    </row>
    <row r="20" spans="1:26" x14ac:dyDescent="0.25">
      <c r="A20" s="23">
        <v>17</v>
      </c>
      <c r="B20" s="23">
        <v>141522</v>
      </c>
      <c r="C20" s="23">
        <v>120</v>
      </c>
      <c r="D20" s="24" t="s">
        <v>866</v>
      </c>
      <c r="E20" s="24" t="s">
        <v>862</v>
      </c>
      <c r="F20" s="24" t="s">
        <v>19</v>
      </c>
      <c r="G20" s="24" t="s">
        <v>864</v>
      </c>
      <c r="H20" s="6">
        <v>51.449999999999996</v>
      </c>
      <c r="K20" s="6">
        <v>51.449999999999996</v>
      </c>
      <c r="M20" s="6">
        <v>54.059999999999995</v>
      </c>
      <c r="P20" s="6">
        <v>54.059999999999995</v>
      </c>
      <c r="R20" s="82"/>
      <c r="S20" s="6" t="e">
        <f>#REF!*#REF!</f>
        <v>#REF!</v>
      </c>
      <c r="T20" s="6" t="e">
        <f>(H20+I20)*#REF!</f>
        <v>#REF!</v>
      </c>
      <c r="X20" s="82"/>
      <c r="Y20" s="6" t="e">
        <f>#REF!*#REF!</f>
        <v>#REF!</v>
      </c>
      <c r="Z20" s="6" t="e">
        <f>(M20+N20)*#REF!</f>
        <v>#REF!</v>
      </c>
    </row>
    <row r="21" spans="1:26" x14ac:dyDescent="0.25">
      <c r="A21" s="23">
        <v>18</v>
      </c>
      <c r="B21" s="23">
        <v>141523</v>
      </c>
      <c r="C21" s="23">
        <v>130</v>
      </c>
      <c r="D21" s="24" t="s">
        <v>868</v>
      </c>
      <c r="E21" s="24" t="s">
        <v>862</v>
      </c>
      <c r="F21" s="24" t="s">
        <v>19</v>
      </c>
      <c r="G21" s="24" t="s">
        <v>864</v>
      </c>
      <c r="H21" s="6">
        <v>51.449999999999996</v>
      </c>
      <c r="K21" s="6">
        <v>51.449999999999996</v>
      </c>
      <c r="M21" s="6">
        <v>54.059999999999995</v>
      </c>
      <c r="P21" s="6">
        <v>54.059999999999995</v>
      </c>
      <c r="R21" s="82"/>
      <c r="S21" s="6" t="e">
        <f>#REF!*#REF!</f>
        <v>#REF!</v>
      </c>
      <c r="T21" s="6" t="e">
        <f>(H21+I21)*#REF!</f>
        <v>#REF!</v>
      </c>
      <c r="X21" s="82"/>
      <c r="Y21" s="6" t="e">
        <f>#REF!*#REF!</f>
        <v>#REF!</v>
      </c>
      <c r="Z21" s="6" t="e">
        <f>(M21+N21)*#REF!</f>
        <v>#REF!</v>
      </c>
    </row>
    <row r="22" spans="1:26" x14ac:dyDescent="0.25">
      <c r="A22" s="23">
        <v>19</v>
      </c>
      <c r="B22" s="23">
        <v>208550</v>
      </c>
      <c r="C22" s="23">
        <v>79201</v>
      </c>
      <c r="D22" s="24" t="s">
        <v>870</v>
      </c>
      <c r="E22" s="24" t="s">
        <v>871</v>
      </c>
      <c r="F22" s="24" t="s">
        <v>19</v>
      </c>
      <c r="G22" s="24" t="s">
        <v>872</v>
      </c>
      <c r="H22" s="6">
        <v>49.379999999999995</v>
      </c>
      <c r="K22" s="6">
        <v>49.379999999999995</v>
      </c>
      <c r="M22" s="6">
        <v>51.879999999999995</v>
      </c>
      <c r="P22" s="6">
        <v>51.879999999999995</v>
      </c>
      <c r="R22" s="82"/>
      <c r="S22" s="6" t="e">
        <f>#REF!*#REF!</f>
        <v>#REF!</v>
      </c>
      <c r="T22" s="6" t="e">
        <f>(H22+I22)*#REF!</f>
        <v>#REF!</v>
      </c>
      <c r="X22" s="82"/>
      <c r="Y22" s="6" t="e">
        <f>#REF!*#REF!</f>
        <v>#REF!</v>
      </c>
      <c r="Z22" s="6" t="e">
        <f>(M22+N22)*#REF!</f>
        <v>#REF!</v>
      </c>
    </row>
    <row r="23" spans="1:26" x14ac:dyDescent="0.25">
      <c r="A23" s="23">
        <v>20</v>
      </c>
      <c r="B23" s="23">
        <v>113950</v>
      </c>
      <c r="C23" s="23">
        <v>1263</v>
      </c>
      <c r="D23" s="24" t="s">
        <v>874</v>
      </c>
      <c r="E23" s="24" t="s">
        <v>875</v>
      </c>
      <c r="F23" s="24" t="s">
        <v>19</v>
      </c>
      <c r="G23" s="24" t="s">
        <v>876</v>
      </c>
      <c r="H23" s="6">
        <v>64.72</v>
      </c>
      <c r="K23" s="6">
        <v>64.72</v>
      </c>
      <c r="M23" s="6">
        <v>68</v>
      </c>
      <c r="P23" s="6">
        <v>68</v>
      </c>
      <c r="R23" s="82"/>
      <c r="S23" s="6" t="e">
        <f>#REF!*#REF!</f>
        <v>#REF!</v>
      </c>
      <c r="T23" s="6" t="e">
        <f>(H23+I23)*#REF!</f>
        <v>#REF!</v>
      </c>
      <c r="X23" s="82"/>
      <c r="Y23" s="6" t="e">
        <f>#REF!*#REF!</f>
        <v>#REF!</v>
      </c>
      <c r="Z23" s="6" t="e">
        <f>(M23+N23)*#REF!</f>
        <v>#REF!</v>
      </c>
    </row>
    <row r="24" spans="1:26" x14ac:dyDescent="0.25">
      <c r="A24" s="23">
        <v>21</v>
      </c>
      <c r="B24" s="23">
        <v>113685</v>
      </c>
      <c r="C24" s="23">
        <v>449</v>
      </c>
      <c r="D24" s="24" t="s">
        <v>878</v>
      </c>
      <c r="E24" s="24" t="s">
        <v>875</v>
      </c>
      <c r="F24" s="24" t="s">
        <v>19</v>
      </c>
      <c r="G24" s="24" t="s">
        <v>879</v>
      </c>
      <c r="H24" s="6">
        <v>64.88000000000001</v>
      </c>
      <c r="K24" s="6">
        <v>64.88000000000001</v>
      </c>
      <c r="M24" s="6">
        <v>68.160000000000011</v>
      </c>
      <c r="P24" s="6">
        <v>68.160000000000011</v>
      </c>
      <c r="R24" s="82"/>
      <c r="S24" s="6" t="e">
        <f>#REF!*#REF!</f>
        <v>#REF!</v>
      </c>
      <c r="T24" s="6" t="e">
        <f>(H24+I24)*#REF!</f>
        <v>#REF!</v>
      </c>
      <c r="X24" s="82"/>
      <c r="Y24" s="6" t="e">
        <f>#REF!*#REF!</f>
        <v>#REF!</v>
      </c>
      <c r="Z24" s="6" t="e">
        <f>(M24+N24)*#REF!</f>
        <v>#REF!</v>
      </c>
    </row>
    <row r="25" spans="1:26" x14ac:dyDescent="0.25">
      <c r="A25" s="23">
        <v>22</v>
      </c>
      <c r="B25" s="23">
        <v>137923</v>
      </c>
      <c r="C25" s="23">
        <v>9125</v>
      </c>
      <c r="D25" s="24" t="s">
        <v>881</v>
      </c>
      <c r="E25" s="24" t="s">
        <v>875</v>
      </c>
      <c r="F25" s="24" t="s">
        <v>19</v>
      </c>
      <c r="G25" s="24" t="s">
        <v>882</v>
      </c>
      <c r="H25" s="6">
        <v>158.82999999999998</v>
      </c>
      <c r="K25" s="6">
        <v>158.82999999999998</v>
      </c>
      <c r="M25" s="6">
        <v>166.87</v>
      </c>
      <c r="P25" s="6">
        <v>166.87</v>
      </c>
      <c r="R25" s="82"/>
      <c r="S25" s="6" t="e">
        <f>#REF!*#REF!</f>
        <v>#REF!</v>
      </c>
      <c r="T25" s="6" t="e">
        <f>(H25+I25)*#REF!</f>
        <v>#REF!</v>
      </c>
      <c r="X25" s="82"/>
      <c r="Y25" s="6" t="e">
        <f>#REF!*#REF!</f>
        <v>#REF!</v>
      </c>
      <c r="Z25" s="6" t="e">
        <f>(M25+N25)*#REF!</f>
        <v>#REF!</v>
      </c>
    </row>
    <row r="26" spans="1:26" x14ac:dyDescent="0.25">
      <c r="A26" s="23">
        <v>23</v>
      </c>
      <c r="B26" s="23">
        <v>138009</v>
      </c>
      <c r="C26" s="23">
        <v>442</v>
      </c>
      <c r="D26" s="24" t="s">
        <v>884</v>
      </c>
      <c r="E26" s="24" t="s">
        <v>875</v>
      </c>
      <c r="F26" s="24" t="s">
        <v>19</v>
      </c>
      <c r="G26" s="24" t="s">
        <v>885</v>
      </c>
      <c r="H26" s="6">
        <v>26.73</v>
      </c>
      <c r="K26" s="6">
        <v>26.73</v>
      </c>
      <c r="M26" s="6">
        <v>28.09</v>
      </c>
      <c r="P26" s="6">
        <v>28.09</v>
      </c>
      <c r="R26" s="82"/>
      <c r="S26" s="6" t="e">
        <f>#REF!*#REF!</f>
        <v>#REF!</v>
      </c>
      <c r="T26" s="6" t="e">
        <f>(H26+I26)*#REF!</f>
        <v>#REF!</v>
      </c>
      <c r="X26" s="82"/>
      <c r="Y26" s="6" t="e">
        <f>#REF!*#REF!</f>
        <v>#REF!</v>
      </c>
      <c r="Z26" s="6" t="e">
        <f>(M26+N26)*#REF!</f>
        <v>#REF!</v>
      </c>
    </row>
    <row r="27" spans="1:26" x14ac:dyDescent="0.25">
      <c r="A27" s="23">
        <v>24</v>
      </c>
      <c r="B27" s="23">
        <v>138821</v>
      </c>
      <c r="C27" s="23">
        <v>1716</v>
      </c>
      <c r="D27" s="24" t="s">
        <v>887</v>
      </c>
      <c r="E27" s="24" t="s">
        <v>875</v>
      </c>
      <c r="F27" s="24" t="s">
        <v>19</v>
      </c>
      <c r="G27" s="24" t="s">
        <v>888</v>
      </c>
      <c r="H27" s="6">
        <v>52.82</v>
      </c>
      <c r="K27" s="6">
        <v>52.82</v>
      </c>
      <c r="M27" s="6">
        <v>55.489999999999995</v>
      </c>
      <c r="P27" s="6">
        <v>55.489999999999995</v>
      </c>
      <c r="R27" s="82"/>
      <c r="S27" s="6" t="e">
        <f>#REF!*#REF!</f>
        <v>#REF!</v>
      </c>
      <c r="T27" s="6" t="e">
        <f>(H27+I27)*#REF!</f>
        <v>#REF!</v>
      </c>
      <c r="X27" s="82"/>
      <c r="Y27" s="6" t="e">
        <f>#REF!*#REF!</f>
        <v>#REF!</v>
      </c>
      <c r="Z27" s="6" t="e">
        <f>(M27+N27)*#REF!</f>
        <v>#REF!</v>
      </c>
    </row>
    <row r="28" spans="1:26" x14ac:dyDescent="0.25">
      <c r="A28" s="23">
        <v>25</v>
      </c>
      <c r="B28" s="23">
        <v>138923</v>
      </c>
      <c r="C28" s="23">
        <v>1556</v>
      </c>
      <c r="D28" s="24" t="s">
        <v>890</v>
      </c>
      <c r="E28" s="24" t="s">
        <v>875</v>
      </c>
      <c r="F28" s="24" t="s">
        <v>19</v>
      </c>
      <c r="G28" s="24" t="s">
        <v>891</v>
      </c>
      <c r="H28" s="6">
        <v>37.369999999999997</v>
      </c>
      <c r="K28" s="6">
        <v>37.369999999999997</v>
      </c>
      <c r="M28" s="6">
        <v>39.26</v>
      </c>
      <c r="P28" s="6">
        <v>39.26</v>
      </c>
      <c r="R28" s="82"/>
      <c r="S28" s="6" t="e">
        <f>#REF!*#REF!</f>
        <v>#REF!</v>
      </c>
      <c r="T28" s="6" t="e">
        <f>(H28+I28)*#REF!</f>
        <v>#REF!</v>
      </c>
      <c r="X28" s="82"/>
      <c r="Y28" s="6" t="e">
        <f>#REF!*#REF!</f>
        <v>#REF!</v>
      </c>
      <c r="Z28" s="6" t="e">
        <f>(M28+N28)*#REF!</f>
        <v>#REF!</v>
      </c>
    </row>
    <row r="29" spans="1:26" x14ac:dyDescent="0.25">
      <c r="A29" s="23">
        <v>26</v>
      </c>
      <c r="B29" s="23">
        <v>139402</v>
      </c>
      <c r="C29" s="23">
        <v>447</v>
      </c>
      <c r="D29" s="24" t="s">
        <v>884</v>
      </c>
      <c r="E29" s="24" t="s">
        <v>875</v>
      </c>
      <c r="F29" s="24" t="s">
        <v>19</v>
      </c>
      <c r="G29" s="24" t="s">
        <v>885</v>
      </c>
      <c r="H29" s="6">
        <v>26.73</v>
      </c>
      <c r="K29" s="6">
        <v>26.73</v>
      </c>
      <c r="M29" s="6">
        <v>28.09</v>
      </c>
      <c r="P29" s="6">
        <v>28.09</v>
      </c>
      <c r="R29" s="82"/>
      <c r="S29" s="6" t="e">
        <f>#REF!*#REF!</f>
        <v>#REF!</v>
      </c>
      <c r="T29" s="6" t="e">
        <f>(H29+I29)*#REF!</f>
        <v>#REF!</v>
      </c>
      <c r="X29" s="82"/>
      <c r="Y29" s="6" t="e">
        <f>#REF!*#REF!</f>
        <v>#REF!</v>
      </c>
      <c r="Z29" s="6" t="e">
        <f>(M29+N29)*#REF!</f>
        <v>#REF!</v>
      </c>
    </row>
    <row r="30" spans="1:26" x14ac:dyDescent="0.25">
      <c r="A30" s="23">
        <v>27</v>
      </c>
      <c r="B30" s="23">
        <v>139653</v>
      </c>
      <c r="C30" s="23">
        <v>1717</v>
      </c>
      <c r="D30" s="24" t="s">
        <v>894</v>
      </c>
      <c r="E30" s="24" t="s">
        <v>875</v>
      </c>
      <c r="F30" s="24" t="s">
        <v>19</v>
      </c>
      <c r="G30" s="24" t="s">
        <v>888</v>
      </c>
      <c r="H30" s="6">
        <v>52.82</v>
      </c>
      <c r="K30" s="6">
        <v>52.82</v>
      </c>
      <c r="M30" s="6">
        <v>55.489999999999995</v>
      </c>
      <c r="P30" s="6">
        <v>55.489999999999995</v>
      </c>
      <c r="R30" s="82"/>
      <c r="S30" s="6" t="e">
        <f>#REF!*#REF!</f>
        <v>#REF!</v>
      </c>
      <c r="T30" s="6" t="e">
        <f>(H30+I30)*#REF!</f>
        <v>#REF!</v>
      </c>
      <c r="X30" s="82"/>
      <c r="Y30" s="6" t="e">
        <f>#REF!*#REF!</f>
        <v>#REF!</v>
      </c>
      <c r="Z30" s="6" t="e">
        <f>(M30+N30)*#REF!</f>
        <v>#REF!</v>
      </c>
    </row>
    <row r="31" spans="1:26" x14ac:dyDescent="0.25">
      <c r="A31" s="23">
        <v>28</v>
      </c>
      <c r="B31" s="23">
        <v>134558</v>
      </c>
      <c r="C31" s="23">
        <v>1605</v>
      </c>
      <c r="D31" s="24" t="s">
        <v>896</v>
      </c>
      <c r="E31" s="24" t="s">
        <v>875</v>
      </c>
      <c r="F31" s="24" t="s">
        <v>19</v>
      </c>
      <c r="G31" s="24" t="s">
        <v>897</v>
      </c>
      <c r="H31" s="6">
        <v>39.71</v>
      </c>
      <c r="K31" s="6">
        <v>39.71</v>
      </c>
      <c r="M31" s="6">
        <v>41.72</v>
      </c>
      <c r="P31" s="6">
        <v>41.72</v>
      </c>
      <c r="R31" s="82"/>
      <c r="S31" s="6" t="e">
        <f>#REF!*#REF!</f>
        <v>#REF!</v>
      </c>
      <c r="T31" s="6" t="e">
        <f>(H31+I31)*#REF!</f>
        <v>#REF!</v>
      </c>
      <c r="X31" s="82"/>
      <c r="Y31" s="6" t="e">
        <f>#REF!*#REF!</f>
        <v>#REF!</v>
      </c>
      <c r="Z31" s="6" t="e">
        <f>(M31+N31)*#REF!</f>
        <v>#REF!</v>
      </c>
    </row>
    <row r="32" spans="1:26" x14ac:dyDescent="0.25">
      <c r="A32" s="23">
        <v>29</v>
      </c>
      <c r="B32" s="23">
        <v>134610</v>
      </c>
      <c r="C32" s="23">
        <v>1638</v>
      </c>
      <c r="D32" s="24" t="s">
        <v>899</v>
      </c>
      <c r="E32" s="24" t="s">
        <v>875</v>
      </c>
      <c r="F32" s="24" t="s">
        <v>19</v>
      </c>
      <c r="G32" s="24" t="s">
        <v>900</v>
      </c>
      <c r="H32" s="6">
        <v>54.48</v>
      </c>
      <c r="K32" s="6">
        <v>54.48</v>
      </c>
      <c r="M32" s="6">
        <v>57.239999999999995</v>
      </c>
      <c r="P32" s="6">
        <v>57.239999999999995</v>
      </c>
      <c r="R32" s="82"/>
      <c r="S32" s="6" t="e">
        <f>#REF!*#REF!</f>
        <v>#REF!</v>
      </c>
      <c r="T32" s="6" t="e">
        <f>(H32+I32)*#REF!</f>
        <v>#REF!</v>
      </c>
      <c r="X32" s="82"/>
      <c r="Y32" s="6" t="e">
        <f>#REF!*#REF!</f>
        <v>#REF!</v>
      </c>
      <c r="Z32" s="6" t="e">
        <f>(M32+N32)*#REF!</f>
        <v>#REF!</v>
      </c>
    </row>
    <row r="33" spans="1:26" x14ac:dyDescent="0.25">
      <c r="A33" s="23">
        <v>30</v>
      </c>
      <c r="B33" s="23">
        <v>134789</v>
      </c>
      <c r="C33" s="23">
        <v>1616</v>
      </c>
      <c r="D33" s="24" t="s">
        <v>902</v>
      </c>
      <c r="E33" s="24" t="s">
        <v>875</v>
      </c>
      <c r="F33" s="24" t="s">
        <v>19</v>
      </c>
      <c r="G33" s="24" t="s">
        <v>897</v>
      </c>
      <c r="H33" s="6">
        <v>71.760000000000005</v>
      </c>
      <c r="K33" s="6">
        <v>71.760000000000005</v>
      </c>
      <c r="M33" s="6">
        <v>75.39</v>
      </c>
      <c r="P33" s="6">
        <v>75.39</v>
      </c>
      <c r="R33" s="82"/>
      <c r="S33" s="6" t="e">
        <f>#REF!*#REF!</f>
        <v>#REF!</v>
      </c>
      <c r="T33" s="6" t="e">
        <f>(H33+I33)*#REF!</f>
        <v>#REF!</v>
      </c>
      <c r="X33" s="82"/>
      <c r="Y33" s="6" t="e">
        <f>#REF!*#REF!</f>
        <v>#REF!</v>
      </c>
      <c r="Z33" s="6" t="e">
        <f>(M33+N33)*#REF!</f>
        <v>#REF!</v>
      </c>
    </row>
    <row r="34" spans="1:26" x14ac:dyDescent="0.25">
      <c r="A34" s="23">
        <v>31</v>
      </c>
      <c r="B34" s="23">
        <v>402127</v>
      </c>
      <c r="C34" s="23">
        <v>73338</v>
      </c>
      <c r="D34" s="24" t="s">
        <v>905</v>
      </c>
      <c r="E34" s="24" t="s">
        <v>906</v>
      </c>
      <c r="F34" s="24" t="s">
        <v>19</v>
      </c>
      <c r="G34" s="24" t="s">
        <v>907</v>
      </c>
      <c r="H34" s="6">
        <v>72.12</v>
      </c>
      <c r="J34" s="109">
        <v>-19.23</v>
      </c>
      <c r="K34" s="6">
        <v>52.89</v>
      </c>
      <c r="M34" s="6">
        <v>75.77000000000001</v>
      </c>
      <c r="O34" s="109">
        <v>-19.23</v>
      </c>
      <c r="P34" s="6">
        <v>56.540000000000006</v>
      </c>
      <c r="R34" s="82"/>
      <c r="S34" s="6" t="e">
        <f>#REF!*#REF!</f>
        <v>#REF!</v>
      </c>
      <c r="T34" s="6" t="e">
        <f>(H34+I34)*#REF!</f>
        <v>#REF!</v>
      </c>
      <c r="X34" s="82"/>
      <c r="Y34" s="6" t="e">
        <f>#REF!*#REF!</f>
        <v>#REF!</v>
      </c>
      <c r="Z34" s="6" t="e">
        <f>(M34+N34)*#REF!</f>
        <v>#REF!</v>
      </c>
    </row>
    <row r="35" spans="1:26" x14ac:dyDescent="0.25">
      <c r="A35" s="23">
        <v>32</v>
      </c>
      <c r="B35" s="23">
        <v>403833</v>
      </c>
      <c r="C35" s="23">
        <v>78638</v>
      </c>
      <c r="D35" s="24" t="s">
        <v>909</v>
      </c>
      <c r="E35" s="24" t="s">
        <v>910</v>
      </c>
      <c r="F35" s="24" t="s">
        <v>19</v>
      </c>
      <c r="G35" s="24" t="s">
        <v>911</v>
      </c>
      <c r="H35" s="6">
        <v>79.27000000000001</v>
      </c>
      <c r="J35" s="109">
        <v>-13.85</v>
      </c>
      <c r="K35" s="6">
        <v>65.420000000000016</v>
      </c>
      <c r="M35" s="6">
        <v>83.29</v>
      </c>
      <c r="O35" s="109">
        <v>-13.85</v>
      </c>
      <c r="P35" s="6">
        <v>69.440000000000012</v>
      </c>
      <c r="R35" s="82"/>
      <c r="S35" s="6" t="e">
        <f>#REF!*#REF!</f>
        <v>#REF!</v>
      </c>
      <c r="T35" s="6" t="e">
        <f>(H35+I35)*#REF!</f>
        <v>#REF!</v>
      </c>
      <c r="X35" s="82"/>
      <c r="Y35" s="6" t="e">
        <f>#REF!*#REF!</f>
        <v>#REF!</v>
      </c>
      <c r="Z35" s="6" t="e">
        <f>(M35+N35)*#REF!</f>
        <v>#REF!</v>
      </c>
    </row>
    <row r="36" spans="1:26" x14ac:dyDescent="0.25">
      <c r="A36" s="23">
        <v>33</v>
      </c>
      <c r="B36" s="23">
        <v>405331</v>
      </c>
      <c r="C36" s="23">
        <v>78653</v>
      </c>
      <c r="D36" s="24" t="s">
        <v>913</v>
      </c>
      <c r="E36" s="24" t="s">
        <v>910</v>
      </c>
      <c r="F36" s="24" t="s">
        <v>19</v>
      </c>
      <c r="G36" s="24" t="s">
        <v>914</v>
      </c>
      <c r="H36" s="6">
        <v>83.14</v>
      </c>
      <c r="J36" s="109">
        <v>-17.309999999999999</v>
      </c>
      <c r="K36" s="6">
        <v>65.83</v>
      </c>
      <c r="M36" s="6">
        <v>87.350000000000009</v>
      </c>
      <c r="O36" s="109">
        <v>-17.309999999999999</v>
      </c>
      <c r="P36" s="6">
        <v>70.040000000000006</v>
      </c>
      <c r="R36" s="82"/>
      <c r="S36" s="6" t="e">
        <f>#REF!*#REF!</f>
        <v>#REF!</v>
      </c>
      <c r="T36" s="6" t="e">
        <f>(H36+I36)*#REF!</f>
        <v>#REF!</v>
      </c>
      <c r="X36" s="82"/>
      <c r="Y36" s="6" t="e">
        <f>#REF!*#REF!</f>
        <v>#REF!</v>
      </c>
      <c r="Z36" s="6" t="e">
        <f>(M36+N36)*#REF!</f>
        <v>#REF!</v>
      </c>
    </row>
    <row r="37" spans="1:26" x14ac:dyDescent="0.25">
      <c r="A37" s="23">
        <v>34</v>
      </c>
      <c r="B37" s="23">
        <v>405407</v>
      </c>
      <c r="C37" s="23">
        <v>78654</v>
      </c>
      <c r="D37" s="24" t="s">
        <v>916</v>
      </c>
      <c r="E37" s="24" t="s">
        <v>910</v>
      </c>
      <c r="F37" s="24" t="s">
        <v>19</v>
      </c>
      <c r="G37" s="24" t="s">
        <v>914</v>
      </c>
      <c r="H37" s="6">
        <v>84.300000000000011</v>
      </c>
      <c r="J37" s="109">
        <v>-13.85</v>
      </c>
      <c r="K37" s="6">
        <v>70.450000000000017</v>
      </c>
      <c r="M37" s="6">
        <v>88.570000000000007</v>
      </c>
      <c r="O37" s="109">
        <v>-13.85</v>
      </c>
      <c r="P37" s="6">
        <v>74.720000000000013</v>
      </c>
      <c r="R37" s="82"/>
      <c r="S37" s="6" t="e">
        <f>#REF!*#REF!</f>
        <v>#REF!</v>
      </c>
      <c r="T37" s="6" t="e">
        <f>(H37+I37)*#REF!</f>
        <v>#REF!</v>
      </c>
      <c r="X37" s="82"/>
      <c r="Y37" s="6" t="e">
        <f>#REF!*#REF!</f>
        <v>#REF!</v>
      </c>
      <c r="Z37" s="6" t="e">
        <f>(M37+N37)*#REF!</f>
        <v>#REF!</v>
      </c>
    </row>
    <row r="38" spans="1:26" x14ac:dyDescent="0.25">
      <c r="A38" s="23">
        <v>35</v>
      </c>
      <c r="B38" s="23">
        <v>409853</v>
      </c>
      <c r="C38" s="23">
        <v>55293</v>
      </c>
      <c r="D38" s="24" t="s">
        <v>918</v>
      </c>
      <c r="E38" s="24" t="s">
        <v>910</v>
      </c>
      <c r="F38" s="24" t="s">
        <v>19</v>
      </c>
      <c r="G38" s="24" t="s">
        <v>919</v>
      </c>
      <c r="H38" s="6">
        <v>47.03</v>
      </c>
      <c r="J38" s="109">
        <v>-5.87</v>
      </c>
      <c r="K38" s="6">
        <v>41.160000000000004</v>
      </c>
      <c r="M38" s="6">
        <v>49.419999999999995</v>
      </c>
      <c r="O38" s="109">
        <v>-5.87</v>
      </c>
      <c r="P38" s="6">
        <v>43.55</v>
      </c>
      <c r="R38" s="82"/>
      <c r="S38" s="6" t="e">
        <f>#REF!*#REF!</f>
        <v>#REF!</v>
      </c>
      <c r="T38" s="6" t="e">
        <f>(H38+I38)*#REF!</f>
        <v>#REF!</v>
      </c>
      <c r="X38" s="82"/>
      <c r="Y38" s="6" t="e">
        <f>#REF!*#REF!</f>
        <v>#REF!</v>
      </c>
      <c r="Z38" s="6" t="e">
        <f>(M38+N38)*#REF!</f>
        <v>#REF!</v>
      </c>
    </row>
    <row r="39" spans="1:26" x14ac:dyDescent="0.25">
      <c r="A39" s="23">
        <v>36</v>
      </c>
      <c r="B39" s="23">
        <v>405626</v>
      </c>
      <c r="C39" s="23">
        <v>17020111120</v>
      </c>
      <c r="D39" s="24" t="s">
        <v>921</v>
      </c>
      <c r="E39" s="24" t="s">
        <v>922</v>
      </c>
      <c r="F39" s="24" t="s">
        <v>19</v>
      </c>
      <c r="G39" s="24" t="s">
        <v>295</v>
      </c>
      <c r="H39" s="6">
        <v>63.5</v>
      </c>
      <c r="J39" s="109">
        <v>-17.309999999999999</v>
      </c>
      <c r="K39" s="6">
        <v>46.19</v>
      </c>
      <c r="M39" s="6">
        <v>66.72</v>
      </c>
      <c r="O39" s="109">
        <v>-17.309999999999999</v>
      </c>
      <c r="P39" s="6">
        <v>49.41</v>
      </c>
      <c r="R39" s="82"/>
      <c r="S39" s="6" t="e">
        <f>#REF!*#REF!</f>
        <v>#REF!</v>
      </c>
      <c r="T39" s="6" t="e">
        <f>(H39+I39)*#REF!</f>
        <v>#REF!</v>
      </c>
      <c r="X39" s="82"/>
      <c r="Y39" s="6" t="e">
        <f>#REF!*#REF!</f>
        <v>#REF!</v>
      </c>
      <c r="Z39" s="6" t="e">
        <f>(M39+N39)*#REF!</f>
        <v>#REF!</v>
      </c>
    </row>
    <row r="40" spans="1:26" x14ac:dyDescent="0.25">
      <c r="A40" s="23">
        <v>37</v>
      </c>
      <c r="B40" s="23">
        <v>405622</v>
      </c>
      <c r="C40" s="23">
        <v>17021101120</v>
      </c>
      <c r="D40" s="24" t="s">
        <v>924</v>
      </c>
      <c r="E40" s="24" t="s">
        <v>922</v>
      </c>
      <c r="F40" s="24" t="s">
        <v>19</v>
      </c>
      <c r="G40" s="24" t="s">
        <v>300</v>
      </c>
      <c r="H40" s="6">
        <v>62.82</v>
      </c>
      <c r="J40" s="109">
        <v>-12.98</v>
      </c>
      <c r="K40" s="6">
        <v>49.84</v>
      </c>
      <c r="M40" s="6">
        <v>66</v>
      </c>
      <c r="O40" s="109">
        <v>-12.98</v>
      </c>
      <c r="P40" s="6">
        <v>53.019999999999996</v>
      </c>
      <c r="R40" s="82"/>
      <c r="S40" s="6" t="e">
        <f>#REF!*#REF!</f>
        <v>#REF!</v>
      </c>
      <c r="T40" s="6" t="e">
        <f>(H40+I40)*#REF!</f>
        <v>#REF!</v>
      </c>
      <c r="X40" s="82"/>
      <c r="Y40" s="6" t="e">
        <f>#REF!*#REF!</f>
        <v>#REF!</v>
      </c>
      <c r="Z40" s="6" t="e">
        <f>(M40+N40)*#REF!</f>
        <v>#REF!</v>
      </c>
    </row>
    <row r="41" spans="1:26" x14ac:dyDescent="0.25">
      <c r="A41" s="23">
        <v>38</v>
      </c>
      <c r="B41" s="23">
        <v>100132</v>
      </c>
      <c r="C41" s="24" t="s">
        <v>926</v>
      </c>
      <c r="D41" s="24" t="s">
        <v>927</v>
      </c>
      <c r="E41" s="24" t="s">
        <v>928</v>
      </c>
      <c r="F41" s="24" t="s">
        <v>19</v>
      </c>
      <c r="G41" s="24" t="s">
        <v>929</v>
      </c>
      <c r="H41" s="6">
        <v>44.3</v>
      </c>
      <c r="K41" s="6">
        <v>44.3</v>
      </c>
      <c r="M41" s="6">
        <v>46.54</v>
      </c>
      <c r="P41" s="6">
        <v>46.54</v>
      </c>
      <c r="R41" s="82"/>
      <c r="S41" s="6" t="e">
        <f>#REF!*#REF!</f>
        <v>#REF!</v>
      </c>
      <c r="T41" s="6" t="e">
        <f>(H41+I41)*#REF!</f>
        <v>#REF!</v>
      </c>
      <c r="X41" s="82"/>
      <c r="Y41" s="6" t="e">
        <f>#REF!*#REF!</f>
        <v>#REF!</v>
      </c>
      <c r="Z41" s="6" t="e">
        <f>(M41+N41)*#REF!</f>
        <v>#REF!</v>
      </c>
    </row>
    <row r="42" spans="1:26" x14ac:dyDescent="0.25">
      <c r="A42" s="23">
        <v>39</v>
      </c>
      <c r="B42" s="23">
        <v>140434</v>
      </c>
      <c r="C42" s="24" t="s">
        <v>931</v>
      </c>
      <c r="D42" s="24" t="s">
        <v>932</v>
      </c>
      <c r="E42" s="24" t="s">
        <v>933</v>
      </c>
      <c r="F42" s="24" t="s">
        <v>934</v>
      </c>
      <c r="G42" s="24" t="s">
        <v>935</v>
      </c>
      <c r="H42" s="6">
        <v>19.240000000000002</v>
      </c>
      <c r="K42" s="6">
        <v>19.240000000000002</v>
      </c>
      <c r="M42" s="6">
        <v>20.21</v>
      </c>
      <c r="P42" s="6">
        <v>20.21</v>
      </c>
      <c r="R42" s="82"/>
      <c r="S42" s="6" t="e">
        <f>#REF!*#REF!</f>
        <v>#REF!</v>
      </c>
      <c r="T42" s="6" t="e">
        <f>(H42+I42)*#REF!</f>
        <v>#REF!</v>
      </c>
      <c r="X42" s="82"/>
      <c r="Y42" s="6" t="e">
        <f>#REF!*#REF!</f>
        <v>#REF!</v>
      </c>
      <c r="Z42" s="6" t="e">
        <f>(M42+N42)*#REF!</f>
        <v>#REF!</v>
      </c>
    </row>
    <row r="43" spans="1:26" x14ac:dyDescent="0.25">
      <c r="A43" s="23">
        <v>40</v>
      </c>
      <c r="B43" s="23">
        <v>142922</v>
      </c>
      <c r="C43" s="23">
        <v>311</v>
      </c>
      <c r="D43" s="24" t="s">
        <v>938</v>
      </c>
      <c r="E43" s="24" t="s">
        <v>937</v>
      </c>
      <c r="F43" s="24" t="s">
        <v>19</v>
      </c>
      <c r="G43" s="24" t="s">
        <v>939</v>
      </c>
      <c r="H43" s="6">
        <v>81.070000000000007</v>
      </c>
      <c r="K43" s="6">
        <v>81.070000000000007</v>
      </c>
      <c r="M43" s="6">
        <v>85.17</v>
      </c>
      <c r="P43" s="6">
        <v>85.17</v>
      </c>
      <c r="R43" s="82"/>
      <c r="S43" s="6" t="e">
        <f>#REF!*#REF!</f>
        <v>#REF!</v>
      </c>
      <c r="T43" s="6" t="e">
        <f>(H43+I43)*#REF!</f>
        <v>#REF!</v>
      </c>
      <c r="X43" s="82"/>
      <c r="Y43" s="6" t="e">
        <f>#REF!*#REF!</f>
        <v>#REF!</v>
      </c>
      <c r="Z43" s="6" t="e">
        <f>(M43+N43)*#REF!</f>
        <v>#REF!</v>
      </c>
    </row>
    <row r="44" spans="1:26" x14ac:dyDescent="0.25">
      <c r="A44" s="23">
        <v>41</v>
      </c>
      <c r="B44" s="23">
        <v>142923</v>
      </c>
      <c r="C44" s="23">
        <v>314</v>
      </c>
      <c r="D44" s="24" t="s">
        <v>941</v>
      </c>
      <c r="E44" s="24" t="s">
        <v>937</v>
      </c>
      <c r="F44" s="24" t="s">
        <v>19</v>
      </c>
      <c r="G44" s="24" t="s">
        <v>939</v>
      </c>
      <c r="H44" s="6">
        <v>80.53</v>
      </c>
      <c r="K44" s="6">
        <v>80.53</v>
      </c>
      <c r="M44" s="6">
        <v>84.61</v>
      </c>
      <c r="P44" s="6">
        <v>84.61</v>
      </c>
      <c r="R44" s="82"/>
      <c r="S44" s="6" t="e">
        <f>#REF!*#REF!</f>
        <v>#REF!</v>
      </c>
      <c r="T44" s="6" t="e">
        <f>(H44+I44)*#REF!</f>
        <v>#REF!</v>
      </c>
      <c r="X44" s="82"/>
      <c r="Y44" s="6" t="e">
        <f>#REF!*#REF!</f>
        <v>#REF!</v>
      </c>
      <c r="Z44" s="6" t="e">
        <f>(M44+N44)*#REF!</f>
        <v>#REF!</v>
      </c>
    </row>
    <row r="45" spans="1:26" x14ac:dyDescent="0.25">
      <c r="A45" s="23">
        <v>42</v>
      </c>
      <c r="B45" s="23">
        <v>144922</v>
      </c>
      <c r="C45" s="23">
        <v>13009</v>
      </c>
      <c r="D45" s="24" t="s">
        <v>943</v>
      </c>
      <c r="E45" s="24" t="s">
        <v>944</v>
      </c>
      <c r="F45" s="24" t="s">
        <v>19</v>
      </c>
      <c r="G45" s="24" t="s">
        <v>200</v>
      </c>
      <c r="H45" s="6">
        <v>25.17</v>
      </c>
      <c r="K45" s="6">
        <v>25.17</v>
      </c>
      <c r="M45" s="6">
        <v>26.44</v>
      </c>
      <c r="P45" s="6">
        <v>26.44</v>
      </c>
      <c r="R45" s="82"/>
      <c r="S45" s="6" t="e">
        <f>#REF!*#REF!</f>
        <v>#REF!</v>
      </c>
      <c r="T45" s="6" t="e">
        <f>(H45+I45)*#REF!</f>
        <v>#REF!</v>
      </c>
      <c r="X45" s="82"/>
      <c r="Y45" s="6" t="e">
        <f>#REF!*#REF!</f>
        <v>#REF!</v>
      </c>
      <c r="Z45" s="6" t="e">
        <f>(M45+N45)*#REF!</f>
        <v>#REF!</v>
      </c>
    </row>
    <row r="46" spans="1:26" x14ac:dyDescent="0.25">
      <c r="A46" s="23">
        <v>43</v>
      </c>
      <c r="B46" s="23">
        <v>140888</v>
      </c>
      <c r="C46" s="23">
        <v>16001</v>
      </c>
      <c r="D46" s="24" t="s">
        <v>946</v>
      </c>
      <c r="E46" s="24" t="s">
        <v>944</v>
      </c>
      <c r="F46" s="24" t="s">
        <v>19</v>
      </c>
      <c r="G46" s="24" t="s">
        <v>200</v>
      </c>
      <c r="H46" s="6">
        <v>28.42</v>
      </c>
      <c r="K46" s="6">
        <v>28.42</v>
      </c>
      <c r="M46" s="6">
        <v>29.860000000000003</v>
      </c>
      <c r="P46" s="6">
        <v>29.860000000000003</v>
      </c>
      <c r="R46" s="82"/>
      <c r="S46" s="6" t="e">
        <f>#REF!*#REF!</f>
        <v>#REF!</v>
      </c>
      <c r="T46" s="6" t="e">
        <f>(H46+I46)*#REF!</f>
        <v>#REF!</v>
      </c>
      <c r="X46" s="82"/>
      <c r="Y46" s="6" t="e">
        <f>#REF!*#REF!</f>
        <v>#REF!</v>
      </c>
      <c r="Z46" s="6" t="e">
        <f>(M46+N46)*#REF!</f>
        <v>#REF!</v>
      </c>
    </row>
    <row r="47" spans="1:26" x14ac:dyDescent="0.25">
      <c r="A47" s="23">
        <v>44</v>
      </c>
      <c r="B47" s="23">
        <v>202576</v>
      </c>
      <c r="C47" s="23">
        <v>13001</v>
      </c>
      <c r="D47" s="24" t="s">
        <v>948</v>
      </c>
      <c r="E47" s="24" t="s">
        <v>944</v>
      </c>
      <c r="F47" s="24" t="s">
        <v>19</v>
      </c>
      <c r="G47" s="24" t="s">
        <v>200</v>
      </c>
      <c r="H47" s="6">
        <v>25.23</v>
      </c>
      <c r="K47" s="6">
        <v>25.23</v>
      </c>
      <c r="M47" s="6">
        <v>26.5</v>
      </c>
      <c r="P47" s="6">
        <v>26.5</v>
      </c>
      <c r="R47" s="82"/>
      <c r="S47" s="6" t="e">
        <f>#REF!*#REF!</f>
        <v>#REF!</v>
      </c>
      <c r="T47" s="6" t="e">
        <f>(H47+I47)*#REF!</f>
        <v>#REF!</v>
      </c>
      <c r="X47" s="82"/>
      <c r="Y47" s="6" t="e">
        <f>#REF!*#REF!</f>
        <v>#REF!</v>
      </c>
      <c r="Z47" s="6" t="e">
        <f>(M47+N47)*#REF!</f>
        <v>#REF!</v>
      </c>
    </row>
    <row r="48" spans="1:26" x14ac:dyDescent="0.25">
      <c r="A48" s="23">
        <v>45</v>
      </c>
      <c r="B48" s="23">
        <v>202579</v>
      </c>
      <c r="C48" s="24" t="s">
        <v>950</v>
      </c>
      <c r="D48" s="24" t="s">
        <v>951</v>
      </c>
      <c r="E48" s="24" t="s">
        <v>944</v>
      </c>
      <c r="F48" s="24" t="s">
        <v>19</v>
      </c>
      <c r="G48" s="24" t="s">
        <v>200</v>
      </c>
      <c r="H48" s="6">
        <v>25.23</v>
      </c>
      <c r="K48" s="6">
        <v>25.23</v>
      </c>
      <c r="M48" s="6">
        <v>26.5</v>
      </c>
      <c r="P48" s="6">
        <v>26.5</v>
      </c>
      <c r="R48" s="82"/>
      <c r="S48" s="6" t="e">
        <f>#REF!*#REF!</f>
        <v>#REF!</v>
      </c>
      <c r="T48" s="6" t="e">
        <f>(H48+I48)*#REF!</f>
        <v>#REF!</v>
      </c>
      <c r="X48" s="82"/>
      <c r="Y48" s="6" t="e">
        <f>#REF!*#REF!</f>
        <v>#REF!</v>
      </c>
      <c r="Z48" s="6" t="e">
        <f>(M48+N48)*#REF!</f>
        <v>#REF!</v>
      </c>
    </row>
    <row r="49" spans="1:26" x14ac:dyDescent="0.25">
      <c r="A49" s="23">
        <v>46</v>
      </c>
      <c r="B49" s="23">
        <v>251233</v>
      </c>
      <c r="C49" s="23">
        <v>16002</v>
      </c>
      <c r="D49" s="24" t="s">
        <v>953</v>
      </c>
      <c r="E49" s="24" t="s">
        <v>944</v>
      </c>
      <c r="F49" s="24" t="s">
        <v>19</v>
      </c>
      <c r="G49" s="24" t="s">
        <v>200</v>
      </c>
      <c r="H49" s="6">
        <v>28.42</v>
      </c>
      <c r="K49" s="6">
        <v>28.42</v>
      </c>
      <c r="M49" s="6">
        <v>29.860000000000003</v>
      </c>
      <c r="P49" s="6">
        <v>29.860000000000003</v>
      </c>
      <c r="R49" s="82"/>
      <c r="S49" s="6" t="e">
        <f>#REF!*#REF!</f>
        <v>#REF!</v>
      </c>
      <c r="T49" s="6" t="e">
        <f>(H49+I49)*#REF!</f>
        <v>#REF!</v>
      </c>
      <c r="X49" s="82"/>
      <c r="Y49" s="6" t="e">
        <f>#REF!*#REF!</f>
        <v>#REF!</v>
      </c>
      <c r="Z49" s="6" t="e">
        <f>(M49+N49)*#REF!</f>
        <v>#REF!</v>
      </c>
    </row>
    <row r="50" spans="1:26" x14ac:dyDescent="0.25">
      <c r="A50" s="23">
        <v>47</v>
      </c>
      <c r="B50" s="23">
        <v>102813</v>
      </c>
      <c r="C50" s="23">
        <v>2009</v>
      </c>
      <c r="D50" s="24" t="s">
        <v>956</v>
      </c>
      <c r="E50" s="24" t="s">
        <v>955</v>
      </c>
      <c r="F50" s="24" t="s">
        <v>19</v>
      </c>
      <c r="G50" s="24" t="s">
        <v>957</v>
      </c>
      <c r="H50" s="6">
        <v>33.879999999999995</v>
      </c>
      <c r="K50" s="6">
        <v>33.879999999999995</v>
      </c>
      <c r="M50" s="6">
        <v>35.589999999999996</v>
      </c>
      <c r="P50" s="6">
        <v>35.589999999999996</v>
      </c>
      <c r="R50" s="82"/>
      <c r="S50" s="6" t="e">
        <f>#REF!*#REF!</f>
        <v>#REF!</v>
      </c>
      <c r="T50" s="6" t="e">
        <f>(H50+I50)*#REF!</f>
        <v>#REF!</v>
      </c>
      <c r="X50" s="82"/>
      <c r="Y50" s="6" t="e">
        <f>#REF!*#REF!</f>
        <v>#REF!</v>
      </c>
      <c r="Z50" s="6" t="e">
        <f>(M50+N50)*#REF!</f>
        <v>#REF!</v>
      </c>
    </row>
    <row r="51" spans="1:26" x14ac:dyDescent="0.25">
      <c r="A51" s="23">
        <v>48</v>
      </c>
      <c r="B51" s="23">
        <v>113293</v>
      </c>
      <c r="C51" s="23">
        <v>2014</v>
      </c>
      <c r="D51" s="24" t="s">
        <v>959</v>
      </c>
      <c r="E51" s="24" t="s">
        <v>955</v>
      </c>
      <c r="F51" s="24" t="s">
        <v>19</v>
      </c>
      <c r="G51" s="24" t="s">
        <v>957</v>
      </c>
      <c r="H51" s="6">
        <v>33.879999999999995</v>
      </c>
      <c r="K51" s="6">
        <v>33.879999999999995</v>
      </c>
      <c r="M51" s="6">
        <v>35.589999999999996</v>
      </c>
      <c r="P51" s="6">
        <v>35.589999999999996</v>
      </c>
      <c r="R51" s="82"/>
      <c r="S51" s="6" t="e">
        <f>#REF!*#REF!</f>
        <v>#REF!</v>
      </c>
      <c r="T51" s="6" t="e">
        <f>(H51+I51)*#REF!</f>
        <v>#REF!</v>
      </c>
      <c r="X51" s="82"/>
      <c r="Y51" s="6" t="e">
        <f>#REF!*#REF!</f>
        <v>#REF!</v>
      </c>
      <c r="Z51" s="6" t="e">
        <f>(M51+N51)*#REF!</f>
        <v>#REF!</v>
      </c>
    </row>
    <row r="52" spans="1:26" x14ac:dyDescent="0.25">
      <c r="A52" s="23">
        <v>49</v>
      </c>
      <c r="B52" s="23">
        <v>134573</v>
      </c>
      <c r="C52" s="23">
        <v>2016</v>
      </c>
      <c r="D52" s="24" t="s">
        <v>961</v>
      </c>
      <c r="E52" s="24" t="s">
        <v>955</v>
      </c>
      <c r="F52" s="24" t="s">
        <v>19</v>
      </c>
      <c r="G52" s="24" t="s">
        <v>957</v>
      </c>
      <c r="H52" s="6">
        <v>33.879999999999995</v>
      </c>
      <c r="K52" s="6">
        <v>33.879999999999995</v>
      </c>
      <c r="M52" s="6">
        <v>35.589999999999996</v>
      </c>
      <c r="P52" s="6">
        <v>35.589999999999996</v>
      </c>
      <c r="R52" s="82"/>
      <c r="S52" s="6" t="e">
        <f>#REF!*#REF!</f>
        <v>#REF!</v>
      </c>
      <c r="T52" s="6" t="e">
        <f>(H52+I52)*#REF!</f>
        <v>#REF!</v>
      </c>
      <c r="X52" s="82"/>
      <c r="Y52" s="6" t="e">
        <f>#REF!*#REF!</f>
        <v>#REF!</v>
      </c>
      <c r="Z52" s="6" t="e">
        <f>(M52+N52)*#REF!</f>
        <v>#REF!</v>
      </c>
    </row>
    <row r="53" spans="1:26" x14ac:dyDescent="0.25">
      <c r="A53" s="23">
        <v>50</v>
      </c>
      <c r="B53" s="23">
        <v>140885</v>
      </c>
      <c r="C53" s="23">
        <v>2020</v>
      </c>
      <c r="D53" s="24" t="s">
        <v>963</v>
      </c>
      <c r="E53" s="24" t="s">
        <v>955</v>
      </c>
      <c r="F53" s="24" t="s">
        <v>19</v>
      </c>
      <c r="G53" s="24" t="s">
        <v>957</v>
      </c>
      <c r="H53" s="6">
        <v>33.879999999999995</v>
      </c>
      <c r="K53" s="6">
        <v>33.879999999999995</v>
      </c>
      <c r="M53" s="6">
        <v>35.589999999999996</v>
      </c>
      <c r="P53" s="6">
        <v>35.589999999999996</v>
      </c>
      <c r="R53" s="82"/>
      <c r="S53" s="6" t="e">
        <f>#REF!*#REF!</f>
        <v>#REF!</v>
      </c>
      <c r="T53" s="6" t="e">
        <f>(H53+I53)*#REF!</f>
        <v>#REF!</v>
      </c>
      <c r="X53" s="82"/>
      <c r="Y53" s="6" t="e">
        <f>#REF!*#REF!</f>
        <v>#REF!</v>
      </c>
      <c r="Z53" s="6" t="e">
        <f>(M53+N53)*#REF!</f>
        <v>#REF!</v>
      </c>
    </row>
    <row r="54" spans="1:26" x14ac:dyDescent="0.25">
      <c r="A54" s="23">
        <v>51</v>
      </c>
      <c r="B54" s="23">
        <v>141121</v>
      </c>
      <c r="C54" s="23">
        <v>2008</v>
      </c>
      <c r="D54" s="24" t="s">
        <v>965</v>
      </c>
      <c r="E54" s="24" t="s">
        <v>955</v>
      </c>
      <c r="F54" s="24" t="s">
        <v>19</v>
      </c>
      <c r="G54" s="24" t="s">
        <v>957</v>
      </c>
      <c r="H54" s="6">
        <v>33.879999999999995</v>
      </c>
      <c r="K54" s="6">
        <v>33.879999999999995</v>
      </c>
      <c r="M54" s="6">
        <v>35.589999999999996</v>
      </c>
      <c r="P54" s="6">
        <v>35.589999999999996</v>
      </c>
      <c r="R54" s="82"/>
      <c r="S54" s="6" t="e">
        <f>#REF!*#REF!</f>
        <v>#REF!</v>
      </c>
      <c r="T54" s="6" t="e">
        <f>(H54+I54)*#REF!</f>
        <v>#REF!</v>
      </c>
      <c r="X54" s="82"/>
      <c r="Y54" s="6" t="e">
        <f>#REF!*#REF!</f>
        <v>#REF!</v>
      </c>
      <c r="Z54" s="6" t="e">
        <f>(M54+N54)*#REF!</f>
        <v>#REF!</v>
      </c>
    </row>
    <row r="55" spans="1:26" x14ac:dyDescent="0.25">
      <c r="A55" s="23">
        <v>52</v>
      </c>
      <c r="B55" s="23">
        <v>141122</v>
      </c>
      <c r="C55" s="23">
        <v>2013</v>
      </c>
      <c r="D55" s="24" t="s">
        <v>967</v>
      </c>
      <c r="E55" s="24" t="s">
        <v>955</v>
      </c>
      <c r="F55" s="24" t="s">
        <v>19</v>
      </c>
      <c r="G55" s="24" t="s">
        <v>957</v>
      </c>
      <c r="H55" s="6">
        <v>33.879999999999995</v>
      </c>
      <c r="K55" s="6">
        <v>33.879999999999995</v>
      </c>
      <c r="M55" s="6">
        <v>35.589999999999996</v>
      </c>
      <c r="P55" s="6">
        <v>35.589999999999996</v>
      </c>
      <c r="R55" s="82"/>
      <c r="S55" s="6" t="e">
        <f>#REF!*#REF!</f>
        <v>#REF!</v>
      </c>
      <c r="T55" s="6" t="e">
        <f>(H55+I55)*#REF!</f>
        <v>#REF!</v>
      </c>
      <c r="X55" s="82"/>
      <c r="Y55" s="6" t="e">
        <f>#REF!*#REF!</f>
        <v>#REF!</v>
      </c>
      <c r="Z55" s="6" t="e">
        <f>(M55+N55)*#REF!</f>
        <v>#REF!</v>
      </c>
    </row>
    <row r="56" spans="1:26" x14ac:dyDescent="0.25">
      <c r="A56" s="23">
        <v>53</v>
      </c>
      <c r="B56" s="23">
        <v>141243</v>
      </c>
      <c r="C56" s="23">
        <v>2022</v>
      </c>
      <c r="D56" s="24" t="s">
        <v>969</v>
      </c>
      <c r="E56" s="24" t="s">
        <v>955</v>
      </c>
      <c r="F56" s="24" t="s">
        <v>19</v>
      </c>
      <c r="G56" s="24" t="s">
        <v>957</v>
      </c>
      <c r="H56" s="6">
        <v>33.879999999999995</v>
      </c>
      <c r="K56" s="6">
        <v>33.879999999999995</v>
      </c>
      <c r="M56" s="6">
        <v>35.589999999999996</v>
      </c>
      <c r="P56" s="6">
        <v>35.589999999999996</v>
      </c>
      <c r="R56" s="82"/>
      <c r="S56" s="6" t="e">
        <f>#REF!*#REF!</f>
        <v>#REF!</v>
      </c>
      <c r="T56" s="6" t="e">
        <f>(H56+I56)*#REF!</f>
        <v>#REF!</v>
      </c>
      <c r="X56" s="82"/>
      <c r="Y56" s="6" t="e">
        <f>#REF!*#REF!</f>
        <v>#REF!</v>
      </c>
      <c r="Z56" s="6" t="e">
        <f>(M56+N56)*#REF!</f>
        <v>#REF!</v>
      </c>
    </row>
    <row r="57" spans="1:26" x14ac:dyDescent="0.25">
      <c r="A57" s="23">
        <v>54</v>
      </c>
      <c r="B57" s="23">
        <v>402128</v>
      </c>
      <c r="C57" s="23">
        <v>78372</v>
      </c>
      <c r="D57" s="24" t="s">
        <v>971</v>
      </c>
      <c r="E57" s="24" t="s">
        <v>972</v>
      </c>
      <c r="F57" s="24" t="s">
        <v>19</v>
      </c>
      <c r="G57" s="24" t="s">
        <v>973</v>
      </c>
      <c r="H57" s="6">
        <v>88.2</v>
      </c>
      <c r="J57" s="109">
        <v>-17.54</v>
      </c>
      <c r="K57" s="6">
        <v>70.66</v>
      </c>
      <c r="M57" s="6">
        <v>92.67</v>
      </c>
      <c r="O57" s="109">
        <v>-17.54</v>
      </c>
      <c r="P57" s="6">
        <v>75.13</v>
      </c>
      <c r="R57" s="82"/>
      <c r="S57" s="6" t="e">
        <f>#REF!*#REF!</f>
        <v>#REF!</v>
      </c>
      <c r="T57" s="6" t="e">
        <f>(H57+I57)*#REF!</f>
        <v>#REF!</v>
      </c>
      <c r="X57" s="82"/>
      <c r="Y57" s="6" t="e">
        <f>#REF!*#REF!</f>
        <v>#REF!</v>
      </c>
      <c r="Z57" s="6" t="e">
        <f>(M57+N57)*#REF!</f>
        <v>#REF!</v>
      </c>
    </row>
    <row r="58" spans="1:26" x14ac:dyDescent="0.25">
      <c r="A58" s="23">
        <v>55</v>
      </c>
      <c r="B58" s="23">
        <v>249236</v>
      </c>
      <c r="C58" s="23">
        <v>61401</v>
      </c>
      <c r="D58" s="24" t="s">
        <v>975</v>
      </c>
      <c r="E58" s="24" t="s">
        <v>976</v>
      </c>
      <c r="F58" s="24" t="s">
        <v>19</v>
      </c>
      <c r="G58" s="24" t="s">
        <v>977</v>
      </c>
      <c r="H58" s="6">
        <v>88.320000000000007</v>
      </c>
      <c r="K58" s="6">
        <v>88.320000000000007</v>
      </c>
      <c r="M58" s="6">
        <v>92.800000000000011</v>
      </c>
      <c r="P58" s="6">
        <v>92.800000000000011</v>
      </c>
      <c r="R58" s="82"/>
      <c r="S58" s="6" t="e">
        <f>#REF!*#REF!</f>
        <v>#REF!</v>
      </c>
      <c r="T58" s="6" t="e">
        <f>(H58+I58)*#REF!</f>
        <v>#REF!</v>
      </c>
      <c r="X58" s="82"/>
      <c r="Y58" s="6" t="e">
        <f>#REF!*#REF!</f>
        <v>#REF!</v>
      </c>
      <c r="Z58" s="6" t="e">
        <f>(M58+N58)*#REF!</f>
        <v>#REF!</v>
      </c>
    </row>
    <row r="59" spans="1:26" x14ac:dyDescent="0.25">
      <c r="A59" s="23">
        <v>56</v>
      </c>
      <c r="B59" s="23">
        <v>251291</v>
      </c>
      <c r="C59" s="23">
        <v>61417</v>
      </c>
      <c r="D59" s="24" t="s">
        <v>979</v>
      </c>
      <c r="E59" s="24" t="s">
        <v>976</v>
      </c>
      <c r="F59" s="24" t="s">
        <v>19</v>
      </c>
      <c r="G59" s="24" t="s">
        <v>977</v>
      </c>
      <c r="H59" s="6">
        <v>88.320000000000007</v>
      </c>
      <c r="K59" s="6">
        <v>88.320000000000007</v>
      </c>
      <c r="M59" s="6">
        <v>92.800000000000011</v>
      </c>
      <c r="P59" s="6">
        <v>92.800000000000011</v>
      </c>
      <c r="R59" s="82"/>
      <c r="S59" s="6" t="e">
        <f>#REF!*#REF!</f>
        <v>#REF!</v>
      </c>
      <c r="T59" s="6" t="e">
        <f>(H59+I59)*#REF!</f>
        <v>#REF!</v>
      </c>
      <c r="X59" s="82"/>
      <c r="Y59" s="6" t="e">
        <f>#REF!*#REF!</f>
        <v>#REF!</v>
      </c>
      <c r="Z59" s="6" t="e">
        <f>(M59+N59)*#REF!</f>
        <v>#REF!</v>
      </c>
    </row>
    <row r="60" spans="1:26" x14ac:dyDescent="0.25">
      <c r="A60" s="23">
        <v>57</v>
      </c>
      <c r="B60" s="23">
        <v>253503</v>
      </c>
      <c r="C60" s="23">
        <v>61422</v>
      </c>
      <c r="D60" s="24" t="s">
        <v>981</v>
      </c>
      <c r="E60" s="24" t="s">
        <v>976</v>
      </c>
      <c r="F60" s="24" t="s">
        <v>19</v>
      </c>
      <c r="G60" s="24" t="s">
        <v>977</v>
      </c>
      <c r="H60" s="6">
        <v>81.09</v>
      </c>
      <c r="K60" s="6">
        <v>81.09</v>
      </c>
      <c r="M60" s="6">
        <v>85.2</v>
      </c>
      <c r="P60" s="6">
        <v>85.2</v>
      </c>
      <c r="R60" s="82"/>
      <c r="S60" s="6" t="e">
        <f>#REF!*#REF!</f>
        <v>#REF!</v>
      </c>
      <c r="T60" s="6" t="e">
        <f>(H60+I60)*#REF!</f>
        <v>#REF!</v>
      </c>
      <c r="X60" s="82"/>
      <c r="Y60" s="6" t="e">
        <f>#REF!*#REF!</f>
        <v>#REF!</v>
      </c>
      <c r="Z60" s="6" t="e">
        <f>(M60+N60)*#REF!</f>
        <v>#REF!</v>
      </c>
    </row>
    <row r="61" spans="1:26" x14ac:dyDescent="0.25">
      <c r="A61" s="23">
        <v>58</v>
      </c>
      <c r="B61" s="23">
        <v>406831</v>
      </c>
      <c r="C61" s="23">
        <v>61411</v>
      </c>
      <c r="D61" s="24" t="s">
        <v>983</v>
      </c>
      <c r="E61" s="24" t="s">
        <v>976</v>
      </c>
      <c r="F61" s="24" t="s">
        <v>19</v>
      </c>
      <c r="G61" s="24" t="s">
        <v>977</v>
      </c>
      <c r="H61" s="6">
        <v>88.320000000000007</v>
      </c>
      <c r="J61" s="109">
        <v>-3.03</v>
      </c>
      <c r="K61" s="6">
        <v>85.29</v>
      </c>
      <c r="M61" s="6">
        <v>92.800000000000011</v>
      </c>
      <c r="O61" s="109">
        <v>-3.03</v>
      </c>
      <c r="P61" s="6">
        <v>89.77000000000001</v>
      </c>
      <c r="R61" s="82"/>
      <c r="S61" s="6" t="e">
        <f>#REF!*#REF!</f>
        <v>#REF!</v>
      </c>
      <c r="T61" s="6" t="e">
        <f>(H61+I61)*#REF!</f>
        <v>#REF!</v>
      </c>
      <c r="X61" s="82"/>
      <c r="Y61" s="6" t="e">
        <f>#REF!*#REF!</f>
        <v>#REF!</v>
      </c>
      <c r="Z61" s="6" t="e">
        <f>(M61+N61)*#REF!</f>
        <v>#REF!</v>
      </c>
    </row>
    <row r="62" spans="1:26" x14ac:dyDescent="0.25">
      <c r="A62" s="23">
        <v>59</v>
      </c>
      <c r="B62" s="23">
        <v>406945</v>
      </c>
      <c r="C62" s="23">
        <v>61419</v>
      </c>
      <c r="D62" s="24" t="s">
        <v>985</v>
      </c>
      <c r="E62" s="24" t="s">
        <v>976</v>
      </c>
      <c r="F62" s="24" t="s">
        <v>19</v>
      </c>
      <c r="G62" s="24" t="s">
        <v>977</v>
      </c>
      <c r="H62" s="6">
        <v>88.320000000000007</v>
      </c>
      <c r="J62" s="109">
        <v>-3.78</v>
      </c>
      <c r="K62" s="6">
        <v>84.54</v>
      </c>
      <c r="M62" s="6">
        <v>92.800000000000011</v>
      </c>
      <c r="O62" s="109">
        <v>-3.78</v>
      </c>
      <c r="P62" s="6">
        <v>89.02000000000001</v>
      </c>
      <c r="R62" s="82"/>
      <c r="S62" s="6" t="e">
        <f>#REF!*#REF!</f>
        <v>#REF!</v>
      </c>
      <c r="T62" s="6" t="e">
        <f>(H62+I62)*#REF!</f>
        <v>#REF!</v>
      </c>
      <c r="X62" s="82"/>
      <c r="Y62" s="6" t="e">
        <f>#REF!*#REF!</f>
        <v>#REF!</v>
      </c>
      <c r="Z62" s="6" t="e">
        <f>(M62+N62)*#REF!</f>
        <v>#REF!</v>
      </c>
    </row>
    <row r="63" spans="1:26" x14ac:dyDescent="0.25">
      <c r="A63" s="23">
        <v>60</v>
      </c>
      <c r="B63" s="23">
        <v>134152</v>
      </c>
      <c r="C63" s="24" t="s">
        <v>987</v>
      </c>
      <c r="D63" s="24" t="s">
        <v>988</v>
      </c>
      <c r="E63" s="24" t="s">
        <v>989</v>
      </c>
      <c r="F63" s="24" t="s">
        <v>19</v>
      </c>
      <c r="G63" s="24" t="s">
        <v>990</v>
      </c>
      <c r="H63" s="6">
        <v>16.25</v>
      </c>
      <c r="K63" s="6">
        <v>16.25</v>
      </c>
      <c r="M63" s="6">
        <v>17.07</v>
      </c>
      <c r="P63" s="6">
        <v>17.07</v>
      </c>
      <c r="R63" s="82"/>
      <c r="S63" s="6" t="e">
        <f>#REF!*#REF!</f>
        <v>#REF!</v>
      </c>
      <c r="T63" s="6" t="e">
        <f>(H63+I63)*#REF!</f>
        <v>#REF!</v>
      </c>
      <c r="X63" s="82"/>
      <c r="Y63" s="6" t="e">
        <f>#REF!*#REF!</f>
        <v>#REF!</v>
      </c>
      <c r="Z63" s="6" t="e">
        <f>(M63+N63)*#REF!</f>
        <v>#REF!</v>
      </c>
    </row>
    <row r="64" spans="1:26" x14ac:dyDescent="0.25">
      <c r="A64" s="23">
        <v>61</v>
      </c>
      <c r="B64" s="23">
        <v>101144</v>
      </c>
      <c r="C64" s="23">
        <v>70247811578</v>
      </c>
      <c r="D64" s="24" t="s">
        <v>992</v>
      </c>
      <c r="E64" s="24" t="s">
        <v>993</v>
      </c>
      <c r="F64" s="24" t="s">
        <v>19</v>
      </c>
      <c r="G64" s="24" t="s">
        <v>311</v>
      </c>
      <c r="H64" s="6">
        <v>40.83</v>
      </c>
      <c r="K64" s="6">
        <v>40.83</v>
      </c>
      <c r="M64" s="6">
        <v>42.9</v>
      </c>
      <c r="P64" s="6">
        <v>42.9</v>
      </c>
      <c r="R64" s="82"/>
      <c r="S64" s="6" t="e">
        <f>#REF!*#REF!</f>
        <v>#REF!</v>
      </c>
      <c r="T64" s="6" t="e">
        <f>(H64+I64)*#REF!</f>
        <v>#REF!</v>
      </c>
      <c r="X64" s="82"/>
      <c r="Y64" s="6" t="e">
        <f>#REF!*#REF!</f>
        <v>#REF!</v>
      </c>
      <c r="Z64" s="6" t="e">
        <f>(M64+N64)*#REF!</f>
        <v>#REF!</v>
      </c>
    </row>
    <row r="65" spans="1:26" x14ac:dyDescent="0.25">
      <c r="A65" s="23">
        <v>62</v>
      </c>
      <c r="B65" s="23">
        <v>113205</v>
      </c>
      <c r="C65" s="23">
        <v>70247810960</v>
      </c>
      <c r="D65" s="24" t="s">
        <v>995</v>
      </c>
      <c r="E65" s="24" t="s">
        <v>993</v>
      </c>
      <c r="F65" s="24" t="s">
        <v>19</v>
      </c>
      <c r="G65" s="24" t="s">
        <v>276</v>
      </c>
      <c r="H65" s="6">
        <v>40.83</v>
      </c>
      <c r="K65" s="6">
        <v>40.83</v>
      </c>
      <c r="M65" s="6">
        <v>42.9</v>
      </c>
      <c r="P65" s="6">
        <v>42.9</v>
      </c>
      <c r="R65" s="82"/>
      <c r="S65" s="6" t="e">
        <f>#REF!*#REF!</f>
        <v>#REF!</v>
      </c>
      <c r="T65" s="6" t="e">
        <f>(H65+I65)*#REF!</f>
        <v>#REF!</v>
      </c>
      <c r="X65" s="82"/>
      <c r="Y65" s="6" t="e">
        <f>#REF!*#REF!</f>
        <v>#REF!</v>
      </c>
      <c r="Z65" s="6" t="e">
        <f>(M65+N65)*#REF!</f>
        <v>#REF!</v>
      </c>
    </row>
    <row r="66" spans="1:26" x14ac:dyDescent="0.25">
      <c r="A66" s="23">
        <v>63</v>
      </c>
      <c r="B66" s="23">
        <v>113196</v>
      </c>
      <c r="C66" s="75" t="s">
        <v>997</v>
      </c>
      <c r="D66" s="24" t="s">
        <v>998</v>
      </c>
      <c r="E66" s="24" t="s">
        <v>993</v>
      </c>
      <c r="F66" s="24" t="s">
        <v>19</v>
      </c>
      <c r="G66" s="24" t="s">
        <v>999</v>
      </c>
      <c r="H66" s="6">
        <v>59.739999999999995</v>
      </c>
      <c r="K66" s="6">
        <v>59.739999999999995</v>
      </c>
      <c r="M66" s="6">
        <v>62.769999999999996</v>
      </c>
      <c r="P66" s="6">
        <v>62.769999999999996</v>
      </c>
      <c r="R66" s="82"/>
      <c r="S66" s="6" t="e">
        <f>#REF!*#REF!</f>
        <v>#REF!</v>
      </c>
      <c r="T66" s="6" t="e">
        <f>(H66+I66)*#REF!</f>
        <v>#REF!</v>
      </c>
      <c r="X66" s="82"/>
      <c r="Y66" s="6" t="e">
        <f>#REF!*#REF!</f>
        <v>#REF!</v>
      </c>
      <c r="Z66" s="6" t="e">
        <f>(M66+N66)*#REF!</f>
        <v>#REF!</v>
      </c>
    </row>
    <row r="67" spans="1:26" x14ac:dyDescent="0.25">
      <c r="A67" s="23">
        <v>64</v>
      </c>
      <c r="B67" s="23">
        <v>100696</v>
      </c>
      <c r="C67" s="23">
        <v>70247138170</v>
      </c>
      <c r="D67" s="24" t="s">
        <v>1001</v>
      </c>
      <c r="E67" s="24" t="s">
        <v>993</v>
      </c>
      <c r="F67" s="24" t="s">
        <v>19</v>
      </c>
      <c r="G67" s="24" t="s">
        <v>311</v>
      </c>
      <c r="H67" s="6">
        <v>36.01</v>
      </c>
      <c r="K67" s="6">
        <v>36.01</v>
      </c>
      <c r="M67" s="6">
        <v>37.83</v>
      </c>
      <c r="P67" s="6">
        <v>37.83</v>
      </c>
      <c r="R67" s="82"/>
      <c r="S67" s="6" t="e">
        <f>#REF!*#REF!</f>
        <v>#REF!</v>
      </c>
      <c r="T67" s="6" t="e">
        <f>(H67+I67)*#REF!</f>
        <v>#REF!</v>
      </c>
      <c r="X67" s="82"/>
      <c r="Y67" s="6" t="e">
        <f>#REF!*#REF!</f>
        <v>#REF!</v>
      </c>
      <c r="Z67" s="6" t="e">
        <f>(M67+N67)*#REF!</f>
        <v>#REF!</v>
      </c>
    </row>
    <row r="68" spans="1:26" x14ac:dyDescent="0.25">
      <c r="A68" s="23">
        <v>65</v>
      </c>
      <c r="B68" s="23">
        <v>141206</v>
      </c>
      <c r="C68" s="24" t="s">
        <v>1697</v>
      </c>
      <c r="D68" s="24" t="s">
        <v>1698</v>
      </c>
      <c r="E68" s="24" t="s">
        <v>993</v>
      </c>
      <c r="F68" s="24" t="s">
        <v>19</v>
      </c>
      <c r="G68" s="24" t="s">
        <v>1699</v>
      </c>
      <c r="H68" s="6">
        <v>56.23</v>
      </c>
      <c r="K68" s="6">
        <v>56.23</v>
      </c>
      <c r="M68" s="6">
        <v>59.07</v>
      </c>
      <c r="P68" s="6">
        <v>59.07</v>
      </c>
      <c r="R68" s="82"/>
      <c r="S68" s="6" t="e">
        <f>#REF!*#REF!</f>
        <v>#REF!</v>
      </c>
      <c r="T68" s="6" t="e">
        <f>(H68+I68)*#REF!</f>
        <v>#REF!</v>
      </c>
      <c r="X68" s="82"/>
      <c r="Y68" s="6" t="e">
        <f>#REF!*#REF!</f>
        <v>#REF!</v>
      </c>
      <c r="Z68" s="6" t="e">
        <f>(M68+N68)*#REF!</f>
        <v>#REF!</v>
      </c>
    </row>
    <row r="69" spans="1:26" x14ac:dyDescent="0.25">
      <c r="A69" s="23">
        <v>66</v>
      </c>
      <c r="B69" s="23">
        <v>403669</v>
      </c>
      <c r="C69" s="23">
        <v>7516</v>
      </c>
      <c r="D69" s="24" t="s">
        <v>1004</v>
      </c>
      <c r="E69" s="24" t="s">
        <v>1005</v>
      </c>
      <c r="F69" s="24" t="s">
        <v>19</v>
      </c>
      <c r="G69" s="24" t="s">
        <v>1006</v>
      </c>
      <c r="H69" s="6">
        <v>161.91</v>
      </c>
      <c r="J69" s="109">
        <v>-38.46</v>
      </c>
      <c r="K69" s="6">
        <v>123.44999999999999</v>
      </c>
      <c r="M69" s="6">
        <v>170.10999999999999</v>
      </c>
      <c r="O69" s="109">
        <v>-38.46</v>
      </c>
      <c r="P69" s="6">
        <v>131.64999999999998</v>
      </c>
      <c r="R69" s="82"/>
      <c r="S69" s="6" t="e">
        <f>#REF!*#REF!</f>
        <v>#REF!</v>
      </c>
      <c r="T69" s="6" t="e">
        <f>(H69+I69)*#REF!</f>
        <v>#REF!</v>
      </c>
      <c r="X69" s="82"/>
      <c r="Y69" s="6" t="e">
        <f>#REF!*#REF!</f>
        <v>#REF!</v>
      </c>
      <c r="Z69" s="6" t="e">
        <f>(M69+N69)*#REF!</f>
        <v>#REF!</v>
      </c>
    </row>
    <row r="70" spans="1:26" x14ac:dyDescent="0.25">
      <c r="A70" s="23">
        <v>67</v>
      </c>
      <c r="B70" s="23">
        <v>403671</v>
      </c>
      <c r="C70" s="23">
        <v>7518</v>
      </c>
      <c r="D70" s="24" t="s">
        <v>1008</v>
      </c>
      <c r="E70" s="24" t="s">
        <v>1005</v>
      </c>
      <c r="F70" s="24" t="s">
        <v>19</v>
      </c>
      <c r="G70" s="24" t="s">
        <v>1009</v>
      </c>
      <c r="H70" s="6">
        <v>136.32</v>
      </c>
      <c r="J70" s="109">
        <v>-38.46</v>
      </c>
      <c r="K70" s="6">
        <v>97.859999999999985</v>
      </c>
      <c r="M70" s="6">
        <v>143.22999999999999</v>
      </c>
      <c r="O70" s="109">
        <v>-38.46</v>
      </c>
      <c r="P70" s="6">
        <v>104.76999999999998</v>
      </c>
      <c r="R70" s="82"/>
      <c r="S70" s="6" t="e">
        <f>#REF!*#REF!</f>
        <v>#REF!</v>
      </c>
      <c r="T70" s="6" t="e">
        <f>(H70+I70)*#REF!</f>
        <v>#REF!</v>
      </c>
      <c r="X70" s="82"/>
      <c r="Y70" s="6" t="e">
        <f>#REF!*#REF!</f>
        <v>#REF!</v>
      </c>
      <c r="Z70" s="6" t="e">
        <f>(M70+N70)*#REF!</f>
        <v>#REF!</v>
      </c>
    </row>
    <row r="71" spans="1:26" x14ac:dyDescent="0.25">
      <c r="A71" s="23">
        <v>68</v>
      </c>
      <c r="B71" s="23">
        <v>403692</v>
      </c>
      <c r="C71" s="23">
        <v>615300</v>
      </c>
      <c r="D71" s="24" t="s">
        <v>1011</v>
      </c>
      <c r="E71" s="24" t="s">
        <v>1005</v>
      </c>
      <c r="F71" s="24" t="s">
        <v>19</v>
      </c>
      <c r="G71" s="24" t="s">
        <v>1012</v>
      </c>
      <c r="H71" s="6">
        <v>95.36</v>
      </c>
      <c r="J71" s="109">
        <v>-23.41</v>
      </c>
      <c r="K71" s="6">
        <v>71.95</v>
      </c>
      <c r="M71" s="6">
        <v>100.19000000000001</v>
      </c>
      <c r="O71" s="109">
        <v>-23.41</v>
      </c>
      <c r="P71" s="6">
        <v>76.780000000000015</v>
      </c>
      <c r="R71" s="82"/>
      <c r="S71" s="6" t="e">
        <f>#REF!*#REF!</f>
        <v>#REF!</v>
      </c>
      <c r="T71" s="6" t="e">
        <f>(H71+I71)*#REF!</f>
        <v>#REF!</v>
      </c>
      <c r="X71" s="82"/>
      <c r="Y71" s="6" t="e">
        <f>#REF!*#REF!</f>
        <v>#REF!</v>
      </c>
      <c r="Z71" s="6" t="e">
        <f>(M71+N71)*#REF!</f>
        <v>#REF!</v>
      </c>
    </row>
    <row r="72" spans="1:26" x14ac:dyDescent="0.25">
      <c r="A72" s="23">
        <v>69</v>
      </c>
      <c r="B72" s="23">
        <v>403749</v>
      </c>
      <c r="C72" s="23">
        <v>625300</v>
      </c>
      <c r="D72" s="24" t="s">
        <v>1014</v>
      </c>
      <c r="E72" s="24" t="s">
        <v>1005</v>
      </c>
      <c r="F72" s="24" t="s">
        <v>19</v>
      </c>
      <c r="G72" s="24" t="s">
        <v>1015</v>
      </c>
      <c r="H72" s="6">
        <v>94.54</v>
      </c>
      <c r="J72" s="109">
        <v>-23.41</v>
      </c>
      <c r="K72" s="6">
        <v>71.13000000000001</v>
      </c>
      <c r="M72" s="6">
        <v>99.33</v>
      </c>
      <c r="O72" s="109">
        <v>-23.41</v>
      </c>
      <c r="P72" s="6">
        <v>75.92</v>
      </c>
      <c r="R72" s="82"/>
      <c r="S72" s="6" t="e">
        <f>#REF!*#REF!</f>
        <v>#REF!</v>
      </c>
      <c r="T72" s="6" t="e">
        <f>(H72+I72)*#REF!</f>
        <v>#REF!</v>
      </c>
      <c r="X72" s="82"/>
      <c r="Y72" s="6" t="e">
        <f>#REF!*#REF!</f>
        <v>#REF!</v>
      </c>
      <c r="Z72" s="6" t="e">
        <f>(M72+N72)*#REF!</f>
        <v>#REF!</v>
      </c>
    </row>
    <row r="73" spans="1:26" x14ac:dyDescent="0.25">
      <c r="A73" s="23">
        <v>70</v>
      </c>
      <c r="B73" s="23">
        <v>403855</v>
      </c>
      <c r="C73" s="23">
        <v>110452</v>
      </c>
      <c r="D73" s="24" t="s">
        <v>1017</v>
      </c>
      <c r="E73" s="24" t="s">
        <v>1005</v>
      </c>
      <c r="F73" s="24" t="s">
        <v>19</v>
      </c>
      <c r="G73" s="24" t="s">
        <v>1018</v>
      </c>
      <c r="H73" s="6">
        <v>96.45</v>
      </c>
      <c r="J73" s="109">
        <v>-33.270000000000003</v>
      </c>
      <c r="K73" s="6">
        <v>63.18</v>
      </c>
      <c r="M73" s="6">
        <v>101.34</v>
      </c>
      <c r="O73" s="109">
        <v>-33.270000000000003</v>
      </c>
      <c r="P73" s="6">
        <v>68.069999999999993</v>
      </c>
      <c r="R73" s="82"/>
      <c r="S73" s="6" t="e">
        <f>#REF!*#REF!</f>
        <v>#REF!</v>
      </c>
      <c r="T73" s="6" t="e">
        <f>(H73+I73)*#REF!</f>
        <v>#REF!</v>
      </c>
      <c r="X73" s="82"/>
      <c r="Y73" s="6" t="e">
        <f>#REF!*#REF!</f>
        <v>#REF!</v>
      </c>
      <c r="Z73" s="6" t="e">
        <f>(M73+N73)*#REF!</f>
        <v>#REF!</v>
      </c>
    </row>
    <row r="74" spans="1:26" x14ac:dyDescent="0.25">
      <c r="A74" s="23">
        <v>71</v>
      </c>
      <c r="B74" s="23">
        <v>404647</v>
      </c>
      <c r="C74" s="23">
        <v>110458</v>
      </c>
      <c r="D74" s="24" t="s">
        <v>1020</v>
      </c>
      <c r="E74" s="24" t="s">
        <v>1005</v>
      </c>
      <c r="F74" s="24" t="s">
        <v>19</v>
      </c>
      <c r="G74" s="24" t="s">
        <v>1021</v>
      </c>
      <c r="H74" s="6">
        <v>107.52000000000001</v>
      </c>
      <c r="J74" s="109">
        <v>-40.35</v>
      </c>
      <c r="K74" s="6">
        <v>67.170000000000016</v>
      </c>
      <c r="M74" s="6">
        <v>112.96000000000001</v>
      </c>
      <c r="O74" s="109">
        <v>-40.35</v>
      </c>
      <c r="P74" s="6">
        <v>72.610000000000014</v>
      </c>
      <c r="R74" s="82"/>
      <c r="S74" s="6" t="e">
        <f>#REF!*#REF!</f>
        <v>#REF!</v>
      </c>
      <c r="T74" s="6" t="e">
        <f>(H74+I74)*#REF!</f>
        <v>#REF!</v>
      </c>
      <c r="X74" s="82"/>
      <c r="Y74" s="6" t="e">
        <f>#REF!*#REF!</f>
        <v>#REF!</v>
      </c>
      <c r="Z74" s="6" t="e">
        <f>(M74+N74)*#REF!</f>
        <v>#REF!</v>
      </c>
    </row>
    <row r="75" spans="1:26" x14ac:dyDescent="0.25">
      <c r="A75" s="23">
        <v>72</v>
      </c>
      <c r="B75" s="23">
        <v>149306</v>
      </c>
      <c r="C75" s="24" t="s">
        <v>1023</v>
      </c>
      <c r="D75" s="24" t="s">
        <v>1024</v>
      </c>
      <c r="E75" s="24" t="s">
        <v>1025</v>
      </c>
      <c r="F75" s="24" t="s">
        <v>19</v>
      </c>
      <c r="G75" s="24" t="s">
        <v>1026</v>
      </c>
      <c r="H75" s="6">
        <v>176.13</v>
      </c>
      <c r="K75" s="6">
        <v>176.13</v>
      </c>
      <c r="M75" s="6">
        <v>185.04999999999998</v>
      </c>
      <c r="P75" s="6">
        <v>185.04999999999998</v>
      </c>
      <c r="R75" s="82"/>
      <c r="S75" s="6" t="e">
        <f>#REF!*#REF!</f>
        <v>#REF!</v>
      </c>
      <c r="T75" s="6" t="e">
        <f>(H75+I75)*#REF!</f>
        <v>#REF!</v>
      </c>
      <c r="X75" s="82"/>
      <c r="Y75" s="6" t="e">
        <f>#REF!*#REF!</f>
        <v>#REF!</v>
      </c>
      <c r="Z75" s="6" t="e">
        <f>(M75+N75)*#REF!</f>
        <v>#REF!</v>
      </c>
    </row>
    <row r="76" spans="1:26" x14ac:dyDescent="0.25">
      <c r="A76" s="23">
        <v>73</v>
      </c>
      <c r="B76" s="23">
        <v>139683</v>
      </c>
      <c r="C76" s="24" t="s">
        <v>1028</v>
      </c>
      <c r="D76" s="24" t="s">
        <v>1029</v>
      </c>
      <c r="E76" s="24" t="s">
        <v>1025</v>
      </c>
      <c r="F76" s="24" t="s">
        <v>19</v>
      </c>
      <c r="G76" s="24" t="s">
        <v>1030</v>
      </c>
      <c r="H76" s="6">
        <v>48.9</v>
      </c>
      <c r="K76" s="6">
        <v>48.9</v>
      </c>
      <c r="M76" s="6">
        <v>51.379999999999995</v>
      </c>
      <c r="P76" s="6">
        <v>51.379999999999995</v>
      </c>
      <c r="R76" s="82"/>
      <c r="S76" s="6" t="e">
        <f>#REF!*#REF!</f>
        <v>#REF!</v>
      </c>
      <c r="T76" s="6" t="e">
        <f>(H76+I76)*#REF!</f>
        <v>#REF!</v>
      </c>
      <c r="X76" s="82"/>
      <c r="Y76" s="6" t="e">
        <f>#REF!*#REF!</f>
        <v>#REF!</v>
      </c>
      <c r="Z76" s="6" t="e">
        <f>(M76+N76)*#REF!</f>
        <v>#REF!</v>
      </c>
    </row>
    <row r="77" spans="1:26" x14ac:dyDescent="0.25">
      <c r="A77" s="23">
        <v>74</v>
      </c>
      <c r="B77" s="23">
        <v>139684</v>
      </c>
      <c r="C77" s="24" t="s">
        <v>1032</v>
      </c>
      <c r="D77" s="24" t="s">
        <v>1033</v>
      </c>
      <c r="E77" s="24" t="s">
        <v>1025</v>
      </c>
      <c r="F77" s="24" t="s">
        <v>19</v>
      </c>
      <c r="G77" s="24" t="s">
        <v>1030</v>
      </c>
      <c r="H77" s="6">
        <v>48.9</v>
      </c>
      <c r="K77" s="6">
        <v>48.9</v>
      </c>
      <c r="M77" s="6">
        <v>51.379999999999995</v>
      </c>
      <c r="P77" s="6">
        <v>51.379999999999995</v>
      </c>
      <c r="R77" s="82"/>
      <c r="S77" s="6" t="e">
        <f>#REF!*#REF!</f>
        <v>#REF!</v>
      </c>
      <c r="T77" s="6" t="e">
        <f>(H77+I77)*#REF!</f>
        <v>#REF!</v>
      </c>
      <c r="X77" s="82"/>
      <c r="Y77" s="6" t="e">
        <f>#REF!*#REF!</f>
        <v>#REF!</v>
      </c>
      <c r="Z77" s="6" t="e">
        <f>(M77+N77)*#REF!</f>
        <v>#REF!</v>
      </c>
    </row>
    <row r="78" spans="1:26" x14ac:dyDescent="0.25">
      <c r="A78" s="23">
        <v>75</v>
      </c>
      <c r="B78" s="23">
        <v>134347</v>
      </c>
      <c r="C78" s="24" t="s">
        <v>1035</v>
      </c>
      <c r="D78" s="24" t="s">
        <v>1036</v>
      </c>
      <c r="E78" s="24" t="s">
        <v>1025</v>
      </c>
      <c r="F78" s="24" t="s">
        <v>19</v>
      </c>
      <c r="G78" s="24" t="s">
        <v>1030</v>
      </c>
      <c r="H78" s="6">
        <v>107.21000000000001</v>
      </c>
      <c r="K78" s="6">
        <v>107.21000000000001</v>
      </c>
      <c r="M78" s="6">
        <v>112.64</v>
      </c>
      <c r="P78" s="6">
        <v>112.64</v>
      </c>
      <c r="R78" s="82"/>
      <c r="S78" s="6" t="e">
        <f>#REF!*#REF!</f>
        <v>#REF!</v>
      </c>
      <c r="T78" s="6" t="e">
        <f>(H78+I78)*#REF!</f>
        <v>#REF!</v>
      </c>
      <c r="X78" s="82"/>
      <c r="Y78" s="6" t="e">
        <f>#REF!*#REF!</f>
        <v>#REF!</v>
      </c>
      <c r="Z78" s="6" t="e">
        <f>(M78+N78)*#REF!</f>
        <v>#REF!</v>
      </c>
    </row>
    <row r="79" spans="1:26" x14ac:dyDescent="0.25">
      <c r="A79" s="23">
        <v>76</v>
      </c>
      <c r="B79" s="23">
        <v>149401</v>
      </c>
      <c r="C79" s="24" t="s">
        <v>1038</v>
      </c>
      <c r="D79" s="24" t="s">
        <v>1039</v>
      </c>
      <c r="E79" s="24" t="s">
        <v>1025</v>
      </c>
      <c r="F79" s="24" t="s">
        <v>19</v>
      </c>
      <c r="G79" s="24" t="s">
        <v>1040</v>
      </c>
      <c r="H79" s="6">
        <v>67.790000000000006</v>
      </c>
      <c r="K79" s="6">
        <v>67.790000000000006</v>
      </c>
      <c r="M79" s="6">
        <v>71.23</v>
      </c>
      <c r="P79" s="6">
        <v>71.23</v>
      </c>
      <c r="R79" s="82"/>
      <c r="S79" s="6" t="e">
        <f>#REF!*#REF!</f>
        <v>#REF!</v>
      </c>
      <c r="T79" s="6" t="e">
        <f>(H79+I79)*#REF!</f>
        <v>#REF!</v>
      </c>
      <c r="X79" s="82"/>
      <c r="Y79" s="6" t="e">
        <f>#REF!*#REF!</f>
        <v>#REF!</v>
      </c>
      <c r="Z79" s="6" t="e">
        <f>(M79+N79)*#REF!</f>
        <v>#REF!</v>
      </c>
    </row>
    <row r="80" spans="1:26" x14ac:dyDescent="0.25">
      <c r="A80" s="23">
        <v>77</v>
      </c>
      <c r="B80" s="23">
        <v>101006</v>
      </c>
      <c r="C80" s="23">
        <v>612869</v>
      </c>
      <c r="D80" s="24" t="s">
        <v>1042</v>
      </c>
      <c r="E80" s="24" t="s">
        <v>1043</v>
      </c>
      <c r="F80" s="24" t="s">
        <v>19</v>
      </c>
      <c r="G80" s="24" t="s">
        <v>1030</v>
      </c>
      <c r="H80" s="6">
        <v>54.44</v>
      </c>
      <c r="K80" s="6">
        <v>54.44</v>
      </c>
      <c r="M80" s="6">
        <v>57.199999999999996</v>
      </c>
      <c r="P80" s="6">
        <v>57.199999999999996</v>
      </c>
      <c r="R80" s="82"/>
      <c r="S80" s="6" t="e">
        <f>#REF!*#REF!</f>
        <v>#REF!</v>
      </c>
      <c r="T80" s="6" t="e">
        <f>(H80+I80)*#REF!</f>
        <v>#REF!</v>
      </c>
      <c r="X80" s="82"/>
      <c r="Y80" s="6" t="e">
        <f>#REF!*#REF!</f>
        <v>#REF!</v>
      </c>
      <c r="Z80" s="6" t="e">
        <f>(M80+N80)*#REF!</f>
        <v>#REF!</v>
      </c>
    </row>
    <row r="81" spans="1:26" x14ac:dyDescent="0.25">
      <c r="A81" s="23">
        <v>78</v>
      </c>
      <c r="B81" s="23">
        <v>400964</v>
      </c>
      <c r="C81" s="23">
        <v>209503</v>
      </c>
      <c r="D81" s="24" t="s">
        <v>1045</v>
      </c>
      <c r="E81" s="24" t="s">
        <v>1043</v>
      </c>
      <c r="F81" s="24" t="s">
        <v>19</v>
      </c>
      <c r="G81" s="24" t="s">
        <v>1046</v>
      </c>
      <c r="H81" s="6">
        <v>52.03</v>
      </c>
      <c r="J81" s="109">
        <v>-16.43</v>
      </c>
      <c r="K81" s="6">
        <v>35.6</v>
      </c>
      <c r="M81" s="6">
        <v>54.669999999999995</v>
      </c>
      <c r="O81" s="109">
        <v>-16.43</v>
      </c>
      <c r="P81" s="6">
        <v>38.239999999999995</v>
      </c>
      <c r="R81" s="82"/>
      <c r="S81" s="6" t="e">
        <f>#REF!*#REF!</f>
        <v>#REF!</v>
      </c>
      <c r="T81" s="6" t="e">
        <f>(H81+I81)*#REF!</f>
        <v>#REF!</v>
      </c>
      <c r="X81" s="82"/>
      <c r="Y81" s="6" t="e">
        <f>#REF!*#REF!</f>
        <v>#REF!</v>
      </c>
      <c r="Z81" s="6" t="e">
        <f>(M81+N81)*#REF!</f>
        <v>#REF!</v>
      </c>
    </row>
    <row r="82" spans="1:26" x14ac:dyDescent="0.25">
      <c r="A82" s="23">
        <v>79</v>
      </c>
      <c r="B82" s="23">
        <v>400966</v>
      </c>
      <c r="C82" s="23">
        <v>209903</v>
      </c>
      <c r="D82" s="24" t="s">
        <v>1048</v>
      </c>
      <c r="E82" s="24" t="s">
        <v>1043</v>
      </c>
      <c r="F82" s="24" t="s">
        <v>19</v>
      </c>
      <c r="G82" s="24" t="s">
        <v>1046</v>
      </c>
      <c r="H82" s="6">
        <v>58.11</v>
      </c>
      <c r="J82" s="109">
        <v>-16.72</v>
      </c>
      <c r="K82" s="6">
        <v>41.39</v>
      </c>
      <c r="M82" s="6">
        <v>61.05</v>
      </c>
      <c r="O82" s="109">
        <v>-16.72</v>
      </c>
      <c r="P82" s="6">
        <v>44.33</v>
      </c>
      <c r="R82" s="82"/>
      <c r="S82" s="6" t="e">
        <f>#REF!*#REF!</f>
        <v>#REF!</v>
      </c>
      <c r="T82" s="6" t="e">
        <f>(H82+I82)*#REF!</f>
        <v>#REF!</v>
      </c>
      <c r="X82" s="82"/>
      <c r="Y82" s="6" t="e">
        <f>#REF!*#REF!</f>
        <v>#REF!</v>
      </c>
      <c r="Z82" s="6" t="e">
        <f>(M82+N82)*#REF!</f>
        <v>#REF!</v>
      </c>
    </row>
    <row r="83" spans="1:26" x14ac:dyDescent="0.25">
      <c r="A83" s="23">
        <v>80</v>
      </c>
      <c r="B83" s="23">
        <v>400974</v>
      </c>
      <c r="C83" s="23">
        <v>256503</v>
      </c>
      <c r="D83" s="24" t="s">
        <v>1050</v>
      </c>
      <c r="E83" s="24" t="s">
        <v>1043</v>
      </c>
      <c r="F83" s="24" t="s">
        <v>19</v>
      </c>
      <c r="G83" s="24" t="s">
        <v>1046</v>
      </c>
      <c r="H83" s="6">
        <v>57.379999999999995</v>
      </c>
      <c r="J83" s="109">
        <v>-20.69</v>
      </c>
      <c r="K83" s="6">
        <v>36.69</v>
      </c>
      <c r="M83" s="6">
        <v>60.29</v>
      </c>
      <c r="O83" s="109">
        <v>-20.69</v>
      </c>
      <c r="P83" s="6">
        <v>39.599999999999994</v>
      </c>
      <c r="R83" s="82"/>
      <c r="S83" s="6" t="e">
        <f>#REF!*#REF!</f>
        <v>#REF!</v>
      </c>
      <c r="T83" s="6" t="e">
        <f>(H83+I83)*#REF!</f>
        <v>#REF!</v>
      </c>
      <c r="X83" s="82"/>
      <c r="Y83" s="6" t="e">
        <f>#REF!*#REF!</f>
        <v>#REF!</v>
      </c>
      <c r="Z83" s="6" t="e">
        <f>(M83+N83)*#REF!</f>
        <v>#REF!</v>
      </c>
    </row>
    <row r="84" spans="1:26" x14ac:dyDescent="0.25">
      <c r="A84" s="23">
        <v>81</v>
      </c>
      <c r="B84" s="23">
        <v>400978</v>
      </c>
      <c r="C84" s="23">
        <v>271106</v>
      </c>
      <c r="D84" s="24" t="s">
        <v>1052</v>
      </c>
      <c r="E84" s="24" t="s">
        <v>1043</v>
      </c>
      <c r="F84" s="24" t="s">
        <v>19</v>
      </c>
      <c r="G84" s="24" t="s">
        <v>1053</v>
      </c>
      <c r="H84" s="6">
        <v>117.27000000000001</v>
      </c>
      <c r="J84" s="109">
        <v>-10.36</v>
      </c>
      <c r="K84" s="6">
        <v>106.91000000000001</v>
      </c>
      <c r="M84" s="6">
        <v>123.21000000000001</v>
      </c>
      <c r="O84" s="109">
        <v>-10.36</v>
      </c>
      <c r="P84" s="6">
        <v>112.85000000000001</v>
      </c>
      <c r="R84" s="82"/>
      <c r="S84" s="6" t="e">
        <f>#REF!*#REF!</f>
        <v>#REF!</v>
      </c>
      <c r="T84" s="6" t="e">
        <f>(H84+I84)*#REF!</f>
        <v>#REF!</v>
      </c>
      <c r="X84" s="82"/>
      <c r="Y84" s="6" t="e">
        <f>#REF!*#REF!</f>
        <v>#REF!</v>
      </c>
      <c r="Z84" s="6" t="e">
        <f>(M84+N84)*#REF!</f>
        <v>#REF!</v>
      </c>
    </row>
    <row r="85" spans="1:26" x14ac:dyDescent="0.25">
      <c r="A85" s="23">
        <v>82</v>
      </c>
      <c r="B85" s="23">
        <v>400984</v>
      </c>
      <c r="C85" s="23">
        <v>284728</v>
      </c>
      <c r="D85" s="24" t="s">
        <v>1055</v>
      </c>
      <c r="E85" s="24" t="s">
        <v>1043</v>
      </c>
      <c r="F85" s="24" t="s">
        <v>19</v>
      </c>
      <c r="G85" s="24" t="s">
        <v>1056</v>
      </c>
      <c r="H85" s="6">
        <v>116.03</v>
      </c>
      <c r="J85" s="109">
        <v>-32.79</v>
      </c>
      <c r="K85" s="6">
        <v>83.240000000000009</v>
      </c>
      <c r="M85" s="6">
        <v>121.91000000000001</v>
      </c>
      <c r="O85" s="109">
        <v>-32.79</v>
      </c>
      <c r="P85" s="6">
        <v>89.12</v>
      </c>
      <c r="R85" s="82"/>
      <c r="S85" s="6" t="e">
        <f>#REF!*#REF!</f>
        <v>#REF!</v>
      </c>
      <c r="T85" s="6" t="e">
        <f>(H85+I85)*#REF!</f>
        <v>#REF!</v>
      </c>
      <c r="X85" s="82"/>
      <c r="Y85" s="6" t="e">
        <f>#REF!*#REF!</f>
        <v>#REF!</v>
      </c>
      <c r="Z85" s="6" t="e">
        <f>(M85+N85)*#REF!</f>
        <v>#REF!</v>
      </c>
    </row>
    <row r="86" spans="1:26" x14ac:dyDescent="0.25">
      <c r="A86" s="23">
        <v>83</v>
      </c>
      <c r="B86" s="23">
        <v>401000</v>
      </c>
      <c r="C86" s="23">
        <v>613203</v>
      </c>
      <c r="D86" s="24" t="s">
        <v>1058</v>
      </c>
      <c r="E86" s="24" t="s">
        <v>1043</v>
      </c>
      <c r="F86" s="24" t="s">
        <v>19</v>
      </c>
      <c r="G86" s="24" t="s">
        <v>1059</v>
      </c>
      <c r="H86" s="6">
        <v>52.839999999999996</v>
      </c>
      <c r="J86" s="109">
        <v>-15.56</v>
      </c>
      <c r="K86" s="6">
        <v>37.279999999999994</v>
      </c>
      <c r="M86" s="6">
        <v>55.519999999999996</v>
      </c>
      <c r="O86" s="109">
        <v>-15.56</v>
      </c>
      <c r="P86" s="6">
        <v>39.959999999999994</v>
      </c>
      <c r="R86" s="82"/>
      <c r="S86" s="6" t="e">
        <f>#REF!*#REF!</f>
        <v>#REF!</v>
      </c>
      <c r="T86" s="6" t="e">
        <f>(H86+I86)*#REF!</f>
        <v>#REF!</v>
      </c>
      <c r="X86" s="82"/>
      <c r="Y86" s="6" t="e">
        <f>#REF!*#REF!</f>
        <v>#REF!</v>
      </c>
      <c r="Z86" s="6" t="e">
        <f>(M86+N86)*#REF!</f>
        <v>#REF!</v>
      </c>
    </row>
    <row r="87" spans="1:26" x14ac:dyDescent="0.25">
      <c r="A87" s="23">
        <v>84</v>
      </c>
      <c r="B87" s="23">
        <v>401873</v>
      </c>
      <c r="C87" s="23">
        <v>209612</v>
      </c>
      <c r="D87" s="24" t="s">
        <v>1061</v>
      </c>
      <c r="E87" s="24" t="s">
        <v>1043</v>
      </c>
      <c r="F87" s="24" t="s">
        <v>19</v>
      </c>
      <c r="G87" s="24" t="s">
        <v>1046</v>
      </c>
      <c r="H87" s="6">
        <v>58.39</v>
      </c>
      <c r="J87" s="109">
        <v>-17.34</v>
      </c>
      <c r="K87" s="6">
        <v>41.05</v>
      </c>
      <c r="M87" s="6">
        <v>61.35</v>
      </c>
      <c r="O87" s="109">
        <v>-17.34</v>
      </c>
      <c r="P87" s="6">
        <v>44.010000000000005</v>
      </c>
      <c r="R87" s="82"/>
      <c r="S87" s="6" t="e">
        <f>#REF!*#REF!</f>
        <v>#REF!</v>
      </c>
      <c r="T87" s="6" t="e">
        <f>(H87+I87)*#REF!</f>
        <v>#REF!</v>
      </c>
      <c r="X87" s="82"/>
      <c r="Y87" s="6" t="e">
        <f>#REF!*#REF!</f>
        <v>#REF!</v>
      </c>
      <c r="Z87" s="6" t="e">
        <f>(M87+N87)*#REF!</f>
        <v>#REF!</v>
      </c>
    </row>
    <row r="88" spans="1:26" x14ac:dyDescent="0.25">
      <c r="A88" s="23">
        <v>85</v>
      </c>
      <c r="B88" s="23">
        <v>400980</v>
      </c>
      <c r="C88" s="23">
        <v>284028</v>
      </c>
      <c r="D88" s="24" t="s">
        <v>1063</v>
      </c>
      <c r="E88" s="24" t="s">
        <v>1064</v>
      </c>
      <c r="F88" s="24" t="s">
        <v>19</v>
      </c>
      <c r="G88" s="24" t="s">
        <v>1056</v>
      </c>
      <c r="H88" s="6">
        <v>111.31</v>
      </c>
      <c r="J88" s="109">
        <v>-45.68</v>
      </c>
      <c r="K88" s="6">
        <v>65.63</v>
      </c>
      <c r="M88" s="6">
        <v>116.95</v>
      </c>
      <c r="O88" s="109">
        <v>-45.68</v>
      </c>
      <c r="P88" s="6">
        <v>71.27000000000001</v>
      </c>
      <c r="R88" s="82"/>
      <c r="S88" s="6" t="e">
        <f>#REF!*#REF!</f>
        <v>#REF!</v>
      </c>
      <c r="T88" s="6" t="e">
        <f>(H88+I88)*#REF!</f>
        <v>#REF!</v>
      </c>
      <c r="X88" s="82"/>
      <c r="Y88" s="6" t="e">
        <f>#REF!*#REF!</f>
        <v>#REF!</v>
      </c>
      <c r="Z88" s="6" t="e">
        <f>(M88+N88)*#REF!</f>
        <v>#REF!</v>
      </c>
    </row>
    <row r="89" spans="1:26" x14ac:dyDescent="0.25">
      <c r="A89" s="23">
        <v>86</v>
      </c>
      <c r="B89" s="23">
        <v>138506</v>
      </c>
      <c r="C89" s="23">
        <v>10000070613</v>
      </c>
      <c r="D89" s="24" t="s">
        <v>1066</v>
      </c>
      <c r="E89" s="24" t="s">
        <v>1067</v>
      </c>
      <c r="F89" s="24" t="s">
        <v>19</v>
      </c>
      <c r="G89" s="24" t="s">
        <v>1068</v>
      </c>
      <c r="H89" s="6">
        <v>27.25</v>
      </c>
      <c r="K89" s="6">
        <v>27.25</v>
      </c>
      <c r="M89" s="6">
        <v>28.630000000000003</v>
      </c>
      <c r="P89" s="6">
        <v>28.630000000000003</v>
      </c>
      <c r="R89" s="82"/>
      <c r="S89" s="6" t="e">
        <f>#REF!*#REF!</f>
        <v>#REF!</v>
      </c>
      <c r="T89" s="6" t="e">
        <f>(H89+I89)*#REF!</f>
        <v>#REF!</v>
      </c>
      <c r="X89" s="82"/>
      <c r="Y89" s="6" t="e">
        <f>#REF!*#REF!</f>
        <v>#REF!</v>
      </c>
      <c r="Z89" s="6" t="e">
        <f>(M89+N89)*#REF!</f>
        <v>#REF!</v>
      </c>
    </row>
    <row r="90" spans="1:26" x14ac:dyDescent="0.25">
      <c r="A90" s="23">
        <v>87</v>
      </c>
      <c r="B90" s="23">
        <v>403837</v>
      </c>
      <c r="C90" s="23">
        <v>5768</v>
      </c>
      <c r="D90" s="24" t="s">
        <v>1070</v>
      </c>
      <c r="E90" s="24" t="s">
        <v>1071</v>
      </c>
      <c r="F90" s="24" t="s">
        <v>19</v>
      </c>
      <c r="G90" s="24" t="s">
        <v>125</v>
      </c>
      <c r="H90" s="6">
        <v>75.98</v>
      </c>
      <c r="J90" s="109">
        <v>-14.02</v>
      </c>
      <c r="K90" s="6">
        <v>61.960000000000008</v>
      </c>
      <c r="M90" s="6">
        <v>79.83</v>
      </c>
      <c r="O90" s="109">
        <v>-14.02</v>
      </c>
      <c r="P90" s="6">
        <v>65.81</v>
      </c>
      <c r="R90" s="82"/>
      <c r="S90" s="6" t="e">
        <f>#REF!*#REF!</f>
        <v>#REF!</v>
      </c>
      <c r="T90" s="6" t="e">
        <f>(H90+I90)*#REF!</f>
        <v>#REF!</v>
      </c>
      <c r="X90" s="82"/>
      <c r="Y90" s="6" t="e">
        <f>#REF!*#REF!</f>
        <v>#REF!</v>
      </c>
      <c r="Z90" s="6" t="e">
        <f>(M90+N90)*#REF!</f>
        <v>#REF!</v>
      </c>
    </row>
    <row r="91" spans="1:26" x14ac:dyDescent="0.25">
      <c r="A91" s="23">
        <v>88</v>
      </c>
      <c r="B91" s="23">
        <v>401074</v>
      </c>
      <c r="C91" s="24" t="s">
        <v>1073</v>
      </c>
      <c r="D91" s="24" t="s">
        <v>1074</v>
      </c>
      <c r="E91" s="24" t="s">
        <v>1071</v>
      </c>
      <c r="F91" s="24" t="s">
        <v>19</v>
      </c>
      <c r="G91" s="24" t="s">
        <v>125</v>
      </c>
      <c r="H91" s="6">
        <v>102.19000000000001</v>
      </c>
      <c r="J91" s="109">
        <v>-36.08</v>
      </c>
      <c r="K91" s="6">
        <v>66.110000000000014</v>
      </c>
      <c r="M91" s="6">
        <v>107.36</v>
      </c>
      <c r="O91" s="109">
        <v>-36.08</v>
      </c>
      <c r="P91" s="6">
        <v>71.28</v>
      </c>
      <c r="R91" s="82"/>
      <c r="S91" s="6" t="e">
        <f>#REF!*#REF!</f>
        <v>#REF!</v>
      </c>
      <c r="T91" s="6" t="e">
        <f>(H91+I91)*#REF!</f>
        <v>#REF!</v>
      </c>
      <c r="X91" s="82"/>
      <c r="Y91" s="6" t="e">
        <f>#REF!*#REF!</f>
        <v>#REF!</v>
      </c>
      <c r="Z91" s="6" t="e">
        <f>(M91+N91)*#REF!</f>
        <v>#REF!</v>
      </c>
    </row>
    <row r="92" spans="1:26" x14ac:dyDescent="0.25">
      <c r="A92" s="23">
        <v>89</v>
      </c>
      <c r="B92" s="23">
        <v>401076</v>
      </c>
      <c r="C92" s="24" t="s">
        <v>1076</v>
      </c>
      <c r="D92" s="24" t="s">
        <v>1077</v>
      </c>
      <c r="E92" s="24" t="s">
        <v>1071</v>
      </c>
      <c r="F92" s="24" t="s">
        <v>19</v>
      </c>
      <c r="G92" s="24" t="s">
        <v>125</v>
      </c>
      <c r="H92" s="6">
        <v>102.76</v>
      </c>
      <c r="J92" s="109">
        <v>-36.549999999999997</v>
      </c>
      <c r="K92" s="6">
        <v>66.210000000000008</v>
      </c>
      <c r="M92" s="6">
        <v>107.96000000000001</v>
      </c>
      <c r="O92" s="109">
        <v>-36.549999999999997</v>
      </c>
      <c r="P92" s="6">
        <v>71.410000000000011</v>
      </c>
      <c r="R92" s="82"/>
      <c r="S92" s="6" t="e">
        <f>#REF!*#REF!</f>
        <v>#REF!</v>
      </c>
      <c r="T92" s="6" t="e">
        <f>(H92+I92)*#REF!</f>
        <v>#REF!</v>
      </c>
      <c r="X92" s="82"/>
      <c r="Y92" s="6" t="e">
        <f>#REF!*#REF!</f>
        <v>#REF!</v>
      </c>
      <c r="Z92" s="6" t="e">
        <f>(M92+N92)*#REF!</f>
        <v>#REF!</v>
      </c>
    </row>
    <row r="93" spans="1:26" x14ac:dyDescent="0.25">
      <c r="A93" s="23">
        <v>90</v>
      </c>
      <c r="B93" s="23">
        <v>404723</v>
      </c>
      <c r="C93" s="24" t="s">
        <v>1079</v>
      </c>
      <c r="D93" s="24" t="s">
        <v>1080</v>
      </c>
      <c r="E93" s="24" t="s">
        <v>1071</v>
      </c>
      <c r="F93" s="24" t="s">
        <v>19</v>
      </c>
      <c r="G93" s="24" t="s">
        <v>1081</v>
      </c>
      <c r="H93" s="6">
        <v>70.23</v>
      </c>
      <c r="J93" s="109">
        <v>-17.68</v>
      </c>
      <c r="K93" s="6">
        <v>52.550000000000004</v>
      </c>
      <c r="M93" s="6">
        <v>73.78</v>
      </c>
      <c r="O93" s="109">
        <v>-17.68</v>
      </c>
      <c r="P93" s="6">
        <v>56.1</v>
      </c>
      <c r="R93" s="82"/>
      <c r="S93" s="6" t="e">
        <f>#REF!*#REF!</f>
        <v>#REF!</v>
      </c>
      <c r="T93" s="6" t="e">
        <f>(H93+I93)*#REF!</f>
        <v>#REF!</v>
      </c>
      <c r="X93" s="82"/>
      <c r="Y93" s="6" t="e">
        <f>#REF!*#REF!</f>
        <v>#REF!</v>
      </c>
      <c r="Z93" s="6" t="e">
        <f>(M93+N93)*#REF!</f>
        <v>#REF!</v>
      </c>
    </row>
    <row r="94" spans="1:26" x14ac:dyDescent="0.25">
      <c r="A94" s="23">
        <v>91</v>
      </c>
      <c r="B94" s="23">
        <v>406459</v>
      </c>
      <c r="C94" s="23">
        <v>5764</v>
      </c>
      <c r="D94" s="24" t="s">
        <v>1083</v>
      </c>
      <c r="E94" s="24" t="s">
        <v>1071</v>
      </c>
      <c r="F94" s="24" t="s">
        <v>19</v>
      </c>
      <c r="G94" s="24" t="s">
        <v>125</v>
      </c>
      <c r="H94" s="6">
        <v>81.92</v>
      </c>
      <c r="J94" s="109">
        <v>-9.9700000000000006</v>
      </c>
      <c r="K94" s="6">
        <v>71.95</v>
      </c>
      <c r="M94" s="6">
        <v>86.070000000000007</v>
      </c>
      <c r="O94" s="109">
        <v>-9.9700000000000006</v>
      </c>
      <c r="P94" s="6">
        <v>76.100000000000009</v>
      </c>
      <c r="R94" s="82"/>
      <c r="S94" s="6" t="e">
        <f>#REF!*#REF!</f>
        <v>#REF!</v>
      </c>
      <c r="T94" s="6" t="e">
        <f>(H94+I94)*#REF!</f>
        <v>#REF!</v>
      </c>
      <c r="X94" s="82"/>
      <c r="Y94" s="6" t="e">
        <f>#REF!*#REF!</f>
        <v>#REF!</v>
      </c>
      <c r="Z94" s="6" t="e">
        <f>(M94+N94)*#REF!</f>
        <v>#REF!</v>
      </c>
    </row>
    <row r="95" spans="1:26" x14ac:dyDescent="0.25">
      <c r="A95" s="23">
        <v>92</v>
      </c>
      <c r="B95" s="23">
        <v>401100</v>
      </c>
      <c r="C95" s="24" t="s">
        <v>1085</v>
      </c>
      <c r="D95" s="24" t="s">
        <v>1086</v>
      </c>
      <c r="E95" s="24" t="s">
        <v>1071</v>
      </c>
      <c r="F95" s="24" t="s">
        <v>19</v>
      </c>
      <c r="G95" s="24" t="s">
        <v>125</v>
      </c>
      <c r="H95" s="6">
        <v>87.9</v>
      </c>
      <c r="J95" s="109">
        <v>-25.59</v>
      </c>
      <c r="K95" s="6">
        <v>62.31</v>
      </c>
      <c r="M95" s="6">
        <v>92.350000000000009</v>
      </c>
      <c r="O95" s="109">
        <v>-25.59</v>
      </c>
      <c r="P95" s="6">
        <v>66.760000000000005</v>
      </c>
      <c r="R95" s="82"/>
      <c r="S95" s="6" t="e">
        <f>#REF!*#REF!</f>
        <v>#REF!</v>
      </c>
      <c r="T95" s="6" t="e">
        <f>(H95+I95)*#REF!</f>
        <v>#REF!</v>
      </c>
      <c r="X95" s="82"/>
      <c r="Y95" s="6" t="e">
        <f>#REF!*#REF!</f>
        <v>#REF!</v>
      </c>
      <c r="Z95" s="6" t="e">
        <f>(M95+N95)*#REF!</f>
        <v>#REF!</v>
      </c>
    </row>
    <row r="96" spans="1:26" x14ac:dyDescent="0.25">
      <c r="A96" s="23">
        <v>93</v>
      </c>
      <c r="B96" s="23">
        <v>402116</v>
      </c>
      <c r="C96" s="23">
        <v>5705</v>
      </c>
      <c r="D96" s="24" t="s">
        <v>1088</v>
      </c>
      <c r="E96" s="24" t="s">
        <v>1071</v>
      </c>
      <c r="F96" s="24" t="s">
        <v>19</v>
      </c>
      <c r="G96" s="24" t="s">
        <v>125</v>
      </c>
      <c r="H96" s="6">
        <v>96</v>
      </c>
      <c r="J96" s="109">
        <v>-29.21</v>
      </c>
      <c r="K96" s="6">
        <v>66.789999999999992</v>
      </c>
      <c r="M96" s="6">
        <v>100.86</v>
      </c>
      <c r="O96" s="109">
        <v>-29.21</v>
      </c>
      <c r="P96" s="6">
        <v>71.650000000000006</v>
      </c>
      <c r="R96" s="82"/>
      <c r="S96" s="6" t="e">
        <f>#REF!*#REF!</f>
        <v>#REF!</v>
      </c>
      <c r="T96" s="6" t="e">
        <f>(H96+I96)*#REF!</f>
        <v>#REF!</v>
      </c>
      <c r="X96" s="82"/>
      <c r="Y96" s="6" t="e">
        <f>#REF!*#REF!</f>
        <v>#REF!</v>
      </c>
      <c r="Z96" s="6" t="e">
        <f>(M96+N96)*#REF!</f>
        <v>#REF!</v>
      </c>
    </row>
    <row r="97" spans="1:26" x14ac:dyDescent="0.25">
      <c r="A97" s="23">
        <v>94</v>
      </c>
      <c r="B97" s="23">
        <v>403777</v>
      </c>
      <c r="C97" s="23">
        <v>5722</v>
      </c>
      <c r="D97" s="24" t="s">
        <v>1090</v>
      </c>
      <c r="E97" s="24" t="s">
        <v>1071</v>
      </c>
      <c r="F97" s="24" t="s">
        <v>19</v>
      </c>
      <c r="G97" s="24" t="s">
        <v>125</v>
      </c>
      <c r="H97" s="6">
        <v>85.440000000000012</v>
      </c>
      <c r="J97" s="109">
        <v>-15.8</v>
      </c>
      <c r="K97" s="6">
        <v>69.640000000000015</v>
      </c>
      <c r="M97" s="6">
        <v>89.77000000000001</v>
      </c>
      <c r="O97" s="109">
        <v>-15.8</v>
      </c>
      <c r="P97" s="6">
        <v>73.970000000000013</v>
      </c>
      <c r="R97" s="82"/>
      <c r="S97" s="6" t="e">
        <f>#REF!*#REF!</f>
        <v>#REF!</v>
      </c>
      <c r="T97" s="6" t="e">
        <f>(H97+I97)*#REF!</f>
        <v>#REF!</v>
      </c>
      <c r="X97" s="82"/>
      <c r="Y97" s="6" t="e">
        <f>#REF!*#REF!</f>
        <v>#REF!</v>
      </c>
      <c r="Z97" s="6" t="e">
        <f>(M97+N97)*#REF!</f>
        <v>#REF!</v>
      </c>
    </row>
    <row r="98" spans="1:26" x14ac:dyDescent="0.25">
      <c r="A98" s="23">
        <v>95</v>
      </c>
      <c r="B98" s="23">
        <v>140933</v>
      </c>
      <c r="C98" s="23">
        <v>5383</v>
      </c>
      <c r="D98" s="24" t="s">
        <v>1092</v>
      </c>
      <c r="E98" s="24" t="s">
        <v>1071</v>
      </c>
      <c r="F98" s="24" t="s">
        <v>19</v>
      </c>
      <c r="G98" s="24" t="s">
        <v>125</v>
      </c>
      <c r="H98" s="6">
        <v>72.5</v>
      </c>
      <c r="K98" s="6">
        <v>72.5</v>
      </c>
      <c r="M98" s="6">
        <v>76.17</v>
      </c>
      <c r="P98" s="6">
        <v>76.17</v>
      </c>
      <c r="R98" s="82"/>
      <c r="S98" s="6" t="e">
        <f>#REF!*#REF!</f>
        <v>#REF!</v>
      </c>
      <c r="T98" s="6" t="e">
        <f>(H98+I98)*#REF!</f>
        <v>#REF!</v>
      </c>
      <c r="X98" s="82"/>
      <c r="Y98" s="6" t="e">
        <f>#REF!*#REF!</f>
        <v>#REF!</v>
      </c>
      <c r="Z98" s="6" t="e">
        <f>(M98+N98)*#REF!</f>
        <v>#REF!</v>
      </c>
    </row>
    <row r="99" spans="1:26" x14ac:dyDescent="0.25">
      <c r="A99" s="23">
        <v>96</v>
      </c>
      <c r="B99" s="23">
        <v>134282</v>
      </c>
      <c r="C99" s="23">
        <v>85604</v>
      </c>
      <c r="D99" s="24" t="s">
        <v>1094</v>
      </c>
      <c r="E99" s="24" t="s">
        <v>1095</v>
      </c>
      <c r="F99" s="24" t="s">
        <v>19</v>
      </c>
      <c r="G99" s="24" t="s">
        <v>1096</v>
      </c>
      <c r="H99" s="6">
        <v>39.619999999999997</v>
      </c>
      <c r="K99" s="6">
        <v>39.619999999999997</v>
      </c>
      <c r="M99" s="6">
        <v>41.629999999999995</v>
      </c>
      <c r="P99" s="6">
        <v>41.629999999999995</v>
      </c>
      <c r="R99" s="82"/>
      <c r="S99" s="6" t="e">
        <f>#REF!*#REF!</f>
        <v>#REF!</v>
      </c>
      <c r="T99" s="6" t="e">
        <f>(H99+I99)*#REF!</f>
        <v>#REF!</v>
      </c>
      <c r="X99" s="82"/>
      <c r="Y99" s="6" t="e">
        <f>#REF!*#REF!</f>
        <v>#REF!</v>
      </c>
      <c r="Z99" s="6" t="e">
        <f>(M99+N99)*#REF!</f>
        <v>#REF!</v>
      </c>
    </row>
    <row r="100" spans="1:26" x14ac:dyDescent="0.25">
      <c r="A100" s="23">
        <v>97</v>
      </c>
      <c r="B100" s="23">
        <v>100082</v>
      </c>
      <c r="C100" s="24" t="s">
        <v>1098</v>
      </c>
      <c r="D100" s="24" t="s">
        <v>1099</v>
      </c>
      <c r="E100" s="24" t="s">
        <v>1100</v>
      </c>
      <c r="F100" s="24" t="s">
        <v>19</v>
      </c>
      <c r="G100" s="24" t="s">
        <v>891</v>
      </c>
      <c r="H100" s="6">
        <v>43.89</v>
      </c>
      <c r="K100" s="6">
        <v>43.89</v>
      </c>
      <c r="M100" s="6">
        <v>46.11</v>
      </c>
      <c r="P100" s="6">
        <v>46.11</v>
      </c>
      <c r="R100" s="82"/>
      <c r="S100" s="6" t="e">
        <f>#REF!*#REF!</f>
        <v>#REF!</v>
      </c>
      <c r="T100" s="6" t="e">
        <f>(H100+I100)*#REF!</f>
        <v>#REF!</v>
      </c>
      <c r="X100" s="82"/>
      <c r="Y100" s="6" t="e">
        <f>#REF!*#REF!</f>
        <v>#REF!</v>
      </c>
      <c r="Z100" s="6" t="e">
        <f>(M100+N100)*#REF!</f>
        <v>#REF!</v>
      </c>
    </row>
    <row r="101" spans="1:26" x14ac:dyDescent="0.25">
      <c r="A101" s="23">
        <v>98</v>
      </c>
      <c r="B101" s="23">
        <v>401140</v>
      </c>
      <c r="C101" s="23">
        <v>41698</v>
      </c>
      <c r="D101" s="24" t="s">
        <v>1102</v>
      </c>
      <c r="E101" s="24" t="s">
        <v>1103</v>
      </c>
      <c r="F101" s="24" t="s">
        <v>19</v>
      </c>
      <c r="G101" s="24" t="s">
        <v>1104</v>
      </c>
      <c r="H101" s="6">
        <v>61.73</v>
      </c>
      <c r="J101" s="109">
        <v>-38.950000000000003</v>
      </c>
      <c r="K101" s="6">
        <v>22.779999999999994</v>
      </c>
      <c r="M101" s="6">
        <v>64.86</v>
      </c>
      <c r="O101" s="109">
        <v>-38.950000000000003</v>
      </c>
      <c r="P101" s="6">
        <v>25.909999999999997</v>
      </c>
      <c r="R101" s="82"/>
      <c r="S101" s="6" t="e">
        <f>#REF!*#REF!</f>
        <v>#REF!</v>
      </c>
      <c r="T101" s="6" t="e">
        <f>(H101+I101)*#REF!</f>
        <v>#REF!</v>
      </c>
      <c r="X101" s="82"/>
      <c r="Y101" s="6" t="e">
        <f>#REF!*#REF!</f>
        <v>#REF!</v>
      </c>
      <c r="Z101" s="6" t="e">
        <f>(M101+N101)*#REF!</f>
        <v>#REF!</v>
      </c>
    </row>
    <row r="102" spans="1:26" x14ac:dyDescent="0.25">
      <c r="A102" s="23">
        <v>99</v>
      </c>
      <c r="B102" s="23">
        <v>401146</v>
      </c>
      <c r="C102" s="23">
        <v>41749</v>
      </c>
      <c r="D102" s="24" t="s">
        <v>1106</v>
      </c>
      <c r="E102" s="24" t="s">
        <v>1103</v>
      </c>
      <c r="F102" s="24" t="s">
        <v>19</v>
      </c>
      <c r="G102" s="24" t="s">
        <v>1104</v>
      </c>
      <c r="H102" s="6">
        <v>62.66</v>
      </c>
      <c r="J102" s="109">
        <v>-38.950000000000003</v>
      </c>
      <c r="K102" s="6">
        <v>23.709999999999994</v>
      </c>
      <c r="M102" s="6">
        <v>65.83</v>
      </c>
      <c r="O102" s="109">
        <v>-38.950000000000003</v>
      </c>
      <c r="P102" s="6">
        <v>26.879999999999995</v>
      </c>
      <c r="R102" s="82"/>
      <c r="S102" s="6" t="e">
        <f>#REF!*#REF!</f>
        <v>#REF!</v>
      </c>
      <c r="T102" s="6" t="e">
        <f>(H102+I102)*#REF!</f>
        <v>#REF!</v>
      </c>
      <c r="X102" s="82"/>
      <c r="Y102" s="6" t="e">
        <f>#REF!*#REF!</f>
        <v>#REF!</v>
      </c>
      <c r="Z102" s="6" t="e">
        <f>(M102+N102)*#REF!</f>
        <v>#REF!</v>
      </c>
    </row>
    <row r="103" spans="1:26" x14ac:dyDescent="0.25">
      <c r="A103" s="23">
        <v>100</v>
      </c>
      <c r="B103" s="23">
        <v>401168</v>
      </c>
      <c r="C103" s="23">
        <v>46255</v>
      </c>
      <c r="D103" s="24" t="s">
        <v>1108</v>
      </c>
      <c r="E103" s="24" t="s">
        <v>1103</v>
      </c>
      <c r="F103" s="24" t="s">
        <v>19</v>
      </c>
      <c r="G103" s="24" t="s">
        <v>1109</v>
      </c>
      <c r="H103" s="6">
        <v>85.23</v>
      </c>
      <c r="J103" s="109">
        <v>-42.4</v>
      </c>
      <c r="K103" s="6">
        <v>42.830000000000005</v>
      </c>
      <c r="M103" s="6">
        <v>89.54</v>
      </c>
      <c r="O103" s="109">
        <v>-42.4</v>
      </c>
      <c r="P103" s="6">
        <v>47.140000000000008</v>
      </c>
      <c r="R103" s="82"/>
      <c r="S103" s="6" t="e">
        <f>#REF!*#REF!</f>
        <v>#REF!</v>
      </c>
      <c r="T103" s="6" t="e">
        <f>(H103+I103)*#REF!</f>
        <v>#REF!</v>
      </c>
      <c r="X103" s="82"/>
      <c r="Y103" s="6" t="e">
        <f>#REF!*#REF!</f>
        <v>#REF!</v>
      </c>
      <c r="Z103" s="6" t="e">
        <f>(M103+N103)*#REF!</f>
        <v>#REF!</v>
      </c>
    </row>
    <row r="104" spans="1:26" x14ac:dyDescent="0.25">
      <c r="A104" s="23">
        <v>101</v>
      </c>
      <c r="B104" s="23">
        <v>401172</v>
      </c>
      <c r="C104" s="23">
        <v>59701</v>
      </c>
      <c r="D104" s="24" t="s">
        <v>1111</v>
      </c>
      <c r="E104" s="24" t="s">
        <v>1103</v>
      </c>
      <c r="F104" s="24" t="s">
        <v>19</v>
      </c>
      <c r="G104" s="24" t="s">
        <v>1112</v>
      </c>
      <c r="H104" s="6">
        <v>41.699999999999996</v>
      </c>
      <c r="J104" s="109">
        <v>-20.45</v>
      </c>
      <c r="K104" s="6">
        <v>21.249999999999996</v>
      </c>
      <c r="M104" s="6">
        <v>43.809999999999995</v>
      </c>
      <c r="O104" s="109">
        <v>-20.45</v>
      </c>
      <c r="P104" s="6">
        <v>23.359999999999996</v>
      </c>
      <c r="R104" s="82"/>
      <c r="S104" s="6" t="e">
        <f>#REF!*#REF!</f>
        <v>#REF!</v>
      </c>
      <c r="T104" s="6" t="e">
        <f>(H104+I104)*#REF!</f>
        <v>#REF!</v>
      </c>
      <c r="X104" s="82"/>
      <c r="Y104" s="6" t="e">
        <f>#REF!*#REF!</f>
        <v>#REF!</v>
      </c>
      <c r="Z104" s="6" t="e">
        <f>(M104+N104)*#REF!</f>
        <v>#REF!</v>
      </c>
    </row>
    <row r="105" spans="1:26" x14ac:dyDescent="0.25">
      <c r="A105" s="23">
        <v>102</v>
      </c>
      <c r="B105" s="23">
        <v>401172</v>
      </c>
      <c r="C105" s="23">
        <v>59701</v>
      </c>
      <c r="D105" s="24" t="s">
        <v>1111</v>
      </c>
      <c r="E105" s="24" t="s">
        <v>1103</v>
      </c>
      <c r="F105" s="24" t="s">
        <v>19</v>
      </c>
      <c r="G105" s="24" t="s">
        <v>1112</v>
      </c>
      <c r="H105" s="6">
        <v>41.699999999999996</v>
      </c>
      <c r="J105" s="109">
        <v>-20.45</v>
      </c>
      <c r="K105" s="6">
        <v>21.249999999999996</v>
      </c>
      <c r="M105" s="6">
        <v>43.809999999999995</v>
      </c>
      <c r="O105" s="109">
        <v>-20.45</v>
      </c>
      <c r="P105" s="6">
        <v>23.359999999999996</v>
      </c>
      <c r="R105" s="82"/>
      <c r="S105" s="6" t="e">
        <f>#REF!*#REF!</f>
        <v>#REF!</v>
      </c>
      <c r="T105" s="6" t="e">
        <f>(H105+I105)*#REF!</f>
        <v>#REF!</v>
      </c>
      <c r="X105" s="82"/>
      <c r="Y105" s="6" t="e">
        <f>#REF!*#REF!</f>
        <v>#REF!</v>
      </c>
      <c r="Z105" s="6" t="e">
        <f>(M105+N105)*#REF!</f>
        <v>#REF!</v>
      </c>
    </row>
    <row r="106" spans="1:26" x14ac:dyDescent="0.25">
      <c r="A106" s="23">
        <v>103</v>
      </c>
      <c r="B106" s="23">
        <v>410245</v>
      </c>
      <c r="C106" s="23">
        <v>44873</v>
      </c>
      <c r="D106" s="24" t="s">
        <v>1115</v>
      </c>
      <c r="E106" s="24" t="s">
        <v>1103</v>
      </c>
      <c r="F106" s="24" t="s">
        <v>19</v>
      </c>
      <c r="G106" s="24" t="s">
        <v>1112</v>
      </c>
      <c r="H106" s="6">
        <v>50.699999999999996</v>
      </c>
      <c r="J106" s="109">
        <v>-20.45</v>
      </c>
      <c r="K106" s="6">
        <v>30.249999999999996</v>
      </c>
      <c r="M106" s="6">
        <v>53.26</v>
      </c>
      <c r="O106" s="109">
        <v>-20.45</v>
      </c>
      <c r="P106" s="6">
        <v>32.81</v>
      </c>
      <c r="R106" s="82"/>
      <c r="S106" s="6" t="e">
        <f>#REF!*#REF!</f>
        <v>#REF!</v>
      </c>
      <c r="T106" s="6" t="e">
        <f>(H106+I106)*#REF!</f>
        <v>#REF!</v>
      </c>
      <c r="X106" s="82"/>
      <c r="Y106" s="6" t="e">
        <f>#REF!*#REF!</f>
        <v>#REF!</v>
      </c>
      <c r="Z106" s="6" t="e">
        <f>(M106+N106)*#REF!</f>
        <v>#REF!</v>
      </c>
    </row>
    <row r="107" spans="1:26" x14ac:dyDescent="0.25">
      <c r="A107" s="23">
        <v>104</v>
      </c>
      <c r="B107" s="23">
        <v>410247</v>
      </c>
      <c r="C107" s="23">
        <v>44880</v>
      </c>
      <c r="D107" s="24" t="s">
        <v>1701</v>
      </c>
      <c r="E107" s="24" t="s">
        <v>1103</v>
      </c>
      <c r="F107" s="24" t="s">
        <v>19</v>
      </c>
      <c r="G107" s="24" t="s">
        <v>1112</v>
      </c>
      <c r="H107" s="6">
        <v>50.699999999999996</v>
      </c>
      <c r="J107" s="109">
        <v>-20.45</v>
      </c>
      <c r="K107" s="6">
        <v>30.249999999999996</v>
      </c>
      <c r="M107" s="6">
        <v>53.26</v>
      </c>
      <c r="O107" s="109">
        <v>-20.45</v>
      </c>
      <c r="P107" s="6">
        <v>32.81</v>
      </c>
      <c r="R107" s="82"/>
      <c r="S107" s="6" t="e">
        <f>#REF!*#REF!</f>
        <v>#REF!</v>
      </c>
      <c r="T107" s="6" t="e">
        <f>(H107+I107)*#REF!</f>
        <v>#REF!</v>
      </c>
      <c r="X107" s="82"/>
      <c r="Y107" s="6" t="e">
        <f>#REF!*#REF!</f>
        <v>#REF!</v>
      </c>
      <c r="Z107" s="6" t="e">
        <f>(M107+N107)*#REF!</f>
        <v>#REF!</v>
      </c>
    </row>
    <row r="108" spans="1:26" x14ac:dyDescent="0.25">
      <c r="A108" s="23">
        <v>105</v>
      </c>
      <c r="B108" s="23">
        <v>401923</v>
      </c>
      <c r="C108" s="23">
        <v>43277</v>
      </c>
      <c r="D108" s="24" t="s">
        <v>1118</v>
      </c>
      <c r="E108" s="24" t="s">
        <v>1103</v>
      </c>
      <c r="F108" s="24" t="s">
        <v>19</v>
      </c>
      <c r="G108" s="24" t="s">
        <v>125</v>
      </c>
      <c r="H108" s="6">
        <v>79.09</v>
      </c>
      <c r="J108" s="109">
        <v>-12.17</v>
      </c>
      <c r="K108" s="6">
        <v>66.92</v>
      </c>
      <c r="M108" s="6">
        <v>83.100000000000009</v>
      </c>
      <c r="O108" s="109">
        <v>-12.17</v>
      </c>
      <c r="P108" s="6">
        <v>70.930000000000007</v>
      </c>
      <c r="R108" s="82"/>
      <c r="S108" s="6" t="e">
        <f>#REF!*#REF!</f>
        <v>#REF!</v>
      </c>
      <c r="T108" s="6" t="e">
        <f>(H108+I108)*#REF!</f>
        <v>#REF!</v>
      </c>
      <c r="X108" s="82"/>
      <c r="Y108" s="6" t="e">
        <f>#REF!*#REF!</f>
        <v>#REF!</v>
      </c>
      <c r="Z108" s="6" t="e">
        <f>(M108+N108)*#REF!</f>
        <v>#REF!</v>
      </c>
    </row>
    <row r="109" spans="1:26" x14ac:dyDescent="0.25">
      <c r="A109" s="23">
        <v>106</v>
      </c>
      <c r="B109" s="23">
        <v>402003</v>
      </c>
      <c r="C109" s="23">
        <v>44224</v>
      </c>
      <c r="D109" s="24" t="s">
        <v>1120</v>
      </c>
      <c r="E109" s="24" t="s">
        <v>1103</v>
      </c>
      <c r="F109" s="24" t="s">
        <v>19</v>
      </c>
      <c r="G109" s="24" t="s">
        <v>1121</v>
      </c>
      <c r="H109" s="6">
        <v>51.85</v>
      </c>
      <c r="J109" s="109">
        <v>-23.37</v>
      </c>
      <c r="K109" s="6">
        <v>28.48</v>
      </c>
      <c r="M109" s="6">
        <v>54.48</v>
      </c>
      <c r="O109" s="109">
        <v>-23.37</v>
      </c>
      <c r="P109" s="6">
        <v>31.109999999999996</v>
      </c>
      <c r="R109" s="82"/>
      <c r="S109" s="6" t="e">
        <f>#REF!*#REF!</f>
        <v>#REF!</v>
      </c>
      <c r="T109" s="6" t="e">
        <f>(H109+I109)*#REF!</f>
        <v>#REF!</v>
      </c>
      <c r="X109" s="82"/>
      <c r="Y109" s="6" t="e">
        <f>#REF!*#REF!</f>
        <v>#REF!</v>
      </c>
      <c r="Z109" s="6" t="e">
        <f>(M109+N109)*#REF!</f>
        <v>#REF!</v>
      </c>
    </row>
    <row r="110" spans="1:26" x14ac:dyDescent="0.25">
      <c r="A110" s="23">
        <v>107</v>
      </c>
      <c r="B110" s="23">
        <v>403439</v>
      </c>
      <c r="C110" s="23">
        <v>44113</v>
      </c>
      <c r="D110" s="24" t="s">
        <v>1123</v>
      </c>
      <c r="E110" s="24" t="s">
        <v>1103</v>
      </c>
      <c r="F110" s="24" t="s">
        <v>19</v>
      </c>
      <c r="G110" s="24" t="s">
        <v>364</v>
      </c>
      <c r="H110" s="6">
        <v>70.27000000000001</v>
      </c>
      <c r="J110" s="109">
        <v>-24.35</v>
      </c>
      <c r="K110" s="6">
        <v>45.920000000000009</v>
      </c>
      <c r="M110" s="6">
        <v>73.83</v>
      </c>
      <c r="O110" s="109">
        <v>-24.35</v>
      </c>
      <c r="P110" s="6">
        <v>49.48</v>
      </c>
      <c r="R110" s="82"/>
      <c r="S110" s="6" t="e">
        <f>#REF!*#REF!</f>
        <v>#REF!</v>
      </c>
      <c r="T110" s="6" t="e">
        <f>(H110+I110)*#REF!</f>
        <v>#REF!</v>
      </c>
      <c r="X110" s="82"/>
      <c r="Y110" s="6" t="e">
        <f>#REF!*#REF!</f>
        <v>#REF!</v>
      </c>
      <c r="Z110" s="6" t="e">
        <f>(M110+N110)*#REF!</f>
        <v>#REF!</v>
      </c>
    </row>
    <row r="111" spans="1:26" x14ac:dyDescent="0.25">
      <c r="A111" s="23">
        <v>108</v>
      </c>
      <c r="B111" s="23">
        <v>403651</v>
      </c>
      <c r="C111" s="23">
        <v>39911</v>
      </c>
      <c r="D111" s="24" t="s">
        <v>1125</v>
      </c>
      <c r="E111" s="24" t="s">
        <v>1103</v>
      </c>
      <c r="F111" s="24" t="s">
        <v>19</v>
      </c>
      <c r="G111" s="24" t="s">
        <v>1126</v>
      </c>
      <c r="H111" s="6">
        <v>94.11</v>
      </c>
      <c r="J111" s="109">
        <v>-17.37</v>
      </c>
      <c r="K111" s="6">
        <v>76.739999999999995</v>
      </c>
      <c r="M111" s="6">
        <v>98.87</v>
      </c>
      <c r="O111" s="109">
        <v>-17.37</v>
      </c>
      <c r="P111" s="6">
        <v>81.5</v>
      </c>
      <c r="R111" s="82"/>
      <c r="S111" s="6" t="e">
        <f>#REF!*#REF!</f>
        <v>#REF!</v>
      </c>
      <c r="T111" s="6" t="e">
        <f>(H111+I111)*#REF!</f>
        <v>#REF!</v>
      </c>
      <c r="X111" s="82"/>
      <c r="Y111" s="6" t="e">
        <f>#REF!*#REF!</f>
        <v>#REF!</v>
      </c>
      <c r="Z111" s="6" t="e">
        <f>(M111+N111)*#REF!</f>
        <v>#REF!</v>
      </c>
    </row>
    <row r="112" spans="1:26" x14ac:dyDescent="0.25">
      <c r="A112" s="23">
        <v>109</v>
      </c>
      <c r="B112" s="23">
        <v>403652</v>
      </c>
      <c r="C112" s="23">
        <v>39912</v>
      </c>
      <c r="D112" s="24" t="s">
        <v>1128</v>
      </c>
      <c r="E112" s="24" t="s">
        <v>1103</v>
      </c>
      <c r="F112" s="24" t="s">
        <v>19</v>
      </c>
      <c r="G112" s="24" t="s">
        <v>1126</v>
      </c>
      <c r="H112" s="6">
        <v>94.11</v>
      </c>
      <c r="J112" s="109">
        <v>-17.37</v>
      </c>
      <c r="K112" s="6">
        <v>76.739999999999995</v>
      </c>
      <c r="M112" s="6">
        <v>98.87</v>
      </c>
      <c r="O112" s="109">
        <v>-17.37</v>
      </c>
      <c r="P112" s="6">
        <v>81.5</v>
      </c>
      <c r="R112" s="82"/>
      <c r="S112" s="6" t="e">
        <f>#REF!*#REF!</f>
        <v>#REF!</v>
      </c>
      <c r="T112" s="6" t="e">
        <f>(H112+I112)*#REF!</f>
        <v>#REF!</v>
      </c>
      <c r="X112" s="82"/>
      <c r="Y112" s="6" t="e">
        <f>#REF!*#REF!</f>
        <v>#REF!</v>
      </c>
      <c r="Z112" s="6" t="e">
        <f>(M112+N112)*#REF!</f>
        <v>#REF!</v>
      </c>
    </row>
    <row r="113" spans="1:26" x14ac:dyDescent="0.25">
      <c r="A113" s="23">
        <v>110</v>
      </c>
      <c r="B113" s="23">
        <v>405801</v>
      </c>
      <c r="C113" s="23">
        <v>43292</v>
      </c>
      <c r="D113" s="24" t="s">
        <v>1130</v>
      </c>
      <c r="E113" s="24" t="s">
        <v>1103</v>
      </c>
      <c r="F113" s="24" t="s">
        <v>19</v>
      </c>
      <c r="G113" s="24" t="s">
        <v>125</v>
      </c>
      <c r="H113" s="6">
        <v>86.77000000000001</v>
      </c>
      <c r="J113" s="109">
        <v>-17</v>
      </c>
      <c r="K113" s="6">
        <v>69.77000000000001</v>
      </c>
      <c r="M113" s="6">
        <v>91.160000000000011</v>
      </c>
      <c r="O113" s="109">
        <v>-17</v>
      </c>
      <c r="P113" s="6">
        <v>74.160000000000011</v>
      </c>
      <c r="R113" s="82"/>
      <c r="S113" s="6" t="e">
        <f>#REF!*#REF!</f>
        <v>#REF!</v>
      </c>
      <c r="T113" s="6" t="e">
        <f>(H113+I113)*#REF!</f>
        <v>#REF!</v>
      </c>
      <c r="X113" s="82"/>
      <c r="Y113" s="6" t="e">
        <f>#REF!*#REF!</f>
        <v>#REF!</v>
      </c>
      <c r="Z113" s="6" t="e">
        <f>(M113+N113)*#REF!</f>
        <v>#REF!</v>
      </c>
    </row>
    <row r="114" spans="1:26" x14ac:dyDescent="0.25">
      <c r="A114" s="23">
        <v>111</v>
      </c>
      <c r="B114" s="23">
        <v>305583</v>
      </c>
      <c r="C114" s="24" t="s">
        <v>1132</v>
      </c>
      <c r="D114" s="24" t="s">
        <v>1133</v>
      </c>
      <c r="E114" s="24" t="s">
        <v>1103</v>
      </c>
      <c r="F114" s="24" t="s">
        <v>19</v>
      </c>
      <c r="G114" s="24" t="s">
        <v>1134</v>
      </c>
      <c r="H114" s="6">
        <v>21.540000000000003</v>
      </c>
      <c r="K114" s="6">
        <v>21.540000000000003</v>
      </c>
      <c r="M114" s="6">
        <v>22.630000000000003</v>
      </c>
      <c r="P114" s="6">
        <v>22.630000000000003</v>
      </c>
      <c r="R114" s="82"/>
      <c r="S114" s="6" t="e">
        <f>#REF!*#REF!</f>
        <v>#REF!</v>
      </c>
      <c r="T114" s="6" t="e">
        <f>(H114+I114)*#REF!</f>
        <v>#REF!</v>
      </c>
      <c r="X114" s="82"/>
      <c r="Y114" s="6" t="e">
        <f>#REF!*#REF!</f>
        <v>#REF!</v>
      </c>
      <c r="Z114" s="6" t="e">
        <f>(M114+N114)*#REF!</f>
        <v>#REF!</v>
      </c>
    </row>
    <row r="115" spans="1:26" x14ac:dyDescent="0.25">
      <c r="A115" s="23">
        <v>112</v>
      </c>
      <c r="B115" s="23">
        <v>410081</v>
      </c>
      <c r="C115" s="23">
        <v>39946</v>
      </c>
      <c r="D115" s="24" t="s">
        <v>1136</v>
      </c>
      <c r="E115" s="24" t="s">
        <v>1103</v>
      </c>
      <c r="F115" s="24" t="s">
        <v>19</v>
      </c>
      <c r="G115" s="24" t="s">
        <v>1137</v>
      </c>
      <c r="H115" s="6">
        <v>79.940000000000012</v>
      </c>
      <c r="J115" s="109">
        <v>-26.29</v>
      </c>
      <c r="K115" s="6">
        <v>53.650000000000013</v>
      </c>
      <c r="M115" s="6">
        <v>83.98</v>
      </c>
      <c r="O115" s="109">
        <v>-26.29</v>
      </c>
      <c r="P115" s="6">
        <v>57.690000000000005</v>
      </c>
      <c r="R115" s="82"/>
      <c r="S115" s="6" t="e">
        <f>#REF!*#REF!</f>
        <v>#REF!</v>
      </c>
      <c r="T115" s="6" t="e">
        <f>(H115+I115)*#REF!</f>
        <v>#REF!</v>
      </c>
      <c r="X115" s="82"/>
      <c r="Y115" s="6" t="e">
        <f>#REF!*#REF!</f>
        <v>#REF!</v>
      </c>
      <c r="Z115" s="6" t="e">
        <f>(M115+N115)*#REF!</f>
        <v>#REF!</v>
      </c>
    </row>
    <row r="116" spans="1:26" x14ac:dyDescent="0.25">
      <c r="A116" s="23">
        <v>113</v>
      </c>
      <c r="B116" s="23">
        <v>133859</v>
      </c>
      <c r="C116" s="24" t="s">
        <v>1139</v>
      </c>
      <c r="D116" s="24" t="s">
        <v>1140</v>
      </c>
      <c r="E116" s="24" t="s">
        <v>1141</v>
      </c>
      <c r="F116" s="24" t="s">
        <v>19</v>
      </c>
      <c r="G116" s="24" t="s">
        <v>1040</v>
      </c>
      <c r="H116" s="6">
        <v>32</v>
      </c>
      <c r="K116" s="6">
        <v>32</v>
      </c>
      <c r="M116" s="6">
        <v>33.619999999999997</v>
      </c>
      <c r="P116" s="6">
        <v>33.619999999999997</v>
      </c>
      <c r="R116" s="82"/>
      <c r="S116" s="6" t="e">
        <f>#REF!*#REF!</f>
        <v>#REF!</v>
      </c>
      <c r="T116" s="6" t="e">
        <f>(H116+I116)*#REF!</f>
        <v>#REF!</v>
      </c>
      <c r="X116" s="82"/>
      <c r="Y116" s="6" t="e">
        <f>#REF!*#REF!</f>
        <v>#REF!</v>
      </c>
      <c r="Z116" s="6" t="e">
        <f>(M116+N116)*#REF!</f>
        <v>#REF!</v>
      </c>
    </row>
    <row r="117" spans="1:26" x14ac:dyDescent="0.25">
      <c r="A117" s="23">
        <v>114</v>
      </c>
      <c r="B117" s="23">
        <v>113756</v>
      </c>
      <c r="C117" s="23">
        <v>2000</v>
      </c>
      <c r="D117" s="24" t="s">
        <v>1143</v>
      </c>
      <c r="E117" s="24" t="s">
        <v>1144</v>
      </c>
      <c r="F117" s="24" t="s">
        <v>19</v>
      </c>
      <c r="G117" s="24" t="s">
        <v>1145</v>
      </c>
      <c r="H117" s="6">
        <v>55.55</v>
      </c>
      <c r="K117" s="6">
        <v>55.55</v>
      </c>
      <c r="M117" s="6">
        <v>58.36</v>
      </c>
      <c r="P117" s="6">
        <v>58.36</v>
      </c>
      <c r="R117" s="82"/>
      <c r="S117" s="6" t="e">
        <f>#REF!*#REF!</f>
        <v>#REF!</v>
      </c>
      <c r="T117" s="6" t="e">
        <f>(H117+I117)*#REF!</f>
        <v>#REF!</v>
      </c>
      <c r="X117" s="82"/>
      <c r="Y117" s="6" t="e">
        <f>#REF!*#REF!</f>
        <v>#REF!</v>
      </c>
      <c r="Z117" s="6" t="e">
        <f>(M117+N117)*#REF!</f>
        <v>#REF!</v>
      </c>
    </row>
    <row r="118" spans="1:26" x14ac:dyDescent="0.25">
      <c r="A118" s="23">
        <v>115</v>
      </c>
      <c r="B118" s="23">
        <v>134408</v>
      </c>
      <c r="C118" s="23">
        <v>1500</v>
      </c>
      <c r="D118" s="24" t="s">
        <v>1147</v>
      </c>
      <c r="E118" s="24" t="s">
        <v>1144</v>
      </c>
      <c r="F118" s="24" t="s">
        <v>19</v>
      </c>
      <c r="G118" s="24" t="s">
        <v>1145</v>
      </c>
      <c r="H118" s="6">
        <v>55.55</v>
      </c>
      <c r="K118" s="6">
        <v>55.55</v>
      </c>
      <c r="M118" s="6">
        <v>58.36</v>
      </c>
      <c r="P118" s="6">
        <v>58.36</v>
      </c>
      <c r="R118" s="82"/>
      <c r="S118" s="6" t="e">
        <f>#REF!*#REF!</f>
        <v>#REF!</v>
      </c>
      <c r="T118" s="6" t="e">
        <f>(H118+I118)*#REF!</f>
        <v>#REF!</v>
      </c>
      <c r="X118" s="82"/>
      <c r="Y118" s="6" t="e">
        <f>#REF!*#REF!</f>
        <v>#REF!</v>
      </c>
      <c r="Z118" s="6" t="e">
        <f>(M118+N118)*#REF!</f>
        <v>#REF!</v>
      </c>
    </row>
    <row r="119" spans="1:26" x14ac:dyDescent="0.25">
      <c r="A119" s="23">
        <v>115</v>
      </c>
      <c r="B119" s="23">
        <v>134408</v>
      </c>
      <c r="C119" s="23">
        <v>1500</v>
      </c>
      <c r="D119" s="24" t="s">
        <v>1147</v>
      </c>
      <c r="E119" s="24" t="s">
        <v>1144</v>
      </c>
      <c r="F119" s="24" t="s">
        <v>19</v>
      </c>
      <c r="G119" s="24" t="s">
        <v>1145</v>
      </c>
      <c r="H119" s="6">
        <v>55.55</v>
      </c>
      <c r="K119" s="6">
        <v>55.55</v>
      </c>
      <c r="M119" s="6">
        <v>58.36</v>
      </c>
      <c r="P119" s="6">
        <v>58.36</v>
      </c>
      <c r="R119" s="82"/>
      <c r="S119" s="6" t="e">
        <f>#REF!*#REF!</f>
        <v>#REF!</v>
      </c>
      <c r="T119" s="6" t="e">
        <f>(H119+I119)*#REF!</f>
        <v>#REF!</v>
      </c>
      <c r="X119" s="82"/>
      <c r="Y119" s="6" t="e">
        <f>#REF!*#REF!</f>
        <v>#REF!</v>
      </c>
      <c r="Z119" s="6" t="e">
        <f>(M119+N119)*#REF!</f>
        <v>#REF!</v>
      </c>
    </row>
    <row r="120" spans="1:26" x14ac:dyDescent="0.25">
      <c r="A120" s="23">
        <v>116</v>
      </c>
      <c r="B120" s="23">
        <v>133841</v>
      </c>
      <c r="C120" s="23">
        <v>1450</v>
      </c>
      <c r="D120" s="24" t="s">
        <v>1149</v>
      </c>
      <c r="E120" s="24" t="s">
        <v>1144</v>
      </c>
      <c r="F120" s="24" t="s">
        <v>19</v>
      </c>
      <c r="G120" s="24" t="s">
        <v>1150</v>
      </c>
      <c r="H120" s="6">
        <v>48.76</v>
      </c>
      <c r="K120" s="6">
        <v>48.76</v>
      </c>
      <c r="M120" s="6">
        <v>51.23</v>
      </c>
      <c r="P120" s="6">
        <v>51.23</v>
      </c>
      <c r="R120" s="82"/>
      <c r="S120" s="6" t="e">
        <f>#REF!*#REF!</f>
        <v>#REF!</v>
      </c>
      <c r="T120" s="6" t="e">
        <f>(H120+I120)*#REF!</f>
        <v>#REF!</v>
      </c>
      <c r="X120" s="82"/>
      <c r="Y120" s="6" t="e">
        <f>#REF!*#REF!</f>
        <v>#REF!</v>
      </c>
      <c r="Z120" s="6" t="e">
        <f>(M120+N120)*#REF!</f>
        <v>#REF!</v>
      </c>
    </row>
    <row r="121" spans="1:26" x14ac:dyDescent="0.25">
      <c r="A121" s="23">
        <v>117</v>
      </c>
      <c r="B121" s="23">
        <v>133842</v>
      </c>
      <c r="C121" s="23">
        <v>1451</v>
      </c>
      <c r="D121" s="24" t="s">
        <v>1152</v>
      </c>
      <c r="E121" s="24" t="s">
        <v>1144</v>
      </c>
      <c r="F121" s="24" t="s">
        <v>19</v>
      </c>
      <c r="G121" s="24" t="s">
        <v>1150</v>
      </c>
      <c r="H121" s="6">
        <v>48.76</v>
      </c>
      <c r="K121" s="6">
        <v>48.76</v>
      </c>
      <c r="M121" s="6">
        <v>51.23</v>
      </c>
      <c r="P121" s="6">
        <v>51.23</v>
      </c>
      <c r="R121" s="82"/>
      <c r="S121" s="6" t="e">
        <f>#REF!*#REF!</f>
        <v>#REF!</v>
      </c>
      <c r="T121" s="6" t="e">
        <f>(H121+I121)*#REF!</f>
        <v>#REF!</v>
      </c>
      <c r="X121" s="82"/>
      <c r="Y121" s="6" t="e">
        <f>#REF!*#REF!</f>
        <v>#REF!</v>
      </c>
      <c r="Z121" s="6" t="e">
        <f>(M121+N121)*#REF!</f>
        <v>#REF!</v>
      </c>
    </row>
    <row r="122" spans="1:26" x14ac:dyDescent="0.25">
      <c r="A122" s="23">
        <v>118</v>
      </c>
      <c r="B122" s="23">
        <v>133843</v>
      </c>
      <c r="C122" s="23">
        <v>1452</v>
      </c>
      <c r="D122" s="24" t="s">
        <v>1154</v>
      </c>
      <c r="E122" s="24" t="s">
        <v>1144</v>
      </c>
      <c r="F122" s="24" t="s">
        <v>19</v>
      </c>
      <c r="G122" s="24" t="s">
        <v>1150</v>
      </c>
      <c r="H122" s="6">
        <v>48.76</v>
      </c>
      <c r="K122" s="6">
        <v>48.76</v>
      </c>
      <c r="M122" s="6">
        <v>51.23</v>
      </c>
      <c r="P122" s="6">
        <v>51.23</v>
      </c>
      <c r="R122" s="82"/>
      <c r="S122" s="6" t="e">
        <f>#REF!*#REF!</f>
        <v>#REF!</v>
      </c>
      <c r="T122" s="6" t="e">
        <f>(H122+I122)*#REF!</f>
        <v>#REF!</v>
      </c>
      <c r="X122" s="82"/>
      <c r="Y122" s="6" t="e">
        <f>#REF!*#REF!</f>
        <v>#REF!</v>
      </c>
      <c r="Z122" s="6" t="e">
        <f>(M122+N122)*#REF!</f>
        <v>#REF!</v>
      </c>
    </row>
    <row r="123" spans="1:26" x14ac:dyDescent="0.25">
      <c r="A123" s="23">
        <v>119</v>
      </c>
      <c r="B123" s="23">
        <v>101360</v>
      </c>
      <c r="C123" s="24" t="s">
        <v>1156</v>
      </c>
      <c r="D123" s="24" t="s">
        <v>1157</v>
      </c>
      <c r="E123" s="24" t="s">
        <v>1158</v>
      </c>
      <c r="F123" s="24" t="s">
        <v>19</v>
      </c>
      <c r="G123" s="24" t="s">
        <v>1030</v>
      </c>
      <c r="H123" s="6">
        <v>42.3</v>
      </c>
      <c r="K123" s="6">
        <v>42.3</v>
      </c>
      <c r="M123" s="6">
        <v>44.44</v>
      </c>
      <c r="P123" s="6">
        <v>44.44</v>
      </c>
      <c r="R123" s="82"/>
      <c r="S123" s="6" t="e">
        <f>#REF!*#REF!</f>
        <v>#REF!</v>
      </c>
      <c r="T123" s="6" t="e">
        <f>(H123+I123)*#REF!</f>
        <v>#REF!</v>
      </c>
      <c r="X123" s="82"/>
      <c r="Y123" s="6" t="e">
        <f>#REF!*#REF!</f>
        <v>#REF!</v>
      </c>
      <c r="Z123" s="6" t="e">
        <f>(M123+N123)*#REF!</f>
        <v>#REF!</v>
      </c>
    </row>
    <row r="124" spans="1:26" x14ac:dyDescent="0.25">
      <c r="A124" s="23">
        <v>120</v>
      </c>
      <c r="B124" s="23">
        <v>101346</v>
      </c>
      <c r="C124" s="24" t="s">
        <v>1160</v>
      </c>
      <c r="D124" s="24" t="s">
        <v>1161</v>
      </c>
      <c r="E124" s="24" t="s">
        <v>1158</v>
      </c>
      <c r="F124" s="24" t="s">
        <v>19</v>
      </c>
      <c r="G124" s="24" t="s">
        <v>1162</v>
      </c>
      <c r="H124" s="6">
        <v>39.5</v>
      </c>
      <c r="K124" s="6">
        <v>39.5</v>
      </c>
      <c r="M124" s="6">
        <v>41.5</v>
      </c>
      <c r="P124" s="6">
        <v>41.5</v>
      </c>
      <c r="R124" s="82"/>
      <c r="S124" s="6" t="e">
        <f>#REF!*#REF!</f>
        <v>#REF!</v>
      </c>
      <c r="T124" s="6" t="e">
        <f>(H124+I124)*#REF!</f>
        <v>#REF!</v>
      </c>
      <c r="X124" s="82"/>
      <c r="Y124" s="6" t="e">
        <f>#REF!*#REF!</f>
        <v>#REF!</v>
      </c>
      <c r="Z124" s="6" t="e">
        <f>(M124+N124)*#REF!</f>
        <v>#REF!</v>
      </c>
    </row>
    <row r="125" spans="1:26" x14ac:dyDescent="0.25">
      <c r="A125" s="23">
        <v>121</v>
      </c>
      <c r="B125" s="23">
        <v>141476</v>
      </c>
      <c r="C125" s="24" t="s">
        <v>1164</v>
      </c>
      <c r="D125" s="24" t="s">
        <v>1166</v>
      </c>
      <c r="E125" s="24" t="s">
        <v>1165</v>
      </c>
      <c r="F125" s="24" t="s">
        <v>19</v>
      </c>
      <c r="G125" s="24" t="s">
        <v>1167</v>
      </c>
      <c r="H125" s="6">
        <v>38.15</v>
      </c>
      <c r="K125" s="6">
        <v>38.15</v>
      </c>
      <c r="M125" s="6">
        <v>40.089999999999996</v>
      </c>
      <c r="P125" s="6">
        <v>40.089999999999996</v>
      </c>
      <c r="R125" s="82"/>
      <c r="S125" s="6" t="e">
        <f>#REF!*#REF!</f>
        <v>#REF!</v>
      </c>
      <c r="T125" s="6" t="e">
        <f>(H125+I125)*#REF!</f>
        <v>#REF!</v>
      </c>
      <c r="X125" s="82"/>
      <c r="Y125" s="6" t="e">
        <f>#REF!*#REF!</f>
        <v>#REF!</v>
      </c>
      <c r="Z125" s="6" t="e">
        <f>(M125+N125)*#REF!</f>
        <v>#REF!</v>
      </c>
    </row>
    <row r="126" spans="1:26" x14ac:dyDescent="0.25">
      <c r="A126" s="23">
        <v>122</v>
      </c>
      <c r="B126" s="23">
        <v>141479</v>
      </c>
      <c r="C126" s="24" t="s">
        <v>1169</v>
      </c>
      <c r="D126" s="24" t="s">
        <v>1170</v>
      </c>
      <c r="E126" s="24" t="s">
        <v>1165</v>
      </c>
      <c r="F126" s="24" t="s">
        <v>19</v>
      </c>
      <c r="G126" s="24" t="s">
        <v>1167</v>
      </c>
      <c r="H126" s="6">
        <v>38.15</v>
      </c>
      <c r="K126" s="6">
        <v>38.15</v>
      </c>
      <c r="M126" s="6">
        <v>40.089999999999996</v>
      </c>
      <c r="P126" s="6">
        <v>40.089999999999996</v>
      </c>
      <c r="R126" s="82"/>
      <c r="S126" s="6" t="e">
        <f>#REF!*#REF!</f>
        <v>#REF!</v>
      </c>
      <c r="T126" s="6" t="e">
        <f>(H126+I126)*#REF!</f>
        <v>#REF!</v>
      </c>
      <c r="X126" s="82"/>
      <c r="Y126" s="6" t="e">
        <f>#REF!*#REF!</f>
        <v>#REF!</v>
      </c>
      <c r="Z126" s="6" t="e">
        <f>(M126+N126)*#REF!</f>
        <v>#REF!</v>
      </c>
    </row>
    <row r="127" spans="1:26" x14ac:dyDescent="0.25">
      <c r="A127" s="23">
        <v>123</v>
      </c>
      <c r="B127" s="23">
        <v>141483</v>
      </c>
      <c r="C127" s="24" t="s">
        <v>1172</v>
      </c>
      <c r="D127" s="24" t="s">
        <v>1173</v>
      </c>
      <c r="E127" s="24" t="s">
        <v>1165</v>
      </c>
      <c r="F127" s="24" t="s">
        <v>19</v>
      </c>
      <c r="G127" s="24" t="s">
        <v>1167</v>
      </c>
      <c r="H127" s="6">
        <v>38.15</v>
      </c>
      <c r="K127" s="6">
        <v>38.15</v>
      </c>
      <c r="M127" s="6">
        <v>40.089999999999996</v>
      </c>
      <c r="P127" s="6">
        <v>40.089999999999996</v>
      </c>
      <c r="R127" s="82"/>
      <c r="S127" s="6" t="e">
        <f>#REF!*#REF!</f>
        <v>#REF!</v>
      </c>
      <c r="T127" s="6" t="e">
        <f>(H127+I127)*#REF!</f>
        <v>#REF!</v>
      </c>
      <c r="X127" s="82"/>
      <c r="Y127" s="6" t="e">
        <f>#REF!*#REF!</f>
        <v>#REF!</v>
      </c>
      <c r="Z127" s="6" t="e">
        <f>(M127+N127)*#REF!</f>
        <v>#REF!</v>
      </c>
    </row>
    <row r="128" spans="1:26" x14ac:dyDescent="0.25">
      <c r="A128" s="23">
        <v>124</v>
      </c>
      <c r="B128" s="23">
        <v>401214</v>
      </c>
      <c r="C128" s="24" t="s">
        <v>1175</v>
      </c>
      <c r="D128" s="24" t="s">
        <v>1176</v>
      </c>
      <c r="E128" s="24" t="s">
        <v>1177</v>
      </c>
      <c r="F128" s="24" t="s">
        <v>19</v>
      </c>
      <c r="G128" s="24" t="s">
        <v>125</v>
      </c>
      <c r="H128" s="6">
        <v>44.419999999999995</v>
      </c>
      <c r="J128" s="109">
        <v>-7.4</v>
      </c>
      <c r="K128" s="6">
        <v>37.019999999999996</v>
      </c>
      <c r="M128" s="6">
        <v>46.669999999999995</v>
      </c>
      <c r="O128" s="109">
        <v>-7.4</v>
      </c>
      <c r="P128" s="6">
        <v>39.269999999999996</v>
      </c>
      <c r="R128" s="82"/>
      <c r="S128" s="6" t="e">
        <f>#REF!*#REF!</f>
        <v>#REF!</v>
      </c>
      <c r="T128" s="6" t="e">
        <f>(H128+I128)*#REF!</f>
        <v>#REF!</v>
      </c>
      <c r="X128" s="82"/>
      <c r="Y128" s="6" t="e">
        <f>#REF!*#REF!</f>
        <v>#REF!</v>
      </c>
      <c r="Z128" s="6" t="e">
        <f>(M128+N128)*#REF!</f>
        <v>#REF!</v>
      </c>
    </row>
    <row r="129" spans="1:26" x14ac:dyDescent="0.25">
      <c r="A129" s="23">
        <v>125</v>
      </c>
      <c r="B129" s="23">
        <v>401220</v>
      </c>
      <c r="C129" s="24" t="s">
        <v>1179</v>
      </c>
      <c r="D129" s="24" t="s">
        <v>1180</v>
      </c>
      <c r="E129" s="24" t="s">
        <v>1177</v>
      </c>
      <c r="F129" s="24" t="s">
        <v>19</v>
      </c>
      <c r="G129" s="24" t="s">
        <v>1181</v>
      </c>
      <c r="H129" s="6">
        <v>49.559999999999995</v>
      </c>
      <c r="J129" s="109">
        <v>-6.66</v>
      </c>
      <c r="K129" s="6">
        <v>42.899999999999991</v>
      </c>
      <c r="M129" s="6">
        <v>52.07</v>
      </c>
      <c r="O129" s="109">
        <v>-6.66</v>
      </c>
      <c r="P129" s="6">
        <v>45.41</v>
      </c>
      <c r="R129" s="82"/>
      <c r="S129" s="6" t="e">
        <f>#REF!*#REF!</f>
        <v>#REF!</v>
      </c>
      <c r="T129" s="6" t="e">
        <f>(H129+I129)*#REF!</f>
        <v>#REF!</v>
      </c>
      <c r="X129" s="82"/>
      <c r="Y129" s="6" t="e">
        <f>#REF!*#REF!</f>
        <v>#REF!</v>
      </c>
      <c r="Z129" s="6" t="e">
        <f>(M129+N129)*#REF!</f>
        <v>#REF!</v>
      </c>
    </row>
    <row r="130" spans="1:26" x14ac:dyDescent="0.25">
      <c r="A130" s="23">
        <v>126</v>
      </c>
      <c r="B130" s="23">
        <v>401228</v>
      </c>
      <c r="C130" s="24" t="s">
        <v>1183</v>
      </c>
      <c r="D130" s="24" t="s">
        <v>1184</v>
      </c>
      <c r="E130" s="24" t="s">
        <v>1177</v>
      </c>
      <c r="F130" s="24" t="s">
        <v>19</v>
      </c>
      <c r="G130" s="24" t="s">
        <v>125</v>
      </c>
      <c r="H130" s="6">
        <v>46.19</v>
      </c>
      <c r="J130" s="109">
        <v>-7.4</v>
      </c>
      <c r="K130" s="6">
        <v>38.79</v>
      </c>
      <c r="M130" s="6">
        <v>48.53</v>
      </c>
      <c r="O130" s="109">
        <v>-7.4</v>
      </c>
      <c r="P130" s="6">
        <v>41.13</v>
      </c>
      <c r="R130" s="82"/>
      <c r="S130" s="6" t="e">
        <f>#REF!*#REF!</f>
        <v>#REF!</v>
      </c>
      <c r="T130" s="6" t="e">
        <f>(H130+I130)*#REF!</f>
        <v>#REF!</v>
      </c>
      <c r="X130" s="82"/>
      <c r="Y130" s="6" t="e">
        <f>#REF!*#REF!</f>
        <v>#REF!</v>
      </c>
      <c r="Z130" s="6" t="e">
        <f>(M130+N130)*#REF!</f>
        <v>#REF!</v>
      </c>
    </row>
    <row r="131" spans="1:26" x14ac:dyDescent="0.25">
      <c r="A131" s="23">
        <v>127</v>
      </c>
      <c r="B131" s="23">
        <v>401232</v>
      </c>
      <c r="C131" s="24" t="s">
        <v>1186</v>
      </c>
      <c r="D131" s="24" t="s">
        <v>1187</v>
      </c>
      <c r="E131" s="24" t="s">
        <v>1177</v>
      </c>
      <c r="F131" s="24" t="s">
        <v>19</v>
      </c>
      <c r="G131" s="24" t="s">
        <v>125</v>
      </c>
      <c r="H131" s="6">
        <v>49.73</v>
      </c>
      <c r="J131" s="109">
        <v>-7.4</v>
      </c>
      <c r="K131" s="6">
        <v>42.33</v>
      </c>
      <c r="M131" s="6">
        <v>52.25</v>
      </c>
      <c r="O131" s="109">
        <v>-7.4</v>
      </c>
      <c r="P131" s="6">
        <v>44.85</v>
      </c>
      <c r="R131" s="82"/>
      <c r="S131" s="6" t="e">
        <f>#REF!*#REF!</f>
        <v>#REF!</v>
      </c>
      <c r="T131" s="6" t="e">
        <f>(H131+I131)*#REF!</f>
        <v>#REF!</v>
      </c>
      <c r="X131" s="82"/>
      <c r="Y131" s="6" t="e">
        <f>#REF!*#REF!</f>
        <v>#REF!</v>
      </c>
      <c r="Z131" s="6" t="e">
        <f>(M131+N131)*#REF!</f>
        <v>#REF!</v>
      </c>
    </row>
    <row r="132" spans="1:26" x14ac:dyDescent="0.25">
      <c r="A132" s="23">
        <v>128</v>
      </c>
      <c r="B132" s="23">
        <v>401246</v>
      </c>
      <c r="C132" s="24" t="s">
        <v>1189</v>
      </c>
      <c r="D132" s="24" t="s">
        <v>1190</v>
      </c>
      <c r="E132" s="24" t="s">
        <v>1177</v>
      </c>
      <c r="F132" s="24" t="s">
        <v>19</v>
      </c>
      <c r="G132" s="24" t="s">
        <v>1191</v>
      </c>
      <c r="H132" s="6">
        <v>59.919999999999995</v>
      </c>
      <c r="J132" s="109">
        <v>-5.92</v>
      </c>
      <c r="K132" s="6">
        <v>53.999999999999993</v>
      </c>
      <c r="M132" s="6">
        <v>62.96</v>
      </c>
      <c r="O132" s="109">
        <v>-5.92</v>
      </c>
      <c r="P132" s="6">
        <v>57.04</v>
      </c>
      <c r="R132" s="82"/>
      <c r="S132" s="6" t="e">
        <f>#REF!*#REF!</f>
        <v>#REF!</v>
      </c>
      <c r="T132" s="6" t="e">
        <f>(H132+I132)*#REF!</f>
        <v>#REF!</v>
      </c>
      <c r="X132" s="82"/>
      <c r="Y132" s="6" t="e">
        <f>#REF!*#REF!</f>
        <v>#REF!</v>
      </c>
      <c r="Z132" s="6" t="e">
        <f>(M132+N132)*#REF!</f>
        <v>#REF!</v>
      </c>
    </row>
    <row r="133" spans="1:26" x14ac:dyDescent="0.25">
      <c r="A133" s="23">
        <v>129</v>
      </c>
      <c r="B133" s="23">
        <v>401254</v>
      </c>
      <c r="C133" s="24" t="s">
        <v>1193</v>
      </c>
      <c r="D133" s="24" t="s">
        <v>1194</v>
      </c>
      <c r="E133" s="24" t="s">
        <v>1177</v>
      </c>
      <c r="F133" s="24" t="s">
        <v>19</v>
      </c>
      <c r="G133" s="24" t="s">
        <v>125</v>
      </c>
      <c r="H133" s="6">
        <v>55.11</v>
      </c>
      <c r="J133" s="109">
        <v>-7.4</v>
      </c>
      <c r="K133" s="6">
        <v>47.71</v>
      </c>
      <c r="M133" s="6">
        <v>57.9</v>
      </c>
      <c r="O133" s="109">
        <v>-7.4</v>
      </c>
      <c r="P133" s="6">
        <v>50.5</v>
      </c>
      <c r="R133" s="82"/>
      <c r="S133" s="6" t="e">
        <f>#REF!*#REF!</f>
        <v>#REF!</v>
      </c>
      <c r="T133" s="6" t="e">
        <f>(H133+I133)*#REF!</f>
        <v>#REF!</v>
      </c>
      <c r="X133" s="82"/>
      <c r="Y133" s="6" t="e">
        <f>#REF!*#REF!</f>
        <v>#REF!</v>
      </c>
      <c r="Z133" s="6" t="e">
        <f>(M133+N133)*#REF!</f>
        <v>#REF!</v>
      </c>
    </row>
    <row r="134" spans="1:26" x14ac:dyDescent="0.25">
      <c r="A134" s="23">
        <v>130</v>
      </c>
      <c r="B134" s="23">
        <v>401258</v>
      </c>
      <c r="C134" s="24" t="s">
        <v>1196</v>
      </c>
      <c r="D134" s="24" t="s">
        <v>1197</v>
      </c>
      <c r="E134" s="24" t="s">
        <v>1177</v>
      </c>
      <c r="F134" s="24" t="s">
        <v>19</v>
      </c>
      <c r="G134" s="24" t="s">
        <v>1191</v>
      </c>
      <c r="H134" s="6">
        <v>41.07</v>
      </c>
      <c r="J134" s="109">
        <v>-5.92</v>
      </c>
      <c r="K134" s="6">
        <v>35.15</v>
      </c>
      <c r="M134" s="6">
        <v>43.15</v>
      </c>
      <c r="O134" s="109">
        <v>-5.92</v>
      </c>
      <c r="P134" s="6">
        <v>37.229999999999997</v>
      </c>
      <c r="R134" s="82"/>
      <c r="S134" s="6" t="e">
        <f>#REF!*#REF!</f>
        <v>#REF!</v>
      </c>
      <c r="T134" s="6" t="e">
        <f>(H134+I134)*#REF!</f>
        <v>#REF!</v>
      </c>
      <c r="X134" s="82"/>
      <c r="Y134" s="6" t="e">
        <f>#REF!*#REF!</f>
        <v>#REF!</v>
      </c>
      <c r="Z134" s="6" t="e">
        <f>(M134+N134)*#REF!</f>
        <v>#REF!</v>
      </c>
    </row>
    <row r="135" spans="1:26" x14ac:dyDescent="0.25">
      <c r="A135" s="23">
        <v>131</v>
      </c>
      <c r="B135" s="23">
        <v>401264</v>
      </c>
      <c r="C135" s="24" t="s">
        <v>1199</v>
      </c>
      <c r="D135" s="24" t="s">
        <v>1200</v>
      </c>
      <c r="E135" s="24" t="s">
        <v>1177</v>
      </c>
      <c r="F135" s="24" t="s">
        <v>19</v>
      </c>
      <c r="G135" s="24" t="s">
        <v>125</v>
      </c>
      <c r="H135" s="6">
        <v>46.07</v>
      </c>
      <c r="J135" s="109">
        <v>-7.4</v>
      </c>
      <c r="K135" s="6">
        <v>38.67</v>
      </c>
      <c r="M135" s="6">
        <v>48.4</v>
      </c>
      <c r="O135" s="109">
        <v>-7.4</v>
      </c>
      <c r="P135" s="6">
        <v>41</v>
      </c>
      <c r="R135" s="82"/>
      <c r="S135" s="6" t="e">
        <f>#REF!*#REF!</f>
        <v>#REF!</v>
      </c>
      <c r="T135" s="6" t="e">
        <f>(H135+I135)*#REF!</f>
        <v>#REF!</v>
      </c>
      <c r="X135" s="82"/>
      <c r="Y135" s="6" t="e">
        <f>#REF!*#REF!</f>
        <v>#REF!</v>
      </c>
      <c r="Z135" s="6" t="e">
        <f>(M135+N135)*#REF!</f>
        <v>#REF!</v>
      </c>
    </row>
    <row r="136" spans="1:26" x14ac:dyDescent="0.25">
      <c r="A136" s="23">
        <v>132</v>
      </c>
      <c r="B136" s="23">
        <v>403280</v>
      </c>
      <c r="C136" s="24" t="s">
        <v>1202</v>
      </c>
      <c r="D136" s="24" t="s">
        <v>1203</v>
      </c>
      <c r="E136" s="24" t="s">
        <v>1177</v>
      </c>
      <c r="F136" s="24" t="s">
        <v>19</v>
      </c>
      <c r="G136" s="24" t="s">
        <v>1191</v>
      </c>
      <c r="H136" s="6">
        <v>43.419999999999995</v>
      </c>
      <c r="J136" s="109">
        <v>-5.92</v>
      </c>
      <c r="K136" s="6">
        <v>37.499999999999993</v>
      </c>
      <c r="M136" s="6">
        <v>45.62</v>
      </c>
      <c r="O136" s="109">
        <v>-5.92</v>
      </c>
      <c r="P136" s="6">
        <v>39.699999999999996</v>
      </c>
      <c r="R136" s="82"/>
      <c r="S136" s="6" t="e">
        <f>#REF!*#REF!</f>
        <v>#REF!</v>
      </c>
      <c r="T136" s="6" t="e">
        <f>(H136+I136)*#REF!</f>
        <v>#REF!</v>
      </c>
      <c r="X136" s="82"/>
      <c r="Y136" s="6" t="e">
        <f>#REF!*#REF!</f>
        <v>#REF!</v>
      </c>
      <c r="Z136" s="6" t="e">
        <f>(M136+N136)*#REF!</f>
        <v>#REF!</v>
      </c>
    </row>
    <row r="137" spans="1:26" x14ac:dyDescent="0.25">
      <c r="A137" s="23">
        <v>133</v>
      </c>
      <c r="B137" s="23">
        <v>403701</v>
      </c>
      <c r="C137" s="23">
        <v>1000000496</v>
      </c>
      <c r="D137" s="24" t="s">
        <v>1205</v>
      </c>
      <c r="E137" s="24" t="s">
        <v>1177</v>
      </c>
      <c r="F137" s="24" t="s">
        <v>19</v>
      </c>
      <c r="G137" s="24" t="s">
        <v>125</v>
      </c>
      <c r="H137" s="6">
        <v>53.6</v>
      </c>
      <c r="J137" s="109">
        <v>-7.4</v>
      </c>
      <c r="K137" s="6">
        <v>46.2</v>
      </c>
      <c r="M137" s="6">
        <v>56.309999999999995</v>
      </c>
      <c r="O137" s="109">
        <v>-7.4</v>
      </c>
      <c r="P137" s="6">
        <v>48.91</v>
      </c>
      <c r="R137" s="82"/>
      <c r="S137" s="6" t="e">
        <f>#REF!*#REF!</f>
        <v>#REF!</v>
      </c>
      <c r="T137" s="6" t="e">
        <f>(H137+I137)*#REF!</f>
        <v>#REF!</v>
      </c>
      <c r="X137" s="82"/>
      <c r="Y137" s="6" t="e">
        <f>#REF!*#REF!</f>
        <v>#REF!</v>
      </c>
      <c r="Z137" s="6" t="e">
        <f>(M137+N137)*#REF!</f>
        <v>#REF!</v>
      </c>
    </row>
    <row r="138" spans="1:26" x14ac:dyDescent="0.25">
      <c r="A138" s="23">
        <v>134</v>
      </c>
      <c r="B138" s="23">
        <v>403977</v>
      </c>
      <c r="C138" s="24" t="s">
        <v>1207</v>
      </c>
      <c r="D138" s="24" t="s">
        <v>1208</v>
      </c>
      <c r="E138" s="24" t="s">
        <v>1177</v>
      </c>
      <c r="F138" s="24" t="s">
        <v>19</v>
      </c>
      <c r="G138" s="24" t="s">
        <v>125</v>
      </c>
      <c r="H138" s="6">
        <v>43.01</v>
      </c>
      <c r="J138" s="109">
        <v>-7.4</v>
      </c>
      <c r="K138" s="6">
        <v>35.61</v>
      </c>
      <c r="M138" s="6">
        <v>45.19</v>
      </c>
      <c r="O138" s="109">
        <v>-7.4</v>
      </c>
      <c r="P138" s="6">
        <v>37.79</v>
      </c>
      <c r="R138" s="82"/>
      <c r="S138" s="6" t="e">
        <f>#REF!*#REF!</f>
        <v>#REF!</v>
      </c>
      <c r="T138" s="6" t="e">
        <f>(H138+I138)*#REF!</f>
        <v>#REF!</v>
      </c>
      <c r="X138" s="82"/>
      <c r="Y138" s="6" t="e">
        <f>#REF!*#REF!</f>
        <v>#REF!</v>
      </c>
      <c r="Z138" s="6" t="e">
        <f>(M138+N138)*#REF!</f>
        <v>#REF!</v>
      </c>
    </row>
    <row r="139" spans="1:26" x14ac:dyDescent="0.25">
      <c r="A139" s="23">
        <v>135</v>
      </c>
      <c r="B139" s="23">
        <v>403978</v>
      </c>
      <c r="C139" s="24" t="s">
        <v>1210</v>
      </c>
      <c r="D139" s="24" t="s">
        <v>1211</v>
      </c>
      <c r="E139" s="24" t="s">
        <v>1177</v>
      </c>
      <c r="F139" s="24" t="s">
        <v>19</v>
      </c>
      <c r="G139" s="24" t="s">
        <v>1191</v>
      </c>
      <c r="H139" s="6">
        <v>43.059999999999995</v>
      </c>
      <c r="J139" s="109">
        <v>-5.92</v>
      </c>
      <c r="K139" s="6">
        <v>37.139999999999993</v>
      </c>
      <c r="M139" s="6">
        <v>45.239999999999995</v>
      </c>
      <c r="O139" s="109">
        <v>-5.92</v>
      </c>
      <c r="P139" s="6">
        <v>39.319999999999993</v>
      </c>
      <c r="R139" s="82"/>
      <c r="S139" s="6" t="e">
        <f>#REF!*#REF!</f>
        <v>#REF!</v>
      </c>
      <c r="T139" s="6" t="e">
        <f>(H139+I139)*#REF!</f>
        <v>#REF!</v>
      </c>
      <c r="X139" s="82"/>
      <c r="Y139" s="6" t="e">
        <f>#REF!*#REF!</f>
        <v>#REF!</v>
      </c>
      <c r="Z139" s="6" t="e">
        <f>(M139+N139)*#REF!</f>
        <v>#REF!</v>
      </c>
    </row>
    <row r="140" spans="1:26" x14ac:dyDescent="0.25">
      <c r="A140" s="23">
        <v>136</v>
      </c>
      <c r="B140" s="23">
        <v>405282</v>
      </c>
      <c r="C140" s="23">
        <v>1000002789</v>
      </c>
      <c r="D140" s="24" t="s">
        <v>1213</v>
      </c>
      <c r="E140" s="24" t="s">
        <v>1177</v>
      </c>
      <c r="F140" s="24" t="s">
        <v>19</v>
      </c>
      <c r="G140" s="24" t="s">
        <v>125</v>
      </c>
      <c r="H140" s="6">
        <v>60.47</v>
      </c>
      <c r="J140" s="109">
        <v>-7.4</v>
      </c>
      <c r="K140" s="6">
        <v>53.07</v>
      </c>
      <c r="M140" s="6">
        <v>63.53</v>
      </c>
      <c r="O140" s="109">
        <v>-7.4</v>
      </c>
      <c r="P140" s="6">
        <v>56.13</v>
      </c>
      <c r="R140" s="82"/>
      <c r="S140" s="6" t="e">
        <f>#REF!*#REF!</f>
        <v>#REF!</v>
      </c>
      <c r="T140" s="6" t="e">
        <f>(H140+I140)*#REF!</f>
        <v>#REF!</v>
      </c>
      <c r="X140" s="82"/>
      <c r="Y140" s="6" t="e">
        <f>#REF!*#REF!</f>
        <v>#REF!</v>
      </c>
      <c r="Z140" s="6" t="e">
        <f>(M140+N140)*#REF!</f>
        <v>#REF!</v>
      </c>
    </row>
    <row r="141" spans="1:26" x14ac:dyDescent="0.25">
      <c r="A141" s="23">
        <v>137</v>
      </c>
      <c r="B141" s="23">
        <v>406502</v>
      </c>
      <c r="C141" s="23">
        <v>1000007470</v>
      </c>
      <c r="D141" s="24" t="s">
        <v>1215</v>
      </c>
      <c r="E141" s="24" t="s">
        <v>1177</v>
      </c>
      <c r="F141" s="24" t="s">
        <v>19</v>
      </c>
      <c r="G141" s="24" t="s">
        <v>125</v>
      </c>
      <c r="H141" s="6">
        <v>58.71</v>
      </c>
      <c r="J141" s="109">
        <v>-7.4</v>
      </c>
      <c r="K141" s="6">
        <v>51.31</v>
      </c>
      <c r="M141" s="6">
        <v>61.68</v>
      </c>
      <c r="O141" s="109">
        <v>-7.4</v>
      </c>
      <c r="P141" s="6">
        <v>54.28</v>
      </c>
      <c r="R141" s="82"/>
      <c r="S141" s="6" t="e">
        <f>#REF!*#REF!</f>
        <v>#REF!</v>
      </c>
      <c r="T141" s="6" t="e">
        <f>(H141+I141)*#REF!</f>
        <v>#REF!</v>
      </c>
      <c r="X141" s="82"/>
      <c r="Y141" s="6" t="e">
        <f>#REF!*#REF!</f>
        <v>#REF!</v>
      </c>
      <c r="Z141" s="6" t="e">
        <f>(M141+N141)*#REF!</f>
        <v>#REF!</v>
      </c>
    </row>
    <row r="142" spans="1:26" x14ac:dyDescent="0.25">
      <c r="A142" s="23">
        <v>138</v>
      </c>
      <c r="B142" s="23">
        <v>406512</v>
      </c>
      <c r="C142" s="23">
        <v>1000004309</v>
      </c>
      <c r="D142" s="24" t="s">
        <v>1217</v>
      </c>
      <c r="E142" s="24" t="s">
        <v>1177</v>
      </c>
      <c r="F142" s="24" t="s">
        <v>19</v>
      </c>
      <c r="G142" s="24" t="s">
        <v>1218</v>
      </c>
      <c r="H142" s="6">
        <v>44.44</v>
      </c>
      <c r="J142" s="109">
        <v>-5.51</v>
      </c>
      <c r="K142" s="6">
        <v>38.93</v>
      </c>
      <c r="M142" s="6">
        <v>46.69</v>
      </c>
      <c r="O142" s="109">
        <v>-5.51</v>
      </c>
      <c r="P142" s="6">
        <v>41.18</v>
      </c>
      <c r="R142" s="82"/>
      <c r="S142" s="6" t="e">
        <f>#REF!*#REF!</f>
        <v>#REF!</v>
      </c>
      <c r="T142" s="6" t="e">
        <f>(H142+I142)*#REF!</f>
        <v>#REF!</v>
      </c>
      <c r="X142" s="82"/>
      <c r="Y142" s="6" t="e">
        <f>#REF!*#REF!</f>
        <v>#REF!</v>
      </c>
      <c r="Z142" s="6" t="e">
        <f>(M142+N142)*#REF!</f>
        <v>#REF!</v>
      </c>
    </row>
    <row r="143" spans="1:26" x14ac:dyDescent="0.25">
      <c r="A143" s="23">
        <v>139</v>
      </c>
      <c r="B143" s="23">
        <v>403931</v>
      </c>
      <c r="C143" s="23">
        <v>75012</v>
      </c>
      <c r="D143" s="24" t="s">
        <v>1220</v>
      </c>
      <c r="E143" s="24" t="s">
        <v>1221</v>
      </c>
      <c r="F143" s="24" t="s">
        <v>19</v>
      </c>
      <c r="G143" s="24" t="s">
        <v>1222</v>
      </c>
      <c r="H143" s="6">
        <v>52.48</v>
      </c>
      <c r="K143" s="6">
        <v>52.48</v>
      </c>
      <c r="M143" s="6">
        <v>55.14</v>
      </c>
      <c r="P143" s="6">
        <v>55.14</v>
      </c>
      <c r="R143" s="82"/>
      <c r="S143" s="6" t="e">
        <f>#REF!*#REF!</f>
        <v>#REF!</v>
      </c>
      <c r="T143" s="6" t="e">
        <f>(H143+I143)*#REF!</f>
        <v>#REF!</v>
      </c>
      <c r="X143" s="82"/>
      <c r="Y143" s="6" t="e">
        <f>#REF!*#REF!</f>
        <v>#REF!</v>
      </c>
      <c r="Z143" s="6" t="e">
        <f>(M143+N143)*#REF!</f>
        <v>#REF!</v>
      </c>
    </row>
    <row r="144" spans="1:26" x14ac:dyDescent="0.25">
      <c r="A144" s="23">
        <v>140</v>
      </c>
      <c r="B144" s="23">
        <v>403932</v>
      </c>
      <c r="C144" s="23">
        <v>75010</v>
      </c>
      <c r="D144" s="24" t="s">
        <v>1224</v>
      </c>
      <c r="E144" s="24" t="s">
        <v>1221</v>
      </c>
      <c r="F144" s="24" t="s">
        <v>19</v>
      </c>
      <c r="G144" s="24" t="s">
        <v>1222</v>
      </c>
      <c r="H144" s="77" t="s">
        <v>1666</v>
      </c>
      <c r="M144" s="77" t="s">
        <v>1666</v>
      </c>
      <c r="R144" s="77" t="s">
        <v>1666</v>
      </c>
      <c r="X144" s="77" t="s">
        <v>1666</v>
      </c>
    </row>
    <row r="145" spans="1:26" x14ac:dyDescent="0.25">
      <c r="A145" s="23">
        <v>141</v>
      </c>
      <c r="B145" s="23">
        <v>403934</v>
      </c>
      <c r="C145" s="23">
        <v>75015</v>
      </c>
      <c r="D145" s="24" t="s">
        <v>1226</v>
      </c>
      <c r="E145" s="24" t="s">
        <v>1221</v>
      </c>
      <c r="F145" s="24" t="s">
        <v>19</v>
      </c>
      <c r="G145" s="24" t="s">
        <v>1227</v>
      </c>
      <c r="H145" s="6">
        <v>90.070000000000007</v>
      </c>
      <c r="K145" s="6">
        <v>90.070000000000007</v>
      </c>
      <c r="M145" s="6">
        <v>94.63000000000001</v>
      </c>
      <c r="P145" s="6">
        <v>94.63000000000001</v>
      </c>
      <c r="R145" s="82"/>
      <c r="S145" s="6" t="e">
        <f>#REF!*#REF!</f>
        <v>#REF!</v>
      </c>
      <c r="T145" s="6" t="e">
        <f>(H145+I145)*#REF!</f>
        <v>#REF!</v>
      </c>
      <c r="X145" s="82"/>
      <c r="Y145" s="6" t="e">
        <f>#REF!*#REF!</f>
        <v>#REF!</v>
      </c>
      <c r="Z145" s="6" t="e">
        <f>(M145+N145)*#REF!</f>
        <v>#REF!</v>
      </c>
    </row>
    <row r="146" spans="1:26" x14ac:dyDescent="0.25">
      <c r="A146" s="23">
        <v>142</v>
      </c>
      <c r="B146" s="23">
        <v>406921</v>
      </c>
      <c r="C146" s="24" t="s">
        <v>1229</v>
      </c>
      <c r="D146" s="24" t="s">
        <v>1230</v>
      </c>
      <c r="E146" s="24" t="s">
        <v>1221</v>
      </c>
      <c r="F146" s="24" t="s">
        <v>19</v>
      </c>
      <c r="G146" s="24" t="s">
        <v>97</v>
      </c>
      <c r="H146" s="6">
        <v>38.309999999999995</v>
      </c>
      <c r="K146" s="6">
        <v>38.309999999999995</v>
      </c>
      <c r="M146" s="6">
        <v>40.25</v>
      </c>
      <c r="P146" s="6">
        <v>40.25</v>
      </c>
      <c r="R146" s="82"/>
      <c r="S146" s="6" t="e">
        <f>#REF!*#REF!</f>
        <v>#REF!</v>
      </c>
      <c r="T146" s="6" t="e">
        <f>(H146+I146)*#REF!</f>
        <v>#REF!</v>
      </c>
      <c r="X146" s="82"/>
      <c r="Y146" s="6" t="e">
        <f>#REF!*#REF!</f>
        <v>#REF!</v>
      </c>
      <c r="Z146" s="6" t="e">
        <f>(M146+N146)*#REF!</f>
        <v>#REF!</v>
      </c>
    </row>
    <row r="147" spans="1:26" x14ac:dyDescent="0.25">
      <c r="A147" s="23">
        <v>143</v>
      </c>
      <c r="B147" s="23">
        <v>406923</v>
      </c>
      <c r="C147" s="24" t="s">
        <v>1232</v>
      </c>
      <c r="D147" s="24" t="s">
        <v>1233</v>
      </c>
      <c r="E147" s="24" t="s">
        <v>1221</v>
      </c>
      <c r="F147" s="24" t="s">
        <v>19</v>
      </c>
      <c r="G147" s="24" t="s">
        <v>125</v>
      </c>
      <c r="H147" s="6">
        <v>76.77000000000001</v>
      </c>
      <c r="K147" s="6">
        <v>76.77000000000001</v>
      </c>
      <c r="M147" s="6">
        <v>80.660000000000011</v>
      </c>
      <c r="P147" s="6">
        <v>80.660000000000011</v>
      </c>
      <c r="R147" s="82"/>
      <c r="S147" s="6" t="e">
        <f>#REF!*#REF!</f>
        <v>#REF!</v>
      </c>
      <c r="T147" s="6" t="e">
        <f>(H147+I147)*#REF!</f>
        <v>#REF!</v>
      </c>
      <c r="X147" s="82"/>
      <c r="Y147" s="6" t="e">
        <f>#REF!*#REF!</f>
        <v>#REF!</v>
      </c>
      <c r="Z147" s="6" t="e">
        <f>(M147+N147)*#REF!</f>
        <v>#REF!</v>
      </c>
    </row>
    <row r="148" spans="1:26" x14ac:dyDescent="0.25">
      <c r="A148" s="23">
        <v>144</v>
      </c>
      <c r="B148" s="23">
        <v>134447</v>
      </c>
      <c r="C148" s="23">
        <v>69074</v>
      </c>
      <c r="D148" s="24" t="s">
        <v>1235</v>
      </c>
      <c r="E148" s="24" t="s">
        <v>1236</v>
      </c>
      <c r="F148" s="24" t="s">
        <v>19</v>
      </c>
      <c r="G148" s="24" t="s">
        <v>1237</v>
      </c>
      <c r="H148" s="6">
        <v>58.589999999999996</v>
      </c>
      <c r="K148" s="6">
        <v>58.589999999999996</v>
      </c>
      <c r="M148" s="6">
        <v>61.55</v>
      </c>
      <c r="P148" s="6">
        <v>61.55</v>
      </c>
      <c r="R148" s="82"/>
      <c r="S148" s="6" t="e">
        <f>#REF!*#REF!</f>
        <v>#REF!</v>
      </c>
      <c r="T148" s="6" t="e">
        <f>(H148+I148)*#REF!</f>
        <v>#REF!</v>
      </c>
      <c r="X148" s="82"/>
      <c r="Y148" s="6" t="e">
        <f>#REF!*#REF!</f>
        <v>#REF!</v>
      </c>
      <c r="Z148" s="6" t="e">
        <f>(M148+N148)*#REF!</f>
        <v>#REF!</v>
      </c>
    </row>
    <row r="149" spans="1:26" x14ac:dyDescent="0.25">
      <c r="A149" s="23">
        <v>145</v>
      </c>
      <c r="B149" s="23">
        <v>134506</v>
      </c>
      <c r="C149" s="23">
        <v>69144</v>
      </c>
      <c r="D149" s="24" t="s">
        <v>1239</v>
      </c>
      <c r="E149" s="24" t="s">
        <v>1236</v>
      </c>
      <c r="F149" s="24" t="s">
        <v>19</v>
      </c>
      <c r="G149" s="24" t="s">
        <v>1240</v>
      </c>
      <c r="H149" s="6">
        <v>54.199999999999996</v>
      </c>
      <c r="K149" s="6">
        <v>54.199999999999996</v>
      </c>
      <c r="M149" s="6">
        <v>56.949999999999996</v>
      </c>
      <c r="P149" s="6">
        <v>56.949999999999996</v>
      </c>
      <c r="R149" s="82"/>
      <c r="S149" s="6" t="e">
        <f>#REF!*#REF!</f>
        <v>#REF!</v>
      </c>
      <c r="T149" s="6" t="e">
        <f>(H149+I149)*#REF!</f>
        <v>#REF!</v>
      </c>
      <c r="X149" s="82"/>
      <c r="Y149" s="6" t="e">
        <f>#REF!*#REF!</f>
        <v>#REF!</v>
      </c>
      <c r="Z149" s="6" t="e">
        <f>(M149+N149)*#REF!</f>
        <v>#REF!</v>
      </c>
    </row>
    <row r="150" spans="1:26" x14ac:dyDescent="0.25">
      <c r="A150" s="23">
        <v>146</v>
      </c>
      <c r="B150" s="23">
        <v>401972</v>
      </c>
      <c r="C150" s="23">
        <v>12228</v>
      </c>
      <c r="D150" s="24" t="s">
        <v>1242</v>
      </c>
      <c r="E150" s="24" t="s">
        <v>1243</v>
      </c>
      <c r="F150" s="24" t="s">
        <v>19</v>
      </c>
      <c r="G150" s="24" t="s">
        <v>1244</v>
      </c>
      <c r="H150" s="6">
        <v>82.88000000000001</v>
      </c>
      <c r="K150" s="6">
        <v>82.88000000000001</v>
      </c>
      <c r="M150" s="6">
        <v>87.070000000000007</v>
      </c>
      <c r="P150" s="6">
        <v>87.070000000000007</v>
      </c>
      <c r="R150" s="82"/>
      <c r="S150" s="6" t="e">
        <f>#REF!*#REF!</f>
        <v>#REF!</v>
      </c>
      <c r="T150" s="6" t="e">
        <f>(H150+I150)*#REF!</f>
        <v>#REF!</v>
      </c>
      <c r="X150" s="82"/>
      <c r="Y150" s="6" t="e">
        <f>#REF!*#REF!</f>
        <v>#REF!</v>
      </c>
      <c r="Z150" s="6" t="e">
        <f>(M150+N150)*#REF!</f>
        <v>#REF!</v>
      </c>
    </row>
    <row r="151" spans="1:26" x14ac:dyDescent="0.25">
      <c r="A151" s="23">
        <v>147</v>
      </c>
      <c r="B151" s="23">
        <v>406785</v>
      </c>
      <c r="C151" s="23">
        <v>15228</v>
      </c>
      <c r="D151" s="24" t="s">
        <v>1246</v>
      </c>
      <c r="E151" s="24" t="s">
        <v>1243</v>
      </c>
      <c r="F151" s="24" t="s">
        <v>19</v>
      </c>
      <c r="G151" s="24" t="s">
        <v>1247</v>
      </c>
      <c r="H151" s="6">
        <v>62.94</v>
      </c>
      <c r="K151" s="6">
        <v>62.94</v>
      </c>
      <c r="M151" s="6">
        <v>66.12</v>
      </c>
      <c r="P151" s="6">
        <v>66.12</v>
      </c>
      <c r="R151" s="82"/>
      <c r="S151" s="6" t="e">
        <f>#REF!*#REF!</f>
        <v>#REF!</v>
      </c>
      <c r="T151" s="6" t="e">
        <f>(H151+I151)*#REF!</f>
        <v>#REF!</v>
      </c>
      <c r="X151" s="82"/>
      <c r="Y151" s="6" t="e">
        <f>#REF!*#REF!</f>
        <v>#REF!</v>
      </c>
      <c r="Z151" s="6" t="e">
        <f>(M151+N151)*#REF!</f>
        <v>#REF!</v>
      </c>
    </row>
    <row r="152" spans="1:26" x14ac:dyDescent="0.25">
      <c r="A152" s="23">
        <v>148</v>
      </c>
      <c r="B152" s="23">
        <v>209820</v>
      </c>
      <c r="C152" s="23">
        <v>560364</v>
      </c>
      <c r="D152" s="24" t="s">
        <v>1250</v>
      </c>
      <c r="E152" s="24" t="s">
        <v>1251</v>
      </c>
      <c r="F152" s="24" t="s">
        <v>19</v>
      </c>
      <c r="G152" s="24" t="s">
        <v>1252</v>
      </c>
      <c r="H152" s="6">
        <v>14.61</v>
      </c>
      <c r="K152" s="6">
        <v>14.61</v>
      </c>
      <c r="M152" s="6">
        <v>15.35</v>
      </c>
      <c r="P152" s="6">
        <v>15.35</v>
      </c>
      <c r="R152" s="82"/>
      <c r="S152" s="6" t="e">
        <f>#REF!*#REF!</f>
        <v>#REF!</v>
      </c>
      <c r="T152" s="6" t="e">
        <f>(H152+I152)*#REF!</f>
        <v>#REF!</v>
      </c>
      <c r="X152" s="82"/>
      <c r="Y152" s="6" t="e">
        <f>#REF!*#REF!</f>
        <v>#REF!</v>
      </c>
      <c r="Z152" s="6" t="e">
        <f>(M152+N152)*#REF!</f>
        <v>#REF!</v>
      </c>
    </row>
    <row r="153" spans="1:26" x14ac:dyDescent="0.25">
      <c r="A153" s="23">
        <v>149</v>
      </c>
      <c r="B153" s="23">
        <v>406189</v>
      </c>
      <c r="C153" s="24" t="s">
        <v>1254</v>
      </c>
      <c r="D153" s="24" t="s">
        <v>1255</v>
      </c>
      <c r="E153" s="24" t="s">
        <v>1256</v>
      </c>
      <c r="F153" s="24" t="s">
        <v>19</v>
      </c>
      <c r="G153" s="24" t="s">
        <v>1257</v>
      </c>
      <c r="H153" s="6">
        <v>64.440000000000012</v>
      </c>
      <c r="J153" s="109">
        <v>-16.350000000000001</v>
      </c>
      <c r="K153" s="6">
        <v>48.090000000000011</v>
      </c>
      <c r="M153" s="6">
        <v>67.710000000000008</v>
      </c>
      <c r="O153" s="109">
        <v>-16.350000000000001</v>
      </c>
      <c r="P153" s="6">
        <v>51.360000000000007</v>
      </c>
      <c r="R153" s="82"/>
      <c r="S153" s="6" t="e">
        <f>#REF!*#REF!</f>
        <v>#REF!</v>
      </c>
      <c r="T153" s="6" t="e">
        <f>(H153+I153)*#REF!</f>
        <v>#REF!</v>
      </c>
      <c r="X153" s="82"/>
      <c r="Y153" s="6" t="e">
        <f>#REF!*#REF!</f>
        <v>#REF!</v>
      </c>
      <c r="Z153" s="6" t="e">
        <f>(M153+N153)*#REF!</f>
        <v>#REF!</v>
      </c>
    </row>
    <row r="154" spans="1:26" x14ac:dyDescent="0.25">
      <c r="A154" s="23">
        <v>150</v>
      </c>
      <c r="B154" s="23">
        <v>406539</v>
      </c>
      <c r="C154" s="24" t="s">
        <v>1259</v>
      </c>
      <c r="D154" s="24" t="s">
        <v>1260</v>
      </c>
      <c r="E154" s="24" t="s">
        <v>1256</v>
      </c>
      <c r="F154" s="24" t="s">
        <v>19</v>
      </c>
      <c r="G154" s="24" t="s">
        <v>1261</v>
      </c>
      <c r="H154" s="6">
        <v>70.78</v>
      </c>
      <c r="J154" s="109">
        <v>-13.96</v>
      </c>
      <c r="K154" s="6">
        <v>56.82</v>
      </c>
      <c r="M154" s="6">
        <v>74.36</v>
      </c>
      <c r="O154" s="109">
        <v>-13.96</v>
      </c>
      <c r="P154" s="6">
        <v>60.4</v>
      </c>
      <c r="R154" s="82"/>
      <c r="S154" s="6" t="e">
        <f>#REF!*#REF!</f>
        <v>#REF!</v>
      </c>
      <c r="T154" s="6" t="e">
        <f>(H154+I154)*#REF!</f>
        <v>#REF!</v>
      </c>
      <c r="X154" s="82"/>
      <c r="Y154" s="6" t="e">
        <f>#REF!*#REF!</f>
        <v>#REF!</v>
      </c>
      <c r="Z154" s="6" t="e">
        <f>(M154+N154)*#REF!</f>
        <v>#REF!</v>
      </c>
    </row>
    <row r="155" spans="1:26" x14ac:dyDescent="0.25">
      <c r="A155" s="23">
        <v>151</v>
      </c>
      <c r="B155" s="23">
        <v>406546</v>
      </c>
      <c r="C155" s="24" t="s">
        <v>1263</v>
      </c>
      <c r="D155" s="24" t="s">
        <v>1264</v>
      </c>
      <c r="E155" s="24" t="s">
        <v>1256</v>
      </c>
      <c r="F155" s="24" t="s">
        <v>19</v>
      </c>
      <c r="G155" s="24" t="s">
        <v>1265</v>
      </c>
      <c r="H155" s="6">
        <v>67</v>
      </c>
      <c r="J155" s="109">
        <v>-12.49</v>
      </c>
      <c r="K155" s="6">
        <v>54.51</v>
      </c>
      <c r="M155" s="6">
        <v>70.39</v>
      </c>
      <c r="O155" s="109">
        <v>-12.49</v>
      </c>
      <c r="P155" s="6">
        <v>57.9</v>
      </c>
      <c r="R155" s="82"/>
      <c r="S155" s="6" t="e">
        <f>#REF!*#REF!</f>
        <v>#REF!</v>
      </c>
      <c r="T155" s="6" t="e">
        <f>(H155+I155)*#REF!</f>
        <v>#REF!</v>
      </c>
      <c r="X155" s="82"/>
      <c r="Y155" s="6" t="e">
        <f>#REF!*#REF!</f>
        <v>#REF!</v>
      </c>
      <c r="Z155" s="6" t="e">
        <f>(M155+N155)*#REF!</f>
        <v>#REF!</v>
      </c>
    </row>
    <row r="156" spans="1:26" x14ac:dyDescent="0.25">
      <c r="A156" s="23">
        <v>152</v>
      </c>
      <c r="B156" s="71">
        <v>154182</v>
      </c>
      <c r="C156" s="24" t="s">
        <v>1722</v>
      </c>
      <c r="D156" s="24" t="s">
        <v>1723</v>
      </c>
      <c r="E156" s="54" t="s">
        <v>1724</v>
      </c>
      <c r="F156" s="24" t="s">
        <v>19</v>
      </c>
      <c r="G156" s="24" t="s">
        <v>1725</v>
      </c>
      <c r="H156" s="6">
        <v>66.850000000000009</v>
      </c>
      <c r="K156" s="6">
        <v>66.850000000000009</v>
      </c>
      <c r="M156" s="6">
        <v>70.240000000000009</v>
      </c>
      <c r="P156" s="6">
        <v>70.240000000000009</v>
      </c>
      <c r="R156" s="82"/>
      <c r="S156" s="6" t="e">
        <f>#REF!*#REF!</f>
        <v>#REF!</v>
      </c>
      <c r="T156" s="6" t="e">
        <f>(H156+I156)*#REF!</f>
        <v>#REF!</v>
      </c>
      <c r="X156" s="82"/>
      <c r="Y156" s="6" t="e">
        <f>#REF!*#REF!</f>
        <v>#REF!</v>
      </c>
      <c r="Z156" s="6" t="e">
        <f>(M156+N156)*#REF!</f>
        <v>#REF!</v>
      </c>
    </row>
    <row r="157" spans="1:26" x14ac:dyDescent="0.25">
      <c r="A157" s="23">
        <v>153</v>
      </c>
      <c r="B157" s="23">
        <v>154181</v>
      </c>
      <c r="C157" s="24" t="s">
        <v>1726</v>
      </c>
      <c r="D157" s="24" t="s">
        <v>1727</v>
      </c>
      <c r="E157" s="54" t="s">
        <v>1724</v>
      </c>
      <c r="F157" s="24" t="s">
        <v>19</v>
      </c>
      <c r="G157" s="24" t="s">
        <v>1725</v>
      </c>
      <c r="H157" s="6">
        <v>66.850000000000009</v>
      </c>
      <c r="K157" s="6">
        <v>66.850000000000009</v>
      </c>
      <c r="M157" s="6">
        <v>70.240000000000009</v>
      </c>
      <c r="P157" s="6">
        <v>70.240000000000009</v>
      </c>
      <c r="R157" s="82"/>
      <c r="S157" s="6" t="e">
        <f>#REF!*#REF!</f>
        <v>#REF!</v>
      </c>
      <c r="T157" s="6" t="e">
        <f>(H157+I157)*#REF!</f>
        <v>#REF!</v>
      </c>
      <c r="X157" s="82"/>
      <c r="Y157" s="6" t="e">
        <f>#REF!*#REF!</f>
        <v>#REF!</v>
      </c>
      <c r="Z157" s="6" t="e">
        <f>(M157+N157)*#REF!</f>
        <v>#REF!</v>
      </c>
    </row>
    <row r="158" spans="1:26" x14ac:dyDescent="0.25">
      <c r="A158" s="23">
        <v>154</v>
      </c>
      <c r="B158" s="23">
        <v>254236</v>
      </c>
      <c r="C158" s="24" t="s">
        <v>1728</v>
      </c>
      <c r="D158" s="24" t="s">
        <v>1729</v>
      </c>
      <c r="E158" s="54" t="s">
        <v>1724</v>
      </c>
      <c r="F158" s="24" t="s">
        <v>19</v>
      </c>
      <c r="G158" s="24" t="s">
        <v>1730</v>
      </c>
      <c r="H158" s="6">
        <v>67.45</v>
      </c>
      <c r="K158" s="6">
        <v>67.45</v>
      </c>
      <c r="M158" s="6">
        <v>70.87</v>
      </c>
      <c r="P158" s="6">
        <v>70.87</v>
      </c>
      <c r="R158" s="82"/>
      <c r="S158" s="6" t="e">
        <f>#REF!*#REF!</f>
        <v>#REF!</v>
      </c>
      <c r="T158" s="6" t="e">
        <f>(H158+I158)*#REF!</f>
        <v>#REF!</v>
      </c>
      <c r="X158" s="82"/>
      <c r="Y158" s="6" t="e">
        <f>#REF!*#REF!</f>
        <v>#REF!</v>
      </c>
      <c r="Z158" s="6" t="e">
        <f>(M158+N158)*#REF!</f>
        <v>#REF!</v>
      </c>
    </row>
    <row r="159" spans="1:26" x14ac:dyDescent="0.25">
      <c r="A159" s="23">
        <v>155</v>
      </c>
      <c r="B159" s="23">
        <v>142948</v>
      </c>
      <c r="C159" s="24" t="s">
        <v>1270</v>
      </c>
      <c r="D159" s="24" t="s">
        <v>1272</v>
      </c>
      <c r="E159" s="24" t="s">
        <v>1271</v>
      </c>
      <c r="F159" s="24" t="s">
        <v>19</v>
      </c>
      <c r="G159" s="24" t="s">
        <v>1273</v>
      </c>
      <c r="H159" s="6">
        <v>84.410000000000011</v>
      </c>
      <c r="K159" s="6">
        <v>84.410000000000011</v>
      </c>
      <c r="M159" s="6">
        <v>88.68</v>
      </c>
      <c r="P159" s="6">
        <v>88.68</v>
      </c>
      <c r="R159" s="82"/>
      <c r="S159" s="6" t="e">
        <f>#REF!*#REF!</f>
        <v>#REF!</v>
      </c>
      <c r="T159" s="6" t="e">
        <f>(H159+I159)*#REF!</f>
        <v>#REF!</v>
      </c>
      <c r="X159" s="82"/>
      <c r="Y159" s="6" t="e">
        <f>#REF!*#REF!</f>
        <v>#REF!</v>
      </c>
      <c r="Z159" s="6" t="e">
        <f>(M159+N159)*#REF!</f>
        <v>#REF!</v>
      </c>
    </row>
    <row r="160" spans="1:26" x14ac:dyDescent="0.25">
      <c r="A160" s="23">
        <v>156</v>
      </c>
      <c r="B160" s="23">
        <v>141316</v>
      </c>
      <c r="C160" s="24" t="s">
        <v>1275</v>
      </c>
      <c r="D160" s="24" t="s">
        <v>1276</v>
      </c>
      <c r="E160" s="24" t="s">
        <v>1277</v>
      </c>
      <c r="F160" s="24" t="s">
        <v>19</v>
      </c>
      <c r="G160" s="24" t="s">
        <v>1278</v>
      </c>
      <c r="H160" s="6">
        <v>26.37</v>
      </c>
      <c r="K160" s="6">
        <v>26.37</v>
      </c>
      <c r="M160" s="6">
        <v>27.71</v>
      </c>
      <c r="P160" s="6">
        <v>27.71</v>
      </c>
      <c r="R160" s="82"/>
      <c r="S160" s="6" t="e">
        <f>#REF!*#REF!</f>
        <v>#REF!</v>
      </c>
      <c r="T160" s="6" t="e">
        <f>(H160+I160)*#REF!</f>
        <v>#REF!</v>
      </c>
      <c r="X160" s="82"/>
      <c r="Y160" s="6" t="e">
        <f>#REF!*#REF!</f>
        <v>#REF!</v>
      </c>
      <c r="Z160" s="6" t="e">
        <f>(M160+N160)*#REF!</f>
        <v>#REF!</v>
      </c>
    </row>
    <row r="161" spans="1:26" x14ac:dyDescent="0.25">
      <c r="A161" s="23">
        <v>157</v>
      </c>
      <c r="B161" s="23">
        <v>141317</v>
      </c>
      <c r="C161" s="24" t="s">
        <v>1280</v>
      </c>
      <c r="D161" s="24" t="s">
        <v>1281</v>
      </c>
      <c r="E161" s="24" t="s">
        <v>1277</v>
      </c>
      <c r="F161" s="24" t="s">
        <v>19</v>
      </c>
      <c r="G161" s="24" t="s">
        <v>1282</v>
      </c>
      <c r="H161" s="6">
        <v>28.900000000000002</v>
      </c>
      <c r="K161" s="6">
        <v>28.900000000000002</v>
      </c>
      <c r="M161" s="6">
        <v>30.360000000000003</v>
      </c>
      <c r="P161" s="6">
        <v>30.360000000000003</v>
      </c>
      <c r="R161" s="82"/>
      <c r="S161" s="6" t="e">
        <f>#REF!*#REF!</f>
        <v>#REF!</v>
      </c>
      <c r="T161" s="6" t="e">
        <f>(H161+I161)*#REF!</f>
        <v>#REF!</v>
      </c>
      <c r="X161" s="82"/>
      <c r="Y161" s="6" t="e">
        <f>#REF!*#REF!</f>
        <v>#REF!</v>
      </c>
      <c r="Z161" s="6" t="e">
        <f>(M161+N161)*#REF!</f>
        <v>#REF!</v>
      </c>
    </row>
    <row r="162" spans="1:26" x14ac:dyDescent="0.25">
      <c r="A162" s="23">
        <v>158</v>
      </c>
      <c r="B162" s="23">
        <v>300211</v>
      </c>
      <c r="C162" s="24" t="s">
        <v>1717</v>
      </c>
      <c r="D162" s="24" t="s">
        <v>1718</v>
      </c>
      <c r="E162" s="24" t="s">
        <v>1719</v>
      </c>
      <c r="F162" s="24" t="s">
        <v>19</v>
      </c>
      <c r="G162" s="24" t="s">
        <v>1134</v>
      </c>
      <c r="H162" s="6">
        <v>22.94</v>
      </c>
      <c r="K162" s="6">
        <v>22.94</v>
      </c>
      <c r="M162" s="6">
        <v>24.1</v>
      </c>
      <c r="P162" s="6">
        <v>24.1</v>
      </c>
      <c r="R162" s="82"/>
      <c r="S162" s="6" t="e">
        <f>#REF!*#REF!</f>
        <v>#REF!</v>
      </c>
      <c r="T162" s="6" t="e">
        <f>(H162+I162)*#REF!</f>
        <v>#REF!</v>
      </c>
      <c r="X162" s="82"/>
      <c r="Y162" s="6" t="e">
        <f>#REF!*#REF!</f>
        <v>#REF!</v>
      </c>
      <c r="Z162" s="6" t="e">
        <f>(M162+N162)*#REF!</f>
        <v>#REF!</v>
      </c>
    </row>
    <row r="163" spans="1:26" x14ac:dyDescent="0.25">
      <c r="A163" s="23">
        <v>159</v>
      </c>
      <c r="B163" s="23">
        <v>134813</v>
      </c>
      <c r="C163" s="23">
        <v>38413</v>
      </c>
      <c r="D163" s="24" t="s">
        <v>1285</v>
      </c>
      <c r="E163" s="24" t="s">
        <v>1286</v>
      </c>
      <c r="F163" s="24" t="s">
        <v>19</v>
      </c>
      <c r="G163" s="24" t="s">
        <v>1287</v>
      </c>
      <c r="H163" s="6">
        <v>40.559999999999995</v>
      </c>
      <c r="K163" s="6">
        <v>40.559999999999995</v>
      </c>
      <c r="M163" s="6">
        <v>42.62</v>
      </c>
      <c r="P163" s="6">
        <v>42.62</v>
      </c>
      <c r="R163" s="82"/>
      <c r="S163" s="6" t="e">
        <f>#REF!*#REF!</f>
        <v>#REF!</v>
      </c>
      <c r="T163" s="6" t="e">
        <f>(H163+I163)*#REF!</f>
        <v>#REF!</v>
      </c>
      <c r="X163" s="82"/>
      <c r="Y163" s="6" t="e">
        <f>#REF!*#REF!</f>
        <v>#REF!</v>
      </c>
      <c r="Z163" s="6" t="e">
        <f>(M163+N163)*#REF!</f>
        <v>#REF!</v>
      </c>
    </row>
    <row r="164" spans="1:26" x14ac:dyDescent="0.25">
      <c r="A164" s="23">
        <v>160</v>
      </c>
      <c r="B164" s="23">
        <v>134814</v>
      </c>
      <c r="C164" s="23">
        <v>38399</v>
      </c>
      <c r="D164" s="24" t="s">
        <v>1289</v>
      </c>
      <c r="E164" s="24" t="s">
        <v>1286</v>
      </c>
      <c r="F164" s="24" t="s">
        <v>19</v>
      </c>
      <c r="G164" s="24" t="s">
        <v>1287</v>
      </c>
      <c r="H164" s="6">
        <v>40.559999999999995</v>
      </c>
      <c r="K164" s="6">
        <v>40.559999999999995</v>
      </c>
      <c r="M164" s="6">
        <v>42.62</v>
      </c>
      <c r="P164" s="6">
        <v>42.62</v>
      </c>
      <c r="R164" s="82"/>
      <c r="S164" s="6" t="e">
        <f>#REF!*#REF!</f>
        <v>#REF!</v>
      </c>
      <c r="T164" s="6" t="e">
        <f>(H164+I164)*#REF!</f>
        <v>#REF!</v>
      </c>
      <c r="X164" s="82"/>
      <c r="Y164" s="6" t="e">
        <f>#REF!*#REF!</f>
        <v>#REF!</v>
      </c>
      <c r="Z164" s="6" t="e">
        <f>(M164+N164)*#REF!</f>
        <v>#REF!</v>
      </c>
    </row>
    <row r="165" spans="1:26" x14ac:dyDescent="0.25">
      <c r="A165" s="23">
        <v>161</v>
      </c>
      <c r="B165" s="23">
        <v>112999</v>
      </c>
      <c r="C165" s="23">
        <v>127852</v>
      </c>
      <c r="D165" s="24" t="s">
        <v>1291</v>
      </c>
      <c r="E165" s="24" t="s">
        <v>1286</v>
      </c>
      <c r="F165" s="24" t="s">
        <v>19</v>
      </c>
      <c r="G165" s="24" t="s">
        <v>1292</v>
      </c>
      <c r="H165" s="6">
        <v>40.559999999999995</v>
      </c>
      <c r="K165" s="6">
        <v>40.559999999999995</v>
      </c>
      <c r="M165" s="6">
        <v>42.62</v>
      </c>
      <c r="P165" s="6">
        <v>42.62</v>
      </c>
      <c r="R165" s="82"/>
      <c r="S165" s="6" t="e">
        <f>#REF!*#REF!</f>
        <v>#REF!</v>
      </c>
      <c r="T165" s="6" t="e">
        <f>(H165+I165)*#REF!</f>
        <v>#REF!</v>
      </c>
      <c r="X165" s="82"/>
      <c r="Y165" s="6" t="e">
        <f>#REF!*#REF!</f>
        <v>#REF!</v>
      </c>
      <c r="Z165" s="6" t="e">
        <f>(M165+N165)*#REF!</f>
        <v>#REF!</v>
      </c>
    </row>
    <row r="166" spans="1:26" x14ac:dyDescent="0.25">
      <c r="A166" s="23">
        <v>162</v>
      </c>
      <c r="B166" s="23">
        <v>113361</v>
      </c>
      <c r="C166" s="23">
        <v>33686</v>
      </c>
      <c r="D166" s="24" t="s">
        <v>1294</v>
      </c>
      <c r="E166" s="24" t="s">
        <v>1286</v>
      </c>
      <c r="F166" s="24" t="s">
        <v>19</v>
      </c>
      <c r="G166" s="24" t="s">
        <v>1292</v>
      </c>
      <c r="H166" s="6">
        <v>40.559999999999995</v>
      </c>
      <c r="K166" s="6">
        <v>40.559999999999995</v>
      </c>
      <c r="M166" s="6">
        <v>42.62</v>
      </c>
      <c r="P166" s="6">
        <v>42.62</v>
      </c>
      <c r="R166" s="82"/>
      <c r="S166" s="6" t="e">
        <f>#REF!*#REF!</f>
        <v>#REF!</v>
      </c>
      <c r="T166" s="6" t="e">
        <f>(H166+I166)*#REF!</f>
        <v>#REF!</v>
      </c>
      <c r="X166" s="82"/>
      <c r="Y166" s="6" t="e">
        <f>#REF!*#REF!</f>
        <v>#REF!</v>
      </c>
      <c r="Z166" s="6" t="e">
        <f>(M166+N166)*#REF!</f>
        <v>#REF!</v>
      </c>
    </row>
    <row r="167" spans="1:26" x14ac:dyDescent="0.25">
      <c r="A167" s="23">
        <v>163</v>
      </c>
      <c r="B167" s="23">
        <v>141214</v>
      </c>
      <c r="C167" s="24" t="s">
        <v>1296</v>
      </c>
      <c r="D167" s="24" t="s">
        <v>1297</v>
      </c>
      <c r="E167" s="24" t="s">
        <v>1286</v>
      </c>
      <c r="F167" s="24" t="s">
        <v>19</v>
      </c>
      <c r="G167" s="24" t="s">
        <v>1298</v>
      </c>
      <c r="H167" s="6">
        <v>40.559999999999995</v>
      </c>
      <c r="K167" s="6">
        <v>40.559999999999995</v>
      </c>
      <c r="M167" s="6">
        <v>42.62</v>
      </c>
      <c r="P167" s="6">
        <v>42.62</v>
      </c>
      <c r="R167" s="82"/>
      <c r="S167" s="6" t="e">
        <f>#REF!*#REF!</f>
        <v>#REF!</v>
      </c>
      <c r="T167" s="6" t="e">
        <f>(H167+I167)*#REF!</f>
        <v>#REF!</v>
      </c>
      <c r="X167" s="82"/>
      <c r="Y167" s="6" t="e">
        <f>#REF!*#REF!</f>
        <v>#REF!</v>
      </c>
      <c r="Z167" s="6" t="e">
        <f>(M167+N167)*#REF!</f>
        <v>#REF!</v>
      </c>
    </row>
    <row r="168" spans="1:26" x14ac:dyDescent="0.25">
      <c r="A168" s="23">
        <v>164</v>
      </c>
      <c r="B168" s="23">
        <v>133606</v>
      </c>
      <c r="C168" s="23">
        <v>37309</v>
      </c>
      <c r="D168" s="24" t="s">
        <v>1300</v>
      </c>
      <c r="E168" s="24" t="s">
        <v>1286</v>
      </c>
      <c r="F168" s="24" t="s">
        <v>19</v>
      </c>
      <c r="G168" s="24" t="s">
        <v>218</v>
      </c>
      <c r="H168" s="6">
        <v>40.559999999999995</v>
      </c>
      <c r="K168" s="6">
        <v>40.559999999999995</v>
      </c>
      <c r="M168" s="6">
        <v>42.62</v>
      </c>
      <c r="P168" s="6">
        <v>42.62</v>
      </c>
      <c r="R168" s="82"/>
      <c r="S168" s="6" t="e">
        <f>#REF!*#REF!</f>
        <v>#REF!</v>
      </c>
      <c r="T168" s="6" t="e">
        <f>(H168+I168)*#REF!</f>
        <v>#REF!</v>
      </c>
      <c r="X168" s="82"/>
      <c r="Y168" s="6" t="e">
        <f>#REF!*#REF!</f>
        <v>#REF!</v>
      </c>
      <c r="Z168" s="6" t="e">
        <f>(M168+N168)*#REF!</f>
        <v>#REF!</v>
      </c>
    </row>
    <row r="169" spans="1:26" x14ac:dyDescent="0.25">
      <c r="A169" s="23">
        <v>165</v>
      </c>
      <c r="B169" s="23">
        <v>134267</v>
      </c>
      <c r="C169" s="23">
        <v>32264</v>
      </c>
      <c r="D169" s="24" t="s">
        <v>1302</v>
      </c>
      <c r="E169" s="24" t="s">
        <v>1286</v>
      </c>
      <c r="F169" s="24" t="s">
        <v>19</v>
      </c>
      <c r="G169" s="24" t="s">
        <v>1303</v>
      </c>
      <c r="H169" s="6">
        <v>35.15</v>
      </c>
      <c r="K169" s="6">
        <v>35.15</v>
      </c>
      <c r="M169" s="6">
        <v>36.93</v>
      </c>
      <c r="P169" s="6">
        <v>36.93</v>
      </c>
      <c r="R169" s="82"/>
      <c r="S169" s="6" t="e">
        <f>#REF!*#REF!</f>
        <v>#REF!</v>
      </c>
      <c r="T169" s="6" t="e">
        <f>(H169+I169)*#REF!</f>
        <v>#REF!</v>
      </c>
      <c r="X169" s="82"/>
      <c r="Y169" s="6" t="e">
        <f>#REF!*#REF!</f>
        <v>#REF!</v>
      </c>
      <c r="Z169" s="6" t="e">
        <f>(M169+N169)*#REF!</f>
        <v>#REF!</v>
      </c>
    </row>
    <row r="170" spans="1:26" x14ac:dyDescent="0.25">
      <c r="A170" s="23">
        <v>166</v>
      </c>
      <c r="B170" s="23">
        <v>134268</v>
      </c>
      <c r="C170" s="23">
        <v>32265</v>
      </c>
      <c r="D170" s="24" t="s">
        <v>1305</v>
      </c>
      <c r="E170" s="24" t="s">
        <v>1286</v>
      </c>
      <c r="F170" s="24" t="s">
        <v>19</v>
      </c>
      <c r="G170" s="24" t="s">
        <v>1303</v>
      </c>
      <c r="H170" s="6">
        <v>36.39</v>
      </c>
      <c r="K170" s="6">
        <v>36.39</v>
      </c>
      <c r="M170" s="6">
        <v>38.239999999999995</v>
      </c>
      <c r="P170" s="6">
        <v>38.239999999999995</v>
      </c>
      <c r="R170" s="82"/>
      <c r="S170" s="6" t="e">
        <f>#REF!*#REF!</f>
        <v>#REF!</v>
      </c>
      <c r="T170" s="6" t="e">
        <f>(H170+I170)*#REF!</f>
        <v>#REF!</v>
      </c>
      <c r="X170" s="82"/>
      <c r="Y170" s="6" t="e">
        <f>#REF!*#REF!</f>
        <v>#REF!</v>
      </c>
      <c r="Z170" s="6" t="e">
        <f>(M170+N170)*#REF!</f>
        <v>#REF!</v>
      </c>
    </row>
    <row r="171" spans="1:26" x14ac:dyDescent="0.25">
      <c r="A171" s="23">
        <v>167</v>
      </c>
      <c r="B171" s="23">
        <v>113754</v>
      </c>
      <c r="C171" s="23">
        <v>49979</v>
      </c>
      <c r="D171" s="24" t="s">
        <v>1307</v>
      </c>
      <c r="E171" s="24" t="s">
        <v>1286</v>
      </c>
      <c r="F171" s="24" t="s">
        <v>19</v>
      </c>
      <c r="G171" s="24" t="s">
        <v>1292</v>
      </c>
      <c r="H171" s="6">
        <v>36.549999999999997</v>
      </c>
      <c r="K171" s="6">
        <v>36.549999999999997</v>
      </c>
      <c r="M171" s="6">
        <v>38.4</v>
      </c>
      <c r="P171" s="6">
        <v>38.4</v>
      </c>
      <c r="R171" s="82"/>
      <c r="S171" s="6" t="e">
        <f>#REF!*#REF!</f>
        <v>#REF!</v>
      </c>
      <c r="T171" s="6" t="e">
        <f>(H171+I171)*#REF!</f>
        <v>#REF!</v>
      </c>
      <c r="X171" s="82"/>
      <c r="Y171" s="6" t="e">
        <f>#REF!*#REF!</f>
        <v>#REF!</v>
      </c>
      <c r="Z171" s="6" t="e">
        <f>(M171+N171)*#REF!</f>
        <v>#REF!</v>
      </c>
    </row>
    <row r="172" spans="1:26" x14ac:dyDescent="0.25">
      <c r="A172" s="23">
        <v>168</v>
      </c>
      <c r="B172" s="23">
        <v>141180</v>
      </c>
      <c r="C172" s="24" t="s">
        <v>1309</v>
      </c>
      <c r="D172" s="24" t="s">
        <v>1310</v>
      </c>
      <c r="E172" s="24" t="s">
        <v>1286</v>
      </c>
      <c r="F172" s="24" t="s">
        <v>19</v>
      </c>
      <c r="G172" s="24" t="s">
        <v>1311</v>
      </c>
      <c r="H172" s="6">
        <v>36.549999999999997</v>
      </c>
      <c r="K172" s="6">
        <v>36.549999999999997</v>
      </c>
      <c r="M172" s="6">
        <v>38.4</v>
      </c>
      <c r="P172" s="6">
        <v>38.4</v>
      </c>
      <c r="R172" s="82"/>
      <c r="S172" s="6" t="e">
        <f>#REF!*#REF!</f>
        <v>#REF!</v>
      </c>
      <c r="T172" s="6" t="e">
        <f>(H172+I172)*#REF!</f>
        <v>#REF!</v>
      </c>
      <c r="X172" s="82"/>
      <c r="Y172" s="6" t="e">
        <f>#REF!*#REF!</f>
        <v>#REF!</v>
      </c>
      <c r="Z172" s="6" t="e">
        <f>(M172+N172)*#REF!</f>
        <v>#REF!</v>
      </c>
    </row>
    <row r="173" spans="1:26" x14ac:dyDescent="0.25">
      <c r="A173" s="23">
        <v>169</v>
      </c>
      <c r="B173" s="23">
        <v>143752</v>
      </c>
      <c r="C173" s="23">
        <v>12317</v>
      </c>
      <c r="D173" s="24" t="s">
        <v>1313</v>
      </c>
      <c r="E173" s="24" t="s">
        <v>1286</v>
      </c>
      <c r="F173" s="24" t="s">
        <v>19</v>
      </c>
      <c r="G173" s="24" t="s">
        <v>1314</v>
      </c>
      <c r="H173" s="6">
        <v>40.919999999999995</v>
      </c>
      <c r="K173" s="6">
        <v>40.919999999999995</v>
      </c>
      <c r="M173" s="6">
        <v>43</v>
      </c>
      <c r="P173" s="6">
        <v>43</v>
      </c>
      <c r="R173" s="82"/>
      <c r="S173" s="6" t="e">
        <f>#REF!*#REF!</f>
        <v>#REF!</v>
      </c>
      <c r="T173" s="6" t="e">
        <f>(H173+I173)*#REF!</f>
        <v>#REF!</v>
      </c>
      <c r="X173" s="82"/>
      <c r="Y173" s="6" t="e">
        <f>#REF!*#REF!</f>
        <v>#REF!</v>
      </c>
      <c r="Z173" s="6" t="e">
        <f>(M173+N173)*#REF!</f>
        <v>#REF!</v>
      </c>
    </row>
    <row r="174" spans="1:26" x14ac:dyDescent="0.25">
      <c r="A174" s="23">
        <v>170</v>
      </c>
      <c r="B174" s="23">
        <v>143759</v>
      </c>
      <c r="C174" s="23">
        <v>12316</v>
      </c>
      <c r="D174" s="24" t="s">
        <v>1316</v>
      </c>
      <c r="E174" s="24" t="s">
        <v>1286</v>
      </c>
      <c r="F174" s="24" t="s">
        <v>19</v>
      </c>
      <c r="G174" s="24" t="s">
        <v>1314</v>
      </c>
      <c r="H174" s="6">
        <v>40.919999999999995</v>
      </c>
      <c r="K174" s="6">
        <v>40.919999999999995</v>
      </c>
      <c r="M174" s="6">
        <v>43</v>
      </c>
      <c r="P174" s="6">
        <v>43</v>
      </c>
      <c r="R174" s="82"/>
      <c r="S174" s="6" t="e">
        <f>#REF!*#REF!</f>
        <v>#REF!</v>
      </c>
      <c r="T174" s="6" t="e">
        <f>(H174+I174)*#REF!</f>
        <v>#REF!</v>
      </c>
      <c r="X174" s="82"/>
      <c r="Y174" s="6" t="e">
        <f>#REF!*#REF!</f>
        <v>#REF!</v>
      </c>
      <c r="Z174" s="6" t="e">
        <f>(M174+N174)*#REF!</f>
        <v>#REF!</v>
      </c>
    </row>
    <row r="175" spans="1:26" x14ac:dyDescent="0.25">
      <c r="A175" s="23">
        <v>171</v>
      </c>
      <c r="B175" s="23">
        <v>143995</v>
      </c>
      <c r="C175" s="24" t="s">
        <v>1318</v>
      </c>
      <c r="D175" s="24" t="s">
        <v>1319</v>
      </c>
      <c r="E175" s="24" t="s">
        <v>1320</v>
      </c>
      <c r="F175" s="24" t="s">
        <v>19</v>
      </c>
      <c r="G175" s="24" t="s">
        <v>276</v>
      </c>
      <c r="H175" s="6">
        <v>47.12</v>
      </c>
      <c r="K175" s="6">
        <v>47.12</v>
      </c>
      <c r="M175" s="6">
        <v>49.5</v>
      </c>
      <c r="P175" s="6">
        <v>49.5</v>
      </c>
      <c r="R175" s="82"/>
      <c r="S175" s="6" t="e">
        <f>#REF!*#REF!</f>
        <v>#REF!</v>
      </c>
      <c r="T175" s="6" t="e">
        <f>(H175+I175)*#REF!</f>
        <v>#REF!</v>
      </c>
      <c r="X175" s="82"/>
      <c r="Y175" s="6" t="e">
        <f>#REF!*#REF!</f>
        <v>#REF!</v>
      </c>
      <c r="Z175" s="6" t="e">
        <f>(M175+N175)*#REF!</f>
        <v>#REF!</v>
      </c>
    </row>
    <row r="176" spans="1:26" x14ac:dyDescent="0.25">
      <c r="A176" s="23">
        <v>172</v>
      </c>
      <c r="B176" s="23">
        <v>149612</v>
      </c>
      <c r="C176" s="24" t="s">
        <v>1322</v>
      </c>
      <c r="D176" s="24" t="s">
        <v>1323</v>
      </c>
      <c r="E176" s="24" t="s">
        <v>1320</v>
      </c>
      <c r="F176" s="24" t="s">
        <v>19</v>
      </c>
      <c r="G176" s="24" t="s">
        <v>276</v>
      </c>
      <c r="H176" s="6">
        <v>45.309999999999995</v>
      </c>
      <c r="K176" s="6">
        <v>45.309999999999995</v>
      </c>
      <c r="M176" s="6">
        <v>47.61</v>
      </c>
      <c r="P176" s="6">
        <v>47.61</v>
      </c>
      <c r="R176" s="82"/>
      <c r="S176" s="6" t="e">
        <f>#REF!*#REF!</f>
        <v>#REF!</v>
      </c>
      <c r="T176" s="6" t="e">
        <f>(H176+I176)*#REF!</f>
        <v>#REF!</v>
      </c>
      <c r="X176" s="82"/>
      <c r="Y176" s="6" t="e">
        <f>#REF!*#REF!</f>
        <v>#REF!</v>
      </c>
      <c r="Z176" s="6" t="e">
        <f>(M176+N176)*#REF!</f>
        <v>#REF!</v>
      </c>
    </row>
    <row r="177" spans="1:26" x14ac:dyDescent="0.25">
      <c r="A177" s="23">
        <v>173</v>
      </c>
      <c r="B177" s="23">
        <v>406383</v>
      </c>
      <c r="C177" s="23">
        <v>2725</v>
      </c>
      <c r="D177" s="24" t="s">
        <v>1325</v>
      </c>
      <c r="E177" s="24" t="s">
        <v>1326</v>
      </c>
      <c r="F177" s="24" t="s">
        <v>19</v>
      </c>
      <c r="G177" s="24" t="s">
        <v>1327</v>
      </c>
      <c r="H177" s="6">
        <v>40.019999999999996</v>
      </c>
      <c r="J177" s="109">
        <v>-1.46</v>
      </c>
      <c r="K177" s="6">
        <v>38.559999999999995</v>
      </c>
      <c r="M177" s="6">
        <v>42.05</v>
      </c>
      <c r="O177" s="109">
        <v>-1.46</v>
      </c>
      <c r="P177" s="6">
        <v>40.589999999999996</v>
      </c>
      <c r="R177" s="82"/>
      <c r="S177" s="6" t="e">
        <f>#REF!*#REF!</f>
        <v>#REF!</v>
      </c>
      <c r="T177" s="6" t="e">
        <f>(H177+I177)*#REF!</f>
        <v>#REF!</v>
      </c>
      <c r="X177" s="82"/>
      <c r="Y177" s="6" t="e">
        <f>#REF!*#REF!</f>
        <v>#REF!</v>
      </c>
      <c r="Z177" s="6" t="e">
        <f>(M177+N177)*#REF!</f>
        <v>#REF!</v>
      </c>
    </row>
    <row r="178" spans="1:26" x14ac:dyDescent="0.25">
      <c r="A178" s="23">
        <v>174</v>
      </c>
      <c r="B178" s="23">
        <v>406535</v>
      </c>
      <c r="C178" s="23">
        <v>14839</v>
      </c>
      <c r="D178" s="24" t="s">
        <v>1329</v>
      </c>
      <c r="E178" s="24" t="s">
        <v>1326</v>
      </c>
      <c r="F178" s="24" t="s">
        <v>19</v>
      </c>
      <c r="G178" s="24" t="s">
        <v>1330</v>
      </c>
      <c r="H178" s="6">
        <v>39.559999999999995</v>
      </c>
      <c r="J178" s="109">
        <v>-1.89</v>
      </c>
      <c r="K178" s="6">
        <v>37.669999999999995</v>
      </c>
      <c r="M178" s="6">
        <v>41.57</v>
      </c>
      <c r="O178" s="109">
        <v>-1.89</v>
      </c>
      <c r="P178" s="6">
        <v>39.68</v>
      </c>
      <c r="R178" s="82"/>
      <c r="S178" s="6" t="e">
        <f>#REF!*#REF!</f>
        <v>#REF!</v>
      </c>
      <c r="T178" s="6" t="e">
        <f>(H178+I178)*#REF!</f>
        <v>#REF!</v>
      </c>
      <c r="X178" s="82"/>
      <c r="Y178" s="6" t="e">
        <f>#REF!*#REF!</f>
        <v>#REF!</v>
      </c>
      <c r="Z178" s="6" t="e">
        <f>(M178+N178)*#REF!</f>
        <v>#REF!</v>
      </c>
    </row>
    <row r="179" spans="1:26" x14ac:dyDescent="0.25">
      <c r="A179" s="23">
        <v>175</v>
      </c>
      <c r="B179" s="23">
        <v>101914</v>
      </c>
      <c r="C179" s="23">
        <v>67400</v>
      </c>
      <c r="D179" s="24" t="s">
        <v>1332</v>
      </c>
      <c r="E179" s="24" t="s">
        <v>1326</v>
      </c>
      <c r="F179" s="24" t="s">
        <v>19</v>
      </c>
      <c r="G179" s="24" t="s">
        <v>885</v>
      </c>
      <c r="H179" s="6">
        <v>35.229999999999997</v>
      </c>
      <c r="K179" s="6">
        <v>35.229999999999997</v>
      </c>
      <c r="M179" s="6">
        <v>37.01</v>
      </c>
      <c r="P179" s="6">
        <v>37.01</v>
      </c>
      <c r="R179" s="82"/>
      <c r="S179" s="6" t="e">
        <f>#REF!*#REF!</f>
        <v>#REF!</v>
      </c>
      <c r="T179" s="6" t="e">
        <f>(H179+I179)*#REF!</f>
        <v>#REF!</v>
      </c>
      <c r="X179" s="82"/>
      <c r="Y179" s="6" t="e">
        <f>#REF!*#REF!</f>
        <v>#REF!</v>
      </c>
      <c r="Z179" s="6" t="e">
        <f>(M179+N179)*#REF!</f>
        <v>#REF!</v>
      </c>
    </row>
    <row r="180" spans="1:26" x14ac:dyDescent="0.25">
      <c r="A180" s="23">
        <v>176</v>
      </c>
      <c r="B180" s="23">
        <v>134687</v>
      </c>
      <c r="C180" s="23">
        <v>37722</v>
      </c>
      <c r="D180" s="24" t="s">
        <v>1334</v>
      </c>
      <c r="E180" s="24" t="s">
        <v>1326</v>
      </c>
      <c r="F180" s="24" t="s">
        <v>19</v>
      </c>
      <c r="G180" s="24" t="s">
        <v>1335</v>
      </c>
      <c r="H180" s="6">
        <v>58.48</v>
      </c>
      <c r="K180" s="6">
        <v>58.48</v>
      </c>
      <c r="M180" s="6">
        <v>61.44</v>
      </c>
      <c r="P180" s="6">
        <v>61.44</v>
      </c>
      <c r="R180" s="82"/>
      <c r="S180" s="6" t="e">
        <f>#REF!*#REF!</f>
        <v>#REF!</v>
      </c>
      <c r="T180" s="6" t="e">
        <f>(H180+I180)*#REF!</f>
        <v>#REF!</v>
      </c>
      <c r="X180" s="82"/>
      <c r="Y180" s="6" t="e">
        <f>#REF!*#REF!</f>
        <v>#REF!</v>
      </c>
      <c r="Z180" s="6" t="e">
        <f>(M180+N180)*#REF!</f>
        <v>#REF!</v>
      </c>
    </row>
    <row r="181" spans="1:26" x14ac:dyDescent="0.25">
      <c r="A181" s="23">
        <v>177</v>
      </c>
      <c r="B181" s="23">
        <v>403284</v>
      </c>
      <c r="C181" s="23">
        <v>8733</v>
      </c>
      <c r="D181" s="24" t="s">
        <v>1337</v>
      </c>
      <c r="E181" s="24" t="s">
        <v>1326</v>
      </c>
      <c r="F181" s="24" t="s">
        <v>19</v>
      </c>
      <c r="G181" s="24" t="s">
        <v>1338</v>
      </c>
      <c r="H181" s="6">
        <v>66.27000000000001</v>
      </c>
      <c r="J181" s="109">
        <v>-1.46</v>
      </c>
      <c r="K181" s="6">
        <v>64.810000000000016</v>
      </c>
      <c r="M181" s="6">
        <v>69.63000000000001</v>
      </c>
      <c r="O181" s="109">
        <v>-1.46</v>
      </c>
      <c r="P181" s="6">
        <v>68.170000000000016</v>
      </c>
      <c r="R181" s="82"/>
      <c r="S181" s="6" t="e">
        <f>#REF!*#REF!</f>
        <v>#REF!</v>
      </c>
      <c r="T181" s="6" t="e">
        <f>(H181+I181)*#REF!</f>
        <v>#REF!</v>
      </c>
      <c r="X181" s="82"/>
      <c r="Y181" s="6" t="e">
        <f>#REF!*#REF!</f>
        <v>#REF!</v>
      </c>
      <c r="Z181" s="6" t="e">
        <f>(M181+N181)*#REF!</f>
        <v>#REF!</v>
      </c>
    </row>
    <row r="182" spans="1:26" x14ac:dyDescent="0.25">
      <c r="A182" s="23">
        <v>178</v>
      </c>
      <c r="B182" s="23">
        <v>406442</v>
      </c>
      <c r="C182" s="23">
        <v>8066</v>
      </c>
      <c r="D182" s="24" t="s">
        <v>1340</v>
      </c>
      <c r="E182" s="24" t="s">
        <v>1326</v>
      </c>
      <c r="F182" s="24" t="s">
        <v>19</v>
      </c>
      <c r="G182" s="24" t="s">
        <v>1341</v>
      </c>
      <c r="H182" s="6">
        <v>41.64</v>
      </c>
      <c r="J182" s="109">
        <v>-1.55</v>
      </c>
      <c r="K182" s="6">
        <v>40.090000000000003</v>
      </c>
      <c r="M182" s="6">
        <v>43.739999999999995</v>
      </c>
      <c r="O182" s="109">
        <v>-1.55</v>
      </c>
      <c r="P182" s="6">
        <v>42.19</v>
      </c>
      <c r="R182" s="82"/>
      <c r="S182" s="6" t="e">
        <f>#REF!*#REF!</f>
        <v>#REF!</v>
      </c>
      <c r="T182" s="6" t="e">
        <f>(H182+I182)*#REF!</f>
        <v>#REF!</v>
      </c>
      <c r="X182" s="82"/>
      <c r="Y182" s="6" t="e">
        <f>#REF!*#REF!</f>
        <v>#REF!</v>
      </c>
      <c r="Z182" s="6" t="e">
        <f>(M182+N182)*#REF!</f>
        <v>#REF!</v>
      </c>
    </row>
    <row r="183" spans="1:26" x14ac:dyDescent="0.25">
      <c r="A183" s="23">
        <v>179</v>
      </c>
      <c r="B183" s="23">
        <v>401466</v>
      </c>
      <c r="C183" s="23">
        <v>65220</v>
      </c>
      <c r="D183" s="24" t="s">
        <v>1343</v>
      </c>
      <c r="E183" s="24" t="s">
        <v>1326</v>
      </c>
      <c r="F183" s="24" t="s">
        <v>19</v>
      </c>
      <c r="G183" s="24" t="s">
        <v>1344</v>
      </c>
      <c r="H183" s="6">
        <v>88.660000000000011</v>
      </c>
      <c r="J183" s="109">
        <v>-22.85</v>
      </c>
      <c r="K183" s="6">
        <v>65.81</v>
      </c>
      <c r="M183" s="6">
        <v>93.15</v>
      </c>
      <c r="O183" s="109">
        <v>-22.85</v>
      </c>
      <c r="P183" s="6">
        <v>70.300000000000011</v>
      </c>
      <c r="R183" s="82"/>
      <c r="S183" s="6" t="e">
        <f>#REF!*#REF!</f>
        <v>#REF!</v>
      </c>
      <c r="T183" s="6" t="e">
        <f>(H183+I183)*#REF!</f>
        <v>#REF!</v>
      </c>
      <c r="X183" s="82"/>
      <c r="Y183" s="6" t="e">
        <f>#REF!*#REF!</f>
        <v>#REF!</v>
      </c>
      <c r="Z183" s="6" t="e">
        <f>(M183+N183)*#REF!</f>
        <v>#REF!</v>
      </c>
    </row>
    <row r="184" spans="1:26" x14ac:dyDescent="0.25">
      <c r="A184" s="23">
        <v>180</v>
      </c>
      <c r="B184" s="23">
        <v>405598</v>
      </c>
      <c r="C184" s="23">
        <v>14006</v>
      </c>
      <c r="D184" s="24" t="s">
        <v>1346</v>
      </c>
      <c r="E184" s="24" t="s">
        <v>1326</v>
      </c>
      <c r="F184" s="24" t="s">
        <v>19</v>
      </c>
      <c r="G184" s="24" t="s">
        <v>1347</v>
      </c>
      <c r="H184" s="6">
        <v>44.82</v>
      </c>
      <c r="J184" s="109">
        <v>-3.55</v>
      </c>
      <c r="K184" s="6">
        <v>41.27</v>
      </c>
      <c r="M184" s="6">
        <v>47.089999999999996</v>
      </c>
      <c r="O184" s="109">
        <v>-3.55</v>
      </c>
      <c r="P184" s="6">
        <v>43.54</v>
      </c>
      <c r="R184" s="82"/>
      <c r="S184" s="6" t="e">
        <f>#REF!*#REF!</f>
        <v>#REF!</v>
      </c>
      <c r="T184" s="6" t="e">
        <f>(H184+I184)*#REF!</f>
        <v>#REF!</v>
      </c>
      <c r="X184" s="82"/>
      <c r="Y184" s="6" t="e">
        <f>#REF!*#REF!</f>
        <v>#REF!</v>
      </c>
      <c r="Z184" s="6" t="e">
        <f>(M184+N184)*#REF!</f>
        <v>#REF!</v>
      </c>
    </row>
    <row r="185" spans="1:26" x14ac:dyDescent="0.25">
      <c r="A185" s="23">
        <v>181</v>
      </c>
      <c r="B185" s="23">
        <v>100608</v>
      </c>
      <c r="C185" s="23">
        <v>7722235459</v>
      </c>
      <c r="D185" s="24" t="s">
        <v>1349</v>
      </c>
      <c r="E185" s="24" t="s">
        <v>1350</v>
      </c>
      <c r="F185" s="24" t="s">
        <v>19</v>
      </c>
      <c r="G185" s="24" t="s">
        <v>1351</v>
      </c>
      <c r="H185" s="6">
        <v>33.119999999999997</v>
      </c>
      <c r="K185" s="6">
        <v>33.119999999999997</v>
      </c>
      <c r="M185" s="6">
        <v>34.799999999999997</v>
      </c>
      <c r="P185" s="6">
        <v>34.799999999999997</v>
      </c>
      <c r="R185" s="82"/>
      <c r="S185" s="6" t="e">
        <f>#REF!*#REF!</f>
        <v>#REF!</v>
      </c>
      <c r="T185" s="6" t="e">
        <f>(H185+I185)*#REF!</f>
        <v>#REF!</v>
      </c>
      <c r="X185" s="82"/>
      <c r="Y185" s="6" t="e">
        <f>#REF!*#REF!</f>
        <v>#REF!</v>
      </c>
      <c r="Z185" s="6" t="e">
        <f>(M185+N185)*#REF!</f>
        <v>#REF!</v>
      </c>
    </row>
    <row r="186" spans="1:26" x14ac:dyDescent="0.25">
      <c r="A186" s="23">
        <v>182</v>
      </c>
      <c r="B186" s="23">
        <v>113092</v>
      </c>
      <c r="C186" s="23">
        <v>35473</v>
      </c>
      <c r="D186" s="24" t="s">
        <v>1353</v>
      </c>
      <c r="E186" s="24" t="s">
        <v>1350</v>
      </c>
      <c r="F186" s="24" t="s">
        <v>19</v>
      </c>
      <c r="G186" s="24" t="s">
        <v>1351</v>
      </c>
      <c r="H186" s="6">
        <v>33.119999999999997</v>
      </c>
      <c r="K186" s="6">
        <v>33.119999999999997</v>
      </c>
      <c r="M186" s="6">
        <v>34.799999999999997</v>
      </c>
      <c r="P186" s="6">
        <v>34.799999999999997</v>
      </c>
      <c r="R186" s="82"/>
      <c r="S186" s="6" t="e">
        <f>#REF!*#REF!</f>
        <v>#REF!</v>
      </c>
      <c r="T186" s="6" t="e">
        <f>(H186+I186)*#REF!</f>
        <v>#REF!</v>
      </c>
      <c r="X186" s="82"/>
      <c r="Y186" s="6" t="e">
        <f>#REF!*#REF!</f>
        <v>#REF!</v>
      </c>
      <c r="Z186" s="6" t="e">
        <f>(M186+N186)*#REF!</f>
        <v>#REF!</v>
      </c>
    </row>
    <row r="187" spans="1:26" x14ac:dyDescent="0.25">
      <c r="A187" s="23">
        <v>183</v>
      </c>
      <c r="B187" s="23">
        <v>134384</v>
      </c>
      <c r="C187" s="24" t="s">
        <v>1355</v>
      </c>
      <c r="D187" s="24" t="s">
        <v>1356</v>
      </c>
      <c r="E187" s="24" t="s">
        <v>1350</v>
      </c>
      <c r="F187" s="24" t="s">
        <v>19</v>
      </c>
      <c r="G187" s="24" t="s">
        <v>1351</v>
      </c>
      <c r="H187" s="6">
        <v>33.119999999999997</v>
      </c>
      <c r="K187" s="6">
        <v>33.119999999999997</v>
      </c>
      <c r="M187" s="6">
        <v>34.799999999999997</v>
      </c>
      <c r="P187" s="6">
        <v>34.799999999999997</v>
      </c>
      <c r="R187" s="82"/>
      <c r="S187" s="6" t="e">
        <f>#REF!*#REF!</f>
        <v>#REF!</v>
      </c>
      <c r="T187" s="6" t="e">
        <f>(H187+I187)*#REF!</f>
        <v>#REF!</v>
      </c>
      <c r="X187" s="82"/>
      <c r="Y187" s="6" t="e">
        <f>#REF!*#REF!</f>
        <v>#REF!</v>
      </c>
      <c r="Z187" s="6" t="e">
        <f>(M187+N187)*#REF!</f>
        <v>#REF!</v>
      </c>
    </row>
    <row r="188" spans="1:26" x14ac:dyDescent="0.25">
      <c r="A188" s="23">
        <v>184</v>
      </c>
      <c r="B188" s="23">
        <v>138775</v>
      </c>
      <c r="C188" s="24" t="s">
        <v>1358</v>
      </c>
      <c r="D188" s="24" t="s">
        <v>1359</v>
      </c>
      <c r="E188" s="24" t="s">
        <v>1350</v>
      </c>
      <c r="F188" s="24" t="s">
        <v>19</v>
      </c>
      <c r="G188" s="24" t="s">
        <v>1351</v>
      </c>
      <c r="H188" s="6">
        <v>33.119999999999997</v>
      </c>
      <c r="K188" s="6">
        <v>33.119999999999997</v>
      </c>
      <c r="M188" s="6">
        <v>34.799999999999997</v>
      </c>
      <c r="P188" s="6">
        <v>34.799999999999997</v>
      </c>
      <c r="R188" s="82"/>
      <c r="S188" s="6" t="e">
        <f>#REF!*#REF!</f>
        <v>#REF!</v>
      </c>
      <c r="T188" s="6" t="e">
        <f>(H188+I188)*#REF!</f>
        <v>#REF!</v>
      </c>
      <c r="X188" s="82"/>
      <c r="Y188" s="6" t="e">
        <f>#REF!*#REF!</f>
        <v>#REF!</v>
      </c>
      <c r="Z188" s="6" t="e">
        <f>(M188+N188)*#REF!</f>
        <v>#REF!</v>
      </c>
    </row>
    <row r="189" spans="1:26" x14ac:dyDescent="0.25">
      <c r="A189" s="23">
        <v>185</v>
      </c>
      <c r="B189" s="23">
        <v>140872</v>
      </c>
      <c r="C189" s="24" t="s">
        <v>1361</v>
      </c>
      <c r="D189" s="24" t="s">
        <v>1362</v>
      </c>
      <c r="E189" s="24" t="s">
        <v>1350</v>
      </c>
      <c r="F189" s="24" t="s">
        <v>19</v>
      </c>
      <c r="G189" s="24" t="s">
        <v>1351</v>
      </c>
      <c r="H189" s="6">
        <v>33.119999999999997</v>
      </c>
      <c r="K189" s="6">
        <v>33.119999999999997</v>
      </c>
      <c r="M189" s="6">
        <v>34.799999999999997</v>
      </c>
      <c r="P189" s="6">
        <v>34.799999999999997</v>
      </c>
      <c r="R189" s="82"/>
      <c r="S189" s="6" t="e">
        <f>#REF!*#REF!</f>
        <v>#REF!</v>
      </c>
      <c r="T189" s="6" t="e">
        <f>(H189+I189)*#REF!</f>
        <v>#REF!</v>
      </c>
      <c r="X189" s="82"/>
      <c r="Y189" s="6" t="e">
        <f>#REF!*#REF!</f>
        <v>#REF!</v>
      </c>
      <c r="Z189" s="6" t="e">
        <f>(M189+N189)*#REF!</f>
        <v>#REF!</v>
      </c>
    </row>
    <row r="190" spans="1:26" x14ac:dyDescent="0.25">
      <c r="A190" s="23">
        <v>186</v>
      </c>
      <c r="B190" s="23">
        <v>140911</v>
      </c>
      <c r="C190" s="24" t="s">
        <v>1364</v>
      </c>
      <c r="D190" s="24" t="s">
        <v>1365</v>
      </c>
      <c r="E190" s="24" t="s">
        <v>1350</v>
      </c>
      <c r="F190" s="24" t="s">
        <v>19</v>
      </c>
      <c r="G190" s="24" t="s">
        <v>1351</v>
      </c>
      <c r="H190" s="6">
        <v>33.119999999999997</v>
      </c>
      <c r="K190" s="6">
        <v>33.119999999999997</v>
      </c>
      <c r="M190" s="6">
        <v>34.799999999999997</v>
      </c>
      <c r="P190" s="6">
        <v>34.799999999999997</v>
      </c>
      <c r="R190" s="82"/>
      <c r="S190" s="6" t="e">
        <f>#REF!*#REF!</f>
        <v>#REF!</v>
      </c>
      <c r="T190" s="6" t="e">
        <f>(H190+I190)*#REF!</f>
        <v>#REF!</v>
      </c>
      <c r="X190" s="82"/>
      <c r="Y190" s="6" t="e">
        <f>#REF!*#REF!</f>
        <v>#REF!</v>
      </c>
      <c r="Z190" s="6" t="e">
        <f>(M190+N190)*#REF!</f>
        <v>#REF!</v>
      </c>
    </row>
    <row r="191" spans="1:26" x14ac:dyDescent="0.25">
      <c r="A191" s="23">
        <v>187</v>
      </c>
      <c r="B191" s="23">
        <v>141119</v>
      </c>
      <c r="C191" s="23">
        <v>263472</v>
      </c>
      <c r="D191" s="24" t="s">
        <v>1368</v>
      </c>
      <c r="E191" s="24" t="s">
        <v>1367</v>
      </c>
      <c r="F191" s="24" t="s">
        <v>19</v>
      </c>
      <c r="G191" s="24" t="s">
        <v>1369</v>
      </c>
      <c r="H191" s="6">
        <v>99.5</v>
      </c>
      <c r="K191" s="6">
        <v>99.5</v>
      </c>
      <c r="M191" s="6">
        <v>104.54</v>
      </c>
      <c r="P191" s="6">
        <v>104.54</v>
      </c>
      <c r="R191" s="82"/>
      <c r="S191" s="6" t="e">
        <f>#REF!*#REF!</f>
        <v>#REF!</v>
      </c>
      <c r="T191" s="6" t="e">
        <f>(H191+I191)*#REF!</f>
        <v>#REF!</v>
      </c>
      <c r="X191" s="82"/>
      <c r="Y191" s="6" t="e">
        <f>#REF!*#REF!</f>
        <v>#REF!</v>
      </c>
      <c r="Z191" s="6" t="e">
        <f>(M191+N191)*#REF!</f>
        <v>#REF!</v>
      </c>
    </row>
    <row r="192" spans="1:26" x14ac:dyDescent="0.25">
      <c r="A192" s="23">
        <v>188</v>
      </c>
      <c r="B192" s="23">
        <v>141458</v>
      </c>
      <c r="C192" s="23">
        <v>60585</v>
      </c>
      <c r="D192" s="24" t="s">
        <v>1371</v>
      </c>
      <c r="E192" s="24" t="s">
        <v>904</v>
      </c>
      <c r="F192" s="24" t="s">
        <v>19</v>
      </c>
      <c r="G192" s="24" t="s">
        <v>1372</v>
      </c>
      <c r="H192" s="6">
        <v>73</v>
      </c>
      <c r="K192" s="6">
        <v>73</v>
      </c>
      <c r="M192" s="6">
        <v>76.690000000000012</v>
      </c>
      <c r="P192" s="6">
        <v>76.690000000000012</v>
      </c>
      <c r="R192" s="82"/>
      <c r="S192" s="6" t="e">
        <f>#REF!*#REF!</f>
        <v>#REF!</v>
      </c>
      <c r="T192" s="6" t="e">
        <f>(H192+I192)*#REF!</f>
        <v>#REF!</v>
      </c>
      <c r="X192" s="82"/>
      <c r="Y192" s="6" t="e">
        <f>#REF!*#REF!</f>
        <v>#REF!</v>
      </c>
      <c r="Z192" s="6" t="e">
        <f>(M192+N192)*#REF!</f>
        <v>#REF!</v>
      </c>
    </row>
    <row r="193" spans="1:26" x14ac:dyDescent="0.25">
      <c r="A193" s="23">
        <v>189</v>
      </c>
      <c r="B193" s="23">
        <v>102234</v>
      </c>
      <c r="C193" s="24" t="s">
        <v>1707</v>
      </c>
      <c r="D193" s="24" t="s">
        <v>1645</v>
      </c>
      <c r="E193" s="54" t="s">
        <v>1639</v>
      </c>
      <c r="F193" s="24" t="s">
        <v>19</v>
      </c>
      <c r="G193" s="24" t="s">
        <v>1218</v>
      </c>
      <c r="H193" s="6">
        <v>43.669999999999995</v>
      </c>
      <c r="K193" s="6">
        <v>43.669999999999995</v>
      </c>
      <c r="M193" s="6">
        <v>45.879999999999995</v>
      </c>
      <c r="P193" s="6">
        <v>45.879999999999995</v>
      </c>
      <c r="R193" s="82"/>
      <c r="S193" s="6" t="e">
        <f>#REF!*#REF!</f>
        <v>#REF!</v>
      </c>
      <c r="T193" s="6" t="e">
        <f>(H193+I193)*#REF!</f>
        <v>#REF!</v>
      </c>
      <c r="X193" s="82"/>
      <c r="Y193" s="6" t="e">
        <f>#REF!*#REF!</f>
        <v>#REF!</v>
      </c>
      <c r="Z193" s="6" t="e">
        <f>(M193+N193)*#REF!</f>
        <v>#REF!</v>
      </c>
    </row>
    <row r="194" spans="1:26" x14ac:dyDescent="0.25">
      <c r="A194" s="23">
        <v>190</v>
      </c>
      <c r="B194" s="23">
        <v>134104</v>
      </c>
      <c r="C194" s="24" t="s">
        <v>1708</v>
      </c>
      <c r="D194" s="24" t="s">
        <v>1649</v>
      </c>
      <c r="E194" s="54" t="s">
        <v>1639</v>
      </c>
      <c r="F194" s="24" t="s">
        <v>19</v>
      </c>
      <c r="G194" s="24" t="s">
        <v>130</v>
      </c>
      <c r="H194" s="6">
        <v>28.25</v>
      </c>
      <c r="K194" s="6">
        <v>28.25</v>
      </c>
      <c r="M194" s="6">
        <v>29.680000000000003</v>
      </c>
      <c r="P194" s="6">
        <v>29.680000000000003</v>
      </c>
      <c r="R194" s="82"/>
      <c r="S194" s="6" t="e">
        <f>#REF!*#REF!</f>
        <v>#REF!</v>
      </c>
      <c r="T194" s="6" t="e">
        <f>(H194+I194)*#REF!</f>
        <v>#REF!</v>
      </c>
      <c r="X194" s="82"/>
      <c r="Y194" s="6" t="e">
        <f>#REF!*#REF!</f>
        <v>#REF!</v>
      </c>
      <c r="Z194" s="6" t="e">
        <f>(M194+N194)*#REF!</f>
        <v>#REF!</v>
      </c>
    </row>
    <row r="195" spans="1:26" x14ac:dyDescent="0.25">
      <c r="A195" s="23">
        <v>191</v>
      </c>
      <c r="B195" s="23">
        <v>134105</v>
      </c>
      <c r="C195" s="24" t="s">
        <v>1709</v>
      </c>
      <c r="D195" s="24" t="s">
        <v>1650</v>
      </c>
      <c r="E195" s="54" t="s">
        <v>1639</v>
      </c>
      <c r="F195" s="24" t="s">
        <v>19</v>
      </c>
      <c r="G195" s="24" t="s">
        <v>130</v>
      </c>
      <c r="H195" s="6">
        <v>30.23</v>
      </c>
      <c r="K195" s="6">
        <v>30.23</v>
      </c>
      <c r="M195" s="6">
        <v>31.76</v>
      </c>
      <c r="P195" s="6">
        <v>31.76</v>
      </c>
      <c r="R195" s="82"/>
      <c r="S195" s="6" t="e">
        <f>#REF!*#REF!</f>
        <v>#REF!</v>
      </c>
      <c r="T195" s="6" t="e">
        <f>(H195+I195)*#REF!</f>
        <v>#REF!</v>
      </c>
      <c r="X195" s="82"/>
      <c r="Y195" s="6" t="e">
        <f>#REF!*#REF!</f>
        <v>#REF!</v>
      </c>
      <c r="Z195" s="6" t="e">
        <f>(M195+N195)*#REF!</f>
        <v>#REF!</v>
      </c>
    </row>
    <row r="196" spans="1:26" x14ac:dyDescent="0.25">
      <c r="A196" s="23">
        <v>192</v>
      </c>
      <c r="B196" s="23">
        <v>134422</v>
      </c>
      <c r="C196" s="24" t="s">
        <v>1710</v>
      </c>
      <c r="D196" s="24" t="s">
        <v>1651</v>
      </c>
      <c r="E196" s="54" t="s">
        <v>1639</v>
      </c>
      <c r="F196" s="24" t="s">
        <v>19</v>
      </c>
      <c r="G196" s="24" t="s">
        <v>1652</v>
      </c>
      <c r="H196" s="6">
        <v>41.54</v>
      </c>
      <c r="K196" s="6">
        <v>41.54</v>
      </c>
      <c r="M196" s="6">
        <v>43.64</v>
      </c>
      <c r="P196" s="6">
        <v>43.64</v>
      </c>
      <c r="R196" s="82"/>
      <c r="S196" s="6" t="e">
        <f>#REF!*#REF!</f>
        <v>#REF!</v>
      </c>
      <c r="T196" s="6" t="e">
        <f>(H196+I196)*#REF!</f>
        <v>#REF!</v>
      </c>
      <c r="X196" s="82"/>
      <c r="Y196" s="6" t="e">
        <f>#REF!*#REF!</f>
        <v>#REF!</v>
      </c>
      <c r="Z196" s="6" t="e">
        <f>(M196+N196)*#REF!</f>
        <v>#REF!</v>
      </c>
    </row>
    <row r="197" spans="1:26" x14ac:dyDescent="0.25">
      <c r="A197" s="23">
        <v>193</v>
      </c>
      <c r="B197" s="23">
        <v>139771</v>
      </c>
      <c r="C197" s="24" t="s">
        <v>1711</v>
      </c>
      <c r="D197" s="24" t="s">
        <v>1653</v>
      </c>
      <c r="E197" s="54" t="s">
        <v>1639</v>
      </c>
      <c r="F197" s="24" t="s">
        <v>19</v>
      </c>
      <c r="G197" s="24" t="s">
        <v>1218</v>
      </c>
      <c r="H197" s="6">
        <v>39.11</v>
      </c>
      <c r="K197" s="6">
        <v>39.11</v>
      </c>
      <c r="M197" s="6">
        <v>41.089999999999996</v>
      </c>
      <c r="P197" s="6">
        <v>41.089999999999996</v>
      </c>
      <c r="R197" s="82"/>
      <c r="S197" s="6" t="e">
        <f>#REF!*#REF!</f>
        <v>#REF!</v>
      </c>
      <c r="T197" s="6" t="e">
        <f>(H197+I197)*#REF!</f>
        <v>#REF!</v>
      </c>
      <c r="X197" s="82"/>
      <c r="Y197" s="6" t="e">
        <f>#REF!*#REF!</f>
        <v>#REF!</v>
      </c>
      <c r="Z197" s="6" t="e">
        <f>(M197+N197)*#REF!</f>
        <v>#REF!</v>
      </c>
    </row>
    <row r="198" spans="1:26" x14ac:dyDescent="0.25">
      <c r="A198" s="23">
        <v>194</v>
      </c>
      <c r="B198" s="23">
        <v>141344</v>
      </c>
      <c r="C198" s="24" t="s">
        <v>1712</v>
      </c>
      <c r="D198" s="24" t="s">
        <v>1654</v>
      </c>
      <c r="E198" s="54" t="s">
        <v>1639</v>
      </c>
      <c r="F198" s="24" t="s">
        <v>19</v>
      </c>
      <c r="G198" s="24" t="s">
        <v>1335</v>
      </c>
      <c r="H198" s="6">
        <v>43.9</v>
      </c>
      <c r="K198" s="6">
        <v>43.9</v>
      </c>
      <c r="M198" s="6">
        <v>46.12</v>
      </c>
      <c r="P198" s="6">
        <v>46.12</v>
      </c>
      <c r="R198" s="82"/>
      <c r="S198" s="6" t="e">
        <f>#REF!*#REF!</f>
        <v>#REF!</v>
      </c>
      <c r="T198" s="6" t="e">
        <f>(H198+I198)*#REF!</f>
        <v>#REF!</v>
      </c>
      <c r="X198" s="82"/>
      <c r="Y198" s="6" t="e">
        <f>#REF!*#REF!</f>
        <v>#REF!</v>
      </c>
      <c r="Z198" s="6" t="e">
        <f>(M198+N198)*#REF!</f>
        <v>#REF!</v>
      </c>
    </row>
    <row r="199" spans="1:26" x14ac:dyDescent="0.25">
      <c r="A199" s="23">
        <v>195</v>
      </c>
      <c r="B199" s="23">
        <v>149528</v>
      </c>
      <c r="C199" s="24" t="s">
        <v>1713</v>
      </c>
      <c r="D199" s="24" t="s">
        <v>1657</v>
      </c>
      <c r="E199" s="54" t="s">
        <v>1639</v>
      </c>
      <c r="F199" s="24" t="s">
        <v>19</v>
      </c>
      <c r="G199" s="24" t="s">
        <v>125</v>
      </c>
      <c r="H199" s="6">
        <v>48.91</v>
      </c>
      <c r="K199" s="6">
        <v>48.91</v>
      </c>
      <c r="M199" s="6">
        <v>51.39</v>
      </c>
      <c r="P199" s="6">
        <v>51.39</v>
      </c>
      <c r="R199" s="82"/>
      <c r="S199" s="6" t="e">
        <f>#REF!*#REF!</f>
        <v>#REF!</v>
      </c>
      <c r="T199" s="6" t="e">
        <f>(H199+I199)*#REF!</f>
        <v>#REF!</v>
      </c>
      <c r="X199" s="82"/>
      <c r="Y199" s="6" t="e">
        <f>#REF!*#REF!</f>
        <v>#REF!</v>
      </c>
      <c r="Z199" s="6" t="e">
        <f>(M199+N199)*#REF!</f>
        <v>#REF!</v>
      </c>
    </row>
    <row r="200" spans="1:26" x14ac:dyDescent="0.25">
      <c r="A200" s="23">
        <v>196</v>
      </c>
      <c r="B200" s="23">
        <v>149529</v>
      </c>
      <c r="C200" s="24" t="s">
        <v>1714</v>
      </c>
      <c r="D200" s="24" t="s">
        <v>1658</v>
      </c>
      <c r="E200" s="54" t="s">
        <v>1639</v>
      </c>
      <c r="F200" s="24" t="s">
        <v>19</v>
      </c>
      <c r="G200" s="24" t="s">
        <v>125</v>
      </c>
      <c r="H200" s="6">
        <v>55.71</v>
      </c>
      <c r="K200" s="6">
        <v>55.71</v>
      </c>
      <c r="M200" s="6">
        <v>58.53</v>
      </c>
      <c r="P200" s="6">
        <v>58.53</v>
      </c>
      <c r="R200" s="82"/>
      <c r="S200" s="6" t="e">
        <f>#REF!*#REF!</f>
        <v>#REF!</v>
      </c>
      <c r="T200" s="6" t="e">
        <f>(H200+I200)*#REF!</f>
        <v>#REF!</v>
      </c>
      <c r="X200" s="82"/>
      <c r="Y200" s="6" t="e">
        <f>#REF!*#REF!</f>
        <v>#REF!</v>
      </c>
      <c r="Z200" s="6" t="e">
        <f>(M200+N200)*#REF!</f>
        <v>#REF!</v>
      </c>
    </row>
    <row r="201" spans="1:26" x14ac:dyDescent="0.25">
      <c r="A201" s="23">
        <v>197</v>
      </c>
      <c r="B201" s="23">
        <v>149540</v>
      </c>
      <c r="C201" s="24" t="s">
        <v>1715</v>
      </c>
      <c r="D201" s="24" t="s">
        <v>1659</v>
      </c>
      <c r="E201" s="54" t="s">
        <v>1639</v>
      </c>
      <c r="F201" s="24" t="s">
        <v>19</v>
      </c>
      <c r="G201" s="24" t="s">
        <v>1660</v>
      </c>
      <c r="H201" s="6">
        <v>46.29</v>
      </c>
      <c r="K201" s="6">
        <v>46.29</v>
      </c>
      <c r="M201" s="6">
        <v>48.629999999999995</v>
      </c>
      <c r="P201" s="6">
        <v>48.629999999999995</v>
      </c>
      <c r="R201" s="82"/>
      <c r="S201" s="6" t="e">
        <f>#REF!*#REF!</f>
        <v>#REF!</v>
      </c>
      <c r="T201" s="6" t="e">
        <f>(H201+I201)*#REF!</f>
        <v>#REF!</v>
      </c>
      <c r="X201" s="82"/>
      <c r="Y201" s="6" t="e">
        <f>#REF!*#REF!</f>
        <v>#REF!</v>
      </c>
      <c r="Z201" s="6" t="e">
        <f>(M201+N201)*#REF!</f>
        <v>#REF!</v>
      </c>
    </row>
    <row r="202" spans="1:26" x14ac:dyDescent="0.25">
      <c r="A202" s="23">
        <v>198</v>
      </c>
      <c r="B202" s="23">
        <v>102244</v>
      </c>
      <c r="C202" s="24" t="s">
        <v>1383</v>
      </c>
      <c r="D202" s="24" t="s">
        <v>1384</v>
      </c>
      <c r="E202" s="24" t="s">
        <v>1385</v>
      </c>
      <c r="F202" s="24" t="s">
        <v>19</v>
      </c>
      <c r="G202" s="24" t="s">
        <v>1386</v>
      </c>
      <c r="H202" s="6">
        <v>36.019999999999996</v>
      </c>
      <c r="K202" s="6">
        <v>36.019999999999996</v>
      </c>
      <c r="M202" s="6">
        <v>37.85</v>
      </c>
      <c r="P202" s="6">
        <v>37.85</v>
      </c>
      <c r="R202" s="82"/>
      <c r="S202" s="6" t="e">
        <f>#REF!*#REF!</f>
        <v>#REF!</v>
      </c>
      <c r="T202" s="6" t="e">
        <f>(H202+I202)*#REF!</f>
        <v>#REF!</v>
      </c>
      <c r="X202" s="82"/>
      <c r="Y202" s="6" t="e">
        <f>#REF!*#REF!</f>
        <v>#REF!</v>
      </c>
      <c r="Z202" s="6" t="e">
        <f>(M202+N202)*#REF!</f>
        <v>#REF!</v>
      </c>
    </row>
    <row r="203" spans="1:26" x14ac:dyDescent="0.25">
      <c r="A203" s="23">
        <v>199</v>
      </c>
      <c r="B203" s="23">
        <v>134205</v>
      </c>
      <c r="C203" s="24" t="s">
        <v>1388</v>
      </c>
      <c r="D203" s="24" t="s">
        <v>1389</v>
      </c>
      <c r="E203" s="24" t="s">
        <v>1385</v>
      </c>
      <c r="F203" s="24" t="s">
        <v>19</v>
      </c>
      <c r="G203" s="24" t="s">
        <v>1386</v>
      </c>
      <c r="H203" s="6">
        <v>37.07</v>
      </c>
      <c r="K203" s="6">
        <v>37.07</v>
      </c>
      <c r="M203" s="6">
        <v>38.949999999999996</v>
      </c>
      <c r="P203" s="6">
        <v>38.949999999999996</v>
      </c>
      <c r="R203" s="82"/>
      <c r="S203" s="6" t="e">
        <f>#REF!*#REF!</f>
        <v>#REF!</v>
      </c>
      <c r="T203" s="6" t="e">
        <f>(H203+I203)*#REF!</f>
        <v>#REF!</v>
      </c>
      <c r="X203" s="82"/>
      <c r="Y203" s="6" t="e">
        <f>#REF!*#REF!</f>
        <v>#REF!</v>
      </c>
      <c r="Z203" s="6" t="e">
        <f>(M203+N203)*#REF!</f>
        <v>#REF!</v>
      </c>
    </row>
    <row r="204" spans="1:26" x14ac:dyDescent="0.25">
      <c r="A204" s="23">
        <v>200</v>
      </c>
      <c r="B204" s="23">
        <v>138924</v>
      </c>
      <c r="C204" s="24" t="s">
        <v>1391</v>
      </c>
      <c r="D204" s="24" t="s">
        <v>1392</v>
      </c>
      <c r="E204" s="24" t="s">
        <v>1385</v>
      </c>
      <c r="F204" s="24" t="s">
        <v>19</v>
      </c>
      <c r="G204" s="24" t="s">
        <v>511</v>
      </c>
      <c r="H204" s="6">
        <v>38.299999999999997</v>
      </c>
      <c r="K204" s="6">
        <v>38.299999999999997</v>
      </c>
      <c r="M204" s="6">
        <v>40.239999999999995</v>
      </c>
      <c r="P204" s="6">
        <v>40.239999999999995</v>
      </c>
      <c r="R204" s="82"/>
      <c r="S204" s="6" t="e">
        <f>#REF!*#REF!</f>
        <v>#REF!</v>
      </c>
      <c r="T204" s="6" t="e">
        <f>(H204+I204)*#REF!</f>
        <v>#REF!</v>
      </c>
      <c r="X204" s="82"/>
      <c r="Y204" s="6" t="e">
        <f>#REF!*#REF!</f>
        <v>#REF!</v>
      </c>
      <c r="Z204" s="6" t="e">
        <f>(M204+N204)*#REF!</f>
        <v>#REF!</v>
      </c>
    </row>
    <row r="205" spans="1:26" x14ac:dyDescent="0.25">
      <c r="A205" s="23">
        <v>201</v>
      </c>
      <c r="B205" s="23">
        <v>140967</v>
      </c>
      <c r="C205" s="24" t="s">
        <v>1394</v>
      </c>
      <c r="D205" s="24" t="s">
        <v>1395</v>
      </c>
      <c r="E205" s="24" t="s">
        <v>1385</v>
      </c>
      <c r="F205" s="24" t="s">
        <v>19</v>
      </c>
      <c r="G205" s="24" t="s">
        <v>888</v>
      </c>
      <c r="H205" s="6">
        <v>43.97</v>
      </c>
      <c r="K205" s="6">
        <v>43.97</v>
      </c>
      <c r="M205" s="6">
        <v>46.199999999999996</v>
      </c>
      <c r="P205" s="6">
        <v>46.199999999999996</v>
      </c>
      <c r="R205" s="82"/>
      <c r="S205" s="6" t="e">
        <f>#REF!*#REF!</f>
        <v>#REF!</v>
      </c>
      <c r="T205" s="6" t="e">
        <f>(H205+I205)*#REF!</f>
        <v>#REF!</v>
      </c>
      <c r="X205" s="82"/>
      <c r="Y205" s="6" t="e">
        <f>#REF!*#REF!</f>
        <v>#REF!</v>
      </c>
      <c r="Z205" s="6" t="e">
        <f>(M205+N205)*#REF!</f>
        <v>#REF!</v>
      </c>
    </row>
    <row r="206" spans="1:26" x14ac:dyDescent="0.25">
      <c r="A206" s="23">
        <v>202</v>
      </c>
      <c r="B206" s="23">
        <v>102242</v>
      </c>
      <c r="C206" s="24" t="s">
        <v>1397</v>
      </c>
      <c r="D206" s="24" t="s">
        <v>1398</v>
      </c>
      <c r="E206" s="24" t="s">
        <v>1385</v>
      </c>
      <c r="F206" s="24" t="s">
        <v>19</v>
      </c>
      <c r="G206" s="24" t="s">
        <v>1399</v>
      </c>
      <c r="H206" s="6">
        <v>42.05</v>
      </c>
      <c r="K206" s="6">
        <v>42.05</v>
      </c>
      <c r="M206" s="6">
        <v>44.169999999999995</v>
      </c>
      <c r="P206" s="6">
        <v>44.169999999999995</v>
      </c>
      <c r="R206" s="82"/>
      <c r="S206" s="6" t="e">
        <f>#REF!*#REF!</f>
        <v>#REF!</v>
      </c>
      <c r="T206" s="6" t="e">
        <f>(H206+I206)*#REF!</f>
        <v>#REF!</v>
      </c>
      <c r="X206" s="82"/>
      <c r="Y206" s="6" t="e">
        <f>#REF!*#REF!</f>
        <v>#REF!</v>
      </c>
      <c r="Z206" s="6" t="e">
        <f>(M206+N206)*#REF!</f>
        <v>#REF!</v>
      </c>
    </row>
    <row r="207" spans="1:26" x14ac:dyDescent="0.25">
      <c r="A207" s="23">
        <v>203</v>
      </c>
      <c r="B207" s="23">
        <v>404034</v>
      </c>
      <c r="C207" s="23">
        <v>5150021027</v>
      </c>
      <c r="D207" s="24" t="s">
        <v>1401</v>
      </c>
      <c r="E207" s="24" t="s">
        <v>1402</v>
      </c>
      <c r="F207" s="24" t="s">
        <v>19</v>
      </c>
      <c r="G207" s="24" t="s">
        <v>1403</v>
      </c>
      <c r="H207" s="6">
        <v>96.300000000000011</v>
      </c>
      <c r="J207" s="109">
        <v>-4.95</v>
      </c>
      <c r="K207" s="6">
        <v>91.350000000000009</v>
      </c>
      <c r="M207" s="6">
        <v>101.17</v>
      </c>
      <c r="O207" s="109">
        <v>-4.95</v>
      </c>
      <c r="P207" s="6">
        <v>96.22</v>
      </c>
      <c r="R207" s="82"/>
      <c r="S207" s="6" t="e">
        <f>#REF!*#REF!</f>
        <v>#REF!</v>
      </c>
      <c r="T207" s="6" t="e">
        <f>(H207+I207)*#REF!</f>
        <v>#REF!</v>
      </c>
      <c r="X207" s="82"/>
      <c r="Y207" s="6" t="e">
        <f>#REF!*#REF!</f>
        <v>#REF!</v>
      </c>
      <c r="Z207" s="6" t="e">
        <f>(M207+N207)*#REF!</f>
        <v>#REF!</v>
      </c>
    </row>
    <row r="208" spans="1:26" x14ac:dyDescent="0.25">
      <c r="A208" s="23">
        <v>204</v>
      </c>
      <c r="B208" s="23">
        <v>404035</v>
      </c>
      <c r="C208" s="23">
        <v>5150021028</v>
      </c>
      <c r="D208" s="24" t="s">
        <v>1405</v>
      </c>
      <c r="E208" s="24" t="s">
        <v>1402</v>
      </c>
      <c r="F208" s="24" t="s">
        <v>19</v>
      </c>
      <c r="G208" s="24" t="s">
        <v>1403</v>
      </c>
      <c r="H208" s="6">
        <v>100.98</v>
      </c>
      <c r="J208" s="109">
        <v>-4.95</v>
      </c>
      <c r="K208" s="6">
        <v>96.03</v>
      </c>
      <c r="M208" s="6">
        <v>106.10000000000001</v>
      </c>
      <c r="O208" s="109">
        <v>-4.95</v>
      </c>
      <c r="P208" s="6">
        <v>101.15</v>
      </c>
      <c r="R208" s="82"/>
      <c r="S208" s="6" t="e">
        <f>#REF!*#REF!</f>
        <v>#REF!</v>
      </c>
      <c r="T208" s="6" t="e">
        <f>(H208+I208)*#REF!</f>
        <v>#REF!</v>
      </c>
      <c r="X208" s="82"/>
      <c r="Y208" s="6" t="e">
        <f>#REF!*#REF!</f>
        <v>#REF!</v>
      </c>
      <c r="Z208" s="6" t="e">
        <f>(M208+N208)*#REF!</f>
        <v>#REF!</v>
      </c>
    </row>
    <row r="209" spans="1:26" x14ac:dyDescent="0.25">
      <c r="A209" s="23">
        <v>205</v>
      </c>
      <c r="B209" s="23">
        <v>404614</v>
      </c>
      <c r="C209" s="23">
        <v>5150006960</v>
      </c>
      <c r="D209" s="24" t="s">
        <v>1401</v>
      </c>
      <c r="E209" s="24" t="s">
        <v>1402</v>
      </c>
      <c r="F209" s="24" t="s">
        <v>19</v>
      </c>
      <c r="G209" s="24" t="s">
        <v>1407</v>
      </c>
      <c r="H209" s="6">
        <v>53.07</v>
      </c>
      <c r="J209" s="109">
        <v>-2.48</v>
      </c>
      <c r="K209" s="6">
        <v>50.59</v>
      </c>
      <c r="M209" s="6">
        <v>55.76</v>
      </c>
      <c r="O209" s="109">
        <v>-2.48</v>
      </c>
      <c r="P209" s="6">
        <v>53.28</v>
      </c>
      <c r="R209" s="82"/>
      <c r="S209" s="6" t="e">
        <f>#REF!*#REF!</f>
        <v>#REF!</v>
      </c>
      <c r="T209" s="6" t="e">
        <f>(H209+I209)*#REF!</f>
        <v>#REF!</v>
      </c>
      <c r="X209" s="82"/>
      <c r="Y209" s="6" t="e">
        <f>#REF!*#REF!</f>
        <v>#REF!</v>
      </c>
      <c r="Z209" s="6" t="e">
        <f>(M209+N209)*#REF!</f>
        <v>#REF!</v>
      </c>
    </row>
    <row r="210" spans="1:26" x14ac:dyDescent="0.25">
      <c r="A210" s="23">
        <v>206</v>
      </c>
      <c r="B210" s="23">
        <v>404615</v>
      </c>
      <c r="C210" s="23">
        <v>5150006961</v>
      </c>
      <c r="D210" s="24" t="s">
        <v>1405</v>
      </c>
      <c r="E210" s="24" t="s">
        <v>1402</v>
      </c>
      <c r="F210" s="24" t="s">
        <v>19</v>
      </c>
      <c r="G210" s="24" t="s">
        <v>1407</v>
      </c>
      <c r="H210" s="6">
        <v>55.41</v>
      </c>
      <c r="J210" s="109">
        <v>-2.48</v>
      </c>
      <c r="K210" s="6">
        <v>52.93</v>
      </c>
      <c r="M210" s="6">
        <v>58.21</v>
      </c>
      <c r="O210" s="109">
        <v>-2.48</v>
      </c>
      <c r="P210" s="6">
        <v>55.730000000000004</v>
      </c>
      <c r="R210" s="82"/>
      <c r="S210" s="6" t="e">
        <f>#REF!*#REF!</f>
        <v>#REF!</v>
      </c>
      <c r="T210" s="6" t="e">
        <f>(H210+I210)*#REF!</f>
        <v>#REF!</v>
      </c>
      <c r="X210" s="82"/>
      <c r="Y210" s="6" t="e">
        <f>#REF!*#REF!</f>
        <v>#REF!</v>
      </c>
      <c r="Z210" s="6" t="e">
        <f>(M210+N210)*#REF!</f>
        <v>#REF!</v>
      </c>
    </row>
    <row r="211" spans="1:26" x14ac:dyDescent="0.25">
      <c r="A211" s="23">
        <v>207</v>
      </c>
      <c r="B211" s="23">
        <v>239326</v>
      </c>
      <c r="C211" s="24" t="s">
        <v>1410</v>
      </c>
      <c r="D211" s="24" t="s">
        <v>1411</v>
      </c>
      <c r="E211" s="24" t="s">
        <v>1412</v>
      </c>
      <c r="F211" s="24" t="s">
        <v>19</v>
      </c>
      <c r="G211" s="24" t="s">
        <v>1413</v>
      </c>
      <c r="H211" s="6">
        <v>68.660000000000011</v>
      </c>
      <c r="K211" s="6">
        <v>68.660000000000011</v>
      </c>
      <c r="M211" s="6">
        <v>72.14</v>
      </c>
      <c r="P211" s="6">
        <v>72.14</v>
      </c>
      <c r="R211" s="82"/>
      <c r="S211" s="6" t="e">
        <f>#REF!*#REF!</f>
        <v>#REF!</v>
      </c>
      <c r="T211" s="6" t="e">
        <f>(H211+I211)*#REF!</f>
        <v>#REF!</v>
      </c>
      <c r="X211" s="82"/>
      <c r="Y211" s="6" t="e">
        <f>#REF!*#REF!</f>
        <v>#REF!</v>
      </c>
      <c r="Z211" s="6" t="e">
        <f>(M211+N211)*#REF!</f>
        <v>#REF!</v>
      </c>
    </row>
    <row r="212" spans="1:26" x14ac:dyDescent="0.25">
      <c r="A212" s="23">
        <v>208</v>
      </c>
      <c r="B212" s="23">
        <v>201994</v>
      </c>
      <c r="C212" s="24" t="s">
        <v>1415</v>
      </c>
      <c r="D212" s="24" t="s">
        <v>1417</v>
      </c>
      <c r="E212" s="24" t="s">
        <v>1416</v>
      </c>
      <c r="F212" s="24" t="s">
        <v>19</v>
      </c>
      <c r="G212" s="24" t="s">
        <v>1418</v>
      </c>
      <c r="H212" s="6">
        <v>20.610000000000003</v>
      </c>
      <c r="K212" s="6">
        <v>20.610000000000003</v>
      </c>
      <c r="M212" s="6">
        <v>21.66</v>
      </c>
      <c r="P212" s="6">
        <v>21.66</v>
      </c>
      <c r="R212" s="82"/>
      <c r="S212" s="6" t="e">
        <f>#REF!*#REF!</f>
        <v>#REF!</v>
      </c>
      <c r="T212" s="6" t="e">
        <f>(H212+I212)*#REF!</f>
        <v>#REF!</v>
      </c>
      <c r="X212" s="82"/>
      <c r="Y212" s="6" t="e">
        <f>#REF!*#REF!</f>
        <v>#REF!</v>
      </c>
      <c r="Z212" s="6" t="e">
        <f>(M212+N212)*#REF!</f>
        <v>#REF!</v>
      </c>
    </row>
    <row r="213" spans="1:26" x14ac:dyDescent="0.25">
      <c r="A213" s="23">
        <v>209</v>
      </c>
      <c r="B213" s="23">
        <v>409773</v>
      </c>
      <c r="C213" s="23">
        <v>40491</v>
      </c>
      <c r="D213" s="24" t="s">
        <v>1420</v>
      </c>
      <c r="E213" s="24" t="s">
        <v>1421</v>
      </c>
      <c r="F213" s="24" t="s">
        <v>19</v>
      </c>
      <c r="G213" s="24" t="s">
        <v>1422</v>
      </c>
      <c r="H213" s="77" t="s">
        <v>1666</v>
      </c>
      <c r="M213" s="77" t="s">
        <v>1666</v>
      </c>
      <c r="R213" s="77" t="s">
        <v>1666</v>
      </c>
      <c r="X213" s="77" t="s">
        <v>1666</v>
      </c>
    </row>
    <row r="214" spans="1:26" x14ac:dyDescent="0.25">
      <c r="A214" s="23">
        <v>210</v>
      </c>
      <c r="B214" s="23">
        <v>409779</v>
      </c>
      <c r="C214" s="23">
        <v>40490</v>
      </c>
      <c r="D214" s="24" t="s">
        <v>1424</v>
      </c>
      <c r="E214" s="24" t="s">
        <v>1421</v>
      </c>
      <c r="F214" s="24" t="s">
        <v>19</v>
      </c>
      <c r="G214" s="24" t="s">
        <v>1425</v>
      </c>
      <c r="H214" s="6">
        <v>95.940000000000012</v>
      </c>
      <c r="J214" s="109">
        <v>-9.7899999999999991</v>
      </c>
      <c r="K214" s="6">
        <v>86.15</v>
      </c>
      <c r="M214" s="6">
        <v>100.80000000000001</v>
      </c>
      <c r="O214" s="109">
        <v>-9.7899999999999991</v>
      </c>
      <c r="P214" s="6">
        <v>91.010000000000019</v>
      </c>
      <c r="R214" s="82"/>
      <c r="S214" s="6" t="e">
        <f>#REF!*#REF!</f>
        <v>#REF!</v>
      </c>
      <c r="T214" s="6" t="e">
        <f>(H214+I214)*#REF!</f>
        <v>#REF!</v>
      </c>
      <c r="X214" s="82"/>
      <c r="Y214" s="6" t="e">
        <f>#REF!*#REF!</f>
        <v>#REF!</v>
      </c>
      <c r="Z214" s="6" t="e">
        <f>(M214+N214)*#REF!</f>
        <v>#REF!</v>
      </c>
    </row>
    <row r="215" spans="1:26" x14ac:dyDescent="0.25">
      <c r="A215" s="23">
        <v>211</v>
      </c>
      <c r="B215" s="23">
        <v>409780</v>
      </c>
      <c r="C215" s="23">
        <v>40497</v>
      </c>
      <c r="D215" s="24" t="s">
        <v>1427</v>
      </c>
      <c r="E215" s="24" t="s">
        <v>1421</v>
      </c>
      <c r="F215" s="24" t="s">
        <v>19</v>
      </c>
      <c r="G215" s="24" t="s">
        <v>1227</v>
      </c>
      <c r="H215" s="6">
        <v>75.190000000000012</v>
      </c>
      <c r="J215" s="109">
        <v>-7.53</v>
      </c>
      <c r="K215" s="6">
        <v>67.660000000000011</v>
      </c>
      <c r="M215" s="6">
        <v>79</v>
      </c>
      <c r="O215" s="109">
        <v>-7.53</v>
      </c>
      <c r="P215" s="6">
        <v>71.47</v>
      </c>
      <c r="R215" s="82"/>
      <c r="S215" s="6" t="e">
        <f>#REF!*#REF!</f>
        <v>#REF!</v>
      </c>
      <c r="T215" s="6" t="e">
        <f>(H215+I215)*#REF!</f>
        <v>#REF!</v>
      </c>
      <c r="X215" s="82"/>
      <c r="Y215" s="6" t="e">
        <f>#REF!*#REF!</f>
        <v>#REF!</v>
      </c>
      <c r="Z215" s="6" t="e">
        <f>(M215+N215)*#REF!</f>
        <v>#REF!</v>
      </c>
    </row>
    <row r="216" spans="1:26" x14ac:dyDescent="0.25">
      <c r="A216" s="23">
        <v>212</v>
      </c>
      <c r="B216" s="23">
        <v>406340</v>
      </c>
      <c r="C216" s="23">
        <v>40928</v>
      </c>
      <c r="D216" s="24" t="s">
        <v>1429</v>
      </c>
      <c r="E216" s="24" t="s">
        <v>1421</v>
      </c>
      <c r="F216" s="24" t="s">
        <v>19</v>
      </c>
      <c r="G216" s="24" t="s">
        <v>1030</v>
      </c>
      <c r="H216" s="6">
        <v>115.36</v>
      </c>
      <c r="J216" s="109">
        <v>-20.27</v>
      </c>
      <c r="K216" s="6">
        <v>95.09</v>
      </c>
      <c r="M216" s="6">
        <v>121.2</v>
      </c>
      <c r="O216" s="109">
        <v>-20.27</v>
      </c>
      <c r="P216" s="6">
        <v>100.93</v>
      </c>
      <c r="R216" s="82"/>
      <c r="S216" s="6" t="e">
        <f>#REF!*#REF!</f>
        <v>#REF!</v>
      </c>
      <c r="T216" s="6" t="e">
        <f>(H216+I216)*#REF!</f>
        <v>#REF!</v>
      </c>
      <c r="X216" s="82"/>
      <c r="Y216" s="6" t="e">
        <f>#REF!*#REF!</f>
        <v>#REF!</v>
      </c>
      <c r="Z216" s="6" t="e">
        <f>(M216+N216)*#REF!</f>
        <v>#REF!</v>
      </c>
    </row>
    <row r="217" spans="1:26" x14ac:dyDescent="0.25">
      <c r="A217" s="23">
        <v>213</v>
      </c>
      <c r="B217" s="23">
        <v>406919</v>
      </c>
      <c r="C217" s="23">
        <v>51039</v>
      </c>
      <c r="D217" s="24" t="s">
        <v>1431</v>
      </c>
      <c r="E217" s="24" t="s">
        <v>1421</v>
      </c>
      <c r="F217" s="24" t="s">
        <v>19</v>
      </c>
      <c r="G217" s="24" t="s">
        <v>1432</v>
      </c>
      <c r="H217" s="6">
        <v>88.47</v>
      </c>
      <c r="J217" s="109">
        <v>-9.5</v>
      </c>
      <c r="K217" s="6">
        <v>78.97</v>
      </c>
      <c r="M217" s="6">
        <v>92.95</v>
      </c>
      <c r="O217" s="109">
        <v>-9.5</v>
      </c>
      <c r="P217" s="6">
        <v>83.45</v>
      </c>
      <c r="R217" s="82"/>
      <c r="S217" s="6" t="e">
        <f>#REF!*#REF!</f>
        <v>#REF!</v>
      </c>
      <c r="T217" s="6" t="e">
        <f>(H217+I217)*#REF!</f>
        <v>#REF!</v>
      </c>
      <c r="X217" s="82"/>
      <c r="Y217" s="6" t="e">
        <f>#REF!*#REF!</f>
        <v>#REF!</v>
      </c>
      <c r="Z217" s="6" t="e">
        <f>(M217+N217)*#REF!</f>
        <v>#REF!</v>
      </c>
    </row>
    <row r="218" spans="1:26" x14ac:dyDescent="0.25">
      <c r="A218" s="23">
        <v>214</v>
      </c>
      <c r="B218" s="23">
        <v>409765</v>
      </c>
      <c r="C218" s="23">
        <v>41927</v>
      </c>
      <c r="D218" s="24" t="s">
        <v>1434</v>
      </c>
      <c r="E218" s="24" t="s">
        <v>1421</v>
      </c>
      <c r="F218" s="24" t="s">
        <v>19</v>
      </c>
      <c r="G218" s="24" t="s">
        <v>1030</v>
      </c>
      <c r="H218" s="6">
        <v>106.36</v>
      </c>
      <c r="J218" s="109">
        <v>-24.44</v>
      </c>
      <c r="K218" s="6">
        <v>81.92</v>
      </c>
      <c r="M218" s="6">
        <v>111.74000000000001</v>
      </c>
      <c r="O218" s="109">
        <v>-24.44</v>
      </c>
      <c r="P218" s="6">
        <v>87.300000000000011</v>
      </c>
      <c r="R218" s="82"/>
      <c r="S218" s="6" t="e">
        <f>#REF!*#REF!</f>
        <v>#REF!</v>
      </c>
      <c r="T218" s="6" t="e">
        <f>(H218+I218)*#REF!</f>
        <v>#REF!</v>
      </c>
      <c r="X218" s="82"/>
      <c r="Y218" s="6" t="e">
        <f>#REF!*#REF!</f>
        <v>#REF!</v>
      </c>
      <c r="Z218" s="6" t="e">
        <f>(M218+N218)*#REF!</f>
        <v>#REF!</v>
      </c>
    </row>
    <row r="219" spans="1:26" x14ac:dyDescent="0.25">
      <c r="A219" s="23">
        <v>215</v>
      </c>
      <c r="B219" s="23">
        <v>410088</v>
      </c>
      <c r="C219" s="23">
        <v>40265</v>
      </c>
      <c r="D219" s="24" t="s">
        <v>1436</v>
      </c>
      <c r="E219" s="24" t="s">
        <v>1421</v>
      </c>
      <c r="F219" s="24" t="s">
        <v>19</v>
      </c>
      <c r="G219" s="24" t="s">
        <v>1437</v>
      </c>
      <c r="H219" s="6">
        <v>149.94999999999999</v>
      </c>
      <c r="J219" s="109">
        <v>-18.62</v>
      </c>
      <c r="K219" s="6">
        <v>131.32999999999998</v>
      </c>
      <c r="M219" s="6">
        <v>157.54</v>
      </c>
      <c r="O219" s="109">
        <v>-18.62</v>
      </c>
      <c r="P219" s="6">
        <v>138.91999999999999</v>
      </c>
      <c r="R219" s="82"/>
      <c r="S219" s="6" t="e">
        <f>#REF!*#REF!</f>
        <v>#REF!</v>
      </c>
      <c r="T219" s="6" t="e">
        <f>(H219+I219)*#REF!</f>
        <v>#REF!</v>
      </c>
      <c r="X219" s="82"/>
      <c r="Y219" s="6" t="e">
        <f>#REF!*#REF!</f>
        <v>#REF!</v>
      </c>
      <c r="Z219" s="6" t="e">
        <f>(M219+N219)*#REF!</f>
        <v>#REF!</v>
      </c>
    </row>
    <row r="220" spans="1:26" x14ac:dyDescent="0.25">
      <c r="A220" s="23">
        <v>216</v>
      </c>
      <c r="B220" s="23">
        <v>102365</v>
      </c>
      <c r="C220" s="23">
        <v>6070</v>
      </c>
      <c r="D220" s="24" t="s">
        <v>1440</v>
      </c>
      <c r="E220" s="24" t="s">
        <v>1439</v>
      </c>
      <c r="F220" s="24" t="s">
        <v>19</v>
      </c>
      <c r="G220" s="24" t="s">
        <v>1441</v>
      </c>
      <c r="H220" s="6">
        <v>40.29</v>
      </c>
      <c r="K220" s="6">
        <v>40.29</v>
      </c>
      <c r="M220" s="6">
        <v>42.33</v>
      </c>
      <c r="P220" s="6">
        <v>42.33</v>
      </c>
      <c r="R220" s="82"/>
      <c r="S220" s="6" t="e">
        <f>#REF!*#REF!</f>
        <v>#REF!</v>
      </c>
      <c r="T220" s="6" t="e">
        <f>(H220+I220)*#REF!</f>
        <v>#REF!</v>
      </c>
      <c r="X220" s="82"/>
      <c r="Y220" s="6" t="e">
        <f>#REF!*#REF!</f>
        <v>#REF!</v>
      </c>
      <c r="Z220" s="6" t="e">
        <f>(M220+N220)*#REF!</f>
        <v>#REF!</v>
      </c>
    </row>
    <row r="221" spans="1:26" x14ac:dyDescent="0.25">
      <c r="A221" s="23">
        <v>217</v>
      </c>
      <c r="B221" s="23">
        <v>134729</v>
      </c>
      <c r="C221" s="23">
        <v>19000</v>
      </c>
      <c r="D221" s="24" t="s">
        <v>1443</v>
      </c>
      <c r="E221" s="24" t="s">
        <v>1439</v>
      </c>
      <c r="F221" s="24" t="s">
        <v>19</v>
      </c>
      <c r="G221" s="24" t="s">
        <v>1444</v>
      </c>
      <c r="H221" s="6">
        <v>44.94</v>
      </c>
      <c r="K221" s="6">
        <v>44.94</v>
      </c>
      <c r="M221" s="6">
        <v>47.21</v>
      </c>
      <c r="P221" s="6">
        <v>47.21</v>
      </c>
      <c r="R221" s="82"/>
      <c r="S221" s="6" t="e">
        <f>#REF!*#REF!</f>
        <v>#REF!</v>
      </c>
      <c r="T221" s="6" t="e">
        <f>(H221+I221)*#REF!</f>
        <v>#REF!</v>
      </c>
      <c r="X221" s="82"/>
      <c r="Y221" s="6" t="e">
        <f>#REF!*#REF!</f>
        <v>#REF!</v>
      </c>
      <c r="Z221" s="6" t="e">
        <f>(M221+N221)*#REF!</f>
        <v>#REF!</v>
      </c>
    </row>
    <row r="222" spans="1:26" x14ac:dyDescent="0.25">
      <c r="A222" s="23">
        <v>218</v>
      </c>
      <c r="B222" s="23">
        <v>134731</v>
      </c>
      <c r="C222" s="23">
        <v>6075</v>
      </c>
      <c r="D222" s="24" t="s">
        <v>1446</v>
      </c>
      <c r="E222" s="24" t="s">
        <v>1439</v>
      </c>
      <c r="F222" s="24" t="s">
        <v>19</v>
      </c>
      <c r="G222" s="24" t="s">
        <v>1447</v>
      </c>
      <c r="H222" s="77" t="s">
        <v>1666</v>
      </c>
      <c r="M222" s="77" t="s">
        <v>1666</v>
      </c>
      <c r="R222" s="77" t="s">
        <v>1666</v>
      </c>
      <c r="X222" s="77" t="s">
        <v>1666</v>
      </c>
    </row>
    <row r="223" spans="1:26" x14ac:dyDescent="0.25">
      <c r="A223" s="23">
        <v>218</v>
      </c>
      <c r="B223" s="23">
        <v>149389</v>
      </c>
      <c r="C223" s="23">
        <v>7505</v>
      </c>
      <c r="D223" s="24" t="s">
        <v>1446</v>
      </c>
      <c r="E223" s="24" t="s">
        <v>1439</v>
      </c>
      <c r="F223" s="24" t="s">
        <v>19</v>
      </c>
      <c r="G223" s="67" t="s">
        <v>1456</v>
      </c>
      <c r="H223" s="6">
        <v>55.11</v>
      </c>
      <c r="K223" s="6">
        <v>55.11</v>
      </c>
      <c r="M223" s="6">
        <v>57.9</v>
      </c>
      <c r="P223" s="6">
        <v>57.9</v>
      </c>
      <c r="R223" s="82"/>
      <c r="S223" s="6" t="e">
        <f>#REF!*#REF!</f>
        <v>#REF!</v>
      </c>
      <c r="T223" s="6" t="e">
        <f>(H223+I223)*#REF!</f>
        <v>#REF!</v>
      </c>
      <c r="X223" s="82"/>
      <c r="Y223" s="6" t="e">
        <f>#REF!*#REF!</f>
        <v>#REF!</v>
      </c>
      <c r="Z223" s="6" t="e">
        <f>(M223+N223)*#REF!</f>
        <v>#REF!</v>
      </c>
    </row>
    <row r="224" spans="1:26" x14ac:dyDescent="0.25">
      <c r="A224" s="23">
        <v>219</v>
      </c>
      <c r="B224" s="23">
        <v>139661</v>
      </c>
      <c r="C224" s="23">
        <v>7787</v>
      </c>
      <c r="D224" s="24" t="s">
        <v>1449</v>
      </c>
      <c r="E224" s="24" t="s">
        <v>1439</v>
      </c>
      <c r="F224" s="24" t="s">
        <v>19</v>
      </c>
      <c r="G224" s="24" t="s">
        <v>1450</v>
      </c>
      <c r="H224" s="6">
        <v>69.410000000000011</v>
      </c>
      <c r="K224" s="6">
        <v>69.410000000000011</v>
      </c>
      <c r="M224" s="6">
        <v>72.92</v>
      </c>
      <c r="P224" s="6">
        <v>72.92</v>
      </c>
      <c r="R224" s="82"/>
      <c r="S224" s="6" t="e">
        <f>#REF!*#REF!</f>
        <v>#REF!</v>
      </c>
      <c r="T224" s="6" t="e">
        <f>(H224+I224)*#REF!</f>
        <v>#REF!</v>
      </c>
      <c r="X224" s="82"/>
      <c r="Y224" s="6" t="e">
        <f>#REF!*#REF!</f>
        <v>#REF!</v>
      </c>
      <c r="Z224" s="6" t="e">
        <f>(M224+N224)*#REF!</f>
        <v>#REF!</v>
      </c>
    </row>
    <row r="225" spans="1:26" x14ac:dyDescent="0.25">
      <c r="A225" s="23">
        <v>220</v>
      </c>
      <c r="B225" s="23">
        <v>139662</v>
      </c>
      <c r="C225" s="23">
        <v>7786</v>
      </c>
      <c r="D225" s="24" t="s">
        <v>1452</v>
      </c>
      <c r="E225" s="24" t="s">
        <v>1439</v>
      </c>
      <c r="F225" s="24" t="s">
        <v>19</v>
      </c>
      <c r="G225" s="24" t="s">
        <v>1450</v>
      </c>
      <c r="H225" s="6">
        <v>77.38000000000001</v>
      </c>
      <c r="K225" s="6">
        <v>77.38000000000001</v>
      </c>
      <c r="M225" s="6">
        <v>81.300000000000011</v>
      </c>
      <c r="P225" s="6">
        <v>81.300000000000011</v>
      </c>
      <c r="R225" s="82"/>
      <c r="S225" s="6" t="e">
        <f>#REF!*#REF!</f>
        <v>#REF!</v>
      </c>
      <c r="T225" s="6" t="e">
        <f>(H225+I225)*#REF!</f>
        <v>#REF!</v>
      </c>
      <c r="X225" s="82"/>
      <c r="Y225" s="6" t="e">
        <f>#REF!*#REF!</f>
        <v>#REF!</v>
      </c>
      <c r="Z225" s="6" t="e">
        <f>(M225+N225)*#REF!</f>
        <v>#REF!</v>
      </c>
    </row>
    <row r="226" spans="1:26" x14ac:dyDescent="0.25">
      <c r="A226" s="23">
        <v>221</v>
      </c>
      <c r="B226" s="24" t="s">
        <v>838</v>
      </c>
      <c r="C226" s="67"/>
      <c r="D226" s="24"/>
      <c r="E226" s="24"/>
      <c r="F226" s="24"/>
      <c r="G226" s="24" t="s">
        <v>15</v>
      </c>
      <c r="H226" s="77" t="s">
        <v>1666</v>
      </c>
      <c r="M226" s="77" t="s">
        <v>1666</v>
      </c>
      <c r="R226" s="77" t="s">
        <v>1666</v>
      </c>
      <c r="X226" s="77" t="s">
        <v>1666</v>
      </c>
    </row>
    <row r="227" spans="1:26" x14ac:dyDescent="0.25">
      <c r="A227" s="23">
        <v>222</v>
      </c>
      <c r="B227" s="23">
        <v>149384</v>
      </c>
      <c r="C227" s="23">
        <v>7501</v>
      </c>
      <c r="D227" s="24" t="s">
        <v>1455</v>
      </c>
      <c r="E227" s="24" t="s">
        <v>1439</v>
      </c>
      <c r="F227" s="24" t="s">
        <v>19</v>
      </c>
      <c r="G227" s="24" t="s">
        <v>1456</v>
      </c>
      <c r="H227" s="6">
        <v>53.96</v>
      </c>
      <c r="K227" s="6">
        <v>53.96</v>
      </c>
      <c r="M227" s="6">
        <v>56.69</v>
      </c>
      <c r="P227" s="6">
        <v>56.69</v>
      </c>
      <c r="R227" s="82"/>
      <c r="S227" s="6" t="e">
        <f>#REF!*#REF!</f>
        <v>#REF!</v>
      </c>
      <c r="T227" s="6" t="e">
        <f>(H227+I227)*#REF!</f>
        <v>#REF!</v>
      </c>
      <c r="X227" s="82"/>
      <c r="Y227" s="6" t="e">
        <f>#REF!*#REF!</f>
        <v>#REF!</v>
      </c>
      <c r="Z227" s="6" t="e">
        <f>(M227+N227)*#REF!</f>
        <v>#REF!</v>
      </c>
    </row>
    <row r="228" spans="1:26" x14ac:dyDescent="0.25">
      <c r="A228" s="23">
        <v>223</v>
      </c>
      <c r="B228" s="23">
        <v>406112</v>
      </c>
      <c r="C228" s="23">
        <v>99851</v>
      </c>
      <c r="D228" s="24" t="s">
        <v>1458</v>
      </c>
      <c r="E228" s="24" t="s">
        <v>1459</v>
      </c>
      <c r="F228" s="24" t="s">
        <v>19</v>
      </c>
      <c r="G228" s="24" t="s">
        <v>1460</v>
      </c>
      <c r="H228" s="6">
        <v>85.26</v>
      </c>
      <c r="J228" s="109">
        <v>-23.39</v>
      </c>
      <c r="K228" s="6">
        <v>61.870000000000005</v>
      </c>
      <c r="M228" s="6">
        <v>89.58</v>
      </c>
      <c r="O228" s="109">
        <v>-23.39</v>
      </c>
      <c r="P228" s="6">
        <v>66.19</v>
      </c>
      <c r="R228" s="82"/>
      <c r="S228" s="6" t="e">
        <f>#REF!*#REF!</f>
        <v>#REF!</v>
      </c>
      <c r="T228" s="6" t="e">
        <f>(H228+I228)*#REF!</f>
        <v>#REF!</v>
      </c>
      <c r="X228" s="82"/>
      <c r="Y228" s="6" t="e">
        <f>#REF!*#REF!</f>
        <v>#REF!</v>
      </c>
      <c r="Z228" s="6" t="e">
        <f>(M228+N228)*#REF!</f>
        <v>#REF!</v>
      </c>
    </row>
    <row r="229" spans="1:26" x14ac:dyDescent="0.25">
      <c r="A229" s="23">
        <v>224</v>
      </c>
      <c r="B229" s="23">
        <v>406899</v>
      </c>
      <c r="C229" s="23">
        <v>99848</v>
      </c>
      <c r="D229" s="24" t="s">
        <v>1462</v>
      </c>
      <c r="E229" s="24" t="s">
        <v>1459</v>
      </c>
      <c r="F229" s="24" t="s">
        <v>19</v>
      </c>
      <c r="G229" s="24" t="s">
        <v>1463</v>
      </c>
      <c r="H229" s="6">
        <v>84.83</v>
      </c>
      <c r="J229" s="109">
        <v>-23.41</v>
      </c>
      <c r="K229" s="6">
        <v>61.42</v>
      </c>
      <c r="M229" s="6">
        <v>89.12</v>
      </c>
      <c r="O229" s="109">
        <v>-23.41</v>
      </c>
      <c r="P229" s="6">
        <v>65.710000000000008</v>
      </c>
      <c r="R229" s="82"/>
      <c r="S229" s="6" t="e">
        <f>#REF!*#REF!</f>
        <v>#REF!</v>
      </c>
      <c r="T229" s="6" t="e">
        <f>(H229+I229)*#REF!</f>
        <v>#REF!</v>
      </c>
      <c r="X229" s="82"/>
      <c r="Y229" s="6" t="e">
        <f>#REF!*#REF!</f>
        <v>#REF!</v>
      </c>
      <c r="Z229" s="6" t="e">
        <f>(M229+N229)*#REF!</f>
        <v>#REF!</v>
      </c>
    </row>
    <row r="230" spans="1:26" x14ac:dyDescent="0.25">
      <c r="A230" s="23">
        <v>225</v>
      </c>
      <c r="B230" s="23">
        <v>403860</v>
      </c>
      <c r="C230" s="23">
        <v>10206</v>
      </c>
      <c r="D230" s="24" t="s">
        <v>1465</v>
      </c>
      <c r="E230" s="24" t="s">
        <v>1466</v>
      </c>
      <c r="F230" s="24" t="s">
        <v>19</v>
      </c>
      <c r="G230" s="24" t="s">
        <v>1467</v>
      </c>
      <c r="H230" s="6">
        <v>92.100000000000009</v>
      </c>
      <c r="J230" s="109">
        <v>-4.34</v>
      </c>
      <c r="K230" s="6">
        <v>87.76</v>
      </c>
      <c r="M230" s="6">
        <v>96.76</v>
      </c>
      <c r="O230" s="109">
        <v>-4.34</v>
      </c>
      <c r="P230" s="6">
        <v>92.42</v>
      </c>
      <c r="R230" s="82"/>
      <c r="S230" s="6" t="e">
        <f>#REF!*#REF!</f>
        <v>#REF!</v>
      </c>
      <c r="T230" s="6" t="e">
        <f>(H230+I230)*#REF!</f>
        <v>#REF!</v>
      </c>
      <c r="X230" s="82"/>
      <c r="Y230" s="6" t="e">
        <f>#REF!*#REF!</f>
        <v>#REF!</v>
      </c>
      <c r="Z230" s="6" t="e">
        <f>(M230+N230)*#REF!</f>
        <v>#REF!</v>
      </c>
    </row>
    <row r="231" spans="1:26" x14ac:dyDescent="0.25">
      <c r="A231" s="23">
        <v>226</v>
      </c>
      <c r="B231" s="23">
        <v>405591</v>
      </c>
      <c r="C231" s="23">
        <v>10102</v>
      </c>
      <c r="D231" s="24" t="s">
        <v>1469</v>
      </c>
      <c r="E231" s="24" t="s">
        <v>1466</v>
      </c>
      <c r="F231" s="24" t="s">
        <v>19</v>
      </c>
      <c r="G231" s="24" t="s">
        <v>1470</v>
      </c>
      <c r="H231" s="6">
        <v>95.17</v>
      </c>
      <c r="J231" s="109">
        <v>-8.65</v>
      </c>
      <c r="K231" s="6">
        <v>86.52</v>
      </c>
      <c r="M231" s="6">
        <v>99.990000000000009</v>
      </c>
      <c r="O231" s="109">
        <v>-8.65</v>
      </c>
      <c r="P231" s="6">
        <v>91.34</v>
      </c>
      <c r="R231" s="82"/>
      <c r="S231" s="6" t="e">
        <f>#REF!*#REF!</f>
        <v>#REF!</v>
      </c>
      <c r="T231" s="6" t="e">
        <f>(H231+I231)*#REF!</f>
        <v>#REF!</v>
      </c>
      <c r="X231" s="82"/>
      <c r="Y231" s="6" t="e">
        <f>#REF!*#REF!</f>
        <v>#REF!</v>
      </c>
      <c r="Z231" s="6" t="e">
        <f>(M231+N231)*#REF!</f>
        <v>#REF!</v>
      </c>
    </row>
    <row r="232" spans="1:26" x14ac:dyDescent="0.25">
      <c r="A232" s="23">
        <v>227</v>
      </c>
      <c r="B232" s="23">
        <v>406036</v>
      </c>
      <c r="C232" s="23">
        <v>10202</v>
      </c>
      <c r="D232" s="24" t="s">
        <v>1472</v>
      </c>
      <c r="E232" s="24" t="s">
        <v>1466</v>
      </c>
      <c r="F232" s="24" t="s">
        <v>19</v>
      </c>
      <c r="G232" s="24" t="s">
        <v>1473</v>
      </c>
      <c r="H232" s="6">
        <v>95.820000000000007</v>
      </c>
      <c r="J232" s="109">
        <v>-4.34</v>
      </c>
      <c r="K232" s="6">
        <v>91.48</v>
      </c>
      <c r="M232" s="6">
        <v>100.67</v>
      </c>
      <c r="O232" s="109">
        <v>-4.34</v>
      </c>
      <c r="P232" s="6">
        <v>96.33</v>
      </c>
      <c r="R232" s="82"/>
      <c r="S232" s="6" t="e">
        <f>#REF!*#REF!</f>
        <v>#REF!</v>
      </c>
      <c r="T232" s="6" t="e">
        <f>(H232+I232)*#REF!</f>
        <v>#REF!</v>
      </c>
      <c r="X232" s="82"/>
      <c r="Y232" s="6" t="e">
        <f>#REF!*#REF!</f>
        <v>#REF!</v>
      </c>
      <c r="Z232" s="6" t="e">
        <f>(M232+N232)*#REF!</f>
        <v>#REF!</v>
      </c>
    </row>
    <row r="233" spans="1:26" x14ac:dyDescent="0.25">
      <c r="A233" s="23">
        <v>228</v>
      </c>
      <c r="B233" s="23">
        <v>133801</v>
      </c>
      <c r="C233" s="23">
        <v>33504</v>
      </c>
      <c r="D233" s="24" t="s">
        <v>1475</v>
      </c>
      <c r="E233" s="24" t="s">
        <v>1466</v>
      </c>
      <c r="F233" s="24" t="s">
        <v>19</v>
      </c>
      <c r="G233" s="24" t="s">
        <v>125</v>
      </c>
      <c r="H233" s="6">
        <v>86.37</v>
      </c>
      <c r="K233" s="6">
        <v>86.37</v>
      </c>
      <c r="M233" s="6">
        <v>90.740000000000009</v>
      </c>
      <c r="P233" s="6">
        <v>90.740000000000009</v>
      </c>
      <c r="R233" s="82"/>
      <c r="S233" s="6" t="e">
        <f>#REF!*#REF!</f>
        <v>#REF!</v>
      </c>
      <c r="T233" s="6" t="e">
        <f>(H233+I233)*#REF!</f>
        <v>#REF!</v>
      </c>
      <c r="X233" s="82"/>
      <c r="Y233" s="6" t="e">
        <f>#REF!*#REF!</f>
        <v>#REF!</v>
      </c>
      <c r="Z233" s="6" t="e">
        <f>(M233+N233)*#REF!</f>
        <v>#REF!</v>
      </c>
    </row>
    <row r="234" spans="1:26" x14ac:dyDescent="0.25">
      <c r="A234" s="23">
        <v>229</v>
      </c>
      <c r="B234" s="23">
        <v>401876</v>
      </c>
      <c r="C234" s="24" t="s">
        <v>1477</v>
      </c>
      <c r="D234" s="24" t="s">
        <v>1478</v>
      </c>
      <c r="E234" s="24" t="s">
        <v>1466</v>
      </c>
      <c r="F234" s="24" t="s">
        <v>19</v>
      </c>
      <c r="G234" s="24" t="s">
        <v>1479</v>
      </c>
      <c r="H234" s="6">
        <v>105.15</v>
      </c>
      <c r="J234" s="109">
        <v>-21.97</v>
      </c>
      <c r="K234" s="6">
        <v>83.18</v>
      </c>
      <c r="M234" s="6">
        <v>110.48</v>
      </c>
      <c r="O234" s="109">
        <v>-21.97</v>
      </c>
      <c r="P234" s="6">
        <v>88.51</v>
      </c>
      <c r="R234" s="82"/>
      <c r="S234" s="6" t="e">
        <f>#REF!*#REF!</f>
        <v>#REF!</v>
      </c>
      <c r="T234" s="6" t="e">
        <f>(H234+I234)*#REF!</f>
        <v>#REF!</v>
      </c>
      <c r="X234" s="82"/>
      <c r="Y234" s="6" t="e">
        <f>#REF!*#REF!</f>
        <v>#REF!</v>
      </c>
      <c r="Z234" s="6" t="e">
        <f>(M234+N234)*#REF!</f>
        <v>#REF!</v>
      </c>
    </row>
    <row r="235" spans="1:26" x14ac:dyDescent="0.25">
      <c r="A235" s="23">
        <v>230</v>
      </c>
      <c r="B235" s="23">
        <v>403859</v>
      </c>
      <c r="C235" s="23">
        <v>10101</v>
      </c>
      <c r="D235" s="24" t="s">
        <v>1481</v>
      </c>
      <c r="E235" s="24" t="s">
        <v>1466</v>
      </c>
      <c r="F235" s="24" t="s">
        <v>19</v>
      </c>
      <c r="G235" s="24" t="s">
        <v>1482</v>
      </c>
      <c r="H235" s="6">
        <v>89.86</v>
      </c>
      <c r="J235" s="109">
        <v>-11.69</v>
      </c>
      <c r="K235" s="6">
        <v>78.17</v>
      </c>
      <c r="M235" s="6">
        <v>94.42</v>
      </c>
      <c r="O235" s="109">
        <v>-11.69</v>
      </c>
      <c r="P235" s="6">
        <v>82.73</v>
      </c>
      <c r="R235" s="82"/>
      <c r="S235" s="6" t="e">
        <f>#REF!*#REF!</f>
        <v>#REF!</v>
      </c>
      <c r="T235" s="6" t="e">
        <f>(H235+I235)*#REF!</f>
        <v>#REF!</v>
      </c>
      <c r="X235" s="82"/>
      <c r="Y235" s="6" t="e">
        <f>#REF!*#REF!</f>
        <v>#REF!</v>
      </c>
      <c r="Z235" s="6" t="e">
        <f>(M235+N235)*#REF!</f>
        <v>#REF!</v>
      </c>
    </row>
    <row r="236" spans="1:26" x14ac:dyDescent="0.25">
      <c r="A236" s="23">
        <v>231</v>
      </c>
      <c r="B236" s="23">
        <v>406828</v>
      </c>
      <c r="C236" s="23">
        <v>53206</v>
      </c>
      <c r="D236" s="24" t="s">
        <v>1484</v>
      </c>
      <c r="E236" s="24" t="s">
        <v>1466</v>
      </c>
      <c r="F236" s="24" t="s">
        <v>19</v>
      </c>
      <c r="G236" s="24" t="s">
        <v>267</v>
      </c>
      <c r="H236" s="6">
        <v>110.38000000000001</v>
      </c>
      <c r="J236" s="109">
        <v>-23.37</v>
      </c>
      <c r="K236" s="6">
        <v>87.01</v>
      </c>
      <c r="M236" s="6">
        <v>115.97</v>
      </c>
      <c r="O236" s="109">
        <v>-23.37</v>
      </c>
      <c r="P236" s="6">
        <v>92.6</v>
      </c>
      <c r="R236" s="82"/>
      <c r="S236" s="6" t="e">
        <f>#REF!*#REF!</f>
        <v>#REF!</v>
      </c>
      <c r="T236" s="6" t="e">
        <f>(H236+I236)*#REF!</f>
        <v>#REF!</v>
      </c>
      <c r="X236" s="82"/>
      <c r="Y236" s="6" t="e">
        <f>#REF!*#REF!</f>
        <v>#REF!</v>
      </c>
      <c r="Z236" s="6" t="e">
        <f>(M236+N236)*#REF!</f>
        <v>#REF!</v>
      </c>
    </row>
    <row r="237" spans="1:26" x14ac:dyDescent="0.25">
      <c r="A237" s="23">
        <v>232</v>
      </c>
      <c r="B237" s="23">
        <v>403861</v>
      </c>
      <c r="C237" s="23">
        <v>70004</v>
      </c>
      <c r="D237" s="24" t="s">
        <v>1486</v>
      </c>
      <c r="E237" s="24" t="s">
        <v>1466</v>
      </c>
      <c r="F237" s="24" t="s">
        <v>19</v>
      </c>
      <c r="G237" s="24" t="s">
        <v>1487</v>
      </c>
      <c r="H237" s="6">
        <v>96.72</v>
      </c>
      <c r="J237" s="109">
        <v>-9.74</v>
      </c>
      <c r="K237" s="6">
        <v>86.98</v>
      </c>
      <c r="M237" s="6">
        <v>101.62</v>
      </c>
      <c r="O237" s="109">
        <v>-9.74</v>
      </c>
      <c r="P237" s="6">
        <v>91.88000000000001</v>
      </c>
      <c r="R237" s="82"/>
      <c r="S237" s="6" t="e">
        <f>#REF!*#REF!</f>
        <v>#REF!</v>
      </c>
      <c r="T237" s="6" t="e">
        <f>(H237+I237)*#REF!</f>
        <v>#REF!</v>
      </c>
      <c r="X237" s="82"/>
      <c r="Y237" s="6" t="e">
        <f>#REF!*#REF!</f>
        <v>#REF!</v>
      </c>
      <c r="Z237" s="6" t="e">
        <f>(M237+N237)*#REF!</f>
        <v>#REF!</v>
      </c>
    </row>
    <row r="238" spans="1:26" x14ac:dyDescent="0.25">
      <c r="A238" s="23">
        <v>233</v>
      </c>
      <c r="B238" s="23">
        <v>403862</v>
      </c>
      <c r="C238" s="23">
        <v>70014</v>
      </c>
      <c r="D238" s="24" t="s">
        <v>1489</v>
      </c>
      <c r="E238" s="24" t="s">
        <v>1466</v>
      </c>
      <c r="F238" s="24" t="s">
        <v>19</v>
      </c>
      <c r="G238" s="24" t="s">
        <v>326</v>
      </c>
      <c r="H238" s="6">
        <v>95.43</v>
      </c>
      <c r="J238" s="109">
        <v>-8.76</v>
      </c>
      <c r="K238" s="6">
        <v>86.67</v>
      </c>
      <c r="M238" s="6">
        <v>100.26</v>
      </c>
      <c r="O238" s="109">
        <v>-8.76</v>
      </c>
      <c r="P238" s="6">
        <v>91.5</v>
      </c>
      <c r="R238" s="82"/>
      <c r="S238" s="6" t="e">
        <f>#REF!*#REF!</f>
        <v>#REF!</v>
      </c>
      <c r="T238" s="6" t="e">
        <f>(H238+I238)*#REF!</f>
        <v>#REF!</v>
      </c>
      <c r="X238" s="82"/>
      <c r="Y238" s="6" t="e">
        <f>#REF!*#REF!</f>
        <v>#REF!</v>
      </c>
      <c r="Z238" s="6" t="e">
        <f>(M238+N238)*#REF!</f>
        <v>#REF!</v>
      </c>
    </row>
    <row r="239" spans="1:26" x14ac:dyDescent="0.25">
      <c r="A239" s="23">
        <v>234</v>
      </c>
      <c r="B239" s="23">
        <v>403868</v>
      </c>
      <c r="C239" s="23">
        <v>70016</v>
      </c>
      <c r="D239" s="24" t="s">
        <v>1491</v>
      </c>
      <c r="E239" s="24" t="s">
        <v>1466</v>
      </c>
      <c r="F239" s="24" t="s">
        <v>19</v>
      </c>
      <c r="G239" s="24" t="s">
        <v>326</v>
      </c>
      <c r="H239" s="6">
        <v>96.38000000000001</v>
      </c>
      <c r="J239" s="109">
        <v>-7.63</v>
      </c>
      <c r="K239" s="6">
        <v>88.750000000000014</v>
      </c>
      <c r="M239" s="6">
        <v>101.26</v>
      </c>
      <c r="O239" s="109">
        <v>-7.63</v>
      </c>
      <c r="P239" s="6">
        <v>93.63000000000001</v>
      </c>
      <c r="R239" s="82"/>
      <c r="S239" s="6" t="e">
        <f>#REF!*#REF!</f>
        <v>#REF!</v>
      </c>
      <c r="T239" s="6" t="e">
        <f>(H239+I239)*#REF!</f>
        <v>#REF!</v>
      </c>
      <c r="X239" s="82"/>
      <c r="Y239" s="6" t="e">
        <f>#REF!*#REF!</f>
        <v>#REF!</v>
      </c>
      <c r="Z239" s="6" t="e">
        <f>(M239+N239)*#REF!</f>
        <v>#REF!</v>
      </c>
    </row>
    <row r="240" spans="1:26" x14ac:dyDescent="0.25">
      <c r="A240" s="23">
        <v>235</v>
      </c>
      <c r="B240" s="23">
        <v>404020</v>
      </c>
      <c r="C240" s="23">
        <v>70013</v>
      </c>
      <c r="D240" s="24" t="s">
        <v>1493</v>
      </c>
      <c r="E240" s="24" t="s">
        <v>1466</v>
      </c>
      <c r="F240" s="24" t="s">
        <v>19</v>
      </c>
      <c r="G240" s="24" t="s">
        <v>326</v>
      </c>
      <c r="H240" s="6">
        <v>92.84</v>
      </c>
      <c r="J240" s="109">
        <v>-7.63</v>
      </c>
      <c r="K240" s="6">
        <v>85.210000000000008</v>
      </c>
      <c r="M240" s="6">
        <v>97.54</v>
      </c>
      <c r="O240" s="109">
        <v>-7.63</v>
      </c>
      <c r="P240" s="6">
        <v>89.910000000000011</v>
      </c>
      <c r="R240" s="82"/>
      <c r="S240" s="6" t="e">
        <f>#REF!*#REF!</f>
        <v>#REF!</v>
      </c>
      <c r="T240" s="6" t="e">
        <f>(H240+I240)*#REF!</f>
        <v>#REF!</v>
      </c>
      <c r="X240" s="82"/>
      <c r="Y240" s="6" t="e">
        <f>#REF!*#REF!</f>
        <v>#REF!</v>
      </c>
      <c r="Z240" s="6" t="e">
        <f>(M240+N240)*#REF!</f>
        <v>#REF!</v>
      </c>
    </row>
    <row r="241" spans="1:26" x14ac:dyDescent="0.25">
      <c r="A241" s="23">
        <v>236</v>
      </c>
      <c r="B241" s="23">
        <v>405423</v>
      </c>
      <c r="C241" s="23">
        <v>70073</v>
      </c>
      <c r="D241" s="24" t="s">
        <v>1495</v>
      </c>
      <c r="E241" s="24" t="s">
        <v>1466</v>
      </c>
      <c r="F241" s="24" t="s">
        <v>19</v>
      </c>
      <c r="G241" s="24" t="s">
        <v>1496</v>
      </c>
      <c r="H241" s="6">
        <v>109.56</v>
      </c>
      <c r="J241" s="109">
        <v>-5.41</v>
      </c>
      <c r="K241" s="6">
        <v>104.15</v>
      </c>
      <c r="M241" s="6">
        <v>115.11</v>
      </c>
      <c r="O241" s="109">
        <v>-5.41</v>
      </c>
      <c r="P241" s="6">
        <v>109.7</v>
      </c>
      <c r="R241" s="82"/>
      <c r="S241" s="6" t="e">
        <f>#REF!*#REF!</f>
        <v>#REF!</v>
      </c>
      <c r="T241" s="6" t="e">
        <f>(H241+I241)*#REF!</f>
        <v>#REF!</v>
      </c>
      <c r="X241" s="82"/>
      <c r="Y241" s="6" t="e">
        <f>#REF!*#REF!</f>
        <v>#REF!</v>
      </c>
      <c r="Z241" s="6" t="e">
        <f>(M241+N241)*#REF!</f>
        <v>#REF!</v>
      </c>
    </row>
    <row r="242" spans="1:26" x14ac:dyDescent="0.25">
      <c r="A242" s="23">
        <v>237</v>
      </c>
      <c r="B242" s="23">
        <v>405590</v>
      </c>
      <c r="C242" s="23">
        <v>70076</v>
      </c>
      <c r="D242" s="24" t="s">
        <v>1498</v>
      </c>
      <c r="E242" s="24" t="s">
        <v>1466</v>
      </c>
      <c r="F242" s="24" t="s">
        <v>19</v>
      </c>
      <c r="G242" s="24" t="s">
        <v>1499</v>
      </c>
      <c r="H242" s="6">
        <v>97.26</v>
      </c>
      <c r="J242" s="109">
        <v>-6.5</v>
      </c>
      <c r="K242" s="6">
        <v>90.76</v>
      </c>
      <c r="M242" s="6">
        <v>102.19000000000001</v>
      </c>
      <c r="O242" s="109">
        <v>-6.5</v>
      </c>
      <c r="P242" s="6">
        <v>95.690000000000012</v>
      </c>
      <c r="R242" s="82"/>
      <c r="S242" s="6" t="e">
        <f>#REF!*#REF!</f>
        <v>#REF!</v>
      </c>
      <c r="T242" s="6" t="e">
        <f>(H242+I242)*#REF!</f>
        <v>#REF!</v>
      </c>
      <c r="X242" s="82"/>
      <c r="Y242" s="6" t="e">
        <f>#REF!*#REF!</f>
        <v>#REF!</v>
      </c>
      <c r="Z242" s="6" t="e">
        <f>(M242+N242)*#REF!</f>
        <v>#REF!</v>
      </c>
    </row>
    <row r="243" spans="1:26" x14ac:dyDescent="0.25">
      <c r="A243" s="23">
        <v>238</v>
      </c>
      <c r="B243" s="23">
        <v>406082</v>
      </c>
      <c r="C243" s="23">
        <v>70019</v>
      </c>
      <c r="D243" s="24" t="s">
        <v>1501</v>
      </c>
      <c r="E243" s="24" t="s">
        <v>1466</v>
      </c>
      <c r="F243" s="24" t="s">
        <v>19</v>
      </c>
      <c r="G243" s="24" t="s">
        <v>1502</v>
      </c>
      <c r="H243" s="6">
        <v>93.88000000000001</v>
      </c>
      <c r="J243" s="109">
        <v>-7.63</v>
      </c>
      <c r="K243" s="6">
        <v>86.250000000000014</v>
      </c>
      <c r="M243" s="6">
        <v>98.63000000000001</v>
      </c>
      <c r="O243" s="109">
        <v>-7.63</v>
      </c>
      <c r="P243" s="6">
        <v>91.000000000000014</v>
      </c>
      <c r="R243" s="82"/>
      <c r="S243" s="6" t="e">
        <f>#REF!*#REF!</f>
        <v>#REF!</v>
      </c>
      <c r="T243" s="6" t="e">
        <f>(H243+I243)*#REF!</f>
        <v>#REF!</v>
      </c>
      <c r="X243" s="82"/>
      <c r="Y243" s="6" t="e">
        <f>#REF!*#REF!</f>
        <v>#REF!</v>
      </c>
      <c r="Z243" s="6" t="e">
        <f>(M243+N243)*#REF!</f>
        <v>#REF!</v>
      </c>
    </row>
    <row r="244" spans="1:26" x14ac:dyDescent="0.25">
      <c r="A244" s="23">
        <v>239</v>
      </c>
      <c r="B244" s="23">
        <v>406533</v>
      </c>
      <c r="C244" s="23">
        <v>70006</v>
      </c>
      <c r="D244" s="24" t="s">
        <v>1504</v>
      </c>
      <c r="E244" s="24" t="s">
        <v>1466</v>
      </c>
      <c r="F244" s="24" t="s">
        <v>19</v>
      </c>
      <c r="G244" s="24" t="s">
        <v>1487</v>
      </c>
      <c r="H244" s="6">
        <v>98.9</v>
      </c>
      <c r="J244" s="109">
        <v>-8.48</v>
      </c>
      <c r="K244" s="6">
        <v>90.42</v>
      </c>
      <c r="M244" s="6">
        <v>103.91000000000001</v>
      </c>
      <c r="O244" s="109">
        <v>-8.48</v>
      </c>
      <c r="P244" s="6">
        <v>95.43</v>
      </c>
      <c r="R244" s="82"/>
      <c r="S244" s="6" t="e">
        <f>#REF!*#REF!</f>
        <v>#REF!</v>
      </c>
      <c r="T244" s="6" t="e">
        <f>(H244+I244)*#REF!</f>
        <v>#REF!</v>
      </c>
      <c r="X244" s="82"/>
      <c r="Y244" s="6" t="e">
        <f>#REF!*#REF!</f>
        <v>#REF!</v>
      </c>
      <c r="Z244" s="6" t="e">
        <f>(M244+N244)*#REF!</f>
        <v>#REF!</v>
      </c>
    </row>
    <row r="245" spans="1:26" x14ac:dyDescent="0.25">
      <c r="A245" s="23">
        <v>240</v>
      </c>
      <c r="B245" s="23">
        <v>141160</v>
      </c>
      <c r="C245" s="24" t="s">
        <v>1506</v>
      </c>
      <c r="D245" s="24" t="s">
        <v>1507</v>
      </c>
      <c r="E245" s="24" t="s">
        <v>1508</v>
      </c>
      <c r="F245" s="24" t="s">
        <v>19</v>
      </c>
      <c r="G245" s="24" t="s">
        <v>1444</v>
      </c>
      <c r="H245" s="6">
        <v>46.01</v>
      </c>
      <c r="K245" s="6">
        <v>46.01</v>
      </c>
      <c r="M245" s="6">
        <v>48.339999999999996</v>
      </c>
      <c r="P245" s="6">
        <v>48.339999999999996</v>
      </c>
      <c r="R245" s="82"/>
      <c r="S245" s="6" t="e">
        <f>#REF!*#REF!</f>
        <v>#REF!</v>
      </c>
      <c r="T245" s="6" t="e">
        <f>(H245+I245)*#REF!</f>
        <v>#REF!</v>
      </c>
      <c r="X245" s="82"/>
      <c r="Y245" s="6" t="e">
        <f>#REF!*#REF!</f>
        <v>#REF!</v>
      </c>
      <c r="Z245" s="6" t="e">
        <f>(M245+N245)*#REF!</f>
        <v>#REF!</v>
      </c>
    </row>
    <row r="246" spans="1:26" x14ac:dyDescent="0.25">
      <c r="A246" s="23">
        <v>241</v>
      </c>
      <c r="B246" s="23">
        <v>403520</v>
      </c>
      <c r="C246" s="24" t="s">
        <v>1510</v>
      </c>
      <c r="D246" s="24" t="s">
        <v>1511</v>
      </c>
      <c r="E246" s="24" t="s">
        <v>1508</v>
      </c>
      <c r="F246" s="24" t="s">
        <v>19</v>
      </c>
      <c r="G246" s="24" t="s">
        <v>1512</v>
      </c>
      <c r="H246" s="6">
        <v>72.850000000000009</v>
      </c>
      <c r="J246" s="109">
        <v>-23.29</v>
      </c>
      <c r="K246" s="6">
        <v>49.560000000000009</v>
      </c>
      <c r="M246" s="6">
        <v>76.540000000000006</v>
      </c>
      <c r="O246" s="109">
        <v>-23.29</v>
      </c>
      <c r="P246" s="6">
        <v>53.250000000000007</v>
      </c>
      <c r="R246" s="82"/>
      <c r="S246" s="6" t="e">
        <f>#REF!*#REF!</f>
        <v>#REF!</v>
      </c>
      <c r="T246" s="6" t="e">
        <f>(H246+I246)*#REF!</f>
        <v>#REF!</v>
      </c>
      <c r="X246" s="82"/>
      <c r="Y246" s="6" t="e">
        <f>#REF!*#REF!</f>
        <v>#REF!</v>
      </c>
      <c r="Z246" s="6" t="e">
        <f>(M246+N246)*#REF!</f>
        <v>#REF!</v>
      </c>
    </row>
    <row r="247" spans="1:26" x14ac:dyDescent="0.25">
      <c r="A247" s="23">
        <v>242</v>
      </c>
      <c r="B247" s="23">
        <v>400814</v>
      </c>
      <c r="C247" s="24" t="s">
        <v>1514</v>
      </c>
      <c r="D247" s="24" t="s">
        <v>1515</v>
      </c>
      <c r="E247" s="24" t="s">
        <v>1508</v>
      </c>
      <c r="F247" s="24" t="s">
        <v>19</v>
      </c>
      <c r="G247" s="24" t="s">
        <v>1516</v>
      </c>
      <c r="H247" s="6">
        <v>59.98</v>
      </c>
      <c r="J247" s="109">
        <v>-7.92</v>
      </c>
      <c r="K247" s="6">
        <v>52.059999999999995</v>
      </c>
      <c r="M247" s="6">
        <v>63.019999999999996</v>
      </c>
      <c r="O247" s="109">
        <v>-7.92</v>
      </c>
      <c r="P247" s="6">
        <v>55.099999999999994</v>
      </c>
      <c r="R247" s="82"/>
      <c r="S247" s="6" t="e">
        <f>#REF!*#REF!</f>
        <v>#REF!</v>
      </c>
      <c r="T247" s="6" t="e">
        <f>(H247+I247)*#REF!</f>
        <v>#REF!</v>
      </c>
      <c r="X247" s="82"/>
      <c r="Y247" s="6" t="e">
        <f>#REF!*#REF!</f>
        <v>#REF!</v>
      </c>
      <c r="Z247" s="6" t="e">
        <f>(M247+N247)*#REF!</f>
        <v>#REF!</v>
      </c>
    </row>
    <row r="248" spans="1:26" x14ac:dyDescent="0.25">
      <c r="A248" s="23">
        <v>243</v>
      </c>
      <c r="B248" s="23">
        <v>402134</v>
      </c>
      <c r="C248" s="23">
        <v>78364</v>
      </c>
      <c r="D248" s="24" t="s">
        <v>1518</v>
      </c>
      <c r="E248" s="24" t="s">
        <v>1519</v>
      </c>
      <c r="F248" s="24" t="s">
        <v>19</v>
      </c>
      <c r="G248" s="24" t="s">
        <v>1520</v>
      </c>
      <c r="H248" s="6">
        <v>62.129999999999995</v>
      </c>
      <c r="J248" s="109">
        <v>-13.58</v>
      </c>
      <c r="K248" s="6">
        <v>48.55</v>
      </c>
      <c r="M248" s="6">
        <v>65.28</v>
      </c>
      <c r="O248" s="109">
        <v>-13.58</v>
      </c>
      <c r="P248" s="6">
        <v>51.7</v>
      </c>
      <c r="R248" s="82"/>
      <c r="S248" s="6" t="e">
        <f>#REF!*#REF!</f>
        <v>#REF!</v>
      </c>
      <c r="T248" s="6" t="e">
        <f>(H248+I248)*#REF!</f>
        <v>#REF!</v>
      </c>
      <c r="X248" s="82"/>
      <c r="Y248" s="6" t="e">
        <f>#REF!*#REF!</f>
        <v>#REF!</v>
      </c>
      <c r="Z248" s="6" t="e">
        <f>(M248+N248)*#REF!</f>
        <v>#REF!</v>
      </c>
    </row>
    <row r="249" spans="1:26" x14ac:dyDescent="0.25">
      <c r="A249" s="23">
        <v>244</v>
      </c>
      <c r="B249" s="23">
        <v>402135</v>
      </c>
      <c r="C249" s="23">
        <v>78365</v>
      </c>
      <c r="D249" s="24" t="s">
        <v>1522</v>
      </c>
      <c r="E249" s="24" t="s">
        <v>1519</v>
      </c>
      <c r="F249" s="24" t="s">
        <v>19</v>
      </c>
      <c r="G249" s="24" t="s">
        <v>1520</v>
      </c>
      <c r="H249" s="6">
        <v>63.449999999999996</v>
      </c>
      <c r="J249" s="109">
        <v>-12.29</v>
      </c>
      <c r="K249" s="6">
        <v>51.16</v>
      </c>
      <c r="M249" s="6">
        <v>66.67</v>
      </c>
      <c r="O249" s="109">
        <v>-12.29</v>
      </c>
      <c r="P249" s="6">
        <v>54.38</v>
      </c>
      <c r="R249" s="82"/>
      <c r="S249" s="6" t="e">
        <f>#REF!*#REF!</f>
        <v>#REF!</v>
      </c>
      <c r="T249" s="6" t="e">
        <f>(H249+I249)*#REF!</f>
        <v>#REF!</v>
      </c>
      <c r="X249" s="82"/>
      <c r="Y249" s="6" t="e">
        <f>#REF!*#REF!</f>
        <v>#REF!</v>
      </c>
      <c r="Z249" s="6" t="e">
        <f>(M249+N249)*#REF!</f>
        <v>#REF!</v>
      </c>
    </row>
    <row r="250" spans="1:26" x14ac:dyDescent="0.25">
      <c r="A250" s="23">
        <v>245</v>
      </c>
      <c r="B250" s="23">
        <v>403216</v>
      </c>
      <c r="C250" s="23">
        <v>63912</v>
      </c>
      <c r="D250" s="24" t="s">
        <v>1524</v>
      </c>
      <c r="E250" s="24" t="s">
        <v>1519</v>
      </c>
      <c r="F250" s="24" t="s">
        <v>19</v>
      </c>
      <c r="G250" s="24" t="s">
        <v>1525</v>
      </c>
      <c r="H250" s="6">
        <v>56.769999999999996</v>
      </c>
      <c r="J250" s="109">
        <v>-4.62</v>
      </c>
      <c r="K250" s="6">
        <v>52.15</v>
      </c>
      <c r="M250" s="6">
        <v>59.64</v>
      </c>
      <c r="O250" s="109">
        <v>-4.62</v>
      </c>
      <c r="P250" s="6">
        <v>55.02</v>
      </c>
      <c r="R250" s="82"/>
      <c r="S250" s="6" t="e">
        <f>#REF!*#REF!</f>
        <v>#REF!</v>
      </c>
      <c r="T250" s="6" t="e">
        <f>(H250+I250)*#REF!</f>
        <v>#REF!</v>
      </c>
      <c r="X250" s="82"/>
      <c r="Y250" s="6" t="e">
        <f>#REF!*#REF!</f>
        <v>#REF!</v>
      </c>
      <c r="Z250" s="6" t="e">
        <f>(M250+N250)*#REF!</f>
        <v>#REF!</v>
      </c>
    </row>
    <row r="251" spans="1:26" x14ac:dyDescent="0.25">
      <c r="A251" s="23">
        <v>246</v>
      </c>
      <c r="B251" s="23">
        <v>403224</v>
      </c>
      <c r="C251" s="23">
        <v>78356</v>
      </c>
      <c r="D251" s="24" t="s">
        <v>1527</v>
      </c>
      <c r="E251" s="24" t="s">
        <v>1519</v>
      </c>
      <c r="F251" s="24" t="s">
        <v>19</v>
      </c>
      <c r="G251" s="24" t="s">
        <v>519</v>
      </c>
      <c r="H251" s="6">
        <v>53.239999999999995</v>
      </c>
      <c r="J251" s="109">
        <v>-5.96</v>
      </c>
      <c r="K251" s="6">
        <v>47.279999999999994</v>
      </c>
      <c r="M251" s="6">
        <v>55.93</v>
      </c>
      <c r="O251" s="109">
        <v>-5.96</v>
      </c>
      <c r="P251" s="6">
        <v>49.97</v>
      </c>
      <c r="R251" s="82"/>
      <c r="S251" s="6" t="e">
        <f>#REF!*#REF!</f>
        <v>#REF!</v>
      </c>
      <c r="T251" s="6" t="e">
        <f>(H251+I251)*#REF!</f>
        <v>#REF!</v>
      </c>
      <c r="X251" s="82"/>
      <c r="Y251" s="6" t="e">
        <f>#REF!*#REF!</f>
        <v>#REF!</v>
      </c>
      <c r="Z251" s="6" t="e">
        <f>(M251+N251)*#REF!</f>
        <v>#REF!</v>
      </c>
    </row>
    <row r="252" spans="1:26" x14ac:dyDescent="0.25">
      <c r="A252" s="23">
        <v>247</v>
      </c>
      <c r="B252" s="23">
        <v>403227</v>
      </c>
      <c r="C252" s="23">
        <v>78357</v>
      </c>
      <c r="D252" s="24" t="s">
        <v>1529</v>
      </c>
      <c r="E252" s="24" t="s">
        <v>1519</v>
      </c>
      <c r="F252" s="54" t="s">
        <v>19</v>
      </c>
      <c r="G252" s="24" t="s">
        <v>44</v>
      </c>
      <c r="H252" s="6">
        <v>53.769999999999996</v>
      </c>
      <c r="J252" s="109">
        <v>-4.42</v>
      </c>
      <c r="K252" s="6">
        <v>49.349999999999994</v>
      </c>
      <c r="M252" s="6">
        <v>56.489999999999995</v>
      </c>
      <c r="O252" s="109">
        <v>-4.42</v>
      </c>
      <c r="P252" s="6">
        <v>52.069999999999993</v>
      </c>
      <c r="R252" s="82"/>
      <c r="S252" s="6" t="e">
        <f>#REF!*#REF!</f>
        <v>#REF!</v>
      </c>
      <c r="T252" s="6" t="e">
        <f>(H252+I252)*#REF!</f>
        <v>#REF!</v>
      </c>
      <c r="X252" s="82"/>
      <c r="Y252" s="6" t="e">
        <f>#REF!*#REF!</f>
        <v>#REF!</v>
      </c>
      <c r="Z252" s="6" t="e">
        <f>(M252+N252)*#REF!</f>
        <v>#REF!</v>
      </c>
    </row>
    <row r="253" spans="1:26" x14ac:dyDescent="0.25">
      <c r="A253" s="23">
        <v>248</v>
      </c>
      <c r="B253" s="23">
        <v>403232</v>
      </c>
      <c r="C253" s="23">
        <v>78366</v>
      </c>
      <c r="D253" s="24" t="s">
        <v>1531</v>
      </c>
      <c r="E253" s="24" t="s">
        <v>1519</v>
      </c>
      <c r="F253" s="24" t="s">
        <v>19</v>
      </c>
      <c r="G253" s="24" t="s">
        <v>1532</v>
      </c>
      <c r="H253" s="6">
        <v>66.350000000000009</v>
      </c>
      <c r="J253" s="109">
        <v>-13.58</v>
      </c>
      <c r="K253" s="6">
        <v>52.77000000000001</v>
      </c>
      <c r="M253" s="6">
        <v>69.710000000000008</v>
      </c>
      <c r="O253" s="109">
        <v>-13.58</v>
      </c>
      <c r="P253" s="6">
        <v>56.13000000000001</v>
      </c>
      <c r="R253" s="82"/>
      <c r="S253" s="6" t="e">
        <f>#REF!*#REF!</f>
        <v>#REF!</v>
      </c>
      <c r="T253" s="6" t="e">
        <f>(H253+I253)*#REF!</f>
        <v>#REF!</v>
      </c>
      <c r="X253" s="82"/>
      <c r="Y253" s="6" t="e">
        <f>#REF!*#REF!</f>
        <v>#REF!</v>
      </c>
      <c r="Z253" s="6" t="e">
        <f>(M253+N253)*#REF!</f>
        <v>#REF!</v>
      </c>
    </row>
    <row r="254" spans="1:26" x14ac:dyDescent="0.25">
      <c r="A254" s="23">
        <v>249</v>
      </c>
      <c r="B254" s="23">
        <v>403233</v>
      </c>
      <c r="C254" s="23">
        <v>78367</v>
      </c>
      <c r="D254" s="24" t="s">
        <v>1534</v>
      </c>
      <c r="E254" s="24" t="s">
        <v>1519</v>
      </c>
      <c r="F254" s="24" t="s">
        <v>19</v>
      </c>
      <c r="G254" s="24" t="s">
        <v>1532</v>
      </c>
      <c r="H254" s="6">
        <v>65.72</v>
      </c>
      <c r="J254" s="109">
        <v>-12.29</v>
      </c>
      <c r="K254" s="6">
        <v>53.43</v>
      </c>
      <c r="M254" s="6">
        <v>69.050000000000011</v>
      </c>
      <c r="O254" s="109">
        <v>-12.29</v>
      </c>
      <c r="P254" s="6">
        <v>56.760000000000012</v>
      </c>
      <c r="R254" s="82"/>
      <c r="S254" s="6" t="e">
        <f>#REF!*#REF!</f>
        <v>#REF!</v>
      </c>
      <c r="T254" s="6" t="e">
        <f>(H254+I254)*#REF!</f>
        <v>#REF!</v>
      </c>
      <c r="X254" s="82"/>
      <c r="Y254" s="6" t="e">
        <f>#REF!*#REF!</f>
        <v>#REF!</v>
      </c>
      <c r="Z254" s="6" t="e">
        <f>(M254+N254)*#REF!</f>
        <v>#REF!</v>
      </c>
    </row>
    <row r="255" spans="1:26" x14ac:dyDescent="0.25">
      <c r="A255" s="23">
        <v>250</v>
      </c>
      <c r="B255" s="23">
        <v>403557</v>
      </c>
      <c r="C255" s="23">
        <v>78369</v>
      </c>
      <c r="D255" s="24" t="s">
        <v>1536</v>
      </c>
      <c r="E255" s="24" t="s">
        <v>1519</v>
      </c>
      <c r="F255" s="24" t="s">
        <v>19</v>
      </c>
      <c r="G255" s="24" t="s">
        <v>1537</v>
      </c>
      <c r="H255" s="6">
        <v>61.96</v>
      </c>
      <c r="J255" s="109">
        <v>-9.23</v>
      </c>
      <c r="K255" s="6">
        <v>52.730000000000004</v>
      </c>
      <c r="M255" s="6">
        <v>65.100000000000009</v>
      </c>
      <c r="O255" s="109">
        <v>-9.23</v>
      </c>
      <c r="P255" s="6">
        <v>55.870000000000005</v>
      </c>
      <c r="R255" s="82"/>
      <c r="S255" s="6" t="e">
        <f>#REF!*#REF!</f>
        <v>#REF!</v>
      </c>
      <c r="T255" s="6" t="e">
        <f>(H255+I255)*#REF!</f>
        <v>#REF!</v>
      </c>
      <c r="X255" s="82"/>
      <c r="Y255" s="6" t="e">
        <f>#REF!*#REF!</f>
        <v>#REF!</v>
      </c>
      <c r="Z255" s="6" t="e">
        <f>(M255+N255)*#REF!</f>
        <v>#REF!</v>
      </c>
    </row>
    <row r="256" spans="1:26" x14ac:dyDescent="0.25">
      <c r="A256" s="23">
        <v>251</v>
      </c>
      <c r="B256" s="23">
        <v>403565</v>
      </c>
      <c r="C256" s="23">
        <v>72671</v>
      </c>
      <c r="D256" s="24" t="s">
        <v>1539</v>
      </c>
      <c r="E256" s="24" t="s">
        <v>1519</v>
      </c>
      <c r="F256" s="24" t="s">
        <v>19</v>
      </c>
      <c r="G256" s="24" t="s">
        <v>1265</v>
      </c>
      <c r="H256" s="6">
        <v>59.71</v>
      </c>
      <c r="J256" s="109">
        <v>-14.42</v>
      </c>
      <c r="K256" s="6">
        <v>45.29</v>
      </c>
      <c r="M256" s="6">
        <v>62.73</v>
      </c>
      <c r="O256" s="109">
        <v>-14.42</v>
      </c>
      <c r="P256" s="6">
        <v>48.309999999999995</v>
      </c>
      <c r="R256" s="82"/>
      <c r="S256" s="6" t="e">
        <f>#REF!*#REF!</f>
        <v>#REF!</v>
      </c>
      <c r="T256" s="6" t="e">
        <f>(H256+I256)*#REF!</f>
        <v>#REF!</v>
      </c>
      <c r="X256" s="82"/>
      <c r="Y256" s="6" t="e">
        <f>#REF!*#REF!</f>
        <v>#REF!</v>
      </c>
      <c r="Z256" s="6" t="e">
        <f>(M256+N256)*#REF!</f>
        <v>#REF!</v>
      </c>
    </row>
    <row r="257" spans="1:26" x14ac:dyDescent="0.25">
      <c r="A257" s="23">
        <v>252</v>
      </c>
      <c r="B257" s="23">
        <v>403948</v>
      </c>
      <c r="C257" s="23">
        <v>63913</v>
      </c>
      <c r="D257" s="24" t="s">
        <v>1541</v>
      </c>
      <c r="E257" s="24" t="s">
        <v>1519</v>
      </c>
      <c r="F257" s="24" t="s">
        <v>19</v>
      </c>
      <c r="G257" s="24" t="s">
        <v>1542</v>
      </c>
      <c r="H257" s="6">
        <v>66.47</v>
      </c>
      <c r="J257" s="109">
        <v>-3.85</v>
      </c>
      <c r="K257" s="6">
        <v>62.62</v>
      </c>
      <c r="M257" s="6">
        <v>69.83</v>
      </c>
      <c r="O257" s="109">
        <v>-3.85</v>
      </c>
      <c r="P257" s="6">
        <v>65.98</v>
      </c>
      <c r="R257" s="82"/>
      <c r="S257" s="6" t="e">
        <f>#REF!*#REF!</f>
        <v>#REF!</v>
      </c>
      <c r="T257" s="6" t="e">
        <f>(H257+I257)*#REF!</f>
        <v>#REF!</v>
      </c>
      <c r="X257" s="82"/>
      <c r="Y257" s="6" t="e">
        <f>#REF!*#REF!</f>
        <v>#REF!</v>
      </c>
      <c r="Z257" s="6" t="e">
        <f>(M257+N257)*#REF!</f>
        <v>#REF!</v>
      </c>
    </row>
    <row r="258" spans="1:26" x14ac:dyDescent="0.25">
      <c r="A258" s="23">
        <v>253</v>
      </c>
      <c r="B258" s="23">
        <v>403963</v>
      </c>
      <c r="C258" s="23">
        <v>78368</v>
      </c>
      <c r="D258" s="24" t="s">
        <v>1544</v>
      </c>
      <c r="E258" s="24" t="s">
        <v>1519</v>
      </c>
      <c r="F258" s="24" t="s">
        <v>19</v>
      </c>
      <c r="G258" s="24" t="s">
        <v>1537</v>
      </c>
      <c r="H258" s="6">
        <v>61.669999999999995</v>
      </c>
      <c r="J258" s="109">
        <v>-11.38</v>
      </c>
      <c r="K258" s="6">
        <v>50.289999999999992</v>
      </c>
      <c r="M258" s="6">
        <v>64.800000000000011</v>
      </c>
      <c r="O258" s="109">
        <v>-11.38</v>
      </c>
      <c r="P258" s="6">
        <v>53.420000000000009</v>
      </c>
      <c r="R258" s="82"/>
      <c r="S258" s="6" t="e">
        <f>#REF!*#REF!</f>
        <v>#REF!</v>
      </c>
      <c r="T258" s="6" t="e">
        <f>(H258+I258)*#REF!</f>
        <v>#REF!</v>
      </c>
      <c r="X258" s="82"/>
      <c r="Y258" s="6" t="e">
        <f>#REF!*#REF!</f>
        <v>#REF!</v>
      </c>
      <c r="Z258" s="6" t="e">
        <f>(M258+N258)*#REF!</f>
        <v>#REF!</v>
      </c>
    </row>
    <row r="259" spans="1:26" x14ac:dyDescent="0.25">
      <c r="A259" s="23">
        <v>254</v>
      </c>
      <c r="B259" s="23">
        <v>406698</v>
      </c>
      <c r="C259" s="23">
        <v>78315</v>
      </c>
      <c r="D259" s="24" t="s">
        <v>1546</v>
      </c>
      <c r="E259" s="24" t="s">
        <v>1519</v>
      </c>
      <c r="F259" s="24" t="s">
        <v>19</v>
      </c>
      <c r="G259" s="24" t="s">
        <v>437</v>
      </c>
      <c r="H259" s="6">
        <v>66.260000000000005</v>
      </c>
      <c r="J259" s="109">
        <v>-11.38</v>
      </c>
      <c r="K259" s="6">
        <v>54.88</v>
      </c>
      <c r="M259" s="6">
        <v>69.62</v>
      </c>
      <c r="O259" s="109">
        <v>-11.38</v>
      </c>
      <c r="P259" s="6">
        <v>58.24</v>
      </c>
      <c r="R259" s="82"/>
      <c r="S259" s="6" t="e">
        <f>#REF!*#REF!</f>
        <v>#REF!</v>
      </c>
      <c r="T259" s="6" t="e">
        <f>(H259+I259)*#REF!</f>
        <v>#REF!</v>
      </c>
      <c r="X259" s="82"/>
      <c r="Y259" s="6" t="e">
        <f>#REF!*#REF!</f>
        <v>#REF!</v>
      </c>
      <c r="Z259" s="6" t="e">
        <f>(M259+N259)*#REF!</f>
        <v>#REF!</v>
      </c>
    </row>
    <row r="260" spans="1:26" x14ac:dyDescent="0.25">
      <c r="A260" s="23">
        <v>255</v>
      </c>
      <c r="B260" s="23">
        <v>410048</v>
      </c>
      <c r="C260" s="23">
        <v>67626</v>
      </c>
      <c r="D260" s="24" t="s">
        <v>1548</v>
      </c>
      <c r="E260" s="24" t="s">
        <v>1519</v>
      </c>
      <c r="F260" s="24" t="s">
        <v>19</v>
      </c>
      <c r="G260" s="24" t="s">
        <v>1549</v>
      </c>
      <c r="H260" s="6">
        <v>74.89</v>
      </c>
      <c r="J260" s="109">
        <v>-8.08</v>
      </c>
      <c r="K260" s="6">
        <v>66.81</v>
      </c>
      <c r="M260" s="6">
        <v>78.680000000000007</v>
      </c>
      <c r="O260" s="109">
        <v>-8.08</v>
      </c>
      <c r="P260" s="6">
        <v>70.600000000000009</v>
      </c>
      <c r="R260" s="82"/>
      <c r="S260" s="6" t="e">
        <f>#REF!*#REF!</f>
        <v>#REF!</v>
      </c>
      <c r="T260" s="6" t="e">
        <f>(H260+I260)*#REF!</f>
        <v>#REF!</v>
      </c>
      <c r="X260" s="82"/>
      <c r="Y260" s="6" t="e">
        <f>#REF!*#REF!</f>
        <v>#REF!</v>
      </c>
      <c r="Z260" s="6" t="e">
        <f>(M260+N260)*#REF!</f>
        <v>#REF!</v>
      </c>
    </row>
    <row r="261" spans="1:26" x14ac:dyDescent="0.25">
      <c r="A261" s="23">
        <v>256</v>
      </c>
      <c r="B261" s="23">
        <v>403689</v>
      </c>
      <c r="C261" s="23">
        <v>418302</v>
      </c>
      <c r="D261" s="24" t="s">
        <v>1551</v>
      </c>
      <c r="E261" s="24" t="s">
        <v>1552</v>
      </c>
      <c r="F261" s="24" t="s">
        <v>19</v>
      </c>
      <c r="G261" s="24" t="s">
        <v>1553</v>
      </c>
      <c r="H261" s="6">
        <v>44.44</v>
      </c>
      <c r="J261" s="109">
        <v>-15.89</v>
      </c>
      <c r="K261" s="6">
        <v>28.549999999999997</v>
      </c>
      <c r="M261" s="6">
        <v>46.69</v>
      </c>
      <c r="O261" s="109">
        <v>-15.89</v>
      </c>
      <c r="P261" s="6">
        <v>30.799999999999997</v>
      </c>
      <c r="R261" s="82"/>
      <c r="S261" s="6" t="e">
        <f>#REF!*#REF!</f>
        <v>#REF!</v>
      </c>
      <c r="T261" s="6" t="e">
        <f>(H261+I261)*#REF!</f>
        <v>#REF!</v>
      </c>
      <c r="X261" s="82"/>
      <c r="Y261" s="6" t="e">
        <f>#REF!*#REF!</f>
        <v>#REF!</v>
      </c>
      <c r="Z261" s="6" t="e">
        <f>(M261+N261)*#REF!</f>
        <v>#REF!</v>
      </c>
    </row>
    <row r="262" spans="1:26" x14ac:dyDescent="0.25">
      <c r="A262" s="23">
        <v>257</v>
      </c>
      <c r="B262" s="23">
        <v>403690</v>
      </c>
      <c r="C262" s="23">
        <v>418304</v>
      </c>
      <c r="D262" s="24" t="s">
        <v>1555</v>
      </c>
      <c r="E262" s="24" t="s">
        <v>1552</v>
      </c>
      <c r="F262" s="24" t="s">
        <v>19</v>
      </c>
      <c r="G262" s="24" t="s">
        <v>1553</v>
      </c>
      <c r="H262" s="6">
        <v>48.419999999999995</v>
      </c>
      <c r="J262" s="109">
        <v>-14.48</v>
      </c>
      <c r="K262" s="6">
        <v>33.94</v>
      </c>
      <c r="M262" s="6">
        <v>50.87</v>
      </c>
      <c r="O262" s="109">
        <v>-14.48</v>
      </c>
      <c r="P262" s="6">
        <v>36.39</v>
      </c>
      <c r="R262" s="82"/>
      <c r="S262" s="6" t="e">
        <f>#REF!*#REF!</f>
        <v>#REF!</v>
      </c>
      <c r="T262" s="6" t="e">
        <f>(H262+I262)*#REF!</f>
        <v>#REF!</v>
      </c>
      <c r="X262" s="82"/>
      <c r="Y262" s="6" t="e">
        <f>#REF!*#REF!</f>
        <v>#REF!</v>
      </c>
      <c r="Z262" s="6" t="e">
        <f>(M262+N262)*#REF!</f>
        <v>#REF!</v>
      </c>
    </row>
    <row r="263" spans="1:26" x14ac:dyDescent="0.25">
      <c r="A263" s="23">
        <v>258</v>
      </c>
      <c r="B263" s="23">
        <v>140284</v>
      </c>
      <c r="C263" s="23">
        <v>10052550928</v>
      </c>
      <c r="D263" s="24" t="s">
        <v>1557</v>
      </c>
      <c r="E263" s="24" t="s">
        <v>1558</v>
      </c>
      <c r="F263" s="24" t="s">
        <v>19</v>
      </c>
      <c r="G263" s="24" t="s">
        <v>276</v>
      </c>
      <c r="H263" s="6">
        <v>41.43</v>
      </c>
      <c r="K263" s="6">
        <v>41.43</v>
      </c>
      <c r="M263" s="6">
        <v>43.53</v>
      </c>
      <c r="P263" s="6">
        <v>43.53</v>
      </c>
      <c r="R263" s="82"/>
      <c r="S263" s="6" t="e">
        <f>#REF!*#REF!</f>
        <v>#REF!</v>
      </c>
      <c r="T263" s="6" t="e">
        <f>(H263+I263)*#REF!</f>
        <v>#REF!</v>
      </c>
      <c r="X263" s="82"/>
      <c r="Y263" s="6" t="e">
        <f>#REF!*#REF!</f>
        <v>#REF!</v>
      </c>
      <c r="Z263" s="6" t="e">
        <f>(M263+N263)*#REF!</f>
        <v>#REF!</v>
      </c>
    </row>
    <row r="264" spans="1:26" x14ac:dyDescent="0.25">
      <c r="A264" s="23">
        <v>259</v>
      </c>
      <c r="B264" s="23">
        <v>401586</v>
      </c>
      <c r="C264" s="23">
        <v>10035220928</v>
      </c>
      <c r="D264" s="24" t="s">
        <v>1560</v>
      </c>
      <c r="E264" s="24" t="s">
        <v>1558</v>
      </c>
      <c r="F264" s="24" t="s">
        <v>19</v>
      </c>
      <c r="G264" s="24" t="s">
        <v>125</v>
      </c>
      <c r="H264" s="6">
        <v>140.19</v>
      </c>
      <c r="J264" s="109">
        <v>-53.38</v>
      </c>
      <c r="K264" s="6">
        <v>86.81</v>
      </c>
      <c r="M264" s="6">
        <v>147.29</v>
      </c>
      <c r="O264" s="109">
        <v>-53.38</v>
      </c>
      <c r="P264" s="6">
        <v>93.91</v>
      </c>
      <c r="R264" s="82"/>
      <c r="S264" s="6" t="e">
        <f>#REF!*#REF!</f>
        <v>#REF!</v>
      </c>
      <c r="T264" s="6" t="e">
        <f>(H264+I264)*#REF!</f>
        <v>#REF!</v>
      </c>
      <c r="X264" s="82"/>
      <c r="Y264" s="6" t="e">
        <f>#REF!*#REF!</f>
        <v>#REF!</v>
      </c>
      <c r="Z264" s="6" t="e">
        <f>(M264+N264)*#REF!</f>
        <v>#REF!</v>
      </c>
    </row>
    <row r="265" spans="1:26" x14ac:dyDescent="0.25">
      <c r="A265" s="23">
        <v>260</v>
      </c>
      <c r="B265" s="23">
        <v>401626</v>
      </c>
      <c r="C265" s="23">
        <v>10021540928</v>
      </c>
      <c r="D265" s="24" t="s">
        <v>1562</v>
      </c>
      <c r="E265" s="24" t="s">
        <v>1558</v>
      </c>
      <c r="F265" s="24" t="s">
        <v>19</v>
      </c>
      <c r="G265" s="24" t="s">
        <v>1563</v>
      </c>
      <c r="H265" s="6">
        <v>89.820000000000007</v>
      </c>
      <c r="J265" s="109">
        <v>-18.96</v>
      </c>
      <c r="K265" s="6">
        <v>70.860000000000014</v>
      </c>
      <c r="M265" s="6">
        <v>94.36</v>
      </c>
      <c r="O265" s="109">
        <v>-18.96</v>
      </c>
      <c r="P265" s="6">
        <v>75.400000000000006</v>
      </c>
      <c r="R265" s="82"/>
      <c r="S265" s="6" t="e">
        <f>#REF!*#REF!</f>
        <v>#REF!</v>
      </c>
      <c r="T265" s="6" t="e">
        <f>(H265+I265)*#REF!</f>
        <v>#REF!</v>
      </c>
      <c r="X265" s="82"/>
      <c r="Y265" s="6" t="e">
        <f>#REF!*#REF!</f>
        <v>#REF!</v>
      </c>
      <c r="Z265" s="6" t="e">
        <f>(M265+N265)*#REF!</f>
        <v>#REF!</v>
      </c>
    </row>
    <row r="266" spans="1:26" x14ac:dyDescent="0.25">
      <c r="A266" s="23">
        <v>261</v>
      </c>
      <c r="B266" s="23">
        <v>403544</v>
      </c>
      <c r="C266" s="23">
        <v>10703340928</v>
      </c>
      <c r="D266" s="24" t="s">
        <v>1565</v>
      </c>
      <c r="E266" s="24" t="s">
        <v>1558</v>
      </c>
      <c r="F266" s="24" t="s">
        <v>19</v>
      </c>
      <c r="G266" s="24" t="s">
        <v>1566</v>
      </c>
      <c r="H266" s="6">
        <v>88.45</v>
      </c>
      <c r="J266" s="109">
        <v>-19.34</v>
      </c>
      <c r="K266" s="6">
        <v>69.11</v>
      </c>
      <c r="M266" s="6">
        <v>92.93</v>
      </c>
      <c r="O266" s="109">
        <v>-19.34</v>
      </c>
      <c r="P266" s="6">
        <v>73.59</v>
      </c>
      <c r="R266" s="82"/>
      <c r="S266" s="6" t="e">
        <f>#REF!*#REF!</f>
        <v>#REF!</v>
      </c>
      <c r="T266" s="6" t="e">
        <f>(H266+I266)*#REF!</f>
        <v>#REF!</v>
      </c>
      <c r="X266" s="82"/>
      <c r="Y266" s="6" t="e">
        <f>#REF!*#REF!</f>
        <v>#REF!</v>
      </c>
      <c r="Z266" s="6" t="e">
        <f>(M266+N266)*#REF!</f>
        <v>#REF!</v>
      </c>
    </row>
    <row r="267" spans="1:26" x14ac:dyDescent="0.25">
      <c r="A267" s="23">
        <v>262</v>
      </c>
      <c r="B267" s="23">
        <v>403682</v>
      </c>
      <c r="C267" s="23">
        <v>10703120928</v>
      </c>
      <c r="D267" s="24" t="s">
        <v>1568</v>
      </c>
      <c r="E267" s="24" t="s">
        <v>1558</v>
      </c>
      <c r="F267" s="24" t="s">
        <v>19</v>
      </c>
      <c r="G267" s="24" t="s">
        <v>1569</v>
      </c>
      <c r="H267" s="6">
        <v>131.94</v>
      </c>
      <c r="J267" s="109">
        <v>-43.68</v>
      </c>
      <c r="K267" s="6">
        <v>88.259999999999991</v>
      </c>
      <c r="M267" s="6">
        <v>138.62</v>
      </c>
      <c r="O267" s="109">
        <v>-43.68</v>
      </c>
      <c r="P267" s="6">
        <v>94.94</v>
      </c>
      <c r="R267" s="82"/>
      <c r="S267" s="6" t="e">
        <f>#REF!*#REF!</f>
        <v>#REF!</v>
      </c>
      <c r="T267" s="6" t="e">
        <f>(H267+I267)*#REF!</f>
        <v>#REF!</v>
      </c>
      <c r="X267" s="82"/>
      <c r="Y267" s="6" t="e">
        <f>#REF!*#REF!</f>
        <v>#REF!</v>
      </c>
      <c r="Z267" s="6" t="e">
        <f>(M267+N267)*#REF!</f>
        <v>#REF!</v>
      </c>
    </row>
    <row r="268" spans="1:26" x14ac:dyDescent="0.25">
      <c r="A268" s="23">
        <v>263</v>
      </c>
      <c r="B268" s="23">
        <v>403683</v>
      </c>
      <c r="C268" s="23">
        <v>10703020928</v>
      </c>
      <c r="D268" s="24" t="s">
        <v>1571</v>
      </c>
      <c r="E268" s="24" t="s">
        <v>1558</v>
      </c>
      <c r="F268" s="24" t="s">
        <v>19</v>
      </c>
      <c r="G268" s="24" t="s">
        <v>1572</v>
      </c>
      <c r="H268" s="6">
        <v>128.31</v>
      </c>
      <c r="J268" s="109">
        <v>-43.68</v>
      </c>
      <c r="K268" s="6">
        <v>84.63</v>
      </c>
      <c r="M268" s="6">
        <v>134.81</v>
      </c>
      <c r="O268" s="109">
        <v>-43.68</v>
      </c>
      <c r="P268" s="6">
        <v>91.13</v>
      </c>
      <c r="R268" s="82"/>
      <c r="S268" s="6" t="e">
        <f>#REF!*#REF!</f>
        <v>#REF!</v>
      </c>
      <c r="T268" s="6" t="e">
        <f>(H268+I268)*#REF!</f>
        <v>#REF!</v>
      </c>
      <c r="X268" s="82"/>
      <c r="Y268" s="6" t="e">
        <f>#REF!*#REF!</f>
        <v>#REF!</v>
      </c>
      <c r="Z268" s="6" t="e">
        <f>(M268+N268)*#REF!</f>
        <v>#REF!</v>
      </c>
    </row>
    <row r="269" spans="1:26" x14ac:dyDescent="0.25">
      <c r="A269" s="23">
        <v>264</v>
      </c>
      <c r="B269" s="23">
        <v>404679</v>
      </c>
      <c r="C269" s="23">
        <v>10703040928</v>
      </c>
      <c r="D269" s="24" t="s">
        <v>1574</v>
      </c>
      <c r="E269" s="24" t="s">
        <v>1558</v>
      </c>
      <c r="F269" s="24" t="s">
        <v>19</v>
      </c>
      <c r="G269" s="24" t="s">
        <v>1575</v>
      </c>
      <c r="H269" s="6">
        <v>99.42</v>
      </c>
      <c r="J269" s="109">
        <v>-24.29</v>
      </c>
      <c r="K269" s="6">
        <v>75.13</v>
      </c>
      <c r="M269" s="6">
        <v>104.45</v>
      </c>
      <c r="O269" s="109">
        <v>-24.29</v>
      </c>
      <c r="P269" s="6">
        <v>80.16</v>
      </c>
      <c r="R269" s="82"/>
      <c r="S269" s="6" t="e">
        <f>#REF!*#REF!</f>
        <v>#REF!</v>
      </c>
      <c r="T269" s="6" t="e">
        <f>(H269+I269)*#REF!</f>
        <v>#REF!</v>
      </c>
      <c r="X269" s="82"/>
      <c r="Y269" s="6" t="e">
        <f>#REF!*#REF!</f>
        <v>#REF!</v>
      </c>
      <c r="Z269" s="6" t="e">
        <f>(M269+N269)*#REF!</f>
        <v>#REF!</v>
      </c>
    </row>
    <row r="270" spans="1:26" x14ac:dyDescent="0.25">
      <c r="A270" s="23">
        <v>265</v>
      </c>
      <c r="B270" s="23">
        <v>404680</v>
      </c>
      <c r="C270" s="23">
        <v>10703140928</v>
      </c>
      <c r="D270" s="24" t="s">
        <v>1577</v>
      </c>
      <c r="E270" s="24" t="s">
        <v>1558</v>
      </c>
      <c r="F270" s="24" t="s">
        <v>19</v>
      </c>
      <c r="G270" s="24" t="s">
        <v>1578</v>
      </c>
      <c r="H270" s="6">
        <v>96.9</v>
      </c>
      <c r="J270" s="109">
        <v>-22.17</v>
      </c>
      <c r="K270" s="6">
        <v>74.73</v>
      </c>
      <c r="M270" s="6">
        <v>101.81</v>
      </c>
      <c r="O270" s="109">
        <v>-22.17</v>
      </c>
      <c r="P270" s="6">
        <v>79.64</v>
      </c>
      <c r="R270" s="82"/>
      <c r="S270" s="6" t="e">
        <f>#REF!*#REF!</f>
        <v>#REF!</v>
      </c>
      <c r="T270" s="6" t="e">
        <f>(H270+I270)*#REF!</f>
        <v>#REF!</v>
      </c>
      <c r="X270" s="82"/>
      <c r="Y270" s="6" t="e">
        <f>#REF!*#REF!</f>
        <v>#REF!</v>
      </c>
      <c r="Z270" s="6" t="e">
        <f>(M270+N270)*#REF!</f>
        <v>#REF!</v>
      </c>
    </row>
    <row r="271" spans="1:26" x14ac:dyDescent="0.25">
      <c r="A271" s="23">
        <v>266</v>
      </c>
      <c r="B271" s="23">
        <v>404687</v>
      </c>
      <c r="C271" s="23">
        <v>10021550928</v>
      </c>
      <c r="D271" s="24" t="s">
        <v>1580</v>
      </c>
      <c r="E271" s="24" t="s">
        <v>1558</v>
      </c>
      <c r="F271" s="24" t="s">
        <v>19</v>
      </c>
      <c r="G271" s="24" t="s">
        <v>1581</v>
      </c>
      <c r="H271" s="6">
        <v>82.67</v>
      </c>
      <c r="J271" s="109">
        <v>-17.45</v>
      </c>
      <c r="K271" s="6">
        <v>65.22</v>
      </c>
      <c r="M271" s="6">
        <v>86.86</v>
      </c>
      <c r="O271" s="109">
        <v>-17.45</v>
      </c>
      <c r="P271" s="6">
        <v>69.41</v>
      </c>
      <c r="R271" s="82"/>
      <c r="S271" s="6" t="e">
        <f>#REF!*#REF!</f>
        <v>#REF!</v>
      </c>
      <c r="T271" s="6" t="e">
        <f>(H271+I271)*#REF!</f>
        <v>#REF!</v>
      </c>
      <c r="X271" s="82"/>
      <c r="Y271" s="6" t="e">
        <f>#REF!*#REF!</f>
        <v>#REF!</v>
      </c>
      <c r="Z271" s="6" t="e">
        <f>(M271+N271)*#REF!</f>
        <v>#REF!</v>
      </c>
    </row>
    <row r="272" spans="1:26" x14ac:dyDescent="0.25">
      <c r="A272" s="23">
        <v>267</v>
      </c>
      <c r="B272" s="23">
        <v>404688</v>
      </c>
      <c r="C272" s="23">
        <v>10703440928</v>
      </c>
      <c r="D272" s="24" t="s">
        <v>1583</v>
      </c>
      <c r="E272" s="24" t="s">
        <v>1558</v>
      </c>
      <c r="F272" s="24" t="s">
        <v>19</v>
      </c>
      <c r="G272" s="24" t="s">
        <v>1584</v>
      </c>
      <c r="H272" s="6">
        <v>92.56</v>
      </c>
      <c r="J272" s="109">
        <v>-19.34</v>
      </c>
      <c r="K272" s="6">
        <v>73.22</v>
      </c>
      <c r="M272" s="6">
        <v>97.25</v>
      </c>
      <c r="O272" s="109">
        <v>-19.34</v>
      </c>
      <c r="P272" s="6">
        <v>77.91</v>
      </c>
      <c r="R272" s="82"/>
      <c r="S272" s="6" t="e">
        <f>#REF!*#REF!</f>
        <v>#REF!</v>
      </c>
      <c r="T272" s="6" t="e">
        <f>(H272+I272)*#REF!</f>
        <v>#REF!</v>
      </c>
      <c r="X272" s="82"/>
      <c r="Y272" s="6" t="e">
        <f>#REF!*#REF!</f>
        <v>#REF!</v>
      </c>
      <c r="Z272" s="6" t="e">
        <f>(M272+N272)*#REF!</f>
        <v>#REF!</v>
      </c>
    </row>
    <row r="273" spans="1:26" x14ac:dyDescent="0.25">
      <c r="A273" s="23">
        <v>268</v>
      </c>
      <c r="B273" s="23">
        <v>404689</v>
      </c>
      <c r="C273" s="23">
        <v>10703640928</v>
      </c>
      <c r="D273" s="24" t="s">
        <v>1586</v>
      </c>
      <c r="E273" s="24" t="s">
        <v>1558</v>
      </c>
      <c r="F273" s="24" t="s">
        <v>19</v>
      </c>
      <c r="G273" s="24" t="s">
        <v>1587</v>
      </c>
      <c r="H273" s="6">
        <v>98.210000000000008</v>
      </c>
      <c r="J273" s="109">
        <v>-24.28</v>
      </c>
      <c r="K273" s="6">
        <v>73.930000000000007</v>
      </c>
      <c r="M273" s="6">
        <v>103.19000000000001</v>
      </c>
      <c r="O273" s="109">
        <v>-24.28</v>
      </c>
      <c r="P273" s="6">
        <v>78.910000000000011</v>
      </c>
      <c r="R273" s="82"/>
      <c r="S273" s="6" t="e">
        <f>#REF!*#REF!</f>
        <v>#REF!</v>
      </c>
      <c r="T273" s="6" t="e">
        <f>(H273+I273)*#REF!</f>
        <v>#REF!</v>
      </c>
      <c r="X273" s="82"/>
      <c r="Y273" s="6" t="e">
        <f>#REF!*#REF!</f>
        <v>#REF!</v>
      </c>
      <c r="Z273" s="6" t="e">
        <f>(M273+N273)*#REF!</f>
        <v>#REF!</v>
      </c>
    </row>
    <row r="274" spans="1:26" x14ac:dyDescent="0.25">
      <c r="A274" s="23">
        <v>269</v>
      </c>
      <c r="B274" s="23">
        <v>404690</v>
      </c>
      <c r="C274" s="23">
        <v>10703620928</v>
      </c>
      <c r="D274" s="24" t="s">
        <v>1589</v>
      </c>
      <c r="E274" s="24" t="s">
        <v>1558</v>
      </c>
      <c r="F274" s="24" t="s">
        <v>19</v>
      </c>
      <c r="G274" s="24" t="s">
        <v>1021</v>
      </c>
      <c r="H274" s="6">
        <v>121.88000000000001</v>
      </c>
      <c r="J274" s="109">
        <v>-42.38</v>
      </c>
      <c r="K274" s="6">
        <v>79.5</v>
      </c>
      <c r="M274" s="6">
        <v>128.04999999999998</v>
      </c>
      <c r="O274" s="109">
        <v>-42.38</v>
      </c>
      <c r="P274" s="6">
        <v>85.669999999999987</v>
      </c>
      <c r="R274" s="82"/>
      <c r="S274" s="6" t="e">
        <f>#REF!*#REF!</f>
        <v>#REF!</v>
      </c>
      <c r="T274" s="6" t="e">
        <f>(H274+I274)*#REF!</f>
        <v>#REF!</v>
      </c>
      <c r="X274" s="82"/>
      <c r="Y274" s="6" t="e">
        <f>#REF!*#REF!</f>
        <v>#REF!</v>
      </c>
      <c r="Z274" s="6" t="e">
        <f>(M274+N274)*#REF!</f>
        <v>#REF!</v>
      </c>
    </row>
    <row r="275" spans="1:26" x14ac:dyDescent="0.25">
      <c r="A275" s="23">
        <v>270</v>
      </c>
      <c r="B275" s="23">
        <v>404691</v>
      </c>
      <c r="C275" s="23">
        <v>10174430928</v>
      </c>
      <c r="D275" s="24" t="s">
        <v>1591</v>
      </c>
      <c r="E275" s="24" t="s">
        <v>1558</v>
      </c>
      <c r="F275" s="24" t="s">
        <v>19</v>
      </c>
      <c r="G275" s="24" t="s">
        <v>1592</v>
      </c>
      <c r="H275" s="6">
        <v>133.16999999999999</v>
      </c>
      <c r="J275" s="109">
        <v>-57.93</v>
      </c>
      <c r="K275" s="6">
        <v>75.239999999999981</v>
      </c>
      <c r="M275" s="6">
        <v>139.91</v>
      </c>
      <c r="O275" s="109">
        <v>-57.93</v>
      </c>
      <c r="P275" s="6">
        <v>81.97999999999999</v>
      </c>
      <c r="R275" s="82"/>
      <c r="S275" s="6" t="e">
        <f>#REF!*#REF!</f>
        <v>#REF!</v>
      </c>
      <c r="T275" s="6" t="e">
        <f>(H275+I275)*#REF!</f>
        <v>#REF!</v>
      </c>
      <c r="X275" s="82"/>
      <c r="Y275" s="6" t="e">
        <f>#REF!*#REF!</f>
        <v>#REF!</v>
      </c>
      <c r="Z275" s="6" t="e">
        <f>(M275+N275)*#REF!</f>
        <v>#REF!</v>
      </c>
    </row>
    <row r="276" spans="1:26" x14ac:dyDescent="0.25">
      <c r="A276" s="23">
        <v>271</v>
      </c>
      <c r="B276" s="23">
        <v>404693</v>
      </c>
      <c r="C276" s="23">
        <v>10703670928</v>
      </c>
      <c r="D276" s="24" t="s">
        <v>1594</v>
      </c>
      <c r="E276" s="24" t="s">
        <v>1558</v>
      </c>
      <c r="F276" s="24" t="s">
        <v>19</v>
      </c>
      <c r="G276" s="24" t="s">
        <v>1595</v>
      </c>
      <c r="H276" s="6">
        <v>89.300000000000011</v>
      </c>
      <c r="J276" s="109">
        <v>-19.12</v>
      </c>
      <c r="K276" s="6">
        <v>70.180000000000007</v>
      </c>
      <c r="M276" s="6">
        <v>93.820000000000007</v>
      </c>
      <c r="O276" s="109">
        <v>-19.12</v>
      </c>
      <c r="P276" s="6">
        <v>74.7</v>
      </c>
      <c r="R276" s="82"/>
      <c r="S276" s="6" t="e">
        <f>#REF!*#REF!</f>
        <v>#REF!</v>
      </c>
      <c r="T276" s="6" t="e">
        <f>(H276+I276)*#REF!</f>
        <v>#REF!</v>
      </c>
      <c r="X276" s="82"/>
      <c r="Y276" s="6" t="e">
        <f>#REF!*#REF!</f>
        <v>#REF!</v>
      </c>
      <c r="Z276" s="6" t="e">
        <f>(M276+N276)*#REF!</f>
        <v>#REF!</v>
      </c>
    </row>
    <row r="277" spans="1:26" x14ac:dyDescent="0.25">
      <c r="A277" s="23">
        <v>272</v>
      </c>
      <c r="B277" s="23">
        <v>404694</v>
      </c>
      <c r="C277" s="23">
        <v>10703680928</v>
      </c>
      <c r="D277" s="24" t="s">
        <v>1597</v>
      </c>
      <c r="E277" s="24" t="s">
        <v>1558</v>
      </c>
      <c r="F277" s="24" t="s">
        <v>19</v>
      </c>
      <c r="G277" s="24" t="s">
        <v>1598</v>
      </c>
      <c r="H277" s="6">
        <v>100.17</v>
      </c>
      <c r="J277" s="109">
        <v>-19.899999999999999</v>
      </c>
      <c r="K277" s="6">
        <v>80.27000000000001</v>
      </c>
      <c r="M277" s="6">
        <v>105.24000000000001</v>
      </c>
      <c r="O277" s="109">
        <v>-19.899999999999999</v>
      </c>
      <c r="P277" s="6">
        <v>85.34</v>
      </c>
      <c r="R277" s="82"/>
      <c r="S277" s="6" t="e">
        <f>#REF!*#REF!</f>
        <v>#REF!</v>
      </c>
      <c r="T277" s="6" t="e">
        <f>(H277+I277)*#REF!</f>
        <v>#REF!</v>
      </c>
      <c r="X277" s="82"/>
      <c r="Y277" s="6" t="e">
        <f>#REF!*#REF!</f>
        <v>#REF!</v>
      </c>
      <c r="Z277" s="6" t="e">
        <f>(M277+N277)*#REF!</f>
        <v>#REF!</v>
      </c>
    </row>
    <row r="278" spans="1:26" x14ac:dyDescent="0.25">
      <c r="A278" s="23">
        <v>273</v>
      </c>
      <c r="B278" s="23">
        <v>405422</v>
      </c>
      <c r="C278" s="23">
        <v>10264350928</v>
      </c>
      <c r="D278" s="24" t="s">
        <v>1600</v>
      </c>
      <c r="E278" s="24" t="s">
        <v>1558</v>
      </c>
      <c r="F278" s="24" t="s">
        <v>19</v>
      </c>
      <c r="G278" s="24" t="s">
        <v>1601</v>
      </c>
      <c r="H278" s="6">
        <v>106.72</v>
      </c>
      <c r="J278" s="109">
        <v>-32.090000000000003</v>
      </c>
      <c r="K278" s="6">
        <v>74.63</v>
      </c>
      <c r="M278" s="6">
        <v>112.12</v>
      </c>
      <c r="O278" s="109">
        <v>-32.090000000000003</v>
      </c>
      <c r="P278" s="6">
        <v>80.03</v>
      </c>
      <c r="R278" s="82"/>
      <c r="S278" s="6" t="e">
        <f>#REF!*#REF!</f>
        <v>#REF!</v>
      </c>
      <c r="T278" s="6" t="e">
        <f>(H278+I278)*#REF!</f>
        <v>#REF!</v>
      </c>
      <c r="X278" s="82"/>
      <c r="Y278" s="6" t="e">
        <f>#REF!*#REF!</f>
        <v>#REF!</v>
      </c>
      <c r="Z278" s="6" t="e">
        <f>(M278+N278)*#REF!</f>
        <v>#REF!</v>
      </c>
    </row>
    <row r="279" spans="1:26" x14ac:dyDescent="0.25">
      <c r="A279" s="23">
        <v>274</v>
      </c>
      <c r="B279" s="23">
        <v>405424</v>
      </c>
      <c r="C279" s="23">
        <v>16660100928</v>
      </c>
      <c r="D279" s="24" t="s">
        <v>1603</v>
      </c>
      <c r="E279" s="24" t="s">
        <v>1558</v>
      </c>
      <c r="F279" s="24" t="s">
        <v>19</v>
      </c>
      <c r="G279" s="24" t="s">
        <v>1604</v>
      </c>
      <c r="H279" s="6">
        <v>111.33</v>
      </c>
      <c r="J279" s="109">
        <v>-30.71</v>
      </c>
      <c r="K279" s="6">
        <v>80.62</v>
      </c>
      <c r="M279" s="6">
        <v>116.97</v>
      </c>
      <c r="O279" s="109">
        <v>-30.71</v>
      </c>
      <c r="P279" s="6">
        <v>86.259999999999991</v>
      </c>
      <c r="R279" s="82"/>
      <c r="S279" s="6" t="e">
        <f>#REF!*#REF!</f>
        <v>#REF!</v>
      </c>
      <c r="T279" s="6" t="e">
        <f>(H279+I279)*#REF!</f>
        <v>#REF!</v>
      </c>
      <c r="X279" s="82"/>
      <c r="Y279" s="6" t="e">
        <f>#REF!*#REF!</f>
        <v>#REF!</v>
      </c>
      <c r="Z279" s="6" t="e">
        <f>(M279+N279)*#REF!</f>
        <v>#REF!</v>
      </c>
    </row>
    <row r="280" spans="1:26" x14ac:dyDescent="0.25">
      <c r="A280" s="23">
        <v>275</v>
      </c>
      <c r="B280" s="23">
        <v>406356</v>
      </c>
      <c r="C280" s="23">
        <v>10460210928</v>
      </c>
      <c r="D280" s="24" t="s">
        <v>1606</v>
      </c>
      <c r="E280" s="24" t="s">
        <v>1558</v>
      </c>
      <c r="F280" s="24" t="s">
        <v>19</v>
      </c>
      <c r="G280" s="24" t="s">
        <v>276</v>
      </c>
      <c r="H280" s="6">
        <v>44.519999999999996</v>
      </c>
      <c r="J280" s="109">
        <v>-18.39</v>
      </c>
      <c r="K280" s="6">
        <v>26.129999999999995</v>
      </c>
      <c r="M280" s="6">
        <v>46.769999999999996</v>
      </c>
      <c r="O280" s="109">
        <v>-18.39</v>
      </c>
      <c r="P280" s="6">
        <v>28.379999999999995</v>
      </c>
      <c r="R280" s="82"/>
      <c r="S280" s="6" t="e">
        <f>#REF!*#REF!</f>
        <v>#REF!</v>
      </c>
      <c r="T280" s="6" t="e">
        <f>(H280+I280)*#REF!</f>
        <v>#REF!</v>
      </c>
      <c r="X280" s="82"/>
      <c r="Y280" s="6" t="e">
        <f>#REF!*#REF!</f>
        <v>#REF!</v>
      </c>
      <c r="Z280" s="6" t="e">
        <f>(M280+N280)*#REF!</f>
        <v>#REF!</v>
      </c>
    </row>
    <row r="281" spans="1:26" x14ac:dyDescent="0.25">
      <c r="A281" s="23">
        <v>276</v>
      </c>
      <c r="B281" s="23">
        <v>406492</v>
      </c>
      <c r="C281" s="23">
        <v>10286860928</v>
      </c>
      <c r="D281" s="24" t="s">
        <v>1608</v>
      </c>
      <c r="E281" s="24" t="s">
        <v>1558</v>
      </c>
      <c r="F281" s="24" t="s">
        <v>19</v>
      </c>
      <c r="G281" s="24" t="s">
        <v>1609</v>
      </c>
      <c r="H281" s="6">
        <v>146.44999999999999</v>
      </c>
      <c r="J281" s="109">
        <v>-35.5</v>
      </c>
      <c r="K281" s="6">
        <v>110.94999999999999</v>
      </c>
      <c r="M281" s="6">
        <v>153.87</v>
      </c>
      <c r="O281" s="109">
        <v>-35.5</v>
      </c>
      <c r="P281" s="6">
        <v>118.37</v>
      </c>
      <c r="R281" s="82"/>
      <c r="S281" s="6" t="e">
        <f>#REF!*#REF!</f>
        <v>#REF!</v>
      </c>
      <c r="T281" s="6" t="e">
        <f>(H281+I281)*#REF!</f>
        <v>#REF!</v>
      </c>
      <c r="X281" s="82"/>
      <c r="Y281" s="6" t="e">
        <f>#REF!*#REF!</f>
        <v>#REF!</v>
      </c>
      <c r="Z281" s="6" t="e">
        <f>(M281+N281)*#REF!</f>
        <v>#REF!</v>
      </c>
    </row>
    <row r="282" spans="1:26" x14ac:dyDescent="0.25">
      <c r="A282" s="23">
        <v>277</v>
      </c>
      <c r="B282" s="23">
        <v>406739</v>
      </c>
      <c r="C282" s="23">
        <v>10346960928</v>
      </c>
      <c r="D282" s="24" t="s">
        <v>1611</v>
      </c>
      <c r="E282" s="24" t="s">
        <v>1558</v>
      </c>
      <c r="F282" s="24" t="s">
        <v>19</v>
      </c>
      <c r="G282" s="24" t="s">
        <v>1612</v>
      </c>
      <c r="H282" s="6">
        <v>136.91999999999999</v>
      </c>
      <c r="J282" s="109">
        <v>-34.159999999999997</v>
      </c>
      <c r="K282" s="6">
        <v>102.75999999999999</v>
      </c>
      <c r="M282" s="6">
        <v>143.85999999999999</v>
      </c>
      <c r="O282" s="109">
        <v>-34.159999999999997</v>
      </c>
      <c r="P282" s="6">
        <v>109.69999999999999</v>
      </c>
      <c r="R282" s="82"/>
      <c r="S282" s="6" t="e">
        <f>#REF!*#REF!</f>
        <v>#REF!</v>
      </c>
      <c r="T282" s="6" t="e">
        <f>(H282+I282)*#REF!</f>
        <v>#REF!</v>
      </c>
      <c r="X282" s="82"/>
      <c r="Y282" s="6" t="e">
        <f>#REF!*#REF!</f>
        <v>#REF!</v>
      </c>
      <c r="Z282" s="6" t="e">
        <f>(M282+N282)*#REF!</f>
        <v>#REF!</v>
      </c>
    </row>
    <row r="283" spans="1:26" x14ac:dyDescent="0.25">
      <c r="A283" s="23">
        <v>278</v>
      </c>
      <c r="B283" s="23">
        <v>406918</v>
      </c>
      <c r="C283" s="23">
        <v>10000038479</v>
      </c>
      <c r="D283" s="24" t="s">
        <v>1614</v>
      </c>
      <c r="E283" s="24" t="s">
        <v>1558</v>
      </c>
      <c r="F283" s="24" t="s">
        <v>19</v>
      </c>
      <c r="G283" s="24" t="s">
        <v>1240</v>
      </c>
      <c r="H283" s="6">
        <v>136.35999999999999</v>
      </c>
      <c r="J283" s="109">
        <v>-34.5</v>
      </c>
      <c r="K283" s="6">
        <v>101.85999999999999</v>
      </c>
      <c r="M283" s="6">
        <v>143.26</v>
      </c>
      <c r="O283" s="109">
        <v>-34.5</v>
      </c>
      <c r="P283" s="6">
        <v>108.75999999999999</v>
      </c>
      <c r="R283" s="82"/>
      <c r="S283" s="6" t="e">
        <f>#REF!*#REF!</f>
        <v>#REF!</v>
      </c>
      <c r="T283" s="6" t="e">
        <f>(H283+I283)*#REF!</f>
        <v>#REF!</v>
      </c>
      <c r="X283" s="82"/>
      <c r="Y283" s="6" t="e">
        <f>#REF!*#REF!</f>
        <v>#REF!</v>
      </c>
      <c r="Z283" s="6" t="e">
        <f>(M283+N283)*#REF!</f>
        <v>#REF!</v>
      </c>
    </row>
    <row r="284" spans="1:26" x14ac:dyDescent="0.25">
      <c r="A284" s="23">
        <v>279</v>
      </c>
      <c r="B284" s="23">
        <v>410050</v>
      </c>
      <c r="C284" s="23">
        <v>10000051698</v>
      </c>
      <c r="D284" s="24" t="s">
        <v>1616</v>
      </c>
      <c r="E284" s="24" t="s">
        <v>1558</v>
      </c>
      <c r="F284" s="24" t="s">
        <v>19</v>
      </c>
      <c r="G284" s="24" t="s">
        <v>1617</v>
      </c>
      <c r="H284" s="6">
        <v>171.32</v>
      </c>
      <c r="J284" s="109">
        <v>-41.98</v>
      </c>
      <c r="K284" s="6">
        <v>129.34</v>
      </c>
      <c r="M284" s="6">
        <v>180</v>
      </c>
      <c r="O284" s="109">
        <v>-41.98</v>
      </c>
      <c r="P284" s="6">
        <v>138.02000000000001</v>
      </c>
      <c r="R284" s="82"/>
      <c r="S284" s="6" t="e">
        <f>#REF!*#REF!</f>
        <v>#REF!</v>
      </c>
      <c r="T284" s="6" t="e">
        <f>(H284+I284)*#REF!</f>
        <v>#REF!</v>
      </c>
      <c r="X284" s="82"/>
      <c r="Y284" s="6" t="e">
        <f>#REF!*#REF!</f>
        <v>#REF!</v>
      </c>
      <c r="Z284" s="6" t="e">
        <f>(M284+N284)*#REF!</f>
        <v>#REF!</v>
      </c>
    </row>
    <row r="285" spans="1:26" x14ac:dyDescent="0.25">
      <c r="A285" s="23">
        <v>280</v>
      </c>
      <c r="B285" s="23">
        <v>141287</v>
      </c>
      <c r="C285" s="23">
        <v>14505</v>
      </c>
      <c r="D285" s="24" t="s">
        <v>1619</v>
      </c>
      <c r="E285" s="24" t="s">
        <v>1620</v>
      </c>
      <c r="F285" s="24" t="s">
        <v>19</v>
      </c>
      <c r="G285" s="24" t="s">
        <v>200</v>
      </c>
      <c r="H285" s="6">
        <v>28.78</v>
      </c>
      <c r="K285" s="6">
        <v>28.78</v>
      </c>
      <c r="M285" s="6">
        <v>30.240000000000002</v>
      </c>
      <c r="P285" s="6">
        <v>30.240000000000002</v>
      </c>
      <c r="R285" s="82"/>
      <c r="S285" s="6" t="e">
        <f>#REF!*#REF!</f>
        <v>#REF!</v>
      </c>
      <c r="T285" s="6" t="e">
        <f>(H285+I285)*#REF!</f>
        <v>#REF!</v>
      </c>
      <c r="X285" s="82"/>
      <c r="Y285" s="6" t="e">
        <f>#REF!*#REF!</f>
        <v>#REF!</v>
      </c>
      <c r="Z285" s="6" t="e">
        <f>(M285+N285)*#REF!</f>
        <v>#REF!</v>
      </c>
    </row>
    <row r="287" spans="1:26" ht="15.75" thickBot="1" x14ac:dyDescent="0.3">
      <c r="R287" s="83" t="e">
        <f>(T287-S287)/T287</f>
        <v>#REF!</v>
      </c>
      <c r="S287" s="80" t="e">
        <f>SUBTOTAL(9,S3:S285)</f>
        <v>#REF!</v>
      </c>
      <c r="T287" s="80" t="e">
        <f>SUBTOTAL(9,T3:T285)</f>
        <v>#REF!</v>
      </c>
      <c r="X287" s="83" t="e">
        <f>(Z287-Y287)/Z287</f>
        <v>#REF!</v>
      </c>
      <c r="Y287" s="80" t="e">
        <f>SUBTOTAL(9,Y3:Y285)</f>
        <v>#REF!</v>
      </c>
      <c r="Z287" s="80" t="e">
        <f>SUBTOTAL(9,Z3:Z285)</f>
        <v>#REF!</v>
      </c>
    </row>
    <row r="288" spans="1:26" ht="15.75" thickTop="1" x14ac:dyDescent="0.25"/>
    <row r="289" spans="19:28" ht="15.75" thickBot="1" x14ac:dyDescent="0.3">
      <c r="S289" s="80" t="e">
        <f>T287-S287</f>
        <v>#REF!</v>
      </c>
      <c r="T289" s="80" t="s">
        <v>1739</v>
      </c>
      <c r="U289" s="80" t="e">
        <f>S289/#REF!</f>
        <v>#REF!</v>
      </c>
      <c r="V289" s="86" t="s">
        <v>1740</v>
      </c>
      <c r="Y289" s="80" t="e">
        <f>Z287-Y287</f>
        <v>#REF!</v>
      </c>
      <c r="Z289" s="80" t="s">
        <v>1739</v>
      </c>
      <c r="AA289" s="80" t="e">
        <f>Y289/#REF!</f>
        <v>#REF!</v>
      </c>
      <c r="AB289" s="86" t="s">
        <v>1740</v>
      </c>
    </row>
    <row r="290" spans="19:28" ht="15.75" thickTop="1" x14ac:dyDescent="0.25"/>
    <row r="291" spans="19:28" ht="15.75" thickBot="1" x14ac:dyDescent="0.3">
      <c r="S291" s="80" t="e">
        <f>S289-#REF!</f>
        <v>#REF!</v>
      </c>
      <c r="T291" s="80" t="s">
        <v>1741</v>
      </c>
      <c r="U291" s="87" t="e">
        <f>S291/T287</f>
        <v>#REF!</v>
      </c>
      <c r="V291" s="80" t="s">
        <v>1742</v>
      </c>
      <c r="Y291" s="80" t="e">
        <f>Y289-#REF!</f>
        <v>#REF!</v>
      </c>
      <c r="Z291" s="80" t="s">
        <v>1741</v>
      </c>
      <c r="AA291" s="87" t="e">
        <f>Y291/Z287</f>
        <v>#REF!</v>
      </c>
      <c r="AB291" s="80" t="s">
        <v>1742</v>
      </c>
    </row>
    <row r="292" spans="19:28" ht="15.75" thickTop="1" x14ac:dyDescent="0.25"/>
    <row r="293" spans="19:28" ht="15.75" thickBot="1" x14ac:dyDescent="0.3">
      <c r="S293" s="80" t="e">
        <f>S291/#REF!</f>
        <v>#REF!</v>
      </c>
      <c r="T293" s="80" t="s">
        <v>1743</v>
      </c>
      <c r="Y293" s="80" t="e">
        <f>Y291/#REF!</f>
        <v>#REF!</v>
      </c>
      <c r="Z293" s="80" t="s">
        <v>1743</v>
      </c>
    </row>
    <row r="294" spans="19:28" ht="15.75" thickTop="1" x14ac:dyDescent="0.25"/>
  </sheetData>
  <autoFilter ref="A2:AB285" xr:uid="{484C8871-77E0-4AE5-94E9-564C71526B3E}"/>
  <conditionalFormatting sqref="D1:D1048576">
    <cfRule type="containsText" dxfId="11" priority="7" operator="containsText" text="CMDY">
      <formula>NOT(ISERROR(SEARCH("CMDY",D1)))</formula>
    </cfRule>
  </conditionalFormatting>
  <conditionalFormatting sqref="D1:D1048576">
    <cfRule type="containsText" dxfId="10" priority="1" operator="containsText" text="cmdy">
      <formula>NOT(ISERROR(SEARCH("cmdy",D1)))</formula>
    </cfRule>
    <cfRule type="containsText" dxfId="9" priority="2" operator="containsText" text="cmdy">
      <formula>NOT(ISERROR(SEARCH("cmdy",D1)))</formula>
    </cfRule>
    <cfRule type="containsText" dxfId="8" priority="4" operator="containsText" text="CMDY">
      <formula>NOT(ISERROR(SEARCH("CMDY",D1)))</formula>
    </cfRule>
    <cfRule type="containsText" dxfId="7" priority="6" operator="containsText" text="cmdy">
      <formula>NOT(ISERROR(SEARCH("cmdy",D1)))</formula>
    </cfRule>
  </conditionalFormatting>
  <conditionalFormatting sqref="A1:A1048576">
    <cfRule type="duplicateValues" dxfId="6" priority="3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4B89-9BF1-4F43-89A9-665070BC0A3A}">
  <sheetPr>
    <tabColor rgb="FF00B0F0"/>
  </sheetPr>
  <dimension ref="A1:CP295"/>
  <sheetViews>
    <sheetView topLeftCell="B1" zoomScale="85" zoomScaleNormal="85" workbookViewId="0">
      <pane xSplit="1" ySplit="2" topLeftCell="M3" activePane="bottomRight" state="frozen"/>
      <selection activeCell="K23" sqref="K23"/>
      <selection pane="topRight" activeCell="K23" sqref="K23"/>
      <selection pane="bottomLeft" activeCell="K23" sqref="K23"/>
      <selection pane="bottomRight" activeCell="W295" sqref="W295"/>
    </sheetView>
  </sheetViews>
  <sheetFormatPr defaultRowHeight="15" x14ac:dyDescent="0.25"/>
  <cols>
    <col min="1" max="1" width="0" hidden="1" customWidth="1"/>
    <col min="2" max="2" width="7.140625" customWidth="1"/>
    <col min="4" max="4" width="109.140625" customWidth="1"/>
    <col min="5" max="5" width="10" bestFit="1" customWidth="1"/>
    <col min="6" max="6" width="21.5703125" customWidth="1"/>
    <col min="7" max="7" width="43" customWidth="1"/>
    <col min="8" max="8" width="26.5703125" customWidth="1"/>
    <col min="9" max="9" width="11.140625" customWidth="1"/>
    <col min="10" max="10" width="21.5703125" customWidth="1"/>
    <col min="11" max="11" width="9.140625" customWidth="1"/>
    <col min="12" max="12" width="13.5703125" customWidth="1"/>
    <col min="13" max="13" width="13.42578125" customWidth="1"/>
    <col min="14" max="14" width="9.140625" customWidth="1"/>
    <col min="15" max="15" width="9.7109375" customWidth="1"/>
    <col min="16" max="18" width="9.140625" customWidth="1"/>
    <col min="19" max="19" width="17.28515625" customWidth="1"/>
    <col min="20" max="26" width="9.140625" customWidth="1"/>
    <col min="27" max="27" width="10.140625" customWidth="1"/>
    <col min="28" max="28" width="9.140625" customWidth="1"/>
    <col min="29" max="29" width="14" bestFit="1" customWidth="1"/>
    <col min="30" max="59" width="14" hidden="1" customWidth="1"/>
    <col min="60" max="60" width="14" bestFit="1" customWidth="1"/>
    <col min="61" max="61" width="13.7109375" style="6" bestFit="1" customWidth="1"/>
    <col min="62" max="62" width="12.28515625" style="6" bestFit="1" customWidth="1"/>
    <col min="63" max="63" width="9.140625" style="6"/>
    <col min="64" max="64" width="14.28515625" style="48" bestFit="1" customWidth="1"/>
    <col min="65" max="65" width="10.85546875" style="6" customWidth="1"/>
    <col min="66" max="66" width="8.140625" style="6" customWidth="1"/>
    <col min="67" max="67" width="8" style="81" customWidth="1"/>
    <col min="68" max="68" width="15.140625" style="6" bestFit="1" customWidth="1"/>
    <col min="69" max="69" width="17.85546875" style="6" bestFit="1" customWidth="1"/>
    <col min="70" max="70" width="7.85546875" style="6" bestFit="1" customWidth="1"/>
    <col min="71" max="71" width="19.7109375" style="6" bestFit="1" customWidth="1"/>
    <col min="72" max="72" width="0.85546875" style="40" customWidth="1"/>
    <col min="73" max="73" width="12.28515625" style="6" bestFit="1" customWidth="1"/>
    <col min="74" max="74" width="9.140625" style="6"/>
    <col min="75" max="75" width="13.28515625" style="48" bestFit="1" customWidth="1"/>
    <col min="76" max="76" width="10.5703125" style="6" customWidth="1"/>
    <col min="77" max="77" width="8" style="6" customWidth="1"/>
    <col min="78" max="78" width="8.28515625" customWidth="1"/>
    <col min="79" max="79" width="15.140625" style="6" bestFit="1" customWidth="1"/>
    <col min="80" max="80" width="17.42578125" style="6" bestFit="1" customWidth="1"/>
    <col min="82" max="82" width="18.42578125" bestFit="1" customWidth="1"/>
    <col min="83" max="83" width="0.85546875" style="40" customWidth="1"/>
    <col min="84" max="84" width="14.28515625" bestFit="1" customWidth="1"/>
    <col min="85" max="85" width="15.140625" style="6" customWidth="1"/>
    <col min="86" max="86" width="17.42578125" style="6" customWidth="1"/>
    <col min="87" max="87" width="8" bestFit="1" customWidth="1"/>
    <col min="88" max="88" width="18.42578125" customWidth="1"/>
    <col min="89" max="89" width="0.85546875" style="40" customWidth="1"/>
    <col min="90" max="90" width="13.28515625" bestFit="1" customWidth="1"/>
    <col min="91" max="91" width="15.140625" style="6" customWidth="1"/>
    <col min="92" max="92" width="17.42578125" style="6" customWidth="1"/>
    <col min="94" max="94" width="18.42578125" customWidth="1"/>
  </cols>
  <sheetData>
    <row r="1" spans="1:94" ht="18.75" x14ac:dyDescent="0.3">
      <c r="B1" s="5" t="s">
        <v>796</v>
      </c>
      <c r="P1" s="8"/>
      <c r="Q1" s="110" t="s">
        <v>804</v>
      </c>
      <c r="R1" s="110"/>
      <c r="S1" s="9"/>
      <c r="T1" s="14"/>
      <c r="U1" s="14"/>
      <c r="V1" s="14"/>
      <c r="W1" s="15"/>
      <c r="X1" s="18"/>
      <c r="Y1" s="18"/>
      <c r="Z1" s="18"/>
      <c r="AA1" s="19"/>
      <c r="BL1" s="43" t="s">
        <v>1623</v>
      </c>
      <c r="BO1" s="85" t="e">
        <f>(BQ1-BP1)/BQ1</f>
        <v>#REF!</v>
      </c>
      <c r="BP1" s="43" t="e">
        <f>SUBTOTAL(9,BP3:BP286)</f>
        <v>#REF!</v>
      </c>
      <c r="BQ1" s="43" t="e">
        <f>SUBTOTAL(9,BQ3:BQ286)</f>
        <v>#REF!</v>
      </c>
      <c r="BW1" s="42" t="s">
        <v>1624</v>
      </c>
      <c r="BZ1" s="85" t="e">
        <f>(CB1-CA1)/CB1</f>
        <v>#REF!</v>
      </c>
      <c r="CA1" s="43" t="e">
        <f>SUBTOTAL(9,CA3:CA286)</f>
        <v>#REF!</v>
      </c>
      <c r="CB1" s="43" t="e">
        <f>SUBTOTAL(9,CB3:CB286)</f>
        <v>#REF!</v>
      </c>
      <c r="CF1" s="100" t="s">
        <v>1623</v>
      </c>
      <c r="CG1" s="100" t="e">
        <f>SUBTOTAL(9,CG3:CG286)</f>
        <v>#REF!</v>
      </c>
      <c r="CH1" s="100" t="e">
        <f>SUBTOTAL(9,CH3:CH286)</f>
        <v>#REF!</v>
      </c>
      <c r="CI1" s="101" t="e">
        <f>(CH1-CG1)/CH1</f>
        <v>#REF!</v>
      </c>
      <c r="CJ1" s="96"/>
      <c r="CL1" s="103" t="s">
        <v>1624</v>
      </c>
      <c r="CM1" s="100" t="e">
        <f>SUBTOTAL(9,CM3:CM286)</f>
        <v>#REF!</v>
      </c>
      <c r="CN1" s="100" t="e">
        <f>SUBTOTAL(9,CN3:CN286)</f>
        <v>#REF!</v>
      </c>
      <c r="CO1" s="101" t="e">
        <f>(CN1-CM1)/CN1</f>
        <v>#REF!</v>
      </c>
      <c r="CP1" s="96"/>
    </row>
    <row r="2" spans="1:94" s="47" customFormat="1" ht="45" x14ac:dyDescent="0.25">
      <c r="A2" s="44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797</v>
      </c>
      <c r="G2" s="28" t="s">
        <v>5</v>
      </c>
      <c r="H2" s="28"/>
      <c r="I2" s="28" t="s">
        <v>6</v>
      </c>
      <c r="J2" s="28" t="s">
        <v>798</v>
      </c>
      <c r="K2" s="28" t="s">
        <v>799</v>
      </c>
      <c r="L2" s="28" t="s">
        <v>800</v>
      </c>
      <c r="M2" s="28" t="s">
        <v>7</v>
      </c>
      <c r="N2" s="28" t="s">
        <v>8</v>
      </c>
      <c r="O2" s="28" t="s">
        <v>9</v>
      </c>
      <c r="P2" s="29" t="s">
        <v>801</v>
      </c>
      <c r="Q2" s="29" t="s">
        <v>10</v>
      </c>
      <c r="R2" s="29" t="s">
        <v>802</v>
      </c>
      <c r="S2" s="73" t="s">
        <v>803</v>
      </c>
      <c r="T2" s="31" t="s">
        <v>801</v>
      </c>
      <c r="U2" s="31" t="s">
        <v>10</v>
      </c>
      <c r="V2" s="31" t="s">
        <v>802</v>
      </c>
      <c r="W2" s="32" t="s">
        <v>803</v>
      </c>
      <c r="X2" s="33" t="s">
        <v>801</v>
      </c>
      <c r="Y2" s="33" t="s">
        <v>10</v>
      </c>
      <c r="Z2" s="33" t="s">
        <v>802</v>
      </c>
      <c r="AA2" s="68" t="s">
        <v>1622</v>
      </c>
      <c r="AB2" s="28" t="s">
        <v>805</v>
      </c>
      <c r="AC2" s="28" t="s">
        <v>11</v>
      </c>
      <c r="AD2" s="39" t="s">
        <v>1745</v>
      </c>
      <c r="AE2" s="39" t="s">
        <v>1744</v>
      </c>
      <c r="AF2" s="39" t="s">
        <v>1746</v>
      </c>
      <c r="AG2" s="39" t="s">
        <v>1747</v>
      </c>
      <c r="AH2" s="39" t="s">
        <v>1773</v>
      </c>
      <c r="AI2" s="39" t="s">
        <v>1772</v>
      </c>
      <c r="AJ2" s="39" t="s">
        <v>1748</v>
      </c>
      <c r="AK2" s="39" t="s">
        <v>1749</v>
      </c>
      <c r="AL2" s="39" t="s">
        <v>1750</v>
      </c>
      <c r="AM2" s="39" t="s">
        <v>1751</v>
      </c>
      <c r="AN2" s="39" t="s">
        <v>1752</v>
      </c>
      <c r="AO2" s="39" t="s">
        <v>1753</v>
      </c>
      <c r="AP2" s="39" t="s">
        <v>1754</v>
      </c>
      <c r="AQ2" s="39" t="s">
        <v>1755</v>
      </c>
      <c r="AR2" s="39" t="s">
        <v>1756</v>
      </c>
      <c r="AS2" s="39" t="s">
        <v>1757</v>
      </c>
      <c r="AT2" s="39" t="s">
        <v>1758</v>
      </c>
      <c r="AU2" s="39" t="s">
        <v>1759</v>
      </c>
      <c r="AV2" s="39" t="s">
        <v>1760</v>
      </c>
      <c r="AW2" s="39" t="s">
        <v>1761</v>
      </c>
      <c r="AX2" s="39" t="s">
        <v>1762</v>
      </c>
      <c r="AY2" s="39" t="s">
        <v>1763</v>
      </c>
      <c r="AZ2" s="39" t="s">
        <v>1764</v>
      </c>
      <c r="BA2" s="39" t="s">
        <v>1765</v>
      </c>
      <c r="BB2" s="39" t="s">
        <v>1766</v>
      </c>
      <c r="BC2" s="39" t="s">
        <v>1767</v>
      </c>
      <c r="BD2" s="39" t="s">
        <v>1768</v>
      </c>
      <c r="BE2" s="39" t="s">
        <v>1769</v>
      </c>
      <c r="BF2" s="39" t="s">
        <v>1770</v>
      </c>
      <c r="BG2" s="39" t="s">
        <v>1771</v>
      </c>
      <c r="BH2" s="108" t="s">
        <v>1774</v>
      </c>
      <c r="BI2" s="35" t="s">
        <v>12</v>
      </c>
      <c r="BJ2" s="35" t="s">
        <v>13</v>
      </c>
      <c r="BK2" s="35" t="s">
        <v>806</v>
      </c>
      <c r="BL2" s="36" t="s">
        <v>807</v>
      </c>
      <c r="BM2" s="35" t="s">
        <v>808</v>
      </c>
      <c r="BN2" s="35" t="s">
        <v>809</v>
      </c>
      <c r="BO2" s="45" t="s">
        <v>810</v>
      </c>
      <c r="BP2" s="49" t="s">
        <v>811</v>
      </c>
      <c r="BQ2" s="49" t="s">
        <v>1625</v>
      </c>
      <c r="BR2" s="49"/>
      <c r="BS2" s="49"/>
      <c r="BT2" s="46"/>
      <c r="BU2" s="35" t="s">
        <v>13</v>
      </c>
      <c r="BV2" s="35" t="s">
        <v>806</v>
      </c>
      <c r="BW2" s="36" t="s">
        <v>807</v>
      </c>
      <c r="BX2" s="35" t="s">
        <v>808</v>
      </c>
      <c r="BY2" s="35" t="s">
        <v>809</v>
      </c>
      <c r="BZ2" s="45" t="s">
        <v>810</v>
      </c>
      <c r="CA2" s="49" t="s">
        <v>811</v>
      </c>
      <c r="CB2" s="49" t="s">
        <v>1625</v>
      </c>
      <c r="CC2" s="49"/>
      <c r="CD2" s="49"/>
      <c r="CE2" s="46"/>
      <c r="CF2" s="45"/>
      <c r="CG2" s="49" t="s">
        <v>811</v>
      </c>
      <c r="CH2" s="49" t="s">
        <v>1625</v>
      </c>
      <c r="CI2" s="49"/>
      <c r="CJ2" s="49"/>
      <c r="CK2" s="46"/>
      <c r="CL2" s="45" t="s">
        <v>810</v>
      </c>
      <c r="CM2" s="49" t="s">
        <v>811</v>
      </c>
      <c r="CN2" s="49" t="s">
        <v>1625</v>
      </c>
      <c r="CO2" s="49"/>
      <c r="CP2" s="49"/>
    </row>
    <row r="3" spans="1:94" x14ac:dyDescent="0.25">
      <c r="A3" s="22">
        <v>1</v>
      </c>
      <c r="B3" s="23">
        <v>1</v>
      </c>
      <c r="C3" s="24" t="s">
        <v>14</v>
      </c>
      <c r="D3" s="53" t="s">
        <v>812</v>
      </c>
      <c r="E3" s="23">
        <v>400058</v>
      </c>
      <c r="F3" s="23">
        <v>10000011750</v>
      </c>
      <c r="G3" s="24" t="s">
        <v>813</v>
      </c>
      <c r="H3" s="71" t="str">
        <f>_xlfn.CONCAT(I3,"-",F3)</f>
        <v>100530-10000011750</v>
      </c>
      <c r="I3" s="23">
        <v>100530</v>
      </c>
      <c r="J3" s="24" t="s">
        <v>814</v>
      </c>
      <c r="K3" s="24" t="s">
        <v>19</v>
      </c>
      <c r="L3" s="24" t="s">
        <v>815</v>
      </c>
      <c r="M3" s="24" t="s">
        <v>21</v>
      </c>
      <c r="N3" s="25">
        <v>45108</v>
      </c>
      <c r="O3" s="25">
        <v>45473</v>
      </c>
      <c r="P3" s="10"/>
      <c r="Q3" s="10"/>
      <c r="R3" s="10"/>
      <c r="S3" s="11"/>
      <c r="T3" s="14"/>
      <c r="U3" s="14"/>
      <c r="V3" s="14"/>
      <c r="W3" s="14"/>
      <c r="X3" s="18"/>
      <c r="Y3" s="18"/>
      <c r="Z3" s="18">
        <v>140.91</v>
      </c>
      <c r="AA3" s="18" t="s">
        <v>1735</v>
      </c>
      <c r="AB3" s="6"/>
      <c r="AC3" s="26">
        <v>1275</v>
      </c>
      <c r="AD3" s="26"/>
      <c r="AE3" s="26">
        <v>2</v>
      </c>
      <c r="AF3" s="26">
        <v>23</v>
      </c>
      <c r="AG3" s="26">
        <v>4</v>
      </c>
      <c r="AH3" s="26"/>
      <c r="AI3" s="26">
        <v>32</v>
      </c>
      <c r="AJ3" s="26"/>
      <c r="AK3" s="26">
        <v>37</v>
      </c>
      <c r="AL3" s="26">
        <v>3</v>
      </c>
      <c r="AM3" s="26"/>
      <c r="AN3" s="26"/>
      <c r="AO3" s="26"/>
      <c r="AP3" s="26"/>
      <c r="AQ3" s="26">
        <v>2</v>
      </c>
      <c r="AR3" s="26"/>
      <c r="AS3" s="26">
        <v>15</v>
      </c>
      <c r="AT3" s="26"/>
      <c r="AU3" s="26">
        <v>138</v>
      </c>
      <c r="AV3" s="26"/>
      <c r="AW3" s="26"/>
      <c r="AX3" s="26">
        <v>55</v>
      </c>
      <c r="AY3" s="26"/>
      <c r="AZ3" s="26"/>
      <c r="BA3" s="26">
        <v>6</v>
      </c>
      <c r="BB3" s="26">
        <v>18</v>
      </c>
      <c r="BC3" s="26"/>
      <c r="BD3" s="26"/>
      <c r="BE3" s="26"/>
      <c r="BF3" s="26">
        <v>15</v>
      </c>
      <c r="BG3" s="26">
        <v>17</v>
      </c>
      <c r="BH3" s="26">
        <f>SUM(AD3:BG3)</f>
        <v>367</v>
      </c>
      <c r="BI3" s="6">
        <f t="shared" ref="BI3:BI18" si="0">Z3</f>
        <v>140.91</v>
      </c>
      <c r="BJ3" s="6">
        <f>ROUNDUP(((BI3/0.805)-0.02),2)</f>
        <v>175.03</v>
      </c>
      <c r="BL3" s="48">
        <f>VLOOKUP(H3,[1]NOI!F:K,6,FALSE)*-1</f>
        <v>-72.599999999999994</v>
      </c>
      <c r="BM3" s="6">
        <f>BJ3+BK3+BL3</f>
        <v>102.43</v>
      </c>
      <c r="BN3" s="6">
        <f>(BJ3+BK3)-BI3</f>
        <v>34.120000000000005</v>
      </c>
      <c r="BO3" s="82">
        <f>((BJ3+BK3)-BI3)/(BJ3+BK3)</f>
        <v>0.19493801062674973</v>
      </c>
      <c r="BP3" s="6">
        <f t="shared" ref="BP3:BP66" si="1">BI3*AC3</f>
        <v>179660.25</v>
      </c>
      <c r="BQ3" s="6">
        <f t="shared" ref="BQ3:BQ66" si="2">(BJ3+BK3)*AC3</f>
        <v>223163.25</v>
      </c>
      <c r="BU3" s="6">
        <f>ROUNDUP(((BI3/0.765)-0.02),2)</f>
        <v>184.17999999999998</v>
      </c>
      <c r="BW3" s="48">
        <f>BL3</f>
        <v>-72.599999999999994</v>
      </c>
      <c r="BX3" s="6">
        <f>BU3+BV3+BW3</f>
        <v>111.57999999999998</v>
      </c>
      <c r="BY3" s="6">
        <f>(BU3+BV3)-BI3</f>
        <v>43.269999999999982</v>
      </c>
      <c r="BZ3" s="82">
        <f>((BU3+BV3)-BI3)/(BU3+BV3)</f>
        <v>0.23493321750461499</v>
      </c>
      <c r="CA3" s="6">
        <f t="shared" ref="CA3:CA66" si="3">(BI3*AC3)</f>
        <v>179660.25</v>
      </c>
      <c r="CB3" s="6">
        <f t="shared" ref="CB3:CB66" si="4">(BU3+BV3)*AC3</f>
        <v>234829.49999999997</v>
      </c>
      <c r="CF3" s="82"/>
      <c r="CG3" s="6">
        <f>BI3*BH3</f>
        <v>51713.97</v>
      </c>
      <c r="CH3" s="6">
        <f>(BJ3+BK3)*BH3</f>
        <v>64236.01</v>
      </c>
      <c r="CL3" s="82"/>
      <c r="CM3" s="6">
        <f>BI3*BH3</f>
        <v>51713.97</v>
      </c>
      <c r="CN3" s="6">
        <f>(BU3+BV3)*BH3</f>
        <v>67594.06</v>
      </c>
    </row>
    <row r="4" spans="1:94" x14ac:dyDescent="0.25">
      <c r="A4" s="22">
        <v>2</v>
      </c>
      <c r="B4" s="23">
        <v>2</v>
      </c>
      <c r="C4" s="24" t="s">
        <v>14</v>
      </c>
      <c r="D4" s="53" t="s">
        <v>816</v>
      </c>
      <c r="E4" s="23">
        <v>401372</v>
      </c>
      <c r="F4" s="23">
        <v>10000013716</v>
      </c>
      <c r="G4" s="24" t="s">
        <v>817</v>
      </c>
      <c r="H4" s="71" t="str">
        <f t="shared" ref="H4:H67" si="5">_xlfn.CONCAT(I4,"-",F4)</f>
        <v>100530-10000013716</v>
      </c>
      <c r="I4" s="23">
        <v>100530</v>
      </c>
      <c r="J4" s="24" t="s">
        <v>814</v>
      </c>
      <c r="K4" s="24" t="s">
        <v>19</v>
      </c>
      <c r="L4" s="24" t="s">
        <v>818</v>
      </c>
      <c r="M4" s="24" t="s">
        <v>21</v>
      </c>
      <c r="N4" s="25">
        <v>45108</v>
      </c>
      <c r="O4" s="25">
        <v>45473</v>
      </c>
      <c r="P4" s="10"/>
      <c r="Q4" s="10"/>
      <c r="R4" s="10"/>
      <c r="S4" s="11"/>
      <c r="T4" s="14"/>
      <c r="U4" s="14"/>
      <c r="V4" s="14"/>
      <c r="W4" s="14"/>
      <c r="X4" s="18"/>
      <c r="Y4" s="18"/>
      <c r="Z4" s="18">
        <v>65.7</v>
      </c>
      <c r="AA4" s="18" t="s">
        <v>1735</v>
      </c>
      <c r="AB4" s="6"/>
      <c r="AC4" s="26">
        <v>3233</v>
      </c>
      <c r="AD4" s="26">
        <v>208</v>
      </c>
      <c r="AE4" s="26"/>
      <c r="AF4" s="26"/>
      <c r="AG4" s="26"/>
      <c r="AH4" s="26"/>
      <c r="AI4" s="26"/>
      <c r="AJ4" s="26"/>
      <c r="AK4" s="26"/>
      <c r="AL4" s="26">
        <v>6</v>
      </c>
      <c r="AM4" s="26"/>
      <c r="AN4" s="26"/>
      <c r="AO4" s="26"/>
      <c r="AP4" s="26">
        <v>18</v>
      </c>
      <c r="AQ4" s="26">
        <v>61</v>
      </c>
      <c r="AR4" s="26">
        <v>13</v>
      </c>
      <c r="AS4" s="26">
        <v>587</v>
      </c>
      <c r="AT4" s="26"/>
      <c r="AU4" s="26">
        <v>104</v>
      </c>
      <c r="AV4" s="26"/>
      <c r="AW4" s="26"/>
      <c r="AX4" s="26"/>
      <c r="AY4" s="26">
        <v>392</v>
      </c>
      <c r="AZ4" s="26"/>
      <c r="BA4" s="26">
        <v>6</v>
      </c>
      <c r="BB4" s="26">
        <v>5</v>
      </c>
      <c r="BC4" s="26"/>
      <c r="BD4" s="26"/>
      <c r="BE4" s="26"/>
      <c r="BF4" s="26">
        <v>132</v>
      </c>
      <c r="BG4" s="26"/>
      <c r="BH4" s="26">
        <f t="shared" ref="BH4:BH67" si="6">SUM(AD4:BG4)</f>
        <v>1532</v>
      </c>
      <c r="BI4" s="6">
        <f t="shared" si="0"/>
        <v>65.7</v>
      </c>
      <c r="BJ4" s="6">
        <f t="shared" ref="BJ4:BJ67" si="7">ROUNDUP(((BI4/0.805)-0.02),2)</f>
        <v>81.600000000000009</v>
      </c>
      <c r="BL4" s="48">
        <f>VLOOKUP(H4,[1]NOI!F:K,6,FALSE)*-1</f>
        <v>-28.88</v>
      </c>
      <c r="BM4" s="6">
        <f t="shared" ref="BM4:BM67" si="8">BJ4+BK4+BL4</f>
        <v>52.720000000000013</v>
      </c>
      <c r="BN4" s="6">
        <f t="shared" ref="BN4:BN67" si="9">(BJ4+BK4)-BI4</f>
        <v>15.900000000000006</v>
      </c>
      <c r="BO4" s="82">
        <f t="shared" ref="BO4:BO67" si="10">((BJ4+BK4)-BI4)/(BJ4+BK4)</f>
        <v>0.19485294117647065</v>
      </c>
      <c r="BP4" s="6">
        <f t="shared" si="1"/>
        <v>212408.1</v>
      </c>
      <c r="BQ4" s="6">
        <f t="shared" si="2"/>
        <v>263812.80000000005</v>
      </c>
      <c r="BU4" s="6">
        <f t="shared" ref="BU4:BU67" si="11">ROUNDUP(((BI4/0.765)-0.02),2)</f>
        <v>85.87</v>
      </c>
      <c r="BW4" s="48">
        <f t="shared" ref="BW4:BW12" si="12">BL4</f>
        <v>-28.88</v>
      </c>
      <c r="BX4" s="6">
        <f t="shared" ref="BX4:BX67" si="13">BU4+BV4+BW4</f>
        <v>56.990000000000009</v>
      </c>
      <c r="BY4" s="6">
        <f t="shared" ref="BY4:BY67" si="14">(BU4+BV4)-BI4</f>
        <v>20.170000000000002</v>
      </c>
      <c r="BZ4" s="82">
        <f t="shared" ref="BZ4:BZ67" si="15">((BU4+BV4)-BI4)/(BU4+BV4)</f>
        <v>0.23488994992430418</v>
      </c>
      <c r="CA4" s="6">
        <f t="shared" si="3"/>
        <v>212408.1</v>
      </c>
      <c r="CB4" s="6">
        <f t="shared" si="4"/>
        <v>277617.71000000002</v>
      </c>
      <c r="CF4" s="82"/>
      <c r="CG4" s="6">
        <f t="shared" ref="CG4:CG67" si="16">BI4*BH4</f>
        <v>100652.40000000001</v>
      </c>
      <c r="CH4" s="6">
        <f t="shared" ref="CH4:CH67" si="17">(BJ4+BK4)*BH4</f>
        <v>125011.20000000001</v>
      </c>
      <c r="CL4" s="82"/>
      <c r="CM4" s="6">
        <f t="shared" ref="CM4:CM67" si="18">BI4*BH4</f>
        <v>100652.40000000001</v>
      </c>
      <c r="CN4" s="6">
        <f t="shared" ref="CN4:CN67" si="19">(BU4+BV4)*BH4</f>
        <v>131552.84</v>
      </c>
    </row>
    <row r="5" spans="1:94" x14ac:dyDescent="0.25">
      <c r="A5" s="22">
        <v>3</v>
      </c>
      <c r="B5" s="23">
        <v>3</v>
      </c>
      <c r="C5" s="24" t="s">
        <v>14</v>
      </c>
      <c r="D5" s="53" t="s">
        <v>819</v>
      </c>
      <c r="E5" s="23">
        <v>401410</v>
      </c>
      <c r="F5" s="23">
        <v>10000096170</v>
      </c>
      <c r="G5" s="24" t="s">
        <v>820</v>
      </c>
      <c r="H5" s="71" t="str">
        <f t="shared" si="5"/>
        <v>100530-10000096170</v>
      </c>
      <c r="I5" s="23">
        <v>100530</v>
      </c>
      <c r="J5" s="24" t="s">
        <v>814</v>
      </c>
      <c r="K5" s="24" t="s">
        <v>19</v>
      </c>
      <c r="L5" s="24" t="s">
        <v>821</v>
      </c>
      <c r="M5" s="24" t="s">
        <v>21</v>
      </c>
      <c r="N5" s="25">
        <v>45108</v>
      </c>
      <c r="O5" s="25">
        <v>45473</v>
      </c>
      <c r="P5" s="10"/>
      <c r="Q5" s="10"/>
      <c r="R5" s="10"/>
      <c r="S5" s="11"/>
      <c r="T5" s="14"/>
      <c r="U5" s="14"/>
      <c r="V5" s="14"/>
      <c r="W5" s="14"/>
      <c r="X5" s="18"/>
      <c r="Y5" s="18"/>
      <c r="Z5" s="18">
        <v>105.64</v>
      </c>
      <c r="AA5" s="18" t="s">
        <v>1735</v>
      </c>
      <c r="AB5" s="6"/>
      <c r="AC5" s="26">
        <v>150</v>
      </c>
      <c r="AD5" s="26"/>
      <c r="AE5" s="26">
        <v>2</v>
      </c>
      <c r="AF5" s="26"/>
      <c r="AG5" s="26"/>
      <c r="AH5" s="26"/>
      <c r="AI5" s="26"/>
      <c r="AJ5" s="26"/>
      <c r="AK5" s="26">
        <v>25</v>
      </c>
      <c r="AL5" s="26">
        <v>8</v>
      </c>
      <c r="AM5" s="26"/>
      <c r="AN5" s="26"/>
      <c r="AO5" s="26"/>
      <c r="AP5" s="26"/>
      <c r="AQ5" s="26"/>
      <c r="AR5" s="26">
        <v>3</v>
      </c>
      <c r="AS5" s="26">
        <v>42</v>
      </c>
      <c r="AT5" s="26"/>
      <c r="AU5" s="26"/>
      <c r="AV5" s="26"/>
      <c r="AW5" s="26"/>
      <c r="AX5" s="26"/>
      <c r="AY5" s="26"/>
      <c r="AZ5" s="26"/>
      <c r="BA5" s="26"/>
      <c r="BB5" s="26">
        <v>2</v>
      </c>
      <c r="BC5" s="26"/>
      <c r="BD5" s="26"/>
      <c r="BE5" s="26"/>
      <c r="BF5" s="26">
        <v>1</v>
      </c>
      <c r="BG5" s="26">
        <v>262</v>
      </c>
      <c r="BH5" s="26">
        <f t="shared" si="6"/>
        <v>345</v>
      </c>
      <c r="BI5" s="6">
        <f t="shared" si="0"/>
        <v>105.64</v>
      </c>
      <c r="BJ5" s="6">
        <f t="shared" si="7"/>
        <v>131.20999999999998</v>
      </c>
      <c r="BL5" s="48">
        <f>VLOOKUP(H5,[1]NOI!F:K,6,FALSE)*-1</f>
        <v>-65.89</v>
      </c>
      <c r="BM5" s="6">
        <f t="shared" si="8"/>
        <v>65.319999999999979</v>
      </c>
      <c r="BN5" s="6">
        <f t="shared" si="9"/>
        <v>25.569999999999979</v>
      </c>
      <c r="BO5" s="82">
        <f t="shared" si="10"/>
        <v>0.19487843914335784</v>
      </c>
      <c r="BP5" s="6">
        <f t="shared" si="1"/>
        <v>15846</v>
      </c>
      <c r="BQ5" s="6">
        <f t="shared" si="2"/>
        <v>19681.499999999996</v>
      </c>
      <c r="BU5" s="6">
        <f t="shared" si="11"/>
        <v>138.07999999999998</v>
      </c>
      <c r="BW5" s="48">
        <f t="shared" si="12"/>
        <v>-65.89</v>
      </c>
      <c r="BX5" s="6">
        <f t="shared" si="13"/>
        <v>72.189999999999984</v>
      </c>
      <c r="BY5" s="6">
        <f t="shared" si="14"/>
        <v>32.439999999999984</v>
      </c>
      <c r="BZ5" s="82">
        <f t="shared" si="15"/>
        <v>0.23493626882966387</v>
      </c>
      <c r="CA5" s="6">
        <f t="shared" si="3"/>
        <v>15846</v>
      </c>
      <c r="CB5" s="6">
        <f t="shared" si="4"/>
        <v>20711.999999999996</v>
      </c>
      <c r="CF5" s="82"/>
      <c r="CG5" s="6">
        <f t="shared" si="16"/>
        <v>36445.800000000003</v>
      </c>
      <c r="CH5" s="6">
        <f t="shared" si="17"/>
        <v>45267.44999999999</v>
      </c>
      <c r="CL5" s="82"/>
      <c r="CM5" s="6">
        <f t="shared" si="18"/>
        <v>36445.800000000003</v>
      </c>
      <c r="CN5" s="6">
        <f t="shared" si="19"/>
        <v>47637.599999999991</v>
      </c>
    </row>
    <row r="6" spans="1:94" x14ac:dyDescent="0.25">
      <c r="A6" s="22">
        <v>4</v>
      </c>
      <c r="B6" s="23">
        <v>4</v>
      </c>
      <c r="C6" s="24" t="s">
        <v>14</v>
      </c>
      <c r="D6" s="53" t="s">
        <v>822</v>
      </c>
      <c r="E6" s="23">
        <v>401418</v>
      </c>
      <c r="F6" s="23">
        <v>10000097370</v>
      </c>
      <c r="G6" s="24" t="s">
        <v>823</v>
      </c>
      <c r="H6" s="71" t="str">
        <f t="shared" si="5"/>
        <v>100530-10000097370</v>
      </c>
      <c r="I6" s="23">
        <v>100530</v>
      </c>
      <c r="J6" s="24" t="s">
        <v>814</v>
      </c>
      <c r="K6" s="24" t="s">
        <v>19</v>
      </c>
      <c r="L6" s="24" t="s">
        <v>824</v>
      </c>
      <c r="M6" s="24" t="s">
        <v>21</v>
      </c>
      <c r="N6" s="25">
        <v>45108</v>
      </c>
      <c r="O6" s="25">
        <v>45473</v>
      </c>
      <c r="P6" s="10"/>
      <c r="Q6" s="10"/>
      <c r="R6" s="10"/>
      <c r="S6" s="11"/>
      <c r="T6" s="14"/>
      <c r="U6" s="14"/>
      <c r="V6" s="14"/>
      <c r="W6" s="14"/>
      <c r="X6" s="18"/>
      <c r="Y6" s="18"/>
      <c r="Z6" s="18">
        <v>147.36000000000001</v>
      </c>
      <c r="AA6" s="18" t="s">
        <v>1735</v>
      </c>
      <c r="AB6" s="6"/>
      <c r="AC6" s="26">
        <v>405</v>
      </c>
      <c r="AD6" s="26">
        <v>92</v>
      </c>
      <c r="AE6" s="26">
        <v>8</v>
      </c>
      <c r="AF6" s="26"/>
      <c r="AG6" s="26"/>
      <c r="AH6" s="26"/>
      <c r="AI6" s="26">
        <v>49</v>
      </c>
      <c r="AJ6" s="26"/>
      <c r="AK6" s="26"/>
      <c r="AL6" s="26"/>
      <c r="AM6" s="26"/>
      <c r="AN6" s="26"/>
      <c r="AO6" s="26"/>
      <c r="AP6" s="26"/>
      <c r="AQ6" s="26">
        <v>9</v>
      </c>
      <c r="AR6" s="26"/>
      <c r="AS6" s="26">
        <v>11</v>
      </c>
      <c r="AT6" s="26"/>
      <c r="AU6" s="26">
        <v>1</v>
      </c>
      <c r="AV6" s="26"/>
      <c r="AW6" s="26"/>
      <c r="AX6" s="26">
        <v>7</v>
      </c>
      <c r="AY6" s="26"/>
      <c r="AZ6" s="26"/>
      <c r="BA6" s="26"/>
      <c r="BB6" s="26"/>
      <c r="BC6" s="26"/>
      <c r="BD6" s="26"/>
      <c r="BE6" s="26"/>
      <c r="BF6" s="26"/>
      <c r="BG6" s="26"/>
      <c r="BH6" s="26">
        <f t="shared" si="6"/>
        <v>177</v>
      </c>
      <c r="BI6" s="6">
        <f t="shared" si="0"/>
        <v>147.36000000000001</v>
      </c>
      <c r="BJ6" s="6">
        <f t="shared" si="7"/>
        <v>183.04</v>
      </c>
      <c r="BL6" s="48">
        <f>VLOOKUP(H6,[1]NOI!F:K,6,FALSE)*-1</f>
        <v>-100.61</v>
      </c>
      <c r="BM6" s="6">
        <f t="shared" si="8"/>
        <v>82.429999999999993</v>
      </c>
      <c r="BN6" s="6">
        <f t="shared" si="9"/>
        <v>35.679999999999978</v>
      </c>
      <c r="BO6" s="82">
        <f t="shared" si="10"/>
        <v>0.19493006993006981</v>
      </c>
      <c r="BP6" s="6">
        <f t="shared" si="1"/>
        <v>59680.800000000003</v>
      </c>
      <c r="BQ6" s="6">
        <f t="shared" si="2"/>
        <v>74131.199999999997</v>
      </c>
      <c r="BU6" s="6">
        <f t="shared" si="11"/>
        <v>192.60999999999999</v>
      </c>
      <c r="BW6" s="48">
        <f t="shared" si="12"/>
        <v>-100.61</v>
      </c>
      <c r="BX6" s="6">
        <f t="shared" si="13"/>
        <v>91.999999999999986</v>
      </c>
      <c r="BY6" s="6">
        <f t="shared" si="14"/>
        <v>45.249999999999972</v>
      </c>
      <c r="BZ6" s="82">
        <f t="shared" si="15"/>
        <v>0.23493068895695954</v>
      </c>
      <c r="CA6" s="6">
        <f t="shared" si="3"/>
        <v>59680.800000000003</v>
      </c>
      <c r="CB6" s="6">
        <f t="shared" si="4"/>
        <v>78007.049999999988</v>
      </c>
      <c r="CF6" s="82"/>
      <c r="CG6" s="6">
        <f t="shared" si="16"/>
        <v>26082.720000000001</v>
      </c>
      <c r="CH6" s="6">
        <f t="shared" si="17"/>
        <v>32398.079999999998</v>
      </c>
      <c r="CL6" s="82"/>
      <c r="CM6" s="6">
        <f t="shared" si="18"/>
        <v>26082.720000000001</v>
      </c>
      <c r="CN6" s="6">
        <f t="shared" si="19"/>
        <v>34091.969999999994</v>
      </c>
    </row>
    <row r="7" spans="1:94" x14ac:dyDescent="0.25">
      <c r="A7" s="22">
        <v>5</v>
      </c>
      <c r="B7" s="23">
        <v>5</v>
      </c>
      <c r="C7" s="24" t="s">
        <v>14</v>
      </c>
      <c r="D7" s="53" t="s">
        <v>825</v>
      </c>
      <c r="E7" s="23">
        <v>403394</v>
      </c>
      <c r="F7" s="23">
        <v>10000013740</v>
      </c>
      <c r="G7" s="24" t="s">
        <v>826</v>
      </c>
      <c r="H7" s="71" t="str">
        <f t="shared" si="5"/>
        <v>100530-10000013740</v>
      </c>
      <c r="I7" s="23">
        <v>100530</v>
      </c>
      <c r="J7" s="24" t="s">
        <v>814</v>
      </c>
      <c r="K7" s="24" t="s">
        <v>19</v>
      </c>
      <c r="L7" s="24" t="s">
        <v>827</v>
      </c>
      <c r="M7" s="24" t="s">
        <v>21</v>
      </c>
      <c r="N7" s="25">
        <v>45108</v>
      </c>
      <c r="O7" s="25">
        <v>45473</v>
      </c>
      <c r="P7" s="10"/>
      <c r="Q7" s="10"/>
      <c r="R7" s="10"/>
      <c r="S7" s="11"/>
      <c r="T7" s="14"/>
      <c r="U7" s="14"/>
      <c r="V7" s="14"/>
      <c r="W7" s="14"/>
      <c r="X7" s="18"/>
      <c r="Y7" s="18"/>
      <c r="Z7" s="18">
        <v>130.02000000000001</v>
      </c>
      <c r="AA7" s="18" t="s">
        <v>1735</v>
      </c>
      <c r="AB7" s="6"/>
      <c r="AC7" s="26">
        <v>2200</v>
      </c>
      <c r="AD7" s="26"/>
      <c r="AE7" s="26"/>
      <c r="AF7" s="26"/>
      <c r="AG7" s="26"/>
      <c r="AH7" s="26"/>
      <c r="AI7" s="26">
        <v>31</v>
      </c>
      <c r="AJ7" s="26"/>
      <c r="AK7" s="26"/>
      <c r="AL7" s="26"/>
      <c r="AM7" s="26"/>
      <c r="AN7" s="26"/>
      <c r="AO7" s="26"/>
      <c r="AP7" s="26">
        <v>31</v>
      </c>
      <c r="AQ7" s="26">
        <v>84</v>
      </c>
      <c r="AR7" s="26"/>
      <c r="AS7" s="26"/>
      <c r="AT7" s="26"/>
      <c r="AU7" s="26"/>
      <c r="AV7" s="26"/>
      <c r="AW7" s="26"/>
      <c r="AX7" s="26"/>
      <c r="AY7" s="26">
        <v>242</v>
      </c>
      <c r="AZ7" s="26"/>
      <c r="BA7" s="26">
        <v>10</v>
      </c>
      <c r="BB7" s="26">
        <v>1</v>
      </c>
      <c r="BC7" s="26"/>
      <c r="BD7" s="26"/>
      <c r="BE7" s="26"/>
      <c r="BF7" s="26">
        <v>123</v>
      </c>
      <c r="BG7" s="26"/>
      <c r="BH7" s="26">
        <f t="shared" si="6"/>
        <v>522</v>
      </c>
      <c r="BI7" s="6">
        <f t="shared" si="0"/>
        <v>130.02000000000001</v>
      </c>
      <c r="BJ7" s="6">
        <f t="shared" si="7"/>
        <v>161.5</v>
      </c>
      <c r="BL7" s="48">
        <f>VLOOKUP(H7,[1]NOI!F:K,6,FALSE)*-1</f>
        <v>-70.89</v>
      </c>
      <c r="BM7" s="6">
        <f t="shared" si="8"/>
        <v>90.61</v>
      </c>
      <c r="BN7" s="6">
        <f t="shared" si="9"/>
        <v>31.47999999999999</v>
      </c>
      <c r="BO7" s="82">
        <f t="shared" si="10"/>
        <v>0.19492260061919497</v>
      </c>
      <c r="BP7" s="6">
        <f t="shared" si="1"/>
        <v>286044</v>
      </c>
      <c r="BQ7" s="6">
        <f t="shared" si="2"/>
        <v>355300</v>
      </c>
      <c r="BU7" s="6">
        <f t="shared" si="11"/>
        <v>169.95</v>
      </c>
      <c r="BW7" s="48">
        <f t="shared" si="12"/>
        <v>-70.89</v>
      </c>
      <c r="BX7" s="6">
        <f t="shared" si="13"/>
        <v>99.059999999999988</v>
      </c>
      <c r="BY7" s="6">
        <f t="shared" si="14"/>
        <v>39.929999999999978</v>
      </c>
      <c r="BZ7" s="82">
        <f t="shared" si="15"/>
        <v>0.23495145631067951</v>
      </c>
      <c r="CA7" s="6">
        <f t="shared" si="3"/>
        <v>286044</v>
      </c>
      <c r="CB7" s="6">
        <f t="shared" si="4"/>
        <v>373890</v>
      </c>
      <c r="CF7" s="82"/>
      <c r="CG7" s="6">
        <f t="shared" si="16"/>
        <v>67870.44</v>
      </c>
      <c r="CH7" s="6">
        <f t="shared" si="17"/>
        <v>84303</v>
      </c>
      <c r="CL7" s="82"/>
      <c r="CM7" s="6">
        <f t="shared" si="18"/>
        <v>67870.44</v>
      </c>
      <c r="CN7" s="6">
        <f t="shared" si="19"/>
        <v>88713.9</v>
      </c>
    </row>
    <row r="8" spans="1:94" x14ac:dyDescent="0.25">
      <c r="A8" s="22">
        <v>6</v>
      </c>
      <c r="B8" s="23">
        <v>6</v>
      </c>
      <c r="C8" s="24" t="s">
        <v>14</v>
      </c>
      <c r="D8" s="53" t="s">
        <v>828</v>
      </c>
      <c r="E8" s="23">
        <v>401406</v>
      </c>
      <c r="F8" s="23">
        <v>10000029467</v>
      </c>
      <c r="G8" s="24" t="s">
        <v>829</v>
      </c>
      <c r="H8" s="71" t="str">
        <f t="shared" si="5"/>
        <v>100530-10000029467</v>
      </c>
      <c r="I8" s="23">
        <v>100530</v>
      </c>
      <c r="J8" s="24" t="s">
        <v>814</v>
      </c>
      <c r="K8" s="24" t="s">
        <v>19</v>
      </c>
      <c r="L8" s="24" t="s">
        <v>830</v>
      </c>
      <c r="M8" s="24" t="s">
        <v>21</v>
      </c>
      <c r="N8" s="25">
        <v>45108</v>
      </c>
      <c r="O8" s="25">
        <v>45473</v>
      </c>
      <c r="P8" s="10"/>
      <c r="Q8" s="10"/>
      <c r="R8" s="10"/>
      <c r="S8" s="11"/>
      <c r="T8" s="14"/>
      <c r="U8" s="14"/>
      <c r="V8" s="14"/>
      <c r="W8" s="14"/>
      <c r="X8" s="18"/>
      <c r="Y8" s="18"/>
      <c r="Z8" s="18">
        <v>65.930000000000007</v>
      </c>
      <c r="AA8" s="18" t="s">
        <v>1735</v>
      </c>
      <c r="AB8" s="6"/>
      <c r="AC8" s="26">
        <v>1903</v>
      </c>
      <c r="AD8" s="26"/>
      <c r="AE8" s="26"/>
      <c r="AF8" s="26">
        <v>46</v>
      </c>
      <c r="AG8" s="26">
        <v>226</v>
      </c>
      <c r="AH8" s="26">
        <v>5</v>
      </c>
      <c r="AI8" s="26">
        <v>2</v>
      </c>
      <c r="AJ8" s="26"/>
      <c r="AK8" s="26">
        <v>139</v>
      </c>
      <c r="AL8" s="26">
        <v>31</v>
      </c>
      <c r="AM8" s="26"/>
      <c r="AN8" s="26"/>
      <c r="AO8" s="26"/>
      <c r="AP8" s="26">
        <v>1</v>
      </c>
      <c r="AQ8" s="26"/>
      <c r="AR8" s="26">
        <v>25</v>
      </c>
      <c r="AS8" s="26"/>
      <c r="AT8" s="26"/>
      <c r="AU8" s="26">
        <v>13</v>
      </c>
      <c r="AV8" s="26"/>
      <c r="AW8" s="26"/>
      <c r="AX8" s="26"/>
      <c r="AY8" s="26">
        <v>190</v>
      </c>
      <c r="AZ8" s="26"/>
      <c r="BA8" s="26"/>
      <c r="BB8" s="26"/>
      <c r="BC8" s="26"/>
      <c r="BD8" s="26"/>
      <c r="BE8" s="26"/>
      <c r="BF8" s="26"/>
      <c r="BG8" s="26"/>
      <c r="BH8" s="26">
        <f t="shared" si="6"/>
        <v>678</v>
      </c>
      <c r="BI8" s="6">
        <f t="shared" si="0"/>
        <v>65.930000000000007</v>
      </c>
      <c r="BJ8" s="6">
        <f t="shared" si="7"/>
        <v>81.89</v>
      </c>
      <c r="BL8" s="48">
        <f>VLOOKUP(H8,[1]NOI!F:K,6,FALSE)*-1</f>
        <v>-34.549999999999997</v>
      </c>
      <c r="BM8" s="6">
        <f t="shared" si="8"/>
        <v>47.34</v>
      </c>
      <c r="BN8" s="6">
        <f t="shared" si="9"/>
        <v>15.959999999999994</v>
      </c>
      <c r="BO8" s="82">
        <f t="shared" si="10"/>
        <v>0.1948955916473317</v>
      </c>
      <c r="BP8" s="6">
        <f t="shared" si="1"/>
        <v>125464.79000000001</v>
      </c>
      <c r="BQ8" s="6">
        <f t="shared" si="2"/>
        <v>155836.67000000001</v>
      </c>
      <c r="BU8" s="6">
        <f t="shared" si="11"/>
        <v>86.17</v>
      </c>
      <c r="BW8" s="48">
        <f t="shared" si="12"/>
        <v>-34.549999999999997</v>
      </c>
      <c r="BX8" s="6">
        <f t="shared" si="13"/>
        <v>51.620000000000005</v>
      </c>
      <c r="BY8" s="6">
        <f t="shared" si="14"/>
        <v>20.239999999999995</v>
      </c>
      <c r="BZ8" s="82">
        <f t="shared" si="15"/>
        <v>0.23488453057908779</v>
      </c>
      <c r="CA8" s="6">
        <f t="shared" si="3"/>
        <v>125464.79000000001</v>
      </c>
      <c r="CB8" s="6">
        <f t="shared" si="4"/>
        <v>163981.51</v>
      </c>
      <c r="CF8" s="82"/>
      <c r="CG8" s="6">
        <f t="shared" si="16"/>
        <v>44700.540000000008</v>
      </c>
      <c r="CH8" s="6">
        <f t="shared" si="17"/>
        <v>55521.42</v>
      </c>
      <c r="CL8" s="82"/>
      <c r="CM8" s="6">
        <f t="shared" si="18"/>
        <v>44700.540000000008</v>
      </c>
      <c r="CN8" s="6">
        <f t="shared" si="19"/>
        <v>58423.26</v>
      </c>
    </row>
    <row r="9" spans="1:94" x14ac:dyDescent="0.25">
      <c r="A9" s="22">
        <v>7</v>
      </c>
      <c r="B9" s="23">
        <v>7</v>
      </c>
      <c r="C9" s="24" t="s">
        <v>14</v>
      </c>
      <c r="D9" s="53" t="s">
        <v>831</v>
      </c>
      <c r="E9" s="23">
        <v>406552</v>
      </c>
      <c r="F9" s="23">
        <v>813</v>
      </c>
      <c r="G9" s="24" t="s">
        <v>832</v>
      </c>
      <c r="H9" s="71" t="str">
        <f t="shared" si="5"/>
        <v>100917-813</v>
      </c>
      <c r="I9" s="23">
        <v>100917</v>
      </c>
      <c r="J9" s="24" t="s">
        <v>833</v>
      </c>
      <c r="K9" s="24" t="s">
        <v>19</v>
      </c>
      <c r="L9" s="24" t="s">
        <v>487</v>
      </c>
      <c r="M9" s="24" t="s">
        <v>21</v>
      </c>
      <c r="N9" s="25">
        <v>45108</v>
      </c>
      <c r="O9" s="25">
        <v>45473</v>
      </c>
      <c r="P9" s="10"/>
      <c r="Q9" s="10"/>
      <c r="R9" s="10">
        <f>Z9</f>
        <v>46.37</v>
      </c>
      <c r="S9" s="11" t="s">
        <v>1691</v>
      </c>
      <c r="T9" s="14"/>
      <c r="U9" s="14"/>
      <c r="V9" s="14"/>
      <c r="W9" s="14"/>
      <c r="X9" s="18"/>
      <c r="Y9" s="18"/>
      <c r="Z9" s="18">
        <v>46.37</v>
      </c>
      <c r="AA9" s="18" t="s">
        <v>1643</v>
      </c>
      <c r="AB9" s="6"/>
      <c r="AC9" s="26">
        <v>4169</v>
      </c>
      <c r="AD9" s="26"/>
      <c r="AE9" s="26">
        <v>170</v>
      </c>
      <c r="AF9" s="26">
        <v>7</v>
      </c>
      <c r="AG9" s="26">
        <v>314</v>
      </c>
      <c r="AH9" s="26"/>
      <c r="AI9" s="26"/>
      <c r="AJ9" s="26"/>
      <c r="AK9" s="26"/>
      <c r="AL9" s="26">
        <v>2</v>
      </c>
      <c r="AM9" s="26"/>
      <c r="AN9" s="26"/>
      <c r="AO9" s="26"/>
      <c r="AP9" s="26"/>
      <c r="AQ9" s="26"/>
      <c r="AR9" s="26"/>
      <c r="AS9" s="26"/>
      <c r="AT9" s="26"/>
      <c r="AU9" s="26">
        <v>14</v>
      </c>
      <c r="AV9" s="26"/>
      <c r="AW9" s="26"/>
      <c r="AX9" s="26">
        <v>13</v>
      </c>
      <c r="AY9" s="26">
        <v>485</v>
      </c>
      <c r="AZ9" s="26"/>
      <c r="BA9" s="26"/>
      <c r="BB9" s="26">
        <v>4</v>
      </c>
      <c r="BC9" s="26"/>
      <c r="BD9" s="26"/>
      <c r="BE9" s="26"/>
      <c r="BF9" s="26">
        <v>177</v>
      </c>
      <c r="BG9" s="26"/>
      <c r="BH9" s="26">
        <f t="shared" si="6"/>
        <v>1186</v>
      </c>
      <c r="BI9" s="6">
        <f t="shared" si="0"/>
        <v>46.37</v>
      </c>
      <c r="BJ9" s="6">
        <f t="shared" si="7"/>
        <v>57.589999999999996</v>
      </c>
      <c r="BL9" s="48">
        <f>VLOOKUP(H9,[1]NOI!F:K,6,FALSE)*-1</f>
        <v>-4.6500000000000004</v>
      </c>
      <c r="BM9" s="6">
        <f t="shared" si="8"/>
        <v>52.94</v>
      </c>
      <c r="BN9" s="6">
        <f t="shared" si="9"/>
        <v>11.219999999999999</v>
      </c>
      <c r="BO9" s="82">
        <f t="shared" si="10"/>
        <v>0.19482549053655149</v>
      </c>
      <c r="BP9" s="6">
        <f t="shared" si="1"/>
        <v>193316.53</v>
      </c>
      <c r="BQ9" s="6">
        <f t="shared" si="2"/>
        <v>240092.71</v>
      </c>
      <c r="BU9" s="6">
        <f t="shared" si="11"/>
        <v>60.6</v>
      </c>
      <c r="BW9" s="48">
        <f t="shared" si="12"/>
        <v>-4.6500000000000004</v>
      </c>
      <c r="BX9" s="6">
        <f t="shared" si="13"/>
        <v>55.95</v>
      </c>
      <c r="BY9" s="6">
        <f t="shared" si="14"/>
        <v>14.230000000000004</v>
      </c>
      <c r="BZ9" s="82">
        <f t="shared" si="15"/>
        <v>0.23481848184818488</v>
      </c>
      <c r="CA9" s="6">
        <f t="shared" si="3"/>
        <v>193316.53</v>
      </c>
      <c r="CB9" s="6">
        <f t="shared" si="4"/>
        <v>252641.4</v>
      </c>
      <c r="CF9" s="82"/>
      <c r="CG9" s="6">
        <f t="shared" si="16"/>
        <v>54994.82</v>
      </c>
      <c r="CH9" s="6">
        <f t="shared" si="17"/>
        <v>68301.739999999991</v>
      </c>
      <c r="CL9" s="82"/>
      <c r="CM9" s="6">
        <f t="shared" si="18"/>
        <v>54994.82</v>
      </c>
      <c r="CN9" s="6">
        <f t="shared" si="19"/>
        <v>71871.600000000006</v>
      </c>
    </row>
    <row r="10" spans="1:94" x14ac:dyDescent="0.25">
      <c r="A10" s="22">
        <v>8</v>
      </c>
      <c r="B10" s="23">
        <v>8</v>
      </c>
      <c r="C10" s="24" t="s">
        <v>14</v>
      </c>
      <c r="D10" s="53" t="s">
        <v>834</v>
      </c>
      <c r="E10" s="23">
        <v>406553</v>
      </c>
      <c r="F10" s="23">
        <v>816</v>
      </c>
      <c r="G10" s="24" t="s">
        <v>835</v>
      </c>
      <c r="H10" s="71" t="str">
        <f t="shared" si="5"/>
        <v>100917-816</v>
      </c>
      <c r="I10" s="23">
        <v>100917</v>
      </c>
      <c r="J10" s="24" t="s">
        <v>833</v>
      </c>
      <c r="K10" s="24" t="s">
        <v>19</v>
      </c>
      <c r="L10" s="24" t="s">
        <v>487</v>
      </c>
      <c r="M10" s="24" t="s">
        <v>21</v>
      </c>
      <c r="N10" s="25">
        <v>45108</v>
      </c>
      <c r="O10" s="25">
        <v>45473</v>
      </c>
      <c r="P10" s="10"/>
      <c r="Q10" s="10"/>
      <c r="R10" s="10">
        <f t="shared" ref="R10:R14" si="20">Z10</f>
        <v>46.37</v>
      </c>
      <c r="S10" s="11" t="s">
        <v>1691</v>
      </c>
      <c r="T10" s="14"/>
      <c r="U10" s="14"/>
      <c r="V10" s="14"/>
      <c r="W10" s="14"/>
      <c r="X10" s="18"/>
      <c r="Y10" s="18"/>
      <c r="Z10" s="18">
        <v>46.37</v>
      </c>
      <c r="AA10" s="18" t="s">
        <v>1643</v>
      </c>
      <c r="AB10" s="6"/>
      <c r="AC10" s="26">
        <v>450</v>
      </c>
      <c r="AD10" s="26"/>
      <c r="AE10" s="26">
        <v>63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>
        <v>125</v>
      </c>
      <c r="AZ10" s="26"/>
      <c r="BA10" s="26"/>
      <c r="BB10" s="26"/>
      <c r="BC10" s="26"/>
      <c r="BD10" s="26"/>
      <c r="BE10" s="26"/>
      <c r="BF10" s="26"/>
      <c r="BG10" s="26"/>
      <c r="BH10" s="26">
        <f t="shared" si="6"/>
        <v>188</v>
      </c>
      <c r="BI10" s="6">
        <f t="shared" si="0"/>
        <v>46.37</v>
      </c>
      <c r="BJ10" s="6">
        <f t="shared" si="7"/>
        <v>57.589999999999996</v>
      </c>
      <c r="BL10" s="48">
        <f>VLOOKUP(H10,[1]NOI!F:K,6,FALSE)*-1</f>
        <v>-9.33</v>
      </c>
      <c r="BM10" s="6">
        <f t="shared" si="8"/>
        <v>48.26</v>
      </c>
      <c r="BN10" s="6">
        <f t="shared" si="9"/>
        <v>11.219999999999999</v>
      </c>
      <c r="BO10" s="82">
        <f t="shared" si="10"/>
        <v>0.19482549053655149</v>
      </c>
      <c r="BP10" s="6">
        <f t="shared" si="1"/>
        <v>20866.5</v>
      </c>
      <c r="BQ10" s="6">
        <f t="shared" si="2"/>
        <v>25915.5</v>
      </c>
      <c r="BU10" s="6">
        <f t="shared" si="11"/>
        <v>60.6</v>
      </c>
      <c r="BW10" s="48">
        <f t="shared" si="12"/>
        <v>-9.33</v>
      </c>
      <c r="BX10" s="6">
        <f t="shared" si="13"/>
        <v>51.27</v>
      </c>
      <c r="BY10" s="6">
        <f t="shared" si="14"/>
        <v>14.230000000000004</v>
      </c>
      <c r="BZ10" s="82">
        <f t="shared" si="15"/>
        <v>0.23481848184818488</v>
      </c>
      <c r="CA10" s="6">
        <f t="shared" si="3"/>
        <v>20866.5</v>
      </c>
      <c r="CB10" s="6">
        <f t="shared" si="4"/>
        <v>27270</v>
      </c>
      <c r="CF10" s="82"/>
      <c r="CG10" s="6">
        <f t="shared" si="16"/>
        <v>8717.56</v>
      </c>
      <c r="CH10" s="6">
        <f t="shared" si="17"/>
        <v>10826.92</v>
      </c>
      <c r="CL10" s="82"/>
      <c r="CM10" s="6">
        <f t="shared" si="18"/>
        <v>8717.56</v>
      </c>
      <c r="CN10" s="6">
        <f t="shared" si="19"/>
        <v>11392.800000000001</v>
      </c>
    </row>
    <row r="11" spans="1:94" x14ac:dyDescent="0.25">
      <c r="A11" s="22">
        <v>9</v>
      </c>
      <c r="B11" s="23">
        <v>9</v>
      </c>
      <c r="C11" s="54" t="s">
        <v>14</v>
      </c>
      <c r="D11" s="53" t="s">
        <v>837</v>
      </c>
      <c r="E11" s="24" t="s">
        <v>838</v>
      </c>
      <c r="F11" s="54" t="s">
        <v>1687</v>
      </c>
      <c r="G11" s="54" t="s">
        <v>1689</v>
      </c>
      <c r="H11" s="71" t="str">
        <f t="shared" si="5"/>
        <v>100917-836</v>
      </c>
      <c r="I11" s="23">
        <v>100917</v>
      </c>
      <c r="J11" s="24" t="s">
        <v>833</v>
      </c>
      <c r="K11" s="24" t="s">
        <v>19</v>
      </c>
      <c r="L11" s="54" t="s">
        <v>20</v>
      </c>
      <c r="M11" s="24" t="s">
        <v>21</v>
      </c>
      <c r="N11" s="25">
        <v>45108</v>
      </c>
      <c r="O11" s="25">
        <v>45473</v>
      </c>
      <c r="P11" s="10"/>
      <c r="Q11" s="10"/>
      <c r="R11" s="10">
        <f t="shared" si="20"/>
        <v>44.1</v>
      </c>
      <c r="S11" s="11" t="s">
        <v>1691</v>
      </c>
      <c r="T11" s="14"/>
      <c r="U11" s="14"/>
      <c r="V11" s="14"/>
      <c r="W11" s="14"/>
      <c r="X11" s="18"/>
      <c r="Y11" s="18"/>
      <c r="Z11" s="18">
        <v>44.1</v>
      </c>
      <c r="AA11" s="18" t="s">
        <v>1643</v>
      </c>
      <c r="AB11" s="6"/>
      <c r="AC11" s="26">
        <v>100</v>
      </c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>
        <f t="shared" si="6"/>
        <v>0</v>
      </c>
      <c r="BI11" s="6">
        <f t="shared" si="0"/>
        <v>44.1</v>
      </c>
      <c r="BJ11" s="6">
        <f t="shared" si="7"/>
        <v>54.769999999999996</v>
      </c>
      <c r="BL11" s="48">
        <f>VLOOKUP(H11,[1]NOI!F:K,6,FALSE)*-1</f>
        <v>-3.65</v>
      </c>
      <c r="BM11" s="6">
        <f t="shared" si="8"/>
        <v>51.12</v>
      </c>
      <c r="BN11" s="6">
        <f t="shared" si="9"/>
        <v>10.669999999999995</v>
      </c>
      <c r="BO11" s="82">
        <f t="shared" si="10"/>
        <v>0.19481467956910709</v>
      </c>
      <c r="BP11" s="6">
        <f t="shared" si="1"/>
        <v>4410</v>
      </c>
      <c r="BQ11" s="6">
        <f t="shared" si="2"/>
        <v>5477</v>
      </c>
      <c r="BU11" s="6">
        <f t="shared" si="11"/>
        <v>57.629999999999995</v>
      </c>
      <c r="BW11" s="48">
        <f t="shared" si="12"/>
        <v>-3.65</v>
      </c>
      <c r="BX11" s="6">
        <f t="shared" si="13"/>
        <v>53.98</v>
      </c>
      <c r="BY11" s="6">
        <f t="shared" si="14"/>
        <v>13.529999999999994</v>
      </c>
      <c r="BZ11" s="82">
        <f t="shared" si="15"/>
        <v>0.23477355543987499</v>
      </c>
      <c r="CA11" s="6">
        <f t="shared" si="3"/>
        <v>4410</v>
      </c>
      <c r="CB11" s="6">
        <f t="shared" si="4"/>
        <v>5763</v>
      </c>
      <c r="CF11" s="82"/>
      <c r="CG11" s="6">
        <f t="shared" si="16"/>
        <v>0</v>
      </c>
      <c r="CH11" s="6">
        <f t="shared" si="17"/>
        <v>0</v>
      </c>
      <c r="CL11" s="82"/>
      <c r="CM11" s="6">
        <f t="shared" si="18"/>
        <v>0</v>
      </c>
      <c r="CN11" s="6">
        <f t="shared" si="19"/>
        <v>0</v>
      </c>
    </row>
    <row r="12" spans="1:94" x14ac:dyDescent="0.25">
      <c r="A12" s="22"/>
      <c r="B12" s="23">
        <v>9</v>
      </c>
      <c r="C12" s="54" t="s">
        <v>14</v>
      </c>
      <c r="D12" s="53" t="s">
        <v>837</v>
      </c>
      <c r="E12" s="54" t="s">
        <v>838</v>
      </c>
      <c r="F12" s="54" t="s">
        <v>1688</v>
      </c>
      <c r="G12" s="54" t="s">
        <v>1690</v>
      </c>
      <c r="H12" s="71" t="str">
        <f t="shared" si="5"/>
        <v>100917-837</v>
      </c>
      <c r="I12" s="23">
        <v>100917</v>
      </c>
      <c r="J12" s="24" t="s">
        <v>833</v>
      </c>
      <c r="K12" s="54" t="s">
        <v>19</v>
      </c>
      <c r="L12" s="54" t="s">
        <v>20</v>
      </c>
      <c r="M12" s="24" t="s">
        <v>21</v>
      </c>
      <c r="N12" s="25">
        <v>45108</v>
      </c>
      <c r="O12" s="25">
        <v>45473</v>
      </c>
      <c r="P12" s="10"/>
      <c r="Q12" s="10"/>
      <c r="R12" s="10">
        <f t="shared" si="20"/>
        <v>45.6</v>
      </c>
      <c r="S12" s="11" t="s">
        <v>1691</v>
      </c>
      <c r="T12" s="14"/>
      <c r="U12" s="14"/>
      <c r="V12" s="14"/>
      <c r="W12" s="14"/>
      <c r="X12" s="18"/>
      <c r="Y12" s="18"/>
      <c r="Z12" s="18">
        <v>45.6</v>
      </c>
      <c r="AA12" s="18" t="s">
        <v>1643</v>
      </c>
      <c r="AB12" s="6"/>
      <c r="AC12" s="26">
        <v>0</v>
      </c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>
        <f t="shared" si="6"/>
        <v>0</v>
      </c>
      <c r="BI12" s="6">
        <f t="shared" si="0"/>
        <v>45.6</v>
      </c>
      <c r="BJ12" s="6">
        <f t="shared" si="7"/>
        <v>56.629999999999995</v>
      </c>
      <c r="BL12" s="48">
        <f>VLOOKUP(H12,[1]NOI!F:K,6,FALSE)*-1</f>
        <v>-3.65</v>
      </c>
      <c r="BM12" s="6">
        <f t="shared" si="8"/>
        <v>52.98</v>
      </c>
      <c r="BN12" s="6">
        <f t="shared" si="9"/>
        <v>11.029999999999994</v>
      </c>
      <c r="BO12" s="82">
        <f t="shared" si="10"/>
        <v>0.19477308846900926</v>
      </c>
      <c r="BP12" s="6">
        <f t="shared" si="1"/>
        <v>0</v>
      </c>
      <c r="BQ12" s="6">
        <f t="shared" si="2"/>
        <v>0</v>
      </c>
      <c r="BU12" s="6">
        <f t="shared" si="11"/>
        <v>59.589999999999996</v>
      </c>
      <c r="BW12" s="48">
        <f t="shared" si="12"/>
        <v>-3.65</v>
      </c>
      <c r="BX12" s="6">
        <f t="shared" si="13"/>
        <v>55.94</v>
      </c>
      <c r="BY12" s="6">
        <f t="shared" si="14"/>
        <v>13.989999999999995</v>
      </c>
      <c r="BZ12" s="82">
        <f t="shared" si="15"/>
        <v>0.23477093472059063</v>
      </c>
      <c r="CA12" s="6">
        <f t="shared" si="3"/>
        <v>0</v>
      </c>
      <c r="CB12" s="6">
        <f t="shared" si="4"/>
        <v>0</v>
      </c>
      <c r="CF12" s="82"/>
      <c r="CG12" s="6">
        <f t="shared" si="16"/>
        <v>0</v>
      </c>
      <c r="CH12" s="6">
        <f t="shared" si="17"/>
        <v>0</v>
      </c>
      <c r="CL12" s="82"/>
      <c r="CM12" s="6">
        <f t="shared" si="18"/>
        <v>0</v>
      </c>
      <c r="CN12" s="6">
        <f t="shared" si="19"/>
        <v>0</v>
      </c>
    </row>
    <row r="13" spans="1:94" x14ac:dyDescent="0.25">
      <c r="A13" s="22">
        <v>10</v>
      </c>
      <c r="B13" s="23">
        <v>10</v>
      </c>
      <c r="C13" s="24" t="s">
        <v>14</v>
      </c>
      <c r="D13" s="53" t="s">
        <v>839</v>
      </c>
      <c r="E13" s="23">
        <v>134543</v>
      </c>
      <c r="F13" s="23">
        <v>607</v>
      </c>
      <c r="G13" s="24" t="s">
        <v>840</v>
      </c>
      <c r="H13" s="71" t="str">
        <f t="shared" si="5"/>
        <v>100917-607</v>
      </c>
      <c r="I13" s="23">
        <v>100917</v>
      </c>
      <c r="J13" s="24" t="s">
        <v>833</v>
      </c>
      <c r="K13" s="24" t="s">
        <v>19</v>
      </c>
      <c r="L13" s="24" t="s">
        <v>841</v>
      </c>
      <c r="M13" s="24" t="s">
        <v>21</v>
      </c>
      <c r="N13" s="25">
        <v>45108</v>
      </c>
      <c r="O13" s="25">
        <v>45473</v>
      </c>
      <c r="P13" s="10"/>
      <c r="Q13" s="10"/>
      <c r="R13" s="10">
        <f t="shared" si="20"/>
        <v>52.92</v>
      </c>
      <c r="S13" s="11" t="s">
        <v>1691</v>
      </c>
      <c r="T13" s="14"/>
      <c r="U13" s="14"/>
      <c r="V13" s="14"/>
      <c r="W13" s="14"/>
      <c r="X13" s="18"/>
      <c r="Y13" s="18"/>
      <c r="Z13" s="18">
        <v>52.92</v>
      </c>
      <c r="AA13" s="18" t="s">
        <v>1643</v>
      </c>
      <c r="AB13" s="6"/>
      <c r="AC13" s="26">
        <v>1058</v>
      </c>
      <c r="AD13" s="26">
        <v>124</v>
      </c>
      <c r="AE13" s="26"/>
      <c r="AF13" s="26"/>
      <c r="AG13" s="26">
        <v>55</v>
      </c>
      <c r="AH13" s="26">
        <v>26</v>
      </c>
      <c r="AI13" s="26">
        <v>18</v>
      </c>
      <c r="AJ13" s="26"/>
      <c r="AK13" s="26">
        <v>12</v>
      </c>
      <c r="AL13" s="26"/>
      <c r="AM13" s="26"/>
      <c r="AN13" s="26"/>
      <c r="AO13" s="26"/>
      <c r="AP13" s="26">
        <v>2</v>
      </c>
      <c r="AQ13" s="26"/>
      <c r="AR13" s="26"/>
      <c r="AS13" s="26"/>
      <c r="AT13" s="26"/>
      <c r="AU13" s="26">
        <v>4</v>
      </c>
      <c r="AV13" s="26">
        <v>7</v>
      </c>
      <c r="AW13" s="26"/>
      <c r="AX13" s="26"/>
      <c r="AY13" s="26"/>
      <c r="AZ13" s="26"/>
      <c r="BA13" s="26"/>
      <c r="BB13" s="26">
        <v>68</v>
      </c>
      <c r="BC13" s="26"/>
      <c r="BD13" s="26"/>
      <c r="BE13" s="26"/>
      <c r="BF13" s="26"/>
      <c r="BG13" s="26"/>
      <c r="BH13" s="26">
        <f t="shared" si="6"/>
        <v>316</v>
      </c>
      <c r="BI13" s="6">
        <f t="shared" si="0"/>
        <v>52.92</v>
      </c>
      <c r="BJ13" s="6">
        <f t="shared" si="7"/>
        <v>65.72</v>
      </c>
      <c r="BM13" s="6">
        <f t="shared" si="8"/>
        <v>65.72</v>
      </c>
      <c r="BN13" s="6">
        <f t="shared" si="9"/>
        <v>12.799999999999997</v>
      </c>
      <c r="BO13" s="82">
        <f t="shared" si="10"/>
        <v>0.19476567255021299</v>
      </c>
      <c r="BP13" s="6">
        <f t="shared" si="1"/>
        <v>55989.36</v>
      </c>
      <c r="BQ13" s="6">
        <f t="shared" si="2"/>
        <v>69531.759999999995</v>
      </c>
      <c r="BU13" s="6">
        <f t="shared" si="11"/>
        <v>69.160000000000011</v>
      </c>
      <c r="BX13" s="6">
        <f t="shared" si="13"/>
        <v>69.160000000000011</v>
      </c>
      <c r="BY13" s="6">
        <f t="shared" si="14"/>
        <v>16.240000000000009</v>
      </c>
      <c r="BZ13" s="82">
        <f t="shared" si="15"/>
        <v>0.23481781376518229</v>
      </c>
      <c r="CA13" s="6">
        <f t="shared" si="3"/>
        <v>55989.36</v>
      </c>
      <c r="CB13" s="6">
        <f t="shared" si="4"/>
        <v>73171.280000000013</v>
      </c>
      <c r="CF13" s="82"/>
      <c r="CG13" s="6">
        <f t="shared" si="16"/>
        <v>16722.72</v>
      </c>
      <c r="CH13" s="6">
        <f t="shared" si="17"/>
        <v>20767.52</v>
      </c>
      <c r="CL13" s="82"/>
      <c r="CM13" s="6">
        <f t="shared" si="18"/>
        <v>16722.72</v>
      </c>
      <c r="CN13" s="6">
        <f t="shared" si="19"/>
        <v>21854.560000000005</v>
      </c>
    </row>
    <row r="14" spans="1:94" x14ac:dyDescent="0.25">
      <c r="A14" s="22">
        <v>11</v>
      </c>
      <c r="B14" s="23">
        <v>11</v>
      </c>
      <c r="C14" s="24" t="s">
        <v>14</v>
      </c>
      <c r="D14" s="53" t="s">
        <v>842</v>
      </c>
      <c r="E14" s="23">
        <v>134776</v>
      </c>
      <c r="F14" s="23">
        <v>608</v>
      </c>
      <c r="G14" s="24" t="s">
        <v>843</v>
      </c>
      <c r="H14" s="71" t="str">
        <f t="shared" si="5"/>
        <v>100917-608</v>
      </c>
      <c r="I14" s="23">
        <v>100917</v>
      </c>
      <c r="J14" s="24" t="s">
        <v>833</v>
      </c>
      <c r="K14" s="24" t="s">
        <v>19</v>
      </c>
      <c r="L14" s="24" t="s">
        <v>844</v>
      </c>
      <c r="M14" s="24" t="s">
        <v>21</v>
      </c>
      <c r="N14" s="25">
        <v>45108</v>
      </c>
      <c r="O14" s="25">
        <v>45473</v>
      </c>
      <c r="P14" s="10"/>
      <c r="Q14" s="10"/>
      <c r="R14" s="10">
        <f t="shared" si="20"/>
        <v>44</v>
      </c>
      <c r="S14" s="11" t="s">
        <v>1691</v>
      </c>
      <c r="T14" s="14"/>
      <c r="U14" s="14"/>
      <c r="V14" s="14"/>
      <c r="W14" s="14"/>
      <c r="X14" s="18"/>
      <c r="Y14" s="18"/>
      <c r="Z14" s="18">
        <v>44</v>
      </c>
      <c r="AA14" s="18" t="s">
        <v>1643</v>
      </c>
      <c r="AB14" s="6"/>
      <c r="AC14" s="26">
        <v>8396</v>
      </c>
      <c r="AD14" s="26">
        <v>329</v>
      </c>
      <c r="AE14" s="26">
        <v>21</v>
      </c>
      <c r="AF14" s="26"/>
      <c r="AG14" s="26"/>
      <c r="AH14" s="26"/>
      <c r="AI14" s="26">
        <v>47</v>
      </c>
      <c r="AJ14" s="26"/>
      <c r="AK14" s="26"/>
      <c r="AL14" s="26"/>
      <c r="AM14" s="26">
        <v>64</v>
      </c>
      <c r="AN14" s="26"/>
      <c r="AO14" s="26"/>
      <c r="AP14" s="26">
        <v>6</v>
      </c>
      <c r="AQ14" s="26">
        <v>554</v>
      </c>
      <c r="AR14" s="26"/>
      <c r="AS14" s="26">
        <v>913</v>
      </c>
      <c r="AT14" s="26"/>
      <c r="AU14" s="26">
        <v>12</v>
      </c>
      <c r="AV14" s="26"/>
      <c r="AW14" s="26">
        <v>296</v>
      </c>
      <c r="AX14" s="26"/>
      <c r="AY14" s="26">
        <v>66</v>
      </c>
      <c r="AZ14" s="26">
        <v>16</v>
      </c>
      <c r="BA14" s="26"/>
      <c r="BB14" s="26">
        <v>220</v>
      </c>
      <c r="BC14" s="26"/>
      <c r="BD14" s="26"/>
      <c r="BE14" s="26"/>
      <c r="BF14" s="26">
        <v>12</v>
      </c>
      <c r="BG14" s="26"/>
      <c r="BH14" s="26">
        <f t="shared" si="6"/>
        <v>2556</v>
      </c>
      <c r="BI14" s="6">
        <f t="shared" si="0"/>
        <v>44</v>
      </c>
      <c r="BJ14" s="6">
        <f t="shared" si="7"/>
        <v>54.64</v>
      </c>
      <c r="BM14" s="6">
        <f t="shared" si="8"/>
        <v>54.64</v>
      </c>
      <c r="BN14" s="6">
        <f t="shared" si="9"/>
        <v>10.64</v>
      </c>
      <c r="BO14" s="82">
        <f t="shared" si="10"/>
        <v>0.19472913616398244</v>
      </c>
      <c r="BP14" s="6">
        <f t="shared" si="1"/>
        <v>369424</v>
      </c>
      <c r="BQ14" s="6">
        <f t="shared" si="2"/>
        <v>458757.44</v>
      </c>
      <c r="BU14" s="6">
        <f t="shared" si="11"/>
        <v>57.5</v>
      </c>
      <c r="BX14" s="6">
        <f t="shared" si="13"/>
        <v>57.5</v>
      </c>
      <c r="BY14" s="6">
        <f t="shared" si="14"/>
        <v>13.5</v>
      </c>
      <c r="BZ14" s="82">
        <f t="shared" si="15"/>
        <v>0.23478260869565218</v>
      </c>
      <c r="CA14" s="6">
        <f t="shared" si="3"/>
        <v>369424</v>
      </c>
      <c r="CB14" s="6">
        <f t="shared" si="4"/>
        <v>482770</v>
      </c>
      <c r="CF14" s="82"/>
      <c r="CG14" s="6">
        <f t="shared" si="16"/>
        <v>112464</v>
      </c>
      <c r="CH14" s="6">
        <f t="shared" si="17"/>
        <v>139659.84</v>
      </c>
      <c r="CL14" s="82"/>
      <c r="CM14" s="6">
        <f t="shared" si="18"/>
        <v>112464</v>
      </c>
      <c r="CN14" s="6">
        <f t="shared" si="19"/>
        <v>146970</v>
      </c>
    </row>
    <row r="15" spans="1:94" x14ac:dyDescent="0.25">
      <c r="A15" s="22">
        <v>12</v>
      </c>
      <c r="B15" s="23">
        <v>12</v>
      </c>
      <c r="C15" s="24" t="s">
        <v>14</v>
      </c>
      <c r="D15" s="53" t="s">
        <v>845</v>
      </c>
      <c r="E15" s="23">
        <v>405359</v>
      </c>
      <c r="F15" s="24" t="s">
        <v>846</v>
      </c>
      <c r="G15" s="24" t="s">
        <v>848</v>
      </c>
      <c r="H15" s="71" t="str">
        <f t="shared" si="5"/>
        <v>100157-3180575W</v>
      </c>
      <c r="I15" s="23">
        <v>100157</v>
      </c>
      <c r="J15" s="24" t="s">
        <v>847</v>
      </c>
      <c r="K15" s="24" t="s">
        <v>19</v>
      </c>
      <c r="L15" s="24" t="s">
        <v>849</v>
      </c>
      <c r="M15" s="24" t="s">
        <v>21</v>
      </c>
      <c r="N15" s="25">
        <v>45108</v>
      </c>
      <c r="O15" s="25">
        <v>45473</v>
      </c>
      <c r="P15" s="10"/>
      <c r="Q15" s="10"/>
      <c r="R15" s="10"/>
      <c r="S15" s="11"/>
      <c r="T15" s="14" t="e">
        <f>VLOOKUP(E15,#REF!,12,FALSE)</f>
        <v>#REF!</v>
      </c>
      <c r="U15" s="14"/>
      <c r="V15" s="14" t="e">
        <f>VLOOKUP(E15,#REF!,14,FALSE)</f>
        <v>#REF!</v>
      </c>
      <c r="W15" s="14"/>
      <c r="X15" s="18"/>
      <c r="Y15" s="18"/>
      <c r="Z15" s="18">
        <v>40.4</v>
      </c>
      <c r="AA15" s="18" t="s">
        <v>1671</v>
      </c>
      <c r="AB15" s="6"/>
      <c r="AC15" s="26">
        <v>2280</v>
      </c>
      <c r="AD15" s="26"/>
      <c r="AE15" s="26"/>
      <c r="AF15" s="26"/>
      <c r="AG15" s="26">
        <v>2</v>
      </c>
      <c r="AH15" s="26"/>
      <c r="AI15" s="26"/>
      <c r="AJ15" s="26">
        <v>2</v>
      </c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>
        <v>24</v>
      </c>
      <c r="AY15" s="26">
        <v>378</v>
      </c>
      <c r="AZ15" s="26"/>
      <c r="BA15" s="26"/>
      <c r="BB15" s="26"/>
      <c r="BC15" s="26"/>
      <c r="BD15" s="26"/>
      <c r="BE15" s="26"/>
      <c r="BF15" s="26"/>
      <c r="BG15" s="26"/>
      <c r="BH15" s="26">
        <f t="shared" si="6"/>
        <v>406</v>
      </c>
      <c r="BI15" s="6">
        <f t="shared" si="0"/>
        <v>40.4</v>
      </c>
      <c r="BJ15" s="6">
        <f t="shared" si="7"/>
        <v>50.169999999999995</v>
      </c>
      <c r="BL15" s="48">
        <f>VLOOKUP(H15,[1]NOI!F:K,6,FALSE)*-1</f>
        <v>-5.73</v>
      </c>
      <c r="BM15" s="6">
        <f t="shared" si="8"/>
        <v>44.44</v>
      </c>
      <c r="BN15" s="6">
        <f t="shared" si="9"/>
        <v>9.769999999999996</v>
      </c>
      <c r="BO15" s="82">
        <f t="shared" si="10"/>
        <v>0.19473789117002185</v>
      </c>
      <c r="BP15" s="6">
        <f t="shared" si="1"/>
        <v>92112</v>
      </c>
      <c r="BQ15" s="6">
        <f t="shared" si="2"/>
        <v>114387.59999999999</v>
      </c>
      <c r="BU15" s="6">
        <f t="shared" si="11"/>
        <v>52.8</v>
      </c>
      <c r="BW15" s="48">
        <f t="shared" ref="BW15:BW18" si="21">BL15</f>
        <v>-5.73</v>
      </c>
      <c r="BX15" s="6">
        <f t="shared" si="13"/>
        <v>47.069999999999993</v>
      </c>
      <c r="BY15" s="6">
        <f t="shared" si="14"/>
        <v>12.399999999999999</v>
      </c>
      <c r="BZ15" s="82">
        <f t="shared" si="15"/>
        <v>0.23484848484848483</v>
      </c>
      <c r="CA15" s="6">
        <f t="shared" si="3"/>
        <v>92112</v>
      </c>
      <c r="CB15" s="6">
        <f t="shared" si="4"/>
        <v>120384</v>
      </c>
      <c r="CF15" s="82"/>
      <c r="CG15" s="6">
        <f t="shared" si="16"/>
        <v>16402.399999999998</v>
      </c>
      <c r="CH15" s="6">
        <f t="shared" si="17"/>
        <v>20369.019999999997</v>
      </c>
      <c r="CL15" s="82"/>
      <c r="CM15" s="6">
        <f t="shared" si="18"/>
        <v>16402.399999999998</v>
      </c>
      <c r="CN15" s="6">
        <f t="shared" si="19"/>
        <v>21436.799999999999</v>
      </c>
    </row>
    <row r="16" spans="1:94" x14ac:dyDescent="0.25">
      <c r="A16" s="22">
        <v>13</v>
      </c>
      <c r="B16" s="23">
        <v>13</v>
      </c>
      <c r="C16" s="24" t="s">
        <v>14</v>
      </c>
      <c r="D16" s="53" t="s">
        <v>850</v>
      </c>
      <c r="E16" s="23">
        <v>405372</v>
      </c>
      <c r="F16" s="24" t="s">
        <v>851</v>
      </c>
      <c r="G16" s="24" t="s">
        <v>852</v>
      </c>
      <c r="H16" s="71" t="str">
        <f t="shared" si="5"/>
        <v>100157-3710320W</v>
      </c>
      <c r="I16" s="23">
        <v>100157</v>
      </c>
      <c r="J16" s="24" t="s">
        <v>847</v>
      </c>
      <c r="K16" s="24" t="s">
        <v>19</v>
      </c>
      <c r="L16" s="24" t="s">
        <v>853</v>
      </c>
      <c r="M16" s="24" t="s">
        <v>21</v>
      </c>
      <c r="N16" s="25">
        <v>45108</v>
      </c>
      <c r="O16" s="25">
        <v>45473</v>
      </c>
      <c r="P16" s="10"/>
      <c r="Q16" s="10"/>
      <c r="R16" s="10"/>
      <c r="S16" s="11"/>
      <c r="T16" s="14" t="e">
        <f>VLOOKUP(E16,#REF!,12,FALSE)</f>
        <v>#REF!</v>
      </c>
      <c r="U16" s="14"/>
      <c r="V16" s="14" t="e">
        <f>VLOOKUP(E16,#REF!,14,FALSE)</f>
        <v>#REF!</v>
      </c>
      <c r="W16" s="14"/>
      <c r="X16" s="18"/>
      <c r="Y16" s="18"/>
      <c r="Z16" s="18">
        <v>38.46</v>
      </c>
      <c r="AA16" s="18" t="s">
        <v>1671</v>
      </c>
      <c r="AB16" s="6"/>
      <c r="AC16" s="26">
        <v>2746</v>
      </c>
      <c r="AD16" s="26"/>
      <c r="AE16" s="26">
        <v>15</v>
      </c>
      <c r="AF16" s="26">
        <v>20</v>
      </c>
      <c r="AG16" s="26">
        <v>44</v>
      </c>
      <c r="AH16" s="26"/>
      <c r="AI16" s="26"/>
      <c r="AJ16" s="26">
        <v>39</v>
      </c>
      <c r="AK16" s="26"/>
      <c r="AL16" s="26"/>
      <c r="AM16" s="26"/>
      <c r="AN16" s="26"/>
      <c r="AO16" s="26">
        <v>75</v>
      </c>
      <c r="AP16" s="26">
        <v>35</v>
      </c>
      <c r="AQ16" s="26"/>
      <c r="AR16" s="26"/>
      <c r="AS16" s="26"/>
      <c r="AT16" s="26"/>
      <c r="AU16" s="26">
        <v>7</v>
      </c>
      <c r="AV16" s="26">
        <v>15</v>
      </c>
      <c r="AW16" s="26"/>
      <c r="AX16" s="26">
        <v>16</v>
      </c>
      <c r="AY16" s="26">
        <v>371</v>
      </c>
      <c r="AZ16" s="26"/>
      <c r="BA16" s="26">
        <v>24</v>
      </c>
      <c r="BB16" s="26">
        <v>2</v>
      </c>
      <c r="BC16" s="26"/>
      <c r="BD16" s="26"/>
      <c r="BE16" s="26">
        <v>22</v>
      </c>
      <c r="BF16" s="26"/>
      <c r="BG16" s="26">
        <v>99</v>
      </c>
      <c r="BH16" s="26">
        <f t="shared" si="6"/>
        <v>784</v>
      </c>
      <c r="BI16" s="6">
        <f t="shared" si="0"/>
        <v>38.46</v>
      </c>
      <c r="BJ16" s="6">
        <f t="shared" si="7"/>
        <v>47.76</v>
      </c>
      <c r="BL16" s="48">
        <f>VLOOKUP(H16,[1]NOI!F:K,6,FALSE)*-1</f>
        <v>-5.99</v>
      </c>
      <c r="BM16" s="6">
        <f t="shared" si="8"/>
        <v>41.769999999999996</v>
      </c>
      <c r="BN16" s="6">
        <f t="shared" si="9"/>
        <v>9.2999999999999972</v>
      </c>
      <c r="BO16" s="82">
        <f t="shared" si="10"/>
        <v>0.19472361809045222</v>
      </c>
      <c r="BP16" s="6">
        <f t="shared" si="1"/>
        <v>105611.16</v>
      </c>
      <c r="BQ16" s="6">
        <f t="shared" si="2"/>
        <v>131148.96</v>
      </c>
      <c r="BU16" s="6">
        <f t="shared" si="11"/>
        <v>50.26</v>
      </c>
      <c r="BW16" s="48">
        <f t="shared" si="21"/>
        <v>-5.99</v>
      </c>
      <c r="BX16" s="6">
        <f t="shared" si="13"/>
        <v>44.269999999999996</v>
      </c>
      <c r="BY16" s="6">
        <f t="shared" si="14"/>
        <v>11.799999999999997</v>
      </c>
      <c r="BZ16" s="82">
        <f t="shared" si="15"/>
        <v>0.23477914842817346</v>
      </c>
      <c r="CA16" s="6">
        <f t="shared" si="3"/>
        <v>105611.16</v>
      </c>
      <c r="CB16" s="6">
        <f t="shared" si="4"/>
        <v>138013.96</v>
      </c>
      <c r="CF16" s="82"/>
      <c r="CG16" s="6">
        <f t="shared" si="16"/>
        <v>30152.639999999999</v>
      </c>
      <c r="CH16" s="6">
        <f t="shared" si="17"/>
        <v>37443.839999999997</v>
      </c>
      <c r="CL16" s="82"/>
      <c r="CM16" s="6">
        <f t="shared" si="18"/>
        <v>30152.639999999999</v>
      </c>
      <c r="CN16" s="6">
        <f t="shared" si="19"/>
        <v>39403.839999999997</v>
      </c>
    </row>
    <row r="17" spans="1:92" x14ac:dyDescent="0.25">
      <c r="A17" s="22">
        <v>14</v>
      </c>
      <c r="B17" s="23">
        <v>14</v>
      </c>
      <c r="C17" s="24" t="s">
        <v>14</v>
      </c>
      <c r="D17" s="53" t="s">
        <v>854</v>
      </c>
      <c r="E17" s="23">
        <v>405379</v>
      </c>
      <c r="F17" s="24" t="s">
        <v>855</v>
      </c>
      <c r="G17" s="24" t="s">
        <v>856</v>
      </c>
      <c r="H17" s="71" t="str">
        <f t="shared" si="5"/>
        <v>100157-3100575W</v>
      </c>
      <c r="I17" s="23">
        <v>100157</v>
      </c>
      <c r="J17" s="24" t="s">
        <v>847</v>
      </c>
      <c r="K17" s="24" t="s">
        <v>19</v>
      </c>
      <c r="L17" s="24" t="s">
        <v>849</v>
      </c>
      <c r="M17" s="24" t="s">
        <v>21</v>
      </c>
      <c r="N17" s="25">
        <v>45108</v>
      </c>
      <c r="O17" s="25">
        <v>45473</v>
      </c>
      <c r="P17" s="10"/>
      <c r="Q17" s="10"/>
      <c r="R17" s="10"/>
      <c r="S17" s="11"/>
      <c r="T17" s="14" t="e">
        <f>VLOOKUP(E17,#REF!,12,FALSE)</f>
        <v>#REF!</v>
      </c>
      <c r="U17" s="14"/>
      <c r="V17" s="14" t="e">
        <f>VLOOKUP(E17,#REF!,14,FALSE)</f>
        <v>#REF!</v>
      </c>
      <c r="W17" s="14"/>
      <c r="X17" s="18"/>
      <c r="Y17" s="18"/>
      <c r="Z17" s="18">
        <v>40.4</v>
      </c>
      <c r="AA17" s="18" t="s">
        <v>1671</v>
      </c>
      <c r="AB17" s="6"/>
      <c r="AC17" s="26">
        <v>1812</v>
      </c>
      <c r="AD17" s="26">
        <v>62</v>
      </c>
      <c r="AE17" s="26"/>
      <c r="AF17" s="26"/>
      <c r="AG17" s="26"/>
      <c r="AH17" s="26"/>
      <c r="AI17" s="26"/>
      <c r="AJ17" s="26">
        <v>24</v>
      </c>
      <c r="AK17" s="26"/>
      <c r="AL17" s="26">
        <v>2</v>
      </c>
      <c r="AM17" s="26">
        <v>438</v>
      </c>
      <c r="AN17" s="26"/>
      <c r="AO17" s="26">
        <v>22</v>
      </c>
      <c r="AP17" s="26">
        <v>20</v>
      </c>
      <c r="AQ17" s="26"/>
      <c r="AR17" s="26">
        <v>21</v>
      </c>
      <c r="AS17" s="26"/>
      <c r="AT17" s="26"/>
      <c r="AU17" s="26"/>
      <c r="AV17" s="26">
        <v>6</v>
      </c>
      <c r="AW17" s="26"/>
      <c r="AX17" s="26"/>
      <c r="AY17" s="26">
        <v>17</v>
      </c>
      <c r="AZ17" s="26"/>
      <c r="BA17" s="26"/>
      <c r="BB17" s="26"/>
      <c r="BC17" s="26"/>
      <c r="BD17" s="26"/>
      <c r="BE17" s="26"/>
      <c r="BF17" s="26"/>
      <c r="BG17" s="26"/>
      <c r="BH17" s="26">
        <f t="shared" si="6"/>
        <v>612</v>
      </c>
      <c r="BI17" s="6">
        <f t="shared" si="0"/>
        <v>40.4</v>
      </c>
      <c r="BJ17" s="6">
        <f t="shared" si="7"/>
        <v>50.169999999999995</v>
      </c>
      <c r="BL17" s="48">
        <f>VLOOKUP(H17,[1]NOI!F:K,6,FALSE)*-1</f>
        <v>-5.73</v>
      </c>
      <c r="BM17" s="6">
        <f t="shared" si="8"/>
        <v>44.44</v>
      </c>
      <c r="BN17" s="6">
        <f t="shared" si="9"/>
        <v>9.769999999999996</v>
      </c>
      <c r="BO17" s="82">
        <f t="shared" si="10"/>
        <v>0.19473789117002185</v>
      </c>
      <c r="BP17" s="6">
        <f t="shared" si="1"/>
        <v>73204.800000000003</v>
      </c>
      <c r="BQ17" s="6">
        <f t="shared" si="2"/>
        <v>90908.04</v>
      </c>
      <c r="BU17" s="6">
        <f t="shared" si="11"/>
        <v>52.8</v>
      </c>
      <c r="BW17" s="48">
        <f t="shared" si="21"/>
        <v>-5.73</v>
      </c>
      <c r="BX17" s="6">
        <f t="shared" si="13"/>
        <v>47.069999999999993</v>
      </c>
      <c r="BY17" s="6">
        <f t="shared" si="14"/>
        <v>12.399999999999999</v>
      </c>
      <c r="BZ17" s="82">
        <f t="shared" si="15"/>
        <v>0.23484848484848483</v>
      </c>
      <c r="CA17" s="6">
        <f t="shared" si="3"/>
        <v>73204.800000000003</v>
      </c>
      <c r="CB17" s="6">
        <f t="shared" si="4"/>
        <v>95673.599999999991</v>
      </c>
      <c r="CF17" s="82"/>
      <c r="CG17" s="6">
        <f t="shared" si="16"/>
        <v>24724.799999999999</v>
      </c>
      <c r="CH17" s="6">
        <f t="shared" si="17"/>
        <v>30704.039999999997</v>
      </c>
      <c r="CL17" s="82"/>
      <c r="CM17" s="6">
        <f t="shared" si="18"/>
        <v>24724.799999999999</v>
      </c>
      <c r="CN17" s="6">
        <f t="shared" si="19"/>
        <v>32313.599999999999</v>
      </c>
    </row>
    <row r="18" spans="1:92" x14ac:dyDescent="0.25">
      <c r="A18" s="22">
        <v>15</v>
      </c>
      <c r="B18" s="23">
        <v>15</v>
      </c>
      <c r="C18" s="24" t="s">
        <v>14</v>
      </c>
      <c r="D18" s="53" t="s">
        <v>857</v>
      </c>
      <c r="E18" s="23">
        <v>405357</v>
      </c>
      <c r="F18" s="24" t="s">
        <v>858</v>
      </c>
      <c r="G18" s="24" t="s">
        <v>859</v>
      </c>
      <c r="H18" s="71" t="str">
        <f t="shared" si="5"/>
        <v>100157-0180408F</v>
      </c>
      <c r="I18" s="23">
        <v>100157</v>
      </c>
      <c r="J18" s="24" t="s">
        <v>847</v>
      </c>
      <c r="K18" s="24" t="s">
        <v>19</v>
      </c>
      <c r="L18" s="24" t="s">
        <v>860</v>
      </c>
      <c r="M18" s="24" t="s">
        <v>21</v>
      </c>
      <c r="N18" s="25">
        <v>45108</v>
      </c>
      <c r="O18" s="25">
        <v>45473</v>
      </c>
      <c r="P18" s="10"/>
      <c r="Q18" s="10"/>
      <c r="R18" s="10"/>
      <c r="S18" s="11"/>
      <c r="T18" s="14" t="e">
        <f>VLOOKUP(E18,#REF!,12,FALSE)</f>
        <v>#REF!</v>
      </c>
      <c r="U18" s="14"/>
      <c r="V18" s="14" t="e">
        <f>VLOOKUP(E18,#REF!,14,FALSE)</f>
        <v>#REF!</v>
      </c>
      <c r="W18" s="14"/>
      <c r="X18" s="18"/>
      <c r="Y18" s="18"/>
      <c r="Z18" s="18">
        <v>51.92</v>
      </c>
      <c r="AA18" s="18" t="s">
        <v>1671</v>
      </c>
      <c r="AB18" s="6"/>
      <c r="AC18" s="26">
        <v>402</v>
      </c>
      <c r="AD18" s="26"/>
      <c r="AE18" s="26"/>
      <c r="AF18" s="26"/>
      <c r="AG18" s="26"/>
      <c r="AH18" s="26"/>
      <c r="AI18" s="26"/>
      <c r="AJ18" s="26"/>
      <c r="AK18" s="26">
        <v>1</v>
      </c>
      <c r="AL18" s="26"/>
      <c r="AM18" s="26"/>
      <c r="AN18" s="26"/>
      <c r="AO18" s="26">
        <v>192</v>
      </c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>
        <f t="shared" si="6"/>
        <v>193</v>
      </c>
      <c r="BI18" s="6">
        <f t="shared" si="0"/>
        <v>51.92</v>
      </c>
      <c r="BJ18" s="6">
        <f t="shared" si="7"/>
        <v>64.48</v>
      </c>
      <c r="BL18" s="48">
        <f>VLOOKUP(H18,[1]NOI!F:K,6,FALSE)*-1</f>
        <v>-14.82</v>
      </c>
      <c r="BM18" s="6">
        <f t="shared" si="8"/>
        <v>49.660000000000004</v>
      </c>
      <c r="BN18" s="6">
        <f t="shared" si="9"/>
        <v>12.560000000000002</v>
      </c>
      <c r="BO18" s="82">
        <f t="shared" si="10"/>
        <v>0.19478908188585611</v>
      </c>
      <c r="BP18" s="6">
        <f t="shared" si="1"/>
        <v>20871.84</v>
      </c>
      <c r="BQ18" s="6">
        <f t="shared" si="2"/>
        <v>25920.960000000003</v>
      </c>
      <c r="BU18" s="6">
        <f t="shared" si="11"/>
        <v>67.850000000000009</v>
      </c>
      <c r="BW18" s="48">
        <f t="shared" si="21"/>
        <v>-14.82</v>
      </c>
      <c r="BX18" s="6">
        <f t="shared" si="13"/>
        <v>53.030000000000008</v>
      </c>
      <c r="BY18" s="6">
        <f t="shared" si="14"/>
        <v>15.930000000000007</v>
      </c>
      <c r="BZ18" s="82">
        <f t="shared" si="15"/>
        <v>0.23478260869565223</v>
      </c>
      <c r="CA18" s="6">
        <f t="shared" si="3"/>
        <v>20871.84</v>
      </c>
      <c r="CB18" s="6">
        <f t="shared" si="4"/>
        <v>27275.700000000004</v>
      </c>
      <c r="CF18" s="82"/>
      <c r="CG18" s="6">
        <f t="shared" si="16"/>
        <v>10020.56</v>
      </c>
      <c r="CH18" s="6">
        <f t="shared" si="17"/>
        <v>12444.640000000001</v>
      </c>
      <c r="CL18" s="82"/>
      <c r="CM18" s="6">
        <f t="shared" si="18"/>
        <v>10020.56</v>
      </c>
      <c r="CN18" s="6">
        <f t="shared" si="19"/>
        <v>13095.050000000001</v>
      </c>
    </row>
    <row r="19" spans="1:92" x14ac:dyDescent="0.25">
      <c r="A19" s="22">
        <v>16</v>
      </c>
      <c r="B19" s="23">
        <v>16</v>
      </c>
      <c r="C19" s="24" t="s">
        <v>14</v>
      </c>
      <c r="D19" s="53" t="s">
        <v>861</v>
      </c>
      <c r="E19" s="23">
        <v>141470</v>
      </c>
      <c r="F19" s="23">
        <v>110</v>
      </c>
      <c r="G19" s="24" t="s">
        <v>863</v>
      </c>
      <c r="H19" s="71" t="str">
        <f t="shared" si="5"/>
        <v>116459-110</v>
      </c>
      <c r="I19" s="23">
        <v>116459</v>
      </c>
      <c r="J19" s="24" t="s">
        <v>862</v>
      </c>
      <c r="K19" s="24" t="s">
        <v>19</v>
      </c>
      <c r="L19" s="24" t="s">
        <v>864</v>
      </c>
      <c r="M19" s="24" t="s">
        <v>21</v>
      </c>
      <c r="N19" s="25">
        <v>45108</v>
      </c>
      <c r="O19" s="25">
        <v>45473</v>
      </c>
      <c r="P19" s="10"/>
      <c r="Q19" s="10"/>
      <c r="R19" s="10"/>
      <c r="S19" s="11"/>
      <c r="T19" s="14"/>
      <c r="U19" s="14"/>
      <c r="V19" s="14" t="e">
        <f>VLOOKUP(E19,#REF!,14,FALSE)</f>
        <v>#REF!</v>
      </c>
      <c r="W19" s="14"/>
      <c r="X19" s="18"/>
      <c r="Y19" s="18"/>
      <c r="Z19" s="18"/>
      <c r="AA19" s="18"/>
      <c r="AB19" s="6"/>
      <c r="AC19" s="26">
        <v>3646</v>
      </c>
      <c r="AD19" s="26"/>
      <c r="AE19" s="26">
        <v>6</v>
      </c>
      <c r="AF19" s="26">
        <v>14</v>
      </c>
      <c r="AG19" s="26">
        <v>53</v>
      </c>
      <c r="AH19" s="26"/>
      <c r="AI19" s="26">
        <v>1</v>
      </c>
      <c r="AJ19" s="26">
        <v>8</v>
      </c>
      <c r="AK19" s="26">
        <v>9</v>
      </c>
      <c r="AL19" s="26">
        <v>1</v>
      </c>
      <c r="AM19" s="26"/>
      <c r="AN19" s="26">
        <v>421</v>
      </c>
      <c r="AO19" s="26">
        <v>113</v>
      </c>
      <c r="AP19" s="26"/>
      <c r="AQ19" s="26">
        <v>10</v>
      </c>
      <c r="AR19" s="26">
        <v>1</v>
      </c>
      <c r="AS19" s="26">
        <v>9</v>
      </c>
      <c r="AT19" s="26"/>
      <c r="AU19" s="26">
        <v>109</v>
      </c>
      <c r="AV19" s="26">
        <v>427</v>
      </c>
      <c r="AW19" s="26"/>
      <c r="AX19" s="26">
        <v>15</v>
      </c>
      <c r="AY19" s="26"/>
      <c r="AZ19" s="26">
        <v>6</v>
      </c>
      <c r="BA19" s="26"/>
      <c r="BB19" s="26">
        <v>9</v>
      </c>
      <c r="BC19" s="26"/>
      <c r="BD19" s="26"/>
      <c r="BE19" s="26">
        <v>7</v>
      </c>
      <c r="BF19" s="26">
        <v>322</v>
      </c>
      <c r="BG19" s="26">
        <v>122</v>
      </c>
      <c r="BH19" s="26">
        <f t="shared" si="6"/>
        <v>1663</v>
      </c>
      <c r="BI19" s="6" t="e">
        <f t="shared" ref="BI19:BI33" si="22">V19</f>
        <v>#REF!</v>
      </c>
      <c r="BJ19" s="6" t="e">
        <f t="shared" si="7"/>
        <v>#REF!</v>
      </c>
      <c r="BM19" s="6" t="e">
        <f t="shared" si="8"/>
        <v>#REF!</v>
      </c>
      <c r="BN19" s="6" t="e">
        <f t="shared" si="9"/>
        <v>#REF!</v>
      </c>
      <c r="BO19" s="82" t="e">
        <f t="shared" si="10"/>
        <v>#REF!</v>
      </c>
      <c r="BP19" s="6" t="e">
        <f t="shared" si="1"/>
        <v>#REF!</v>
      </c>
      <c r="BQ19" s="6" t="e">
        <f t="shared" si="2"/>
        <v>#REF!</v>
      </c>
      <c r="BU19" s="6" t="e">
        <f t="shared" si="11"/>
        <v>#REF!</v>
      </c>
      <c r="BX19" s="6" t="e">
        <f t="shared" si="13"/>
        <v>#REF!</v>
      </c>
      <c r="BY19" s="6" t="e">
        <f t="shared" si="14"/>
        <v>#REF!</v>
      </c>
      <c r="BZ19" s="82" t="e">
        <f t="shared" si="15"/>
        <v>#REF!</v>
      </c>
      <c r="CA19" s="6" t="e">
        <f t="shared" si="3"/>
        <v>#REF!</v>
      </c>
      <c r="CB19" s="6" t="e">
        <f t="shared" si="4"/>
        <v>#REF!</v>
      </c>
      <c r="CF19" s="82"/>
      <c r="CG19" s="6" t="e">
        <f t="shared" si="16"/>
        <v>#REF!</v>
      </c>
      <c r="CH19" s="6" t="e">
        <f t="shared" si="17"/>
        <v>#REF!</v>
      </c>
      <c r="CL19" s="82"/>
      <c r="CM19" s="6" t="e">
        <f t="shared" si="18"/>
        <v>#REF!</v>
      </c>
      <c r="CN19" s="6" t="e">
        <f t="shared" si="19"/>
        <v>#REF!</v>
      </c>
    </row>
    <row r="20" spans="1:92" x14ac:dyDescent="0.25">
      <c r="A20" s="22">
        <v>17</v>
      </c>
      <c r="B20" s="23">
        <v>17</v>
      </c>
      <c r="C20" s="24" t="s">
        <v>14</v>
      </c>
      <c r="D20" s="53" t="s">
        <v>865</v>
      </c>
      <c r="E20" s="23">
        <v>141522</v>
      </c>
      <c r="F20" s="23">
        <v>120</v>
      </c>
      <c r="G20" s="24" t="s">
        <v>866</v>
      </c>
      <c r="H20" s="71" t="str">
        <f t="shared" si="5"/>
        <v>116459-120</v>
      </c>
      <c r="I20" s="23">
        <v>116459</v>
      </c>
      <c r="J20" s="24" t="s">
        <v>862</v>
      </c>
      <c r="K20" s="24" t="s">
        <v>19</v>
      </c>
      <c r="L20" s="24" t="s">
        <v>864</v>
      </c>
      <c r="M20" s="24" t="s">
        <v>21</v>
      </c>
      <c r="N20" s="25">
        <v>45108</v>
      </c>
      <c r="O20" s="25">
        <v>45473</v>
      </c>
      <c r="P20" s="10"/>
      <c r="Q20" s="10"/>
      <c r="R20" s="10"/>
      <c r="S20" s="11"/>
      <c r="T20" s="14"/>
      <c r="U20" s="14"/>
      <c r="V20" s="14" t="e">
        <f>VLOOKUP(E20,#REF!,14,FALSE)</f>
        <v>#REF!</v>
      </c>
      <c r="W20" s="14"/>
      <c r="X20" s="18"/>
      <c r="Y20" s="18"/>
      <c r="Z20" s="18"/>
      <c r="AA20" s="18"/>
      <c r="AB20" s="6"/>
      <c r="AC20" s="26">
        <v>1076</v>
      </c>
      <c r="AD20" s="26"/>
      <c r="AE20" s="26"/>
      <c r="AF20" s="26">
        <v>19</v>
      </c>
      <c r="AG20" s="26">
        <v>18</v>
      </c>
      <c r="AH20" s="26"/>
      <c r="AI20" s="26"/>
      <c r="AJ20" s="26">
        <v>1</v>
      </c>
      <c r="AK20" s="26"/>
      <c r="AL20" s="26"/>
      <c r="AM20" s="26"/>
      <c r="AN20" s="26">
        <v>114</v>
      </c>
      <c r="AO20" s="26"/>
      <c r="AP20" s="26"/>
      <c r="AQ20" s="26"/>
      <c r="AR20" s="26">
        <v>11</v>
      </c>
      <c r="AS20" s="26"/>
      <c r="AT20" s="26"/>
      <c r="AU20" s="26"/>
      <c r="AV20" s="26"/>
      <c r="AW20" s="26"/>
      <c r="AX20" s="26"/>
      <c r="AY20" s="26"/>
      <c r="AZ20" s="26"/>
      <c r="BA20" s="26"/>
      <c r="BB20" s="26">
        <v>9</v>
      </c>
      <c r="BC20" s="26"/>
      <c r="BD20" s="26"/>
      <c r="BE20" s="26"/>
      <c r="BF20" s="26">
        <v>60</v>
      </c>
      <c r="BG20" s="26">
        <v>145</v>
      </c>
      <c r="BH20" s="26">
        <f t="shared" si="6"/>
        <v>377</v>
      </c>
      <c r="BI20" s="6" t="e">
        <f t="shared" si="22"/>
        <v>#REF!</v>
      </c>
      <c r="BJ20" s="6" t="e">
        <f t="shared" si="7"/>
        <v>#REF!</v>
      </c>
      <c r="BM20" s="6" t="e">
        <f t="shared" si="8"/>
        <v>#REF!</v>
      </c>
      <c r="BN20" s="6" t="e">
        <f t="shared" si="9"/>
        <v>#REF!</v>
      </c>
      <c r="BO20" s="82" t="e">
        <f t="shared" si="10"/>
        <v>#REF!</v>
      </c>
      <c r="BP20" s="6" t="e">
        <f t="shared" si="1"/>
        <v>#REF!</v>
      </c>
      <c r="BQ20" s="6" t="e">
        <f t="shared" si="2"/>
        <v>#REF!</v>
      </c>
      <c r="BU20" s="6" t="e">
        <f t="shared" si="11"/>
        <v>#REF!</v>
      </c>
      <c r="BX20" s="6" t="e">
        <f t="shared" si="13"/>
        <v>#REF!</v>
      </c>
      <c r="BY20" s="6" t="e">
        <f t="shared" si="14"/>
        <v>#REF!</v>
      </c>
      <c r="BZ20" s="82" t="e">
        <f t="shared" si="15"/>
        <v>#REF!</v>
      </c>
      <c r="CA20" s="6" t="e">
        <f t="shared" si="3"/>
        <v>#REF!</v>
      </c>
      <c r="CB20" s="6" t="e">
        <f t="shared" si="4"/>
        <v>#REF!</v>
      </c>
      <c r="CF20" s="82"/>
      <c r="CG20" s="6" t="e">
        <f t="shared" si="16"/>
        <v>#REF!</v>
      </c>
      <c r="CH20" s="6" t="e">
        <f t="shared" si="17"/>
        <v>#REF!</v>
      </c>
      <c r="CL20" s="82"/>
      <c r="CM20" s="6" t="e">
        <f t="shared" si="18"/>
        <v>#REF!</v>
      </c>
      <c r="CN20" s="6" t="e">
        <f t="shared" si="19"/>
        <v>#REF!</v>
      </c>
    </row>
    <row r="21" spans="1:92" x14ac:dyDescent="0.25">
      <c r="A21" s="22">
        <v>18</v>
      </c>
      <c r="B21" s="23">
        <v>18</v>
      </c>
      <c r="C21" s="24" t="s">
        <v>14</v>
      </c>
      <c r="D21" s="53" t="s">
        <v>867</v>
      </c>
      <c r="E21" s="23">
        <v>141523</v>
      </c>
      <c r="F21" s="23">
        <v>130</v>
      </c>
      <c r="G21" s="24" t="s">
        <v>868</v>
      </c>
      <c r="H21" s="71" t="str">
        <f t="shared" si="5"/>
        <v>116459-130</v>
      </c>
      <c r="I21" s="23">
        <v>116459</v>
      </c>
      <c r="J21" s="24" t="s">
        <v>862</v>
      </c>
      <c r="K21" s="24" t="s">
        <v>19</v>
      </c>
      <c r="L21" s="24" t="s">
        <v>864</v>
      </c>
      <c r="M21" s="24" t="s">
        <v>21</v>
      </c>
      <c r="N21" s="25">
        <v>45108</v>
      </c>
      <c r="O21" s="25">
        <v>45473</v>
      </c>
      <c r="P21" s="10"/>
      <c r="Q21" s="10"/>
      <c r="R21" s="10"/>
      <c r="S21" s="11"/>
      <c r="T21" s="14"/>
      <c r="U21" s="14"/>
      <c r="V21" s="14" t="e">
        <f>VLOOKUP(E21,#REF!,14,FALSE)</f>
        <v>#REF!</v>
      </c>
      <c r="W21" s="14"/>
      <c r="X21" s="18"/>
      <c r="Y21" s="18"/>
      <c r="Z21" s="18"/>
      <c r="AA21" s="18"/>
      <c r="AB21" s="6"/>
      <c r="AC21" s="26">
        <v>223</v>
      </c>
      <c r="AD21" s="26"/>
      <c r="AE21" s="26">
        <v>5</v>
      </c>
      <c r="AF21" s="26">
        <v>3</v>
      </c>
      <c r="AG21" s="26">
        <v>14</v>
      </c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>
        <v>9</v>
      </c>
      <c r="AS21" s="26"/>
      <c r="AT21" s="26"/>
      <c r="AU21" s="26">
        <v>7</v>
      </c>
      <c r="AV21" s="26"/>
      <c r="AW21" s="26"/>
      <c r="AX21" s="26"/>
      <c r="AY21" s="26"/>
      <c r="AZ21" s="26"/>
      <c r="BA21" s="26"/>
      <c r="BB21" s="26">
        <v>27</v>
      </c>
      <c r="BC21" s="26">
        <v>17</v>
      </c>
      <c r="BD21" s="26"/>
      <c r="BE21" s="26"/>
      <c r="BF21" s="26">
        <v>8</v>
      </c>
      <c r="BG21" s="26"/>
      <c r="BH21" s="26">
        <f t="shared" si="6"/>
        <v>90</v>
      </c>
      <c r="BI21" s="6" t="e">
        <f t="shared" si="22"/>
        <v>#REF!</v>
      </c>
      <c r="BJ21" s="6" t="e">
        <f t="shared" si="7"/>
        <v>#REF!</v>
      </c>
      <c r="BM21" s="6" t="e">
        <f t="shared" si="8"/>
        <v>#REF!</v>
      </c>
      <c r="BN21" s="6" t="e">
        <f t="shared" si="9"/>
        <v>#REF!</v>
      </c>
      <c r="BO21" s="82" t="e">
        <f t="shared" si="10"/>
        <v>#REF!</v>
      </c>
      <c r="BP21" s="6" t="e">
        <f t="shared" si="1"/>
        <v>#REF!</v>
      </c>
      <c r="BQ21" s="6" t="e">
        <f t="shared" si="2"/>
        <v>#REF!</v>
      </c>
      <c r="BU21" s="6" t="e">
        <f t="shared" si="11"/>
        <v>#REF!</v>
      </c>
      <c r="BX21" s="6" t="e">
        <f t="shared" si="13"/>
        <v>#REF!</v>
      </c>
      <c r="BY21" s="6" t="e">
        <f t="shared" si="14"/>
        <v>#REF!</v>
      </c>
      <c r="BZ21" s="82" t="e">
        <f t="shared" si="15"/>
        <v>#REF!</v>
      </c>
      <c r="CA21" s="6" t="e">
        <f t="shared" si="3"/>
        <v>#REF!</v>
      </c>
      <c r="CB21" s="6" t="e">
        <f t="shared" si="4"/>
        <v>#REF!</v>
      </c>
      <c r="CF21" s="82"/>
      <c r="CG21" s="6" t="e">
        <f t="shared" si="16"/>
        <v>#REF!</v>
      </c>
      <c r="CH21" s="6" t="e">
        <f t="shared" si="17"/>
        <v>#REF!</v>
      </c>
      <c r="CL21" s="82"/>
      <c r="CM21" s="6" t="e">
        <f t="shared" si="18"/>
        <v>#REF!</v>
      </c>
      <c r="CN21" s="6" t="e">
        <f t="shared" si="19"/>
        <v>#REF!</v>
      </c>
    </row>
    <row r="22" spans="1:92" x14ac:dyDescent="0.25">
      <c r="A22" s="22">
        <v>19</v>
      </c>
      <c r="B22" s="23">
        <v>19</v>
      </c>
      <c r="C22" s="24" t="s">
        <v>14</v>
      </c>
      <c r="D22" s="53" t="s">
        <v>869</v>
      </c>
      <c r="E22" s="23">
        <v>208550</v>
      </c>
      <c r="F22" s="23">
        <v>79201</v>
      </c>
      <c r="G22" s="24" t="s">
        <v>870</v>
      </c>
      <c r="H22" s="71" t="str">
        <f t="shared" si="5"/>
        <v>101163-79201</v>
      </c>
      <c r="I22" s="23">
        <v>101163</v>
      </c>
      <c r="J22" s="24" t="s">
        <v>871</v>
      </c>
      <c r="K22" s="24" t="s">
        <v>19</v>
      </c>
      <c r="L22" s="24" t="s">
        <v>872</v>
      </c>
      <c r="M22" s="24" t="s">
        <v>21</v>
      </c>
      <c r="N22" s="25">
        <v>45108</v>
      </c>
      <c r="O22" s="25">
        <v>45473</v>
      </c>
      <c r="P22" s="10"/>
      <c r="Q22" s="10"/>
      <c r="R22" s="10"/>
      <c r="S22" s="11"/>
      <c r="T22" s="14"/>
      <c r="U22" s="14"/>
      <c r="V22" s="14" t="e">
        <f>VLOOKUP(E22,#REF!,14,FALSE)</f>
        <v>#REF!</v>
      </c>
      <c r="W22" s="14"/>
      <c r="X22" s="18"/>
      <c r="Y22" s="18"/>
      <c r="Z22" s="18"/>
      <c r="AA22" s="18"/>
      <c r="AB22" s="6"/>
      <c r="AC22" s="26">
        <v>417</v>
      </c>
      <c r="AD22" s="26">
        <v>90</v>
      </c>
      <c r="AE22" s="26"/>
      <c r="AF22" s="26">
        <v>7</v>
      </c>
      <c r="AG22" s="26">
        <v>2</v>
      </c>
      <c r="AH22" s="26"/>
      <c r="AI22" s="26"/>
      <c r="AJ22" s="26"/>
      <c r="AK22" s="26"/>
      <c r="AL22" s="26">
        <v>1</v>
      </c>
      <c r="AM22" s="26"/>
      <c r="AN22" s="26">
        <v>36</v>
      </c>
      <c r="AO22" s="26">
        <v>9</v>
      </c>
      <c r="AP22" s="26">
        <v>23</v>
      </c>
      <c r="AQ22" s="26">
        <v>12</v>
      </c>
      <c r="AR22" s="26">
        <v>6</v>
      </c>
      <c r="AS22" s="26"/>
      <c r="AT22" s="26">
        <v>42</v>
      </c>
      <c r="AU22" s="26">
        <v>147</v>
      </c>
      <c r="AV22" s="26"/>
      <c r="AW22" s="26">
        <v>9</v>
      </c>
      <c r="AX22" s="26"/>
      <c r="AY22" s="26"/>
      <c r="AZ22" s="26">
        <v>6</v>
      </c>
      <c r="BA22" s="26"/>
      <c r="BB22" s="26"/>
      <c r="BC22" s="26"/>
      <c r="BD22" s="26">
        <v>39</v>
      </c>
      <c r="BE22" s="26"/>
      <c r="BF22" s="26">
        <v>10</v>
      </c>
      <c r="BG22" s="26"/>
      <c r="BH22" s="26">
        <f t="shared" si="6"/>
        <v>439</v>
      </c>
      <c r="BI22" s="6" t="e">
        <f t="shared" si="22"/>
        <v>#REF!</v>
      </c>
      <c r="BJ22" s="6" t="e">
        <f t="shared" si="7"/>
        <v>#REF!</v>
      </c>
      <c r="BM22" s="6" t="e">
        <f t="shared" si="8"/>
        <v>#REF!</v>
      </c>
      <c r="BN22" s="6" t="e">
        <f t="shared" si="9"/>
        <v>#REF!</v>
      </c>
      <c r="BO22" s="82" t="e">
        <f t="shared" si="10"/>
        <v>#REF!</v>
      </c>
      <c r="BP22" s="6" t="e">
        <f t="shared" si="1"/>
        <v>#REF!</v>
      </c>
      <c r="BQ22" s="6" t="e">
        <f t="shared" si="2"/>
        <v>#REF!</v>
      </c>
      <c r="BU22" s="6" t="e">
        <f t="shared" si="11"/>
        <v>#REF!</v>
      </c>
      <c r="BX22" s="6" t="e">
        <f t="shared" si="13"/>
        <v>#REF!</v>
      </c>
      <c r="BY22" s="6" t="e">
        <f t="shared" si="14"/>
        <v>#REF!</v>
      </c>
      <c r="BZ22" s="82" t="e">
        <f t="shared" si="15"/>
        <v>#REF!</v>
      </c>
      <c r="CA22" s="6" t="e">
        <f t="shared" si="3"/>
        <v>#REF!</v>
      </c>
      <c r="CB22" s="6" t="e">
        <f t="shared" si="4"/>
        <v>#REF!</v>
      </c>
      <c r="CF22" s="82"/>
      <c r="CG22" s="6" t="e">
        <f t="shared" si="16"/>
        <v>#REF!</v>
      </c>
      <c r="CH22" s="6" t="e">
        <f t="shared" si="17"/>
        <v>#REF!</v>
      </c>
      <c r="CL22" s="82"/>
      <c r="CM22" s="6" t="e">
        <f t="shared" si="18"/>
        <v>#REF!</v>
      </c>
      <c r="CN22" s="6" t="e">
        <f t="shared" si="19"/>
        <v>#REF!</v>
      </c>
    </row>
    <row r="23" spans="1:92" x14ac:dyDescent="0.25">
      <c r="A23" s="22">
        <v>20</v>
      </c>
      <c r="B23" s="23">
        <v>20</v>
      </c>
      <c r="C23" s="24" t="s">
        <v>14</v>
      </c>
      <c r="D23" s="53" t="s">
        <v>873</v>
      </c>
      <c r="E23" s="23">
        <v>113950</v>
      </c>
      <c r="F23" s="23">
        <v>1263</v>
      </c>
      <c r="G23" s="24" t="s">
        <v>874</v>
      </c>
      <c r="H23" s="71" t="str">
        <f t="shared" si="5"/>
        <v>100758-1263</v>
      </c>
      <c r="I23" s="23">
        <v>100758</v>
      </c>
      <c r="J23" s="24" t="s">
        <v>875</v>
      </c>
      <c r="K23" s="24" t="s">
        <v>19</v>
      </c>
      <c r="L23" s="24" t="s">
        <v>876</v>
      </c>
      <c r="M23" s="24" t="s">
        <v>21</v>
      </c>
      <c r="N23" s="25">
        <v>45108</v>
      </c>
      <c r="O23" s="25">
        <v>45473</v>
      </c>
      <c r="P23" s="10"/>
      <c r="Q23" s="10"/>
      <c r="R23" s="10">
        <f>V23</f>
        <v>53.73</v>
      </c>
      <c r="S23" s="11" t="s">
        <v>1692</v>
      </c>
      <c r="T23" s="14"/>
      <c r="U23" s="14"/>
      <c r="V23" s="14">
        <v>53.73</v>
      </c>
      <c r="W23" s="14"/>
      <c r="X23" s="18"/>
      <c r="Y23" s="18"/>
      <c r="Z23" s="18"/>
      <c r="AA23" s="18"/>
      <c r="AB23" s="6"/>
      <c r="AC23" s="26">
        <v>800</v>
      </c>
      <c r="AD23" s="26">
        <v>111</v>
      </c>
      <c r="AE23" s="26"/>
      <c r="AF23" s="26"/>
      <c r="AG23" s="26"/>
      <c r="AH23" s="26"/>
      <c r="AI23" s="26"/>
      <c r="AJ23" s="26">
        <v>3</v>
      </c>
      <c r="AK23" s="26"/>
      <c r="AL23" s="26">
        <v>2</v>
      </c>
      <c r="AM23" s="26"/>
      <c r="AN23" s="26">
        <v>493</v>
      </c>
      <c r="AO23" s="26"/>
      <c r="AP23" s="26"/>
      <c r="AQ23" s="26">
        <v>202</v>
      </c>
      <c r="AR23" s="26">
        <v>4</v>
      </c>
      <c r="AS23" s="26"/>
      <c r="AT23" s="26"/>
      <c r="AU23" s="26"/>
      <c r="AV23" s="26"/>
      <c r="AW23" s="26"/>
      <c r="AX23" s="26"/>
      <c r="AY23" s="26"/>
      <c r="AZ23" s="26"/>
      <c r="BA23" s="26">
        <v>8</v>
      </c>
      <c r="BB23" s="26">
        <v>11</v>
      </c>
      <c r="BC23" s="26"/>
      <c r="BD23" s="26"/>
      <c r="BE23" s="26">
        <v>54</v>
      </c>
      <c r="BF23" s="26"/>
      <c r="BG23" s="26"/>
      <c r="BH23" s="26">
        <f t="shared" si="6"/>
        <v>888</v>
      </c>
      <c r="BI23" s="6">
        <f t="shared" si="22"/>
        <v>53.73</v>
      </c>
      <c r="BJ23" s="6">
        <f t="shared" si="7"/>
        <v>66.73</v>
      </c>
      <c r="BM23" s="6">
        <f t="shared" si="8"/>
        <v>66.73</v>
      </c>
      <c r="BN23" s="6">
        <f t="shared" si="9"/>
        <v>13.000000000000007</v>
      </c>
      <c r="BO23" s="82">
        <f t="shared" si="10"/>
        <v>0.19481492582047064</v>
      </c>
      <c r="BP23" s="6">
        <f t="shared" si="1"/>
        <v>42984</v>
      </c>
      <c r="BQ23" s="6">
        <f t="shared" si="2"/>
        <v>53384</v>
      </c>
      <c r="BU23" s="6">
        <f t="shared" si="11"/>
        <v>70.22</v>
      </c>
      <c r="BX23" s="6">
        <f t="shared" si="13"/>
        <v>70.22</v>
      </c>
      <c r="BY23" s="6">
        <f t="shared" si="14"/>
        <v>16.490000000000002</v>
      </c>
      <c r="BZ23" s="82">
        <f t="shared" si="15"/>
        <v>0.23483338080318999</v>
      </c>
      <c r="CA23" s="6">
        <f t="shared" si="3"/>
        <v>42984</v>
      </c>
      <c r="CB23" s="6">
        <f t="shared" si="4"/>
        <v>56176</v>
      </c>
      <c r="CF23" s="82"/>
      <c r="CG23" s="6">
        <f t="shared" si="16"/>
        <v>47712.24</v>
      </c>
      <c r="CH23" s="6">
        <f t="shared" si="17"/>
        <v>59256.240000000005</v>
      </c>
      <c r="CL23" s="82"/>
      <c r="CM23" s="6">
        <f t="shared" si="18"/>
        <v>47712.24</v>
      </c>
      <c r="CN23" s="6">
        <f t="shared" si="19"/>
        <v>62355.360000000001</v>
      </c>
    </row>
    <row r="24" spans="1:92" x14ac:dyDescent="0.25">
      <c r="A24" s="22">
        <v>21</v>
      </c>
      <c r="B24" s="23">
        <v>21</v>
      </c>
      <c r="C24" s="24" t="s">
        <v>14</v>
      </c>
      <c r="D24" s="53" t="s">
        <v>877</v>
      </c>
      <c r="E24" s="23">
        <v>113685</v>
      </c>
      <c r="F24" s="23">
        <v>449</v>
      </c>
      <c r="G24" s="24" t="s">
        <v>878</v>
      </c>
      <c r="H24" s="71" t="str">
        <f t="shared" si="5"/>
        <v>100758-449</v>
      </c>
      <c r="I24" s="23">
        <v>100758</v>
      </c>
      <c r="J24" s="24" t="s">
        <v>875</v>
      </c>
      <c r="K24" s="24" t="s">
        <v>19</v>
      </c>
      <c r="L24" s="24" t="s">
        <v>879</v>
      </c>
      <c r="M24" s="24" t="s">
        <v>21</v>
      </c>
      <c r="N24" s="25">
        <v>45108</v>
      </c>
      <c r="O24" s="25">
        <v>45473</v>
      </c>
      <c r="P24" s="10"/>
      <c r="Q24" s="10"/>
      <c r="R24" s="10">
        <f t="shared" ref="R24:R33" si="23">V24</f>
        <v>53.86</v>
      </c>
      <c r="S24" s="11" t="s">
        <v>1692</v>
      </c>
      <c r="T24" s="14"/>
      <c r="U24" s="14"/>
      <c r="V24" s="14">
        <v>53.86</v>
      </c>
      <c r="W24" s="14"/>
      <c r="X24" s="18"/>
      <c r="Y24" s="18"/>
      <c r="Z24" s="18"/>
      <c r="AA24" s="18"/>
      <c r="AB24" s="6"/>
      <c r="AC24" s="26">
        <v>4045</v>
      </c>
      <c r="AD24" s="26">
        <v>70</v>
      </c>
      <c r="AE24" s="26">
        <v>32</v>
      </c>
      <c r="AF24" s="26">
        <v>1</v>
      </c>
      <c r="AG24" s="26">
        <v>173</v>
      </c>
      <c r="AH24" s="26"/>
      <c r="AI24" s="26"/>
      <c r="AJ24" s="26">
        <v>16</v>
      </c>
      <c r="AK24" s="26">
        <v>13</v>
      </c>
      <c r="AL24" s="26">
        <v>12</v>
      </c>
      <c r="AM24" s="26"/>
      <c r="AN24" s="26"/>
      <c r="AO24" s="26">
        <v>76</v>
      </c>
      <c r="AP24" s="26">
        <v>169</v>
      </c>
      <c r="AQ24" s="26">
        <v>24</v>
      </c>
      <c r="AR24" s="26">
        <v>45</v>
      </c>
      <c r="AS24" s="26">
        <v>63</v>
      </c>
      <c r="AT24" s="26"/>
      <c r="AU24" s="26">
        <v>12</v>
      </c>
      <c r="AV24" s="26">
        <v>22</v>
      </c>
      <c r="AW24" s="26">
        <v>407</v>
      </c>
      <c r="AX24" s="26">
        <v>69</v>
      </c>
      <c r="AY24" s="26">
        <v>251</v>
      </c>
      <c r="AZ24" s="26">
        <v>8</v>
      </c>
      <c r="BA24" s="26">
        <v>25</v>
      </c>
      <c r="BB24" s="26">
        <v>12</v>
      </c>
      <c r="BC24" s="26"/>
      <c r="BD24" s="26"/>
      <c r="BE24" s="26">
        <v>47</v>
      </c>
      <c r="BF24" s="26">
        <v>9</v>
      </c>
      <c r="BG24" s="26">
        <v>5</v>
      </c>
      <c r="BH24" s="26">
        <f t="shared" si="6"/>
        <v>1561</v>
      </c>
      <c r="BI24" s="6">
        <f t="shared" si="22"/>
        <v>53.86</v>
      </c>
      <c r="BJ24" s="6">
        <f t="shared" si="7"/>
        <v>66.89</v>
      </c>
      <c r="BM24" s="6">
        <f t="shared" si="8"/>
        <v>66.89</v>
      </c>
      <c r="BN24" s="6">
        <f t="shared" si="9"/>
        <v>13.030000000000001</v>
      </c>
      <c r="BO24" s="82">
        <f t="shared" si="10"/>
        <v>0.19479742861414265</v>
      </c>
      <c r="BP24" s="6">
        <f t="shared" si="1"/>
        <v>217863.7</v>
      </c>
      <c r="BQ24" s="6">
        <f t="shared" si="2"/>
        <v>270570.05</v>
      </c>
      <c r="BU24" s="6">
        <f t="shared" si="11"/>
        <v>70.39</v>
      </c>
      <c r="BX24" s="6">
        <f t="shared" si="13"/>
        <v>70.39</v>
      </c>
      <c r="BY24" s="6">
        <f t="shared" si="14"/>
        <v>16.53</v>
      </c>
      <c r="BZ24" s="82">
        <f t="shared" si="15"/>
        <v>0.23483449353601366</v>
      </c>
      <c r="CA24" s="6">
        <f t="shared" si="3"/>
        <v>217863.7</v>
      </c>
      <c r="CB24" s="6">
        <f t="shared" si="4"/>
        <v>284727.55</v>
      </c>
      <c r="CF24" s="82"/>
      <c r="CG24" s="6">
        <f t="shared" si="16"/>
        <v>84075.459999999992</v>
      </c>
      <c r="CH24" s="6">
        <f t="shared" si="17"/>
        <v>104415.29000000001</v>
      </c>
      <c r="CL24" s="82"/>
      <c r="CM24" s="6">
        <f t="shared" si="18"/>
        <v>84075.459999999992</v>
      </c>
      <c r="CN24" s="6">
        <f t="shared" si="19"/>
        <v>109878.79000000001</v>
      </c>
    </row>
    <row r="25" spans="1:92" x14ac:dyDescent="0.25">
      <c r="A25" s="22">
        <v>22</v>
      </c>
      <c r="B25" s="23">
        <v>22</v>
      </c>
      <c r="C25" s="24" t="s">
        <v>14</v>
      </c>
      <c r="D25" s="53" t="s">
        <v>880</v>
      </c>
      <c r="E25" s="23">
        <v>137923</v>
      </c>
      <c r="F25" s="23">
        <v>9125</v>
      </c>
      <c r="G25" s="24" t="s">
        <v>881</v>
      </c>
      <c r="H25" s="71" t="str">
        <f t="shared" si="5"/>
        <v>100758-9125</v>
      </c>
      <c r="I25" s="23">
        <v>100758</v>
      </c>
      <c r="J25" s="24" t="s">
        <v>875</v>
      </c>
      <c r="K25" s="24" t="s">
        <v>19</v>
      </c>
      <c r="L25" s="24" t="s">
        <v>882</v>
      </c>
      <c r="M25" s="24" t="s">
        <v>21</v>
      </c>
      <c r="N25" s="25">
        <v>45108</v>
      </c>
      <c r="O25" s="25">
        <v>45473</v>
      </c>
      <c r="P25" s="10"/>
      <c r="Q25" s="10"/>
      <c r="R25" s="10">
        <f t="shared" si="23"/>
        <v>131.84</v>
      </c>
      <c r="S25" s="11" t="s">
        <v>1692</v>
      </c>
      <c r="T25" s="14"/>
      <c r="U25" s="14"/>
      <c r="V25" s="14">
        <v>131.84</v>
      </c>
      <c r="W25" s="14"/>
      <c r="X25" s="18"/>
      <c r="Y25" s="18"/>
      <c r="Z25" s="18"/>
      <c r="AA25" s="18"/>
      <c r="AB25" s="6"/>
      <c r="AC25" s="26">
        <v>1603</v>
      </c>
      <c r="AD25" s="26">
        <v>44</v>
      </c>
      <c r="AE25" s="26">
        <v>11</v>
      </c>
      <c r="AF25" s="26">
        <v>72</v>
      </c>
      <c r="AG25" s="26">
        <v>14</v>
      </c>
      <c r="AH25" s="26"/>
      <c r="AI25" s="26"/>
      <c r="AJ25" s="26"/>
      <c r="AK25" s="26"/>
      <c r="AL25" s="26"/>
      <c r="AM25" s="26"/>
      <c r="AN25" s="26">
        <v>275</v>
      </c>
      <c r="AO25" s="26">
        <v>155</v>
      </c>
      <c r="AP25" s="26"/>
      <c r="AQ25" s="26"/>
      <c r="AR25" s="26">
        <v>21</v>
      </c>
      <c r="AS25" s="26"/>
      <c r="AT25" s="26">
        <v>8</v>
      </c>
      <c r="AU25" s="26"/>
      <c r="AV25" s="26">
        <v>3</v>
      </c>
      <c r="AW25" s="26">
        <v>31</v>
      </c>
      <c r="AX25" s="26"/>
      <c r="AY25" s="26"/>
      <c r="AZ25" s="26">
        <v>42</v>
      </c>
      <c r="BA25" s="26"/>
      <c r="BB25" s="26"/>
      <c r="BC25" s="26"/>
      <c r="BD25" s="26"/>
      <c r="BE25" s="26"/>
      <c r="BF25" s="26"/>
      <c r="BG25" s="26">
        <v>109</v>
      </c>
      <c r="BH25" s="26">
        <f t="shared" si="6"/>
        <v>785</v>
      </c>
      <c r="BI25" s="6">
        <f t="shared" si="22"/>
        <v>131.84</v>
      </c>
      <c r="BJ25" s="6">
        <f t="shared" si="7"/>
        <v>163.76</v>
      </c>
      <c r="BM25" s="6">
        <f t="shared" si="8"/>
        <v>163.76</v>
      </c>
      <c r="BN25" s="6">
        <f t="shared" si="9"/>
        <v>31.919999999999987</v>
      </c>
      <c r="BO25" s="82">
        <f t="shared" si="10"/>
        <v>0.19491939423546648</v>
      </c>
      <c r="BP25" s="6">
        <f t="shared" si="1"/>
        <v>211339.52000000002</v>
      </c>
      <c r="BQ25" s="6">
        <f t="shared" si="2"/>
        <v>262507.27999999997</v>
      </c>
      <c r="BU25" s="6">
        <f t="shared" si="11"/>
        <v>172.32</v>
      </c>
      <c r="BX25" s="6">
        <f t="shared" si="13"/>
        <v>172.32</v>
      </c>
      <c r="BY25" s="6">
        <f t="shared" si="14"/>
        <v>40.47999999999999</v>
      </c>
      <c r="BZ25" s="82">
        <f t="shared" si="15"/>
        <v>0.23491179201485604</v>
      </c>
      <c r="CA25" s="6">
        <f t="shared" si="3"/>
        <v>211339.52000000002</v>
      </c>
      <c r="CB25" s="6">
        <f t="shared" si="4"/>
        <v>276228.95999999996</v>
      </c>
      <c r="CF25" s="82"/>
      <c r="CG25" s="6">
        <f t="shared" si="16"/>
        <v>103494.40000000001</v>
      </c>
      <c r="CH25" s="6">
        <f t="shared" si="17"/>
        <v>128551.59999999999</v>
      </c>
      <c r="CL25" s="82"/>
      <c r="CM25" s="6">
        <f t="shared" si="18"/>
        <v>103494.40000000001</v>
      </c>
      <c r="CN25" s="6">
        <f t="shared" si="19"/>
        <v>135271.19999999998</v>
      </c>
    </row>
    <row r="26" spans="1:92" x14ac:dyDescent="0.25">
      <c r="A26" s="22">
        <v>23</v>
      </c>
      <c r="B26" s="23">
        <v>23</v>
      </c>
      <c r="C26" s="24" t="s">
        <v>14</v>
      </c>
      <c r="D26" s="53" t="s">
        <v>883</v>
      </c>
      <c r="E26" s="23">
        <v>138009</v>
      </c>
      <c r="F26" s="23">
        <v>442</v>
      </c>
      <c r="G26" s="24" t="s">
        <v>884</v>
      </c>
      <c r="H26" s="71" t="str">
        <f t="shared" si="5"/>
        <v>100758-442</v>
      </c>
      <c r="I26" s="23">
        <v>100758</v>
      </c>
      <c r="J26" s="24" t="s">
        <v>875</v>
      </c>
      <c r="K26" s="24" t="s">
        <v>19</v>
      </c>
      <c r="L26" s="24" t="s">
        <v>885</v>
      </c>
      <c r="M26" s="24" t="s">
        <v>21</v>
      </c>
      <c r="N26" s="25">
        <v>45108</v>
      </c>
      <c r="O26" s="25">
        <v>45473</v>
      </c>
      <c r="P26" s="10"/>
      <c r="Q26" s="10"/>
      <c r="R26" s="10">
        <f t="shared" si="23"/>
        <v>22.2</v>
      </c>
      <c r="S26" s="11" t="s">
        <v>1692</v>
      </c>
      <c r="T26" s="14"/>
      <c r="U26" s="14"/>
      <c r="V26" s="14">
        <v>22.2</v>
      </c>
      <c r="W26" s="14"/>
      <c r="X26" s="18"/>
      <c r="Y26" s="18"/>
      <c r="Z26" s="18"/>
      <c r="AA26" s="18"/>
      <c r="AB26" s="6"/>
      <c r="AC26" s="26">
        <v>2139</v>
      </c>
      <c r="AD26" s="26"/>
      <c r="AE26" s="26">
        <v>2</v>
      </c>
      <c r="AF26" s="26">
        <v>24</v>
      </c>
      <c r="AG26" s="26">
        <v>723</v>
      </c>
      <c r="AH26" s="26"/>
      <c r="AI26" s="26">
        <v>13</v>
      </c>
      <c r="AJ26" s="26"/>
      <c r="AK26" s="26">
        <v>22</v>
      </c>
      <c r="AL26" s="26"/>
      <c r="AM26" s="26"/>
      <c r="AN26" s="26">
        <v>102</v>
      </c>
      <c r="AO26" s="26"/>
      <c r="AP26" s="26">
        <v>1</v>
      </c>
      <c r="AQ26" s="26">
        <v>27</v>
      </c>
      <c r="AR26" s="26">
        <v>47</v>
      </c>
      <c r="AS26" s="26"/>
      <c r="AT26" s="26">
        <v>131</v>
      </c>
      <c r="AU26" s="26">
        <v>4</v>
      </c>
      <c r="AV26" s="26"/>
      <c r="AW26" s="26"/>
      <c r="AX26" s="26">
        <v>20</v>
      </c>
      <c r="AY26" s="26"/>
      <c r="AZ26" s="26"/>
      <c r="BA26" s="26"/>
      <c r="BB26" s="26"/>
      <c r="BC26" s="26">
        <v>38</v>
      </c>
      <c r="BD26" s="26"/>
      <c r="BE26" s="26">
        <v>5</v>
      </c>
      <c r="BF26" s="26"/>
      <c r="BG26" s="26"/>
      <c r="BH26" s="26">
        <f t="shared" si="6"/>
        <v>1159</v>
      </c>
      <c r="BI26" s="6">
        <f t="shared" si="22"/>
        <v>22.2</v>
      </c>
      <c r="BJ26" s="6">
        <f t="shared" si="7"/>
        <v>27.560000000000002</v>
      </c>
      <c r="BM26" s="6">
        <f t="shared" si="8"/>
        <v>27.560000000000002</v>
      </c>
      <c r="BN26" s="6">
        <f t="shared" si="9"/>
        <v>5.360000000000003</v>
      </c>
      <c r="BO26" s="82">
        <f t="shared" si="10"/>
        <v>0.19448476052249647</v>
      </c>
      <c r="BP26" s="6">
        <f t="shared" si="1"/>
        <v>47485.799999999996</v>
      </c>
      <c r="BQ26" s="6">
        <f t="shared" si="2"/>
        <v>58950.840000000004</v>
      </c>
      <c r="BU26" s="6">
        <f t="shared" si="11"/>
        <v>29</v>
      </c>
      <c r="BX26" s="6">
        <f t="shared" si="13"/>
        <v>29</v>
      </c>
      <c r="BY26" s="6">
        <f t="shared" si="14"/>
        <v>6.8000000000000007</v>
      </c>
      <c r="BZ26" s="82">
        <f t="shared" si="15"/>
        <v>0.23448275862068968</v>
      </c>
      <c r="CA26" s="6">
        <f t="shared" si="3"/>
        <v>47485.799999999996</v>
      </c>
      <c r="CB26" s="6">
        <f t="shared" si="4"/>
        <v>62031</v>
      </c>
      <c r="CF26" s="82"/>
      <c r="CG26" s="6">
        <f t="shared" si="16"/>
        <v>25729.8</v>
      </c>
      <c r="CH26" s="6">
        <f t="shared" si="17"/>
        <v>31942.04</v>
      </c>
      <c r="CL26" s="82"/>
      <c r="CM26" s="6">
        <f t="shared" si="18"/>
        <v>25729.8</v>
      </c>
      <c r="CN26" s="6">
        <f t="shared" si="19"/>
        <v>33611</v>
      </c>
    </row>
    <row r="27" spans="1:92" x14ac:dyDescent="0.25">
      <c r="A27" s="22">
        <v>24</v>
      </c>
      <c r="B27" s="23">
        <v>24</v>
      </c>
      <c r="C27" s="24" t="s">
        <v>14</v>
      </c>
      <c r="D27" s="53" t="s">
        <v>886</v>
      </c>
      <c r="E27" s="23">
        <v>138821</v>
      </c>
      <c r="F27" s="23">
        <v>1716</v>
      </c>
      <c r="G27" s="24" t="s">
        <v>887</v>
      </c>
      <c r="H27" s="71" t="str">
        <f t="shared" si="5"/>
        <v>100758-1716</v>
      </c>
      <c r="I27" s="23">
        <v>100758</v>
      </c>
      <c r="J27" s="24" t="s">
        <v>875</v>
      </c>
      <c r="K27" s="24" t="s">
        <v>19</v>
      </c>
      <c r="L27" s="24" t="s">
        <v>888</v>
      </c>
      <c r="M27" s="24" t="s">
        <v>21</v>
      </c>
      <c r="N27" s="25">
        <v>45108</v>
      </c>
      <c r="O27" s="25">
        <v>45473</v>
      </c>
      <c r="P27" s="10"/>
      <c r="Q27" s="10"/>
      <c r="R27" s="10">
        <f t="shared" si="23"/>
        <v>43.85</v>
      </c>
      <c r="S27" s="11" t="s">
        <v>1692</v>
      </c>
      <c r="T27" s="14"/>
      <c r="U27" s="14"/>
      <c r="V27" s="14">
        <v>43.85</v>
      </c>
      <c r="W27" s="14"/>
      <c r="X27" s="18"/>
      <c r="Y27" s="18"/>
      <c r="Z27" s="18"/>
      <c r="AA27" s="18"/>
      <c r="AB27" s="6"/>
      <c r="AC27" s="26">
        <v>895</v>
      </c>
      <c r="AD27" s="26"/>
      <c r="AE27" s="26"/>
      <c r="AF27" s="26">
        <v>45</v>
      </c>
      <c r="AG27" s="26">
        <v>24</v>
      </c>
      <c r="AH27" s="26"/>
      <c r="AI27" s="26"/>
      <c r="AJ27" s="26">
        <v>1</v>
      </c>
      <c r="AK27" s="26"/>
      <c r="AL27" s="26"/>
      <c r="AM27" s="26"/>
      <c r="AN27" s="26"/>
      <c r="AO27" s="26"/>
      <c r="AP27" s="26">
        <v>2</v>
      </c>
      <c r="AQ27" s="26"/>
      <c r="AR27" s="26">
        <v>2</v>
      </c>
      <c r="AS27" s="26"/>
      <c r="AT27" s="26"/>
      <c r="AU27" s="26"/>
      <c r="AV27" s="26">
        <v>100</v>
      </c>
      <c r="AW27" s="26">
        <v>88</v>
      </c>
      <c r="AX27" s="26">
        <v>22</v>
      </c>
      <c r="AY27" s="26"/>
      <c r="AZ27" s="26"/>
      <c r="BA27" s="26">
        <v>24</v>
      </c>
      <c r="BB27" s="26">
        <v>4</v>
      </c>
      <c r="BC27" s="26"/>
      <c r="BD27" s="26">
        <v>81</v>
      </c>
      <c r="BE27" s="26"/>
      <c r="BF27" s="26">
        <v>15</v>
      </c>
      <c r="BG27" s="26"/>
      <c r="BH27" s="26">
        <f t="shared" si="6"/>
        <v>408</v>
      </c>
      <c r="BI27" s="6">
        <f t="shared" si="22"/>
        <v>43.85</v>
      </c>
      <c r="BJ27" s="6">
        <f t="shared" si="7"/>
        <v>54.46</v>
      </c>
      <c r="BM27" s="6">
        <f t="shared" si="8"/>
        <v>54.46</v>
      </c>
      <c r="BN27" s="6">
        <f t="shared" si="9"/>
        <v>10.61</v>
      </c>
      <c r="BO27" s="82">
        <f t="shared" si="10"/>
        <v>0.19482188762394417</v>
      </c>
      <c r="BP27" s="6">
        <f t="shared" si="1"/>
        <v>39245.75</v>
      </c>
      <c r="BQ27" s="6">
        <f t="shared" si="2"/>
        <v>48741.700000000004</v>
      </c>
      <c r="BU27" s="6">
        <f t="shared" si="11"/>
        <v>57.309999999999995</v>
      </c>
      <c r="BX27" s="6">
        <f t="shared" si="13"/>
        <v>57.309999999999995</v>
      </c>
      <c r="BY27" s="6">
        <f t="shared" si="14"/>
        <v>13.459999999999994</v>
      </c>
      <c r="BZ27" s="82">
        <f t="shared" si="15"/>
        <v>0.23486302564997374</v>
      </c>
      <c r="CA27" s="6">
        <f t="shared" si="3"/>
        <v>39245.75</v>
      </c>
      <c r="CB27" s="6">
        <f t="shared" si="4"/>
        <v>51292.45</v>
      </c>
      <c r="CF27" s="82"/>
      <c r="CG27" s="6">
        <f t="shared" si="16"/>
        <v>17890.8</v>
      </c>
      <c r="CH27" s="6">
        <f t="shared" si="17"/>
        <v>22219.68</v>
      </c>
      <c r="CL27" s="82"/>
      <c r="CM27" s="6">
        <f t="shared" si="18"/>
        <v>17890.8</v>
      </c>
      <c r="CN27" s="6">
        <f t="shared" si="19"/>
        <v>23382.48</v>
      </c>
    </row>
    <row r="28" spans="1:92" x14ac:dyDescent="0.25">
      <c r="A28" s="22">
        <v>25</v>
      </c>
      <c r="B28" s="23">
        <v>25</v>
      </c>
      <c r="C28" s="24" t="s">
        <v>14</v>
      </c>
      <c r="D28" s="53" t="s">
        <v>889</v>
      </c>
      <c r="E28" s="23">
        <v>138923</v>
      </c>
      <c r="F28" s="23">
        <v>1556</v>
      </c>
      <c r="G28" s="24" t="s">
        <v>890</v>
      </c>
      <c r="H28" s="71" t="str">
        <f t="shared" si="5"/>
        <v>100758-1556</v>
      </c>
      <c r="I28" s="23">
        <v>100758</v>
      </c>
      <c r="J28" s="24" t="s">
        <v>875</v>
      </c>
      <c r="K28" s="24" t="s">
        <v>19</v>
      </c>
      <c r="L28" s="24" t="s">
        <v>891</v>
      </c>
      <c r="M28" s="24" t="s">
        <v>21</v>
      </c>
      <c r="N28" s="25">
        <v>45108</v>
      </c>
      <c r="O28" s="25">
        <v>45473</v>
      </c>
      <c r="P28" s="10"/>
      <c r="Q28" s="10"/>
      <c r="R28" s="10">
        <f t="shared" si="23"/>
        <v>31.03</v>
      </c>
      <c r="S28" s="11" t="s">
        <v>1692</v>
      </c>
      <c r="T28" s="14"/>
      <c r="U28" s="14"/>
      <c r="V28" s="14">
        <v>31.03</v>
      </c>
      <c r="W28" s="14"/>
      <c r="X28" s="18"/>
      <c r="Y28" s="18"/>
      <c r="Z28" s="18"/>
      <c r="AA28" s="18"/>
      <c r="AB28" s="6"/>
      <c r="AC28" s="26">
        <v>4914</v>
      </c>
      <c r="AD28" s="26">
        <v>470</v>
      </c>
      <c r="AE28" s="26"/>
      <c r="AF28" s="26">
        <v>124</v>
      </c>
      <c r="AG28" s="26">
        <v>577</v>
      </c>
      <c r="AH28" s="26"/>
      <c r="AI28" s="26">
        <v>84</v>
      </c>
      <c r="AJ28" s="26"/>
      <c r="AK28" s="26"/>
      <c r="AL28" s="26"/>
      <c r="AM28" s="26"/>
      <c r="AN28" s="26"/>
      <c r="AO28" s="26"/>
      <c r="AP28" s="26"/>
      <c r="AQ28" s="26"/>
      <c r="AR28" s="26">
        <v>2</v>
      </c>
      <c r="AS28" s="26">
        <v>249</v>
      </c>
      <c r="AT28" s="26"/>
      <c r="AU28" s="26">
        <v>1</v>
      </c>
      <c r="AV28" s="26"/>
      <c r="AW28" s="26">
        <v>100</v>
      </c>
      <c r="AX28" s="26">
        <v>12</v>
      </c>
      <c r="AY28" s="26">
        <v>109</v>
      </c>
      <c r="AZ28" s="26"/>
      <c r="BA28" s="26">
        <v>2</v>
      </c>
      <c r="BB28" s="26">
        <v>1</v>
      </c>
      <c r="BC28" s="26"/>
      <c r="BD28" s="26"/>
      <c r="BE28" s="26">
        <v>31</v>
      </c>
      <c r="BF28" s="26">
        <v>33</v>
      </c>
      <c r="BG28" s="26"/>
      <c r="BH28" s="26">
        <f t="shared" si="6"/>
        <v>1795</v>
      </c>
      <c r="BI28" s="6">
        <f t="shared" si="22"/>
        <v>31.03</v>
      </c>
      <c r="BJ28" s="6">
        <f t="shared" si="7"/>
        <v>38.53</v>
      </c>
      <c r="BM28" s="6">
        <f t="shared" si="8"/>
        <v>38.53</v>
      </c>
      <c r="BN28" s="6">
        <f t="shared" si="9"/>
        <v>7.5</v>
      </c>
      <c r="BO28" s="82">
        <f t="shared" si="10"/>
        <v>0.19465351674020243</v>
      </c>
      <c r="BP28" s="6">
        <f t="shared" si="1"/>
        <v>152481.42000000001</v>
      </c>
      <c r="BQ28" s="6">
        <f t="shared" si="2"/>
        <v>189336.42</v>
      </c>
      <c r="BU28" s="6">
        <f t="shared" si="11"/>
        <v>40.549999999999997</v>
      </c>
      <c r="BX28" s="6">
        <f t="shared" si="13"/>
        <v>40.549999999999997</v>
      </c>
      <c r="BY28" s="6">
        <f t="shared" si="14"/>
        <v>9.519999999999996</v>
      </c>
      <c r="BZ28" s="82">
        <f t="shared" si="15"/>
        <v>0.23477188655980263</v>
      </c>
      <c r="CA28" s="6">
        <f t="shared" si="3"/>
        <v>152481.42000000001</v>
      </c>
      <c r="CB28" s="6">
        <f t="shared" si="4"/>
        <v>199262.69999999998</v>
      </c>
      <c r="CF28" s="82"/>
      <c r="CG28" s="6">
        <f t="shared" si="16"/>
        <v>55698.85</v>
      </c>
      <c r="CH28" s="6">
        <f t="shared" si="17"/>
        <v>69161.350000000006</v>
      </c>
      <c r="CL28" s="82"/>
      <c r="CM28" s="6">
        <f t="shared" si="18"/>
        <v>55698.85</v>
      </c>
      <c r="CN28" s="6">
        <f t="shared" si="19"/>
        <v>72787.25</v>
      </c>
    </row>
    <row r="29" spans="1:92" x14ac:dyDescent="0.25">
      <c r="A29" s="22">
        <v>26</v>
      </c>
      <c r="B29" s="23">
        <v>26</v>
      </c>
      <c r="C29" s="24" t="s">
        <v>14</v>
      </c>
      <c r="D29" s="53" t="s">
        <v>892</v>
      </c>
      <c r="E29" s="23">
        <v>139402</v>
      </c>
      <c r="F29" s="23">
        <v>447</v>
      </c>
      <c r="G29" s="24" t="s">
        <v>884</v>
      </c>
      <c r="H29" s="71" t="str">
        <f t="shared" si="5"/>
        <v>100758-447</v>
      </c>
      <c r="I29" s="23">
        <v>100758</v>
      </c>
      <c r="J29" s="24" t="s">
        <v>875</v>
      </c>
      <c r="K29" s="24" t="s">
        <v>19</v>
      </c>
      <c r="L29" s="24" t="s">
        <v>885</v>
      </c>
      <c r="M29" s="24" t="s">
        <v>21</v>
      </c>
      <c r="N29" s="25">
        <v>45108</v>
      </c>
      <c r="O29" s="25">
        <v>45473</v>
      </c>
      <c r="P29" s="10"/>
      <c r="Q29" s="10"/>
      <c r="R29" s="10">
        <f t="shared" si="23"/>
        <v>22.2</v>
      </c>
      <c r="S29" s="11" t="s">
        <v>1692</v>
      </c>
      <c r="T29" s="14"/>
      <c r="U29" s="14"/>
      <c r="V29" s="14">
        <v>22.2</v>
      </c>
      <c r="W29" s="14"/>
      <c r="X29" s="18"/>
      <c r="Y29" s="18"/>
      <c r="Z29" s="18"/>
      <c r="AA29" s="18"/>
      <c r="AB29" s="6"/>
      <c r="AC29" s="26">
        <v>2413</v>
      </c>
      <c r="AD29" s="26"/>
      <c r="AE29" s="26">
        <v>4</v>
      </c>
      <c r="AF29" s="26"/>
      <c r="AG29" s="26">
        <v>2</v>
      </c>
      <c r="AH29" s="26"/>
      <c r="AI29" s="26"/>
      <c r="AJ29" s="26"/>
      <c r="AK29" s="26">
        <v>11</v>
      </c>
      <c r="AL29" s="26"/>
      <c r="AM29" s="26"/>
      <c r="AN29" s="26"/>
      <c r="AO29" s="26"/>
      <c r="AP29" s="26"/>
      <c r="AQ29" s="26">
        <v>1150</v>
      </c>
      <c r="AR29" s="26"/>
      <c r="AS29" s="26"/>
      <c r="AT29" s="26">
        <v>7</v>
      </c>
      <c r="AU29" s="26">
        <v>3</v>
      </c>
      <c r="AV29" s="26"/>
      <c r="AW29" s="26"/>
      <c r="AX29" s="26"/>
      <c r="AY29" s="26"/>
      <c r="AZ29" s="26"/>
      <c r="BA29" s="26"/>
      <c r="BB29" s="26"/>
      <c r="BC29" s="26"/>
      <c r="BD29" s="26">
        <v>7</v>
      </c>
      <c r="BE29" s="26"/>
      <c r="BF29" s="26"/>
      <c r="BG29" s="26"/>
      <c r="BH29" s="26">
        <f t="shared" si="6"/>
        <v>1184</v>
      </c>
      <c r="BI29" s="6">
        <f t="shared" si="22"/>
        <v>22.2</v>
      </c>
      <c r="BJ29" s="6">
        <f t="shared" si="7"/>
        <v>27.560000000000002</v>
      </c>
      <c r="BM29" s="6">
        <f t="shared" si="8"/>
        <v>27.560000000000002</v>
      </c>
      <c r="BN29" s="6">
        <f t="shared" si="9"/>
        <v>5.360000000000003</v>
      </c>
      <c r="BO29" s="82">
        <f t="shared" si="10"/>
        <v>0.19448476052249647</v>
      </c>
      <c r="BP29" s="6">
        <f t="shared" si="1"/>
        <v>53568.6</v>
      </c>
      <c r="BQ29" s="6">
        <f t="shared" si="2"/>
        <v>66502.28</v>
      </c>
      <c r="BU29" s="6">
        <f t="shared" si="11"/>
        <v>29</v>
      </c>
      <c r="BX29" s="6">
        <f t="shared" si="13"/>
        <v>29</v>
      </c>
      <c r="BY29" s="6">
        <f t="shared" si="14"/>
        <v>6.8000000000000007</v>
      </c>
      <c r="BZ29" s="82">
        <f t="shared" si="15"/>
        <v>0.23448275862068968</v>
      </c>
      <c r="CA29" s="6">
        <f t="shared" si="3"/>
        <v>53568.6</v>
      </c>
      <c r="CB29" s="6">
        <f t="shared" si="4"/>
        <v>69977</v>
      </c>
      <c r="CF29" s="82"/>
      <c r="CG29" s="6">
        <f t="shared" si="16"/>
        <v>26284.799999999999</v>
      </c>
      <c r="CH29" s="6">
        <f t="shared" si="17"/>
        <v>32631.040000000001</v>
      </c>
      <c r="CL29" s="82"/>
      <c r="CM29" s="6">
        <f t="shared" si="18"/>
        <v>26284.799999999999</v>
      </c>
      <c r="CN29" s="6">
        <f t="shared" si="19"/>
        <v>34336</v>
      </c>
    </row>
    <row r="30" spans="1:92" x14ac:dyDescent="0.25">
      <c r="A30" s="22">
        <v>27</v>
      </c>
      <c r="B30" s="23">
        <v>27</v>
      </c>
      <c r="C30" s="24" t="s">
        <v>14</v>
      </c>
      <c r="D30" s="53" t="s">
        <v>893</v>
      </c>
      <c r="E30" s="23">
        <v>139653</v>
      </c>
      <c r="F30" s="23">
        <v>1717</v>
      </c>
      <c r="G30" s="24" t="s">
        <v>894</v>
      </c>
      <c r="H30" s="71" t="str">
        <f t="shared" si="5"/>
        <v>100758-1717</v>
      </c>
      <c r="I30" s="23">
        <v>100758</v>
      </c>
      <c r="J30" s="24" t="s">
        <v>875</v>
      </c>
      <c r="K30" s="24" t="s">
        <v>19</v>
      </c>
      <c r="L30" s="24" t="s">
        <v>888</v>
      </c>
      <c r="M30" s="24" t="s">
        <v>21</v>
      </c>
      <c r="N30" s="25">
        <v>45108</v>
      </c>
      <c r="O30" s="25">
        <v>45473</v>
      </c>
      <c r="P30" s="10"/>
      <c r="Q30" s="10"/>
      <c r="R30" s="10">
        <f t="shared" si="23"/>
        <v>43.85</v>
      </c>
      <c r="S30" s="11" t="s">
        <v>1692</v>
      </c>
      <c r="T30" s="14"/>
      <c r="U30" s="14"/>
      <c r="V30" s="14">
        <v>43.85</v>
      </c>
      <c r="W30" s="14"/>
      <c r="X30" s="18"/>
      <c r="Y30" s="18"/>
      <c r="Z30" s="18"/>
      <c r="AA30" s="18"/>
      <c r="AB30" s="6"/>
      <c r="AC30" s="26">
        <v>2608</v>
      </c>
      <c r="AD30" s="26">
        <v>422</v>
      </c>
      <c r="AE30" s="26"/>
      <c r="AF30" s="26"/>
      <c r="AG30" s="26">
        <v>210</v>
      </c>
      <c r="AH30" s="26">
        <v>29</v>
      </c>
      <c r="AI30" s="26">
        <v>43</v>
      </c>
      <c r="AJ30" s="26"/>
      <c r="AK30" s="26"/>
      <c r="AL30" s="26"/>
      <c r="AM30" s="26"/>
      <c r="AN30" s="26"/>
      <c r="AO30" s="26"/>
      <c r="AP30" s="26"/>
      <c r="AQ30" s="26"/>
      <c r="AR30" s="26">
        <v>83</v>
      </c>
      <c r="AS30" s="26"/>
      <c r="AT30" s="26">
        <v>27</v>
      </c>
      <c r="AU30" s="26"/>
      <c r="AV30" s="26"/>
      <c r="AW30" s="26">
        <v>428</v>
      </c>
      <c r="AX30" s="26"/>
      <c r="AY30" s="26"/>
      <c r="AZ30" s="26"/>
      <c r="BA30" s="26">
        <v>8</v>
      </c>
      <c r="BB30" s="26"/>
      <c r="BC30" s="26"/>
      <c r="BD30" s="26">
        <v>7</v>
      </c>
      <c r="BE30" s="26"/>
      <c r="BF30" s="26"/>
      <c r="BG30" s="26"/>
      <c r="BH30" s="26">
        <f t="shared" si="6"/>
        <v>1257</v>
      </c>
      <c r="BI30" s="6">
        <f t="shared" si="22"/>
        <v>43.85</v>
      </c>
      <c r="BJ30" s="6">
        <f t="shared" si="7"/>
        <v>54.46</v>
      </c>
      <c r="BM30" s="6">
        <f t="shared" si="8"/>
        <v>54.46</v>
      </c>
      <c r="BN30" s="6">
        <f t="shared" si="9"/>
        <v>10.61</v>
      </c>
      <c r="BO30" s="82">
        <f t="shared" si="10"/>
        <v>0.19482188762394417</v>
      </c>
      <c r="BP30" s="6">
        <f t="shared" si="1"/>
        <v>114360.8</v>
      </c>
      <c r="BQ30" s="6">
        <f t="shared" si="2"/>
        <v>142031.67999999999</v>
      </c>
      <c r="BU30" s="6">
        <f t="shared" si="11"/>
        <v>57.309999999999995</v>
      </c>
      <c r="BX30" s="6">
        <f t="shared" si="13"/>
        <v>57.309999999999995</v>
      </c>
      <c r="BY30" s="6">
        <f t="shared" si="14"/>
        <v>13.459999999999994</v>
      </c>
      <c r="BZ30" s="82">
        <f t="shared" si="15"/>
        <v>0.23486302564997374</v>
      </c>
      <c r="CA30" s="6">
        <f t="shared" si="3"/>
        <v>114360.8</v>
      </c>
      <c r="CB30" s="6">
        <f t="shared" si="4"/>
        <v>149464.47999999998</v>
      </c>
      <c r="CF30" s="82"/>
      <c r="CG30" s="6">
        <f t="shared" si="16"/>
        <v>55119.450000000004</v>
      </c>
      <c r="CH30" s="6">
        <f t="shared" si="17"/>
        <v>68456.22</v>
      </c>
      <c r="CL30" s="82"/>
      <c r="CM30" s="6">
        <f t="shared" si="18"/>
        <v>55119.450000000004</v>
      </c>
      <c r="CN30" s="6">
        <f t="shared" si="19"/>
        <v>72038.67</v>
      </c>
    </row>
    <row r="31" spans="1:92" x14ac:dyDescent="0.25">
      <c r="A31" s="22">
        <v>28</v>
      </c>
      <c r="B31" s="23">
        <v>28</v>
      </c>
      <c r="C31" s="24" t="s">
        <v>14</v>
      </c>
      <c r="D31" s="53" t="s">
        <v>895</v>
      </c>
      <c r="E31" s="23">
        <v>134558</v>
      </c>
      <c r="F31" s="23">
        <v>1605</v>
      </c>
      <c r="G31" s="24" t="s">
        <v>896</v>
      </c>
      <c r="H31" s="71" t="str">
        <f t="shared" si="5"/>
        <v>100758-1605</v>
      </c>
      <c r="I31" s="23">
        <v>100758</v>
      </c>
      <c r="J31" s="24" t="s">
        <v>875</v>
      </c>
      <c r="K31" s="24" t="s">
        <v>19</v>
      </c>
      <c r="L31" s="24" t="s">
        <v>897</v>
      </c>
      <c r="M31" s="24" t="s">
        <v>21</v>
      </c>
      <c r="N31" s="25">
        <v>45108</v>
      </c>
      <c r="O31" s="25">
        <v>45473</v>
      </c>
      <c r="P31" s="10"/>
      <c r="Q31" s="10"/>
      <c r="R31" s="10">
        <f t="shared" si="23"/>
        <v>32.97</v>
      </c>
      <c r="S31" s="11" t="s">
        <v>1692</v>
      </c>
      <c r="T31" s="14"/>
      <c r="U31" s="14"/>
      <c r="V31" s="14">
        <v>32.97</v>
      </c>
      <c r="W31" s="14"/>
      <c r="X31" s="18"/>
      <c r="Y31" s="18"/>
      <c r="Z31" s="18"/>
      <c r="AA31" s="18"/>
      <c r="AB31" s="6"/>
      <c r="AC31" s="26">
        <v>2109</v>
      </c>
      <c r="AD31" s="26">
        <v>1405</v>
      </c>
      <c r="AE31" s="26">
        <v>50</v>
      </c>
      <c r="AF31" s="26">
        <v>195</v>
      </c>
      <c r="AG31" s="26"/>
      <c r="AH31" s="26"/>
      <c r="AI31" s="26"/>
      <c r="AJ31" s="26">
        <v>88</v>
      </c>
      <c r="AK31" s="26"/>
      <c r="AL31" s="26"/>
      <c r="AM31" s="26"/>
      <c r="AN31" s="26"/>
      <c r="AO31" s="26"/>
      <c r="AP31" s="26"/>
      <c r="AQ31" s="26"/>
      <c r="AR31" s="26"/>
      <c r="AS31" s="26"/>
      <c r="AT31" s="26">
        <v>4</v>
      </c>
      <c r="AU31" s="26">
        <v>3</v>
      </c>
      <c r="AV31" s="26"/>
      <c r="AW31" s="26"/>
      <c r="AX31" s="26">
        <v>12</v>
      </c>
      <c r="AY31" s="26"/>
      <c r="AZ31" s="26"/>
      <c r="BA31" s="26"/>
      <c r="BB31" s="26">
        <v>17</v>
      </c>
      <c r="BC31" s="26"/>
      <c r="BD31" s="26"/>
      <c r="BE31" s="26"/>
      <c r="BF31" s="26"/>
      <c r="BG31" s="26"/>
      <c r="BH31" s="26">
        <f t="shared" si="6"/>
        <v>1774</v>
      </c>
      <c r="BI31" s="6">
        <f t="shared" si="22"/>
        <v>32.97</v>
      </c>
      <c r="BJ31" s="6">
        <f t="shared" si="7"/>
        <v>40.94</v>
      </c>
      <c r="BM31" s="6">
        <f t="shared" si="8"/>
        <v>40.94</v>
      </c>
      <c r="BN31" s="6">
        <f t="shared" si="9"/>
        <v>7.9699999999999989</v>
      </c>
      <c r="BO31" s="82">
        <f t="shared" si="10"/>
        <v>0.19467513434294087</v>
      </c>
      <c r="BP31" s="6">
        <f t="shared" si="1"/>
        <v>69533.73</v>
      </c>
      <c r="BQ31" s="6">
        <f t="shared" si="2"/>
        <v>86342.459999999992</v>
      </c>
      <c r="BU31" s="6">
        <f t="shared" si="11"/>
        <v>43.08</v>
      </c>
      <c r="BX31" s="6">
        <f t="shared" si="13"/>
        <v>43.08</v>
      </c>
      <c r="BY31" s="6">
        <f t="shared" si="14"/>
        <v>10.11</v>
      </c>
      <c r="BZ31" s="82">
        <f t="shared" si="15"/>
        <v>0.23467966573816157</v>
      </c>
      <c r="CA31" s="6">
        <f t="shared" si="3"/>
        <v>69533.73</v>
      </c>
      <c r="CB31" s="6">
        <f t="shared" si="4"/>
        <v>90855.72</v>
      </c>
      <c r="CF31" s="82"/>
      <c r="CG31" s="6">
        <f t="shared" si="16"/>
        <v>58488.78</v>
      </c>
      <c r="CH31" s="6">
        <f t="shared" si="17"/>
        <v>72627.56</v>
      </c>
      <c r="CL31" s="82"/>
      <c r="CM31" s="6">
        <f t="shared" si="18"/>
        <v>58488.78</v>
      </c>
      <c r="CN31" s="6">
        <f t="shared" si="19"/>
        <v>76423.92</v>
      </c>
    </row>
    <row r="32" spans="1:92" x14ac:dyDescent="0.25">
      <c r="A32" s="22">
        <v>29</v>
      </c>
      <c r="B32" s="23">
        <v>29</v>
      </c>
      <c r="C32" s="24" t="s">
        <v>14</v>
      </c>
      <c r="D32" s="53" t="s">
        <v>898</v>
      </c>
      <c r="E32" s="23">
        <v>134610</v>
      </c>
      <c r="F32" s="23">
        <v>1638</v>
      </c>
      <c r="G32" s="24" t="s">
        <v>899</v>
      </c>
      <c r="H32" s="71" t="str">
        <f t="shared" si="5"/>
        <v>100758-1638</v>
      </c>
      <c r="I32" s="23">
        <v>100758</v>
      </c>
      <c r="J32" s="24" t="s">
        <v>875</v>
      </c>
      <c r="K32" s="24" t="s">
        <v>19</v>
      </c>
      <c r="L32" s="24" t="s">
        <v>900</v>
      </c>
      <c r="M32" s="24" t="s">
        <v>21</v>
      </c>
      <c r="N32" s="25">
        <v>45108</v>
      </c>
      <c r="O32" s="25">
        <v>45473</v>
      </c>
      <c r="P32" s="10"/>
      <c r="Q32" s="10"/>
      <c r="R32" s="10">
        <f t="shared" si="23"/>
        <v>45.23</v>
      </c>
      <c r="S32" s="11" t="s">
        <v>1692</v>
      </c>
      <c r="T32" s="14"/>
      <c r="U32" s="14"/>
      <c r="V32" s="14">
        <v>45.23</v>
      </c>
      <c r="W32" s="14"/>
      <c r="X32" s="18"/>
      <c r="Y32" s="18"/>
      <c r="Z32" s="18"/>
      <c r="AA32" s="18"/>
      <c r="AB32" s="6"/>
      <c r="AC32" s="26">
        <v>881</v>
      </c>
      <c r="AD32" s="26">
        <v>60</v>
      </c>
      <c r="AE32" s="26"/>
      <c r="AF32" s="26">
        <v>18</v>
      </c>
      <c r="AG32" s="26"/>
      <c r="AH32" s="26">
        <v>20</v>
      </c>
      <c r="AI32" s="26"/>
      <c r="AJ32" s="26"/>
      <c r="AK32" s="26"/>
      <c r="AL32" s="26"/>
      <c r="AM32" s="26"/>
      <c r="AN32" s="26"/>
      <c r="AO32" s="26">
        <v>66</v>
      </c>
      <c r="AP32" s="26"/>
      <c r="AQ32" s="26">
        <v>4</v>
      </c>
      <c r="AR32" s="26"/>
      <c r="AS32" s="26"/>
      <c r="AT32" s="26">
        <v>8</v>
      </c>
      <c r="AU32" s="26"/>
      <c r="AV32" s="26"/>
      <c r="AW32" s="26"/>
      <c r="AX32" s="26">
        <v>4</v>
      </c>
      <c r="AY32" s="26"/>
      <c r="AZ32" s="26"/>
      <c r="BA32" s="26">
        <v>30</v>
      </c>
      <c r="BB32" s="26">
        <v>10</v>
      </c>
      <c r="BC32" s="26">
        <v>51</v>
      </c>
      <c r="BD32" s="26"/>
      <c r="BE32" s="26"/>
      <c r="BF32" s="26">
        <v>15</v>
      </c>
      <c r="BG32" s="26"/>
      <c r="BH32" s="26">
        <f t="shared" si="6"/>
        <v>286</v>
      </c>
      <c r="BI32" s="6">
        <f t="shared" si="22"/>
        <v>45.23</v>
      </c>
      <c r="BJ32" s="6">
        <f t="shared" si="7"/>
        <v>56.169999999999995</v>
      </c>
      <c r="BM32" s="6">
        <f t="shared" si="8"/>
        <v>56.169999999999995</v>
      </c>
      <c r="BN32" s="6">
        <f t="shared" si="9"/>
        <v>10.939999999999998</v>
      </c>
      <c r="BO32" s="82">
        <f t="shared" si="10"/>
        <v>0.19476588926473204</v>
      </c>
      <c r="BP32" s="6">
        <f t="shared" si="1"/>
        <v>39847.629999999997</v>
      </c>
      <c r="BQ32" s="6">
        <f t="shared" si="2"/>
        <v>49485.77</v>
      </c>
      <c r="BU32" s="6">
        <f t="shared" si="11"/>
        <v>59.11</v>
      </c>
      <c r="BX32" s="6">
        <f t="shared" si="13"/>
        <v>59.11</v>
      </c>
      <c r="BY32" s="6">
        <f t="shared" si="14"/>
        <v>13.880000000000003</v>
      </c>
      <c r="BZ32" s="82">
        <f t="shared" si="15"/>
        <v>0.23481644391811882</v>
      </c>
      <c r="CA32" s="6">
        <f t="shared" si="3"/>
        <v>39847.629999999997</v>
      </c>
      <c r="CB32" s="6">
        <f t="shared" si="4"/>
        <v>52075.909999999996</v>
      </c>
      <c r="CF32" s="82"/>
      <c r="CG32" s="6">
        <f t="shared" si="16"/>
        <v>12935.779999999999</v>
      </c>
      <c r="CH32" s="6">
        <f t="shared" si="17"/>
        <v>16064.619999999999</v>
      </c>
      <c r="CL32" s="82"/>
      <c r="CM32" s="6">
        <f t="shared" si="18"/>
        <v>12935.779999999999</v>
      </c>
      <c r="CN32" s="6">
        <f t="shared" si="19"/>
        <v>16905.46</v>
      </c>
    </row>
    <row r="33" spans="1:92" x14ac:dyDescent="0.25">
      <c r="A33" s="22">
        <v>30</v>
      </c>
      <c r="B33" s="23">
        <v>30</v>
      </c>
      <c r="C33" s="24" t="s">
        <v>14</v>
      </c>
      <c r="D33" s="53" t="s">
        <v>901</v>
      </c>
      <c r="E33" s="23">
        <v>134789</v>
      </c>
      <c r="F33" s="23">
        <v>1616</v>
      </c>
      <c r="G33" s="24" t="s">
        <v>902</v>
      </c>
      <c r="H33" s="71" t="str">
        <f t="shared" si="5"/>
        <v>100758-1616</v>
      </c>
      <c r="I33" s="23">
        <v>100758</v>
      </c>
      <c r="J33" s="24" t="s">
        <v>875</v>
      </c>
      <c r="K33" s="24" t="s">
        <v>19</v>
      </c>
      <c r="L33" s="24" t="s">
        <v>897</v>
      </c>
      <c r="M33" s="24" t="s">
        <v>21</v>
      </c>
      <c r="N33" s="25">
        <v>45108</v>
      </c>
      <c r="O33" s="25">
        <v>45473</v>
      </c>
      <c r="P33" s="10"/>
      <c r="Q33" s="10"/>
      <c r="R33" s="10">
        <f t="shared" si="23"/>
        <v>59.57</v>
      </c>
      <c r="S33" s="11" t="s">
        <v>1692</v>
      </c>
      <c r="T33" s="14"/>
      <c r="U33" s="14"/>
      <c r="V33" s="14">
        <v>59.57</v>
      </c>
      <c r="W33" s="14"/>
      <c r="X33" s="18"/>
      <c r="Y33" s="18"/>
      <c r="Z33" s="18"/>
      <c r="AA33" s="18"/>
      <c r="AB33" s="6"/>
      <c r="AC33" s="26">
        <v>1196</v>
      </c>
      <c r="AD33" s="26">
        <v>146</v>
      </c>
      <c r="AE33" s="26">
        <v>68</v>
      </c>
      <c r="AF33" s="26">
        <v>40</v>
      </c>
      <c r="AG33" s="26"/>
      <c r="AH33" s="26"/>
      <c r="AI33" s="26"/>
      <c r="AJ33" s="26">
        <v>8</v>
      </c>
      <c r="AK33" s="26"/>
      <c r="AL33" s="26"/>
      <c r="AM33" s="26"/>
      <c r="AN33" s="26"/>
      <c r="AO33" s="26"/>
      <c r="AP33" s="26"/>
      <c r="AQ33" s="26"/>
      <c r="AR33" s="26"/>
      <c r="AS33" s="26"/>
      <c r="AT33" s="26">
        <v>48</v>
      </c>
      <c r="AU33" s="26"/>
      <c r="AV33" s="26"/>
      <c r="AW33" s="26"/>
      <c r="AX33" s="26">
        <v>13</v>
      </c>
      <c r="AY33" s="26"/>
      <c r="AZ33" s="26">
        <v>76</v>
      </c>
      <c r="BA33" s="26"/>
      <c r="BB33" s="26"/>
      <c r="BC33" s="26"/>
      <c r="BD33" s="26"/>
      <c r="BE33" s="26"/>
      <c r="BF33" s="26"/>
      <c r="BG33" s="26"/>
      <c r="BH33" s="26">
        <f t="shared" si="6"/>
        <v>399</v>
      </c>
      <c r="BI33" s="6">
        <f t="shared" si="22"/>
        <v>59.57</v>
      </c>
      <c r="BJ33" s="6">
        <f t="shared" si="7"/>
        <v>73.98</v>
      </c>
      <c r="BM33" s="6">
        <f t="shared" si="8"/>
        <v>73.98</v>
      </c>
      <c r="BN33" s="6">
        <f t="shared" si="9"/>
        <v>14.410000000000004</v>
      </c>
      <c r="BO33" s="82">
        <f t="shared" si="10"/>
        <v>0.19478237361449044</v>
      </c>
      <c r="BP33" s="6">
        <f t="shared" si="1"/>
        <v>71245.72</v>
      </c>
      <c r="BQ33" s="6">
        <f t="shared" si="2"/>
        <v>88480.08</v>
      </c>
      <c r="BU33" s="6">
        <f t="shared" si="11"/>
        <v>77.850000000000009</v>
      </c>
      <c r="BX33" s="6">
        <f t="shared" si="13"/>
        <v>77.850000000000009</v>
      </c>
      <c r="BY33" s="6">
        <f t="shared" si="14"/>
        <v>18.280000000000008</v>
      </c>
      <c r="BZ33" s="82">
        <f t="shared" si="15"/>
        <v>0.2348105330764291</v>
      </c>
      <c r="CA33" s="6">
        <f t="shared" si="3"/>
        <v>71245.72</v>
      </c>
      <c r="CB33" s="6">
        <f t="shared" si="4"/>
        <v>93108.6</v>
      </c>
      <c r="CF33" s="82"/>
      <c r="CG33" s="6">
        <f t="shared" si="16"/>
        <v>23768.43</v>
      </c>
      <c r="CH33" s="6">
        <f t="shared" si="17"/>
        <v>29518.02</v>
      </c>
      <c r="CL33" s="82"/>
      <c r="CM33" s="6">
        <f t="shared" si="18"/>
        <v>23768.43</v>
      </c>
      <c r="CN33" s="6">
        <f t="shared" si="19"/>
        <v>31062.150000000005</v>
      </c>
    </row>
    <row r="34" spans="1:92" x14ac:dyDescent="0.25">
      <c r="A34" s="22">
        <v>31</v>
      </c>
      <c r="B34" s="23">
        <v>31</v>
      </c>
      <c r="C34" s="24" t="s">
        <v>14</v>
      </c>
      <c r="D34" s="53" t="s">
        <v>903</v>
      </c>
      <c r="E34" s="23">
        <v>402127</v>
      </c>
      <c r="F34" s="23">
        <v>73338</v>
      </c>
      <c r="G34" s="24" t="s">
        <v>905</v>
      </c>
      <c r="H34" s="71" t="str">
        <f t="shared" si="5"/>
        <v>100466-73338</v>
      </c>
      <c r="I34" s="23">
        <v>100466</v>
      </c>
      <c r="J34" s="24" t="s">
        <v>906</v>
      </c>
      <c r="K34" s="24" t="s">
        <v>19</v>
      </c>
      <c r="L34" s="24" t="s">
        <v>907</v>
      </c>
      <c r="M34" s="24" t="s">
        <v>21</v>
      </c>
      <c r="N34" s="25">
        <v>45108</v>
      </c>
      <c r="O34" s="25">
        <v>45473</v>
      </c>
      <c r="P34" s="10"/>
      <c r="Q34" s="10"/>
      <c r="R34" s="10"/>
      <c r="S34" s="11"/>
      <c r="T34" s="14" t="e">
        <f>VLOOKUP(E34,#REF!,12,FALSE)</f>
        <v>#REF!</v>
      </c>
      <c r="U34" s="14"/>
      <c r="V34" s="14" t="e">
        <f>VLOOKUP(E34,#REF!,14,FALSE)</f>
        <v>#REF!</v>
      </c>
      <c r="W34" s="14"/>
      <c r="X34" s="18">
        <v>58.87</v>
      </c>
      <c r="Y34" s="18">
        <v>1</v>
      </c>
      <c r="Z34" s="18" t="e">
        <f>VLOOKUP(F34,#REF!,9,FALSE)</f>
        <v>#REF!</v>
      </c>
      <c r="AA34" s="69">
        <v>40136861</v>
      </c>
      <c r="AB34" s="6"/>
      <c r="AC34" s="26">
        <v>2147</v>
      </c>
      <c r="AD34" s="26"/>
      <c r="AE34" s="26">
        <v>12</v>
      </c>
      <c r="AF34" s="26"/>
      <c r="AG34" s="26">
        <v>262</v>
      </c>
      <c r="AH34" s="26"/>
      <c r="AI34" s="26">
        <v>208</v>
      </c>
      <c r="AJ34" s="26"/>
      <c r="AK34" s="26"/>
      <c r="AL34" s="26">
        <v>114</v>
      </c>
      <c r="AM34" s="26"/>
      <c r="AN34" s="26"/>
      <c r="AO34" s="26"/>
      <c r="AP34" s="26">
        <v>66</v>
      </c>
      <c r="AQ34" s="26">
        <v>45</v>
      </c>
      <c r="AR34" s="26">
        <v>5</v>
      </c>
      <c r="AS34" s="26"/>
      <c r="AT34" s="26">
        <v>7</v>
      </c>
      <c r="AU34" s="26">
        <v>4</v>
      </c>
      <c r="AV34" s="26"/>
      <c r="AW34" s="26"/>
      <c r="AX34" s="26"/>
      <c r="AY34" s="26"/>
      <c r="AZ34" s="26"/>
      <c r="BA34" s="26">
        <v>4</v>
      </c>
      <c r="BB34" s="26">
        <v>22</v>
      </c>
      <c r="BC34" s="26">
        <v>153</v>
      </c>
      <c r="BD34" s="26"/>
      <c r="BE34" s="26"/>
      <c r="BF34" s="26"/>
      <c r="BG34" s="26"/>
      <c r="BH34" s="26">
        <f t="shared" si="6"/>
        <v>902</v>
      </c>
      <c r="BI34" s="6">
        <f>X34+Y34</f>
        <v>59.87</v>
      </c>
      <c r="BJ34" s="6">
        <f t="shared" si="7"/>
        <v>74.36</v>
      </c>
      <c r="BL34" s="72">
        <v>-19.23</v>
      </c>
      <c r="BM34" s="6">
        <f t="shared" si="8"/>
        <v>55.129999999999995</v>
      </c>
      <c r="BN34" s="6">
        <f t="shared" si="9"/>
        <v>14.490000000000002</v>
      </c>
      <c r="BO34" s="82">
        <f t="shared" si="10"/>
        <v>0.19486282947821412</v>
      </c>
      <c r="BP34" s="6">
        <f t="shared" si="1"/>
        <v>128540.89</v>
      </c>
      <c r="BQ34" s="6">
        <f t="shared" si="2"/>
        <v>159650.92000000001</v>
      </c>
      <c r="BU34" s="6">
        <f t="shared" si="11"/>
        <v>78.25</v>
      </c>
      <c r="BW34" s="72">
        <f t="shared" ref="BW34:BW40" si="24">BL34</f>
        <v>-19.23</v>
      </c>
      <c r="BX34" s="6">
        <f t="shared" si="13"/>
        <v>59.019999999999996</v>
      </c>
      <c r="BY34" s="6">
        <f t="shared" si="14"/>
        <v>18.380000000000003</v>
      </c>
      <c r="BZ34" s="82">
        <f t="shared" si="15"/>
        <v>0.23488817891373806</v>
      </c>
      <c r="CA34" s="6">
        <f t="shared" si="3"/>
        <v>128540.89</v>
      </c>
      <c r="CB34" s="6">
        <f t="shared" si="4"/>
        <v>168002.75</v>
      </c>
      <c r="CF34" s="82"/>
      <c r="CG34" s="6">
        <f t="shared" si="16"/>
        <v>54002.74</v>
      </c>
      <c r="CH34" s="6">
        <f t="shared" si="17"/>
        <v>67072.72</v>
      </c>
      <c r="CL34" s="82"/>
      <c r="CM34" s="6">
        <f t="shared" si="18"/>
        <v>54002.74</v>
      </c>
      <c r="CN34" s="6">
        <f t="shared" si="19"/>
        <v>70581.5</v>
      </c>
    </row>
    <row r="35" spans="1:92" x14ac:dyDescent="0.25">
      <c r="A35" s="22">
        <v>32</v>
      </c>
      <c r="B35" s="23">
        <v>32</v>
      </c>
      <c r="C35" s="24" t="s">
        <v>14</v>
      </c>
      <c r="D35" s="53" t="s">
        <v>908</v>
      </c>
      <c r="E35" s="23">
        <v>403833</v>
      </c>
      <c r="F35" s="23">
        <v>78638</v>
      </c>
      <c r="G35" s="24" t="s">
        <v>909</v>
      </c>
      <c r="H35" s="71" t="str">
        <f t="shared" si="5"/>
        <v>100466-78638</v>
      </c>
      <c r="I35" s="23">
        <v>100466</v>
      </c>
      <c r="J35" s="24" t="s">
        <v>910</v>
      </c>
      <c r="K35" s="24" t="s">
        <v>19</v>
      </c>
      <c r="L35" s="24" t="s">
        <v>911</v>
      </c>
      <c r="M35" s="24" t="s">
        <v>21</v>
      </c>
      <c r="N35" s="25">
        <v>45108</v>
      </c>
      <c r="O35" s="25">
        <v>45473</v>
      </c>
      <c r="P35" s="10"/>
      <c r="Q35" s="10"/>
      <c r="R35" s="10"/>
      <c r="S35" s="11"/>
      <c r="T35" s="14" t="e">
        <f>VLOOKUP(E35,#REF!,12,FALSE)</f>
        <v>#REF!</v>
      </c>
      <c r="U35" s="14"/>
      <c r="V35" s="14" t="e">
        <f>VLOOKUP(E35,#REF!,14,FALSE)</f>
        <v>#REF!</v>
      </c>
      <c r="W35" s="14"/>
      <c r="X35" s="18">
        <v>64.81</v>
      </c>
      <c r="Y35" s="18">
        <v>1</v>
      </c>
      <c r="Z35" s="18" t="e">
        <f>VLOOKUP(F35,#REF!,9,FALSE)</f>
        <v>#REF!</v>
      </c>
      <c r="AA35" s="69">
        <v>40136861</v>
      </c>
      <c r="AB35" s="6"/>
      <c r="AC35" s="26">
        <v>581</v>
      </c>
      <c r="AD35" s="26"/>
      <c r="AE35" s="26">
        <v>8</v>
      </c>
      <c r="AF35" s="26"/>
      <c r="AG35" s="26"/>
      <c r="AH35" s="26"/>
      <c r="AI35" s="26"/>
      <c r="AJ35" s="26">
        <v>4</v>
      </c>
      <c r="AK35" s="26"/>
      <c r="AL35" s="26">
        <v>20</v>
      </c>
      <c r="AM35" s="26"/>
      <c r="AN35" s="26"/>
      <c r="AO35" s="26"/>
      <c r="AP35" s="26"/>
      <c r="AQ35" s="26">
        <v>24</v>
      </c>
      <c r="AR35" s="26"/>
      <c r="AS35" s="26"/>
      <c r="AT35" s="26"/>
      <c r="AU35" s="26">
        <v>214</v>
      </c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>
        <f t="shared" si="6"/>
        <v>270</v>
      </c>
      <c r="BI35" s="6">
        <f>X35+Y35</f>
        <v>65.81</v>
      </c>
      <c r="BJ35" s="6">
        <f t="shared" si="7"/>
        <v>81.740000000000009</v>
      </c>
      <c r="BL35" s="72">
        <v>-13.85</v>
      </c>
      <c r="BM35" s="6">
        <f t="shared" si="8"/>
        <v>67.890000000000015</v>
      </c>
      <c r="BN35" s="6">
        <f t="shared" si="9"/>
        <v>15.930000000000007</v>
      </c>
      <c r="BO35" s="82">
        <f t="shared" si="10"/>
        <v>0.19488622461463181</v>
      </c>
      <c r="BP35" s="6">
        <f t="shared" si="1"/>
        <v>38235.61</v>
      </c>
      <c r="BQ35" s="6">
        <f t="shared" si="2"/>
        <v>47490.94</v>
      </c>
      <c r="BU35" s="6">
        <f t="shared" si="11"/>
        <v>86.01</v>
      </c>
      <c r="BW35" s="72">
        <f t="shared" si="24"/>
        <v>-13.85</v>
      </c>
      <c r="BX35" s="6">
        <f t="shared" si="13"/>
        <v>72.160000000000011</v>
      </c>
      <c r="BY35" s="6">
        <f t="shared" si="14"/>
        <v>20.200000000000003</v>
      </c>
      <c r="BZ35" s="82">
        <f t="shared" si="15"/>
        <v>0.23485641204511104</v>
      </c>
      <c r="CA35" s="6">
        <f t="shared" si="3"/>
        <v>38235.61</v>
      </c>
      <c r="CB35" s="6">
        <f t="shared" si="4"/>
        <v>49971.810000000005</v>
      </c>
      <c r="CF35" s="82"/>
      <c r="CG35" s="6">
        <f t="shared" si="16"/>
        <v>17768.7</v>
      </c>
      <c r="CH35" s="6">
        <f t="shared" si="17"/>
        <v>22069.800000000003</v>
      </c>
      <c r="CL35" s="82"/>
      <c r="CM35" s="6">
        <f t="shared" si="18"/>
        <v>17768.7</v>
      </c>
      <c r="CN35" s="6">
        <f t="shared" si="19"/>
        <v>23222.7</v>
      </c>
    </row>
    <row r="36" spans="1:92" x14ac:dyDescent="0.25">
      <c r="A36" s="22">
        <v>33</v>
      </c>
      <c r="B36" s="23">
        <v>33</v>
      </c>
      <c r="C36" s="24" t="s">
        <v>14</v>
      </c>
      <c r="D36" s="53" t="s">
        <v>912</v>
      </c>
      <c r="E36" s="23">
        <v>405331</v>
      </c>
      <c r="F36" s="23">
        <v>78653</v>
      </c>
      <c r="G36" s="24" t="s">
        <v>913</v>
      </c>
      <c r="H36" s="71" t="str">
        <f t="shared" si="5"/>
        <v>100466-78653</v>
      </c>
      <c r="I36" s="23">
        <v>100466</v>
      </c>
      <c r="J36" s="24" t="s">
        <v>910</v>
      </c>
      <c r="K36" s="24" t="s">
        <v>19</v>
      </c>
      <c r="L36" s="24" t="s">
        <v>914</v>
      </c>
      <c r="M36" s="24" t="s">
        <v>21</v>
      </c>
      <c r="N36" s="25">
        <v>45108</v>
      </c>
      <c r="O36" s="25">
        <v>45473</v>
      </c>
      <c r="P36" s="10"/>
      <c r="Q36" s="10"/>
      <c r="R36" s="10"/>
      <c r="S36" s="11"/>
      <c r="T36" s="14" t="e">
        <f>VLOOKUP(E36,#REF!,12,FALSE)</f>
        <v>#REF!</v>
      </c>
      <c r="U36" s="14"/>
      <c r="V36" s="14" t="e">
        <f>VLOOKUP(E36,#REF!,14,FALSE)</f>
        <v>#REF!</v>
      </c>
      <c r="W36" s="14"/>
      <c r="X36" s="18">
        <v>68.02</v>
      </c>
      <c r="Y36" s="18">
        <v>1</v>
      </c>
      <c r="Z36" s="18" t="e">
        <f>VLOOKUP(F36,#REF!,9,FALSE)</f>
        <v>#REF!</v>
      </c>
      <c r="AA36" s="69">
        <v>40136861</v>
      </c>
      <c r="AB36" s="6"/>
      <c r="AC36" s="26">
        <v>691</v>
      </c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>
        <v>381</v>
      </c>
      <c r="AR36" s="26"/>
      <c r="AS36" s="26"/>
      <c r="AT36" s="26"/>
      <c r="AU36" s="26">
        <v>5</v>
      </c>
      <c r="AV36" s="26"/>
      <c r="AW36" s="26"/>
      <c r="AX36" s="26"/>
      <c r="AY36" s="26"/>
      <c r="AZ36" s="26"/>
      <c r="BA36" s="26">
        <v>4</v>
      </c>
      <c r="BB36" s="26"/>
      <c r="BC36" s="26"/>
      <c r="BD36" s="26"/>
      <c r="BE36" s="26"/>
      <c r="BF36" s="26"/>
      <c r="BG36" s="26"/>
      <c r="BH36" s="26">
        <f t="shared" si="6"/>
        <v>390</v>
      </c>
      <c r="BI36" s="6">
        <f>X36+Y36</f>
        <v>69.02</v>
      </c>
      <c r="BJ36" s="6">
        <f t="shared" si="7"/>
        <v>85.72</v>
      </c>
      <c r="BL36" s="72">
        <v>-17.309999999999999</v>
      </c>
      <c r="BM36" s="6">
        <f t="shared" si="8"/>
        <v>68.41</v>
      </c>
      <c r="BN36" s="6">
        <f t="shared" si="9"/>
        <v>16.700000000000003</v>
      </c>
      <c r="BO36" s="82">
        <f t="shared" si="10"/>
        <v>0.19482034531031267</v>
      </c>
      <c r="BP36" s="6">
        <f t="shared" si="1"/>
        <v>47692.82</v>
      </c>
      <c r="BQ36" s="6">
        <f t="shared" si="2"/>
        <v>59232.52</v>
      </c>
      <c r="BU36" s="6">
        <f t="shared" si="11"/>
        <v>90.210000000000008</v>
      </c>
      <c r="BW36" s="72">
        <f t="shared" si="24"/>
        <v>-17.309999999999999</v>
      </c>
      <c r="BX36" s="6">
        <f t="shared" si="13"/>
        <v>72.900000000000006</v>
      </c>
      <c r="BY36" s="6">
        <f t="shared" si="14"/>
        <v>21.190000000000012</v>
      </c>
      <c r="BZ36" s="82">
        <f t="shared" si="15"/>
        <v>0.23489635295421804</v>
      </c>
      <c r="CA36" s="6">
        <f t="shared" si="3"/>
        <v>47692.82</v>
      </c>
      <c r="CB36" s="6">
        <f t="shared" si="4"/>
        <v>62335.110000000008</v>
      </c>
      <c r="CF36" s="82"/>
      <c r="CG36" s="6">
        <f t="shared" si="16"/>
        <v>26917.8</v>
      </c>
      <c r="CH36" s="6">
        <f t="shared" si="17"/>
        <v>33430.800000000003</v>
      </c>
      <c r="CL36" s="82"/>
      <c r="CM36" s="6">
        <f t="shared" si="18"/>
        <v>26917.8</v>
      </c>
      <c r="CN36" s="6">
        <f t="shared" si="19"/>
        <v>35181.9</v>
      </c>
    </row>
    <row r="37" spans="1:92" x14ac:dyDescent="0.25">
      <c r="A37" s="22">
        <v>34</v>
      </c>
      <c r="B37" s="23">
        <v>34</v>
      </c>
      <c r="C37" s="24" t="s">
        <v>14</v>
      </c>
      <c r="D37" s="53" t="s">
        <v>915</v>
      </c>
      <c r="E37" s="23">
        <v>405407</v>
      </c>
      <c r="F37" s="23">
        <v>78654</v>
      </c>
      <c r="G37" s="24" t="s">
        <v>916</v>
      </c>
      <c r="H37" s="71" t="str">
        <f t="shared" si="5"/>
        <v>100466-78654</v>
      </c>
      <c r="I37" s="23">
        <v>100466</v>
      </c>
      <c r="J37" s="24" t="s">
        <v>910</v>
      </c>
      <c r="K37" s="24" t="s">
        <v>19</v>
      </c>
      <c r="L37" s="24" t="s">
        <v>914</v>
      </c>
      <c r="M37" s="24" t="s">
        <v>21</v>
      </c>
      <c r="N37" s="25">
        <v>45108</v>
      </c>
      <c r="O37" s="25">
        <v>45473</v>
      </c>
      <c r="P37" s="10"/>
      <c r="Q37" s="10"/>
      <c r="R37" s="10"/>
      <c r="S37" s="11"/>
      <c r="T37" s="14" t="e">
        <f>VLOOKUP(E37,#REF!,12,FALSE)</f>
        <v>#REF!</v>
      </c>
      <c r="U37" s="14"/>
      <c r="V37" s="14" t="e">
        <f>VLOOKUP(E37,#REF!,14,FALSE)</f>
        <v>#REF!</v>
      </c>
      <c r="W37" s="14"/>
      <c r="X37" s="18">
        <v>68.98</v>
      </c>
      <c r="Y37" s="18">
        <v>1</v>
      </c>
      <c r="Z37" s="18" t="e">
        <f>VLOOKUP(F37,#REF!,9,FALSE)</f>
        <v>#REF!</v>
      </c>
      <c r="AA37" s="69">
        <v>40136861</v>
      </c>
      <c r="AB37" s="6"/>
      <c r="AC37" s="26">
        <v>1488</v>
      </c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>
        <v>669</v>
      </c>
      <c r="AR37" s="26"/>
      <c r="AS37" s="26"/>
      <c r="AT37" s="26"/>
      <c r="AU37" s="26">
        <v>88</v>
      </c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>
        <f t="shared" si="6"/>
        <v>757</v>
      </c>
      <c r="BI37" s="6">
        <f>X37+Y37</f>
        <v>69.98</v>
      </c>
      <c r="BJ37" s="6">
        <f t="shared" si="7"/>
        <v>86.92</v>
      </c>
      <c r="BL37" s="72">
        <v>-13.85</v>
      </c>
      <c r="BM37" s="6">
        <f t="shared" si="8"/>
        <v>73.070000000000007</v>
      </c>
      <c r="BN37" s="6">
        <f t="shared" si="9"/>
        <v>16.939999999999998</v>
      </c>
      <c r="BO37" s="82">
        <f t="shared" si="10"/>
        <v>0.19489185457892311</v>
      </c>
      <c r="BP37" s="6">
        <f t="shared" si="1"/>
        <v>104130.24000000001</v>
      </c>
      <c r="BQ37" s="6">
        <f t="shared" si="2"/>
        <v>129336.96000000001</v>
      </c>
      <c r="BU37" s="6">
        <f t="shared" si="11"/>
        <v>91.460000000000008</v>
      </c>
      <c r="BW37" s="72">
        <f t="shared" si="24"/>
        <v>-13.85</v>
      </c>
      <c r="BX37" s="6">
        <f t="shared" si="13"/>
        <v>77.610000000000014</v>
      </c>
      <c r="BY37" s="6">
        <f t="shared" si="14"/>
        <v>21.480000000000004</v>
      </c>
      <c r="BZ37" s="82">
        <f t="shared" si="15"/>
        <v>0.23485676798600483</v>
      </c>
      <c r="CA37" s="6">
        <f t="shared" si="3"/>
        <v>104130.24000000001</v>
      </c>
      <c r="CB37" s="6">
        <f t="shared" si="4"/>
        <v>136092.48000000001</v>
      </c>
      <c r="CF37" s="82"/>
      <c r="CG37" s="6">
        <f t="shared" si="16"/>
        <v>52974.86</v>
      </c>
      <c r="CH37" s="6">
        <f t="shared" si="17"/>
        <v>65798.44</v>
      </c>
      <c r="CL37" s="82"/>
      <c r="CM37" s="6">
        <f t="shared" si="18"/>
        <v>52974.86</v>
      </c>
      <c r="CN37" s="6">
        <f t="shared" si="19"/>
        <v>69235.22</v>
      </c>
    </row>
    <row r="38" spans="1:92" x14ac:dyDescent="0.25">
      <c r="A38" s="22">
        <v>35</v>
      </c>
      <c r="B38" s="23">
        <v>35</v>
      </c>
      <c r="C38" s="24" t="s">
        <v>14</v>
      </c>
      <c r="D38" s="53" t="s">
        <v>917</v>
      </c>
      <c r="E38" s="23">
        <v>409853</v>
      </c>
      <c r="F38" s="23">
        <v>55293</v>
      </c>
      <c r="G38" s="24" t="s">
        <v>918</v>
      </c>
      <c r="H38" s="71" t="str">
        <f t="shared" si="5"/>
        <v>100466-55293</v>
      </c>
      <c r="I38" s="23">
        <v>100466</v>
      </c>
      <c r="J38" s="24" t="s">
        <v>910</v>
      </c>
      <c r="K38" s="24" t="s">
        <v>19</v>
      </c>
      <c r="L38" s="24" t="s">
        <v>919</v>
      </c>
      <c r="M38" s="24" t="s">
        <v>21</v>
      </c>
      <c r="N38" s="25">
        <v>45108</v>
      </c>
      <c r="O38" s="25">
        <v>45473</v>
      </c>
      <c r="P38" s="10"/>
      <c r="Q38" s="10"/>
      <c r="R38" s="10"/>
      <c r="S38" s="11"/>
      <c r="T38" s="14" t="e">
        <f>VLOOKUP(E38,#REF!,12,FALSE)</f>
        <v>#REF!</v>
      </c>
      <c r="U38" s="14"/>
      <c r="V38" s="14" t="e">
        <f>VLOOKUP(E38,#REF!,14,FALSE)</f>
        <v>#REF!</v>
      </c>
      <c r="W38" s="14"/>
      <c r="X38" s="18">
        <v>38.049999999999997</v>
      </c>
      <c r="Y38" s="18">
        <v>1</v>
      </c>
      <c r="Z38" s="18" t="e">
        <f>VLOOKUP(F38,#REF!,9,FALSE)</f>
        <v>#REF!</v>
      </c>
      <c r="AA38" s="69">
        <v>40136861</v>
      </c>
      <c r="AB38" s="6"/>
      <c r="AC38" s="26">
        <v>9980</v>
      </c>
      <c r="AD38" s="26"/>
      <c r="AE38" s="26">
        <v>16</v>
      </c>
      <c r="AF38" s="26">
        <v>19</v>
      </c>
      <c r="AG38" s="26">
        <v>189</v>
      </c>
      <c r="AH38" s="26">
        <v>27</v>
      </c>
      <c r="AI38" s="26"/>
      <c r="AJ38" s="26">
        <v>224</v>
      </c>
      <c r="AK38" s="26">
        <v>371</v>
      </c>
      <c r="AL38" s="26">
        <v>52</v>
      </c>
      <c r="AM38" s="26"/>
      <c r="AN38" s="26">
        <v>1358</v>
      </c>
      <c r="AO38" s="26"/>
      <c r="AP38" s="26"/>
      <c r="AQ38" s="26">
        <v>896</v>
      </c>
      <c r="AR38" s="26"/>
      <c r="AS38" s="26">
        <v>448</v>
      </c>
      <c r="AT38" s="26">
        <v>33</v>
      </c>
      <c r="AU38" s="26">
        <v>86</v>
      </c>
      <c r="AV38" s="26"/>
      <c r="AW38" s="26">
        <v>8</v>
      </c>
      <c r="AX38" s="26"/>
      <c r="AY38" s="26"/>
      <c r="AZ38" s="26">
        <v>22</v>
      </c>
      <c r="BA38" s="26"/>
      <c r="BB38" s="26">
        <v>41</v>
      </c>
      <c r="BC38" s="26"/>
      <c r="BD38" s="26"/>
      <c r="BE38" s="26"/>
      <c r="BF38" s="26">
        <v>313</v>
      </c>
      <c r="BG38" s="26"/>
      <c r="BH38" s="26">
        <f t="shared" si="6"/>
        <v>4103</v>
      </c>
      <c r="BI38" s="6">
        <f>X38+Y38</f>
        <v>39.049999999999997</v>
      </c>
      <c r="BJ38" s="6">
        <f t="shared" si="7"/>
        <v>48.489999999999995</v>
      </c>
      <c r="BL38" s="72">
        <v>-5.87</v>
      </c>
      <c r="BM38" s="6">
        <f t="shared" si="8"/>
        <v>42.62</v>
      </c>
      <c r="BN38" s="6">
        <f t="shared" si="9"/>
        <v>9.4399999999999977</v>
      </c>
      <c r="BO38" s="82">
        <f t="shared" si="10"/>
        <v>0.19467931532274693</v>
      </c>
      <c r="BP38" s="6">
        <f t="shared" si="1"/>
        <v>389719</v>
      </c>
      <c r="BQ38" s="6">
        <f t="shared" si="2"/>
        <v>483930.19999999995</v>
      </c>
      <c r="BU38" s="6">
        <f t="shared" si="11"/>
        <v>51.03</v>
      </c>
      <c r="BW38" s="72">
        <f t="shared" si="24"/>
        <v>-5.87</v>
      </c>
      <c r="BX38" s="6">
        <f t="shared" si="13"/>
        <v>45.160000000000004</v>
      </c>
      <c r="BY38" s="6">
        <f t="shared" si="14"/>
        <v>11.980000000000004</v>
      </c>
      <c r="BZ38" s="82">
        <f t="shared" si="15"/>
        <v>0.23476386439349409</v>
      </c>
      <c r="CA38" s="6">
        <f t="shared" si="3"/>
        <v>389719</v>
      </c>
      <c r="CB38" s="6">
        <f t="shared" si="4"/>
        <v>509279.4</v>
      </c>
      <c r="CF38" s="82"/>
      <c r="CG38" s="6">
        <f t="shared" si="16"/>
        <v>160222.15</v>
      </c>
      <c r="CH38" s="6">
        <f t="shared" si="17"/>
        <v>198954.46999999997</v>
      </c>
      <c r="CL38" s="82"/>
      <c r="CM38" s="6">
        <f t="shared" si="18"/>
        <v>160222.15</v>
      </c>
      <c r="CN38" s="6">
        <f t="shared" si="19"/>
        <v>209376.09</v>
      </c>
    </row>
    <row r="39" spans="1:92" x14ac:dyDescent="0.25">
      <c r="A39" s="22">
        <v>36</v>
      </c>
      <c r="B39" s="23">
        <v>36</v>
      </c>
      <c r="C39" s="24" t="s">
        <v>14</v>
      </c>
      <c r="D39" s="53" t="s">
        <v>920</v>
      </c>
      <c r="E39" s="23">
        <v>405626</v>
      </c>
      <c r="F39" s="23">
        <v>17020111120</v>
      </c>
      <c r="G39" s="24" t="s">
        <v>921</v>
      </c>
      <c r="H39" s="71" t="str">
        <f t="shared" si="5"/>
        <v>100530-17020111120</v>
      </c>
      <c r="I39" s="23">
        <v>100530</v>
      </c>
      <c r="J39" s="24" t="s">
        <v>922</v>
      </c>
      <c r="K39" s="24" t="s">
        <v>19</v>
      </c>
      <c r="L39" s="24" t="s">
        <v>295</v>
      </c>
      <c r="M39" s="24" t="s">
        <v>21</v>
      </c>
      <c r="N39" s="25">
        <v>45108</v>
      </c>
      <c r="O39" s="25">
        <v>45473</v>
      </c>
      <c r="P39" s="10"/>
      <c r="Q39" s="10"/>
      <c r="R39" s="10"/>
      <c r="S39" s="11"/>
      <c r="T39" s="14"/>
      <c r="U39" s="14"/>
      <c r="V39" s="14"/>
      <c r="W39" s="14"/>
      <c r="X39" s="18"/>
      <c r="Y39" s="18"/>
      <c r="Z39" s="18">
        <v>52.72</v>
      </c>
      <c r="AA39" s="18" t="s">
        <v>1735</v>
      </c>
      <c r="AB39" s="6"/>
      <c r="AC39" s="26">
        <v>1190</v>
      </c>
      <c r="AD39" s="26"/>
      <c r="AE39" s="26">
        <v>16</v>
      </c>
      <c r="AF39" s="26"/>
      <c r="AG39" s="26"/>
      <c r="AH39" s="26"/>
      <c r="AI39" s="26"/>
      <c r="AJ39" s="26"/>
      <c r="AK39" s="26"/>
      <c r="AL39" s="26">
        <v>47</v>
      </c>
      <c r="AM39" s="26"/>
      <c r="AN39" s="26"/>
      <c r="AO39" s="26"/>
      <c r="AP39" s="26"/>
      <c r="AQ39" s="26">
        <v>103</v>
      </c>
      <c r="AR39" s="26">
        <v>7</v>
      </c>
      <c r="AS39" s="26"/>
      <c r="AT39" s="26"/>
      <c r="AU39" s="26"/>
      <c r="AV39" s="26"/>
      <c r="AW39" s="26">
        <v>1</v>
      </c>
      <c r="AX39" s="26"/>
      <c r="AY39" s="26">
        <v>148</v>
      </c>
      <c r="AZ39" s="26"/>
      <c r="BA39" s="26"/>
      <c r="BB39" s="26">
        <v>188</v>
      </c>
      <c r="BC39" s="26"/>
      <c r="BD39" s="26">
        <v>30</v>
      </c>
      <c r="BE39" s="26"/>
      <c r="BF39" s="26">
        <v>42</v>
      </c>
      <c r="BG39" s="26"/>
      <c r="BH39" s="26">
        <f t="shared" si="6"/>
        <v>582</v>
      </c>
      <c r="BI39" s="6">
        <f>Z39</f>
        <v>52.72</v>
      </c>
      <c r="BJ39" s="6">
        <f t="shared" si="7"/>
        <v>65.48</v>
      </c>
      <c r="BL39" s="48">
        <f>VLOOKUP(H39,[1]NOI!F:K,6,FALSE)*-1</f>
        <v>-17.309999999999999</v>
      </c>
      <c r="BM39" s="6">
        <f t="shared" si="8"/>
        <v>48.17</v>
      </c>
      <c r="BN39" s="6">
        <f t="shared" si="9"/>
        <v>12.760000000000005</v>
      </c>
      <c r="BO39" s="82">
        <f t="shared" si="10"/>
        <v>0.19486866218692736</v>
      </c>
      <c r="BP39" s="6">
        <f t="shared" si="1"/>
        <v>62736.799999999996</v>
      </c>
      <c r="BQ39" s="6">
        <f t="shared" si="2"/>
        <v>77921.200000000012</v>
      </c>
      <c r="BU39" s="6">
        <f t="shared" si="11"/>
        <v>68.900000000000006</v>
      </c>
      <c r="BW39" s="48">
        <f t="shared" si="24"/>
        <v>-17.309999999999999</v>
      </c>
      <c r="BX39" s="6">
        <f t="shared" si="13"/>
        <v>51.59</v>
      </c>
      <c r="BY39" s="6">
        <f t="shared" si="14"/>
        <v>16.180000000000007</v>
      </c>
      <c r="BZ39" s="82">
        <f t="shared" si="15"/>
        <v>0.23483309143686509</v>
      </c>
      <c r="CA39" s="6">
        <f t="shared" si="3"/>
        <v>62736.799999999996</v>
      </c>
      <c r="CB39" s="6">
        <f t="shared" si="4"/>
        <v>81991</v>
      </c>
      <c r="CF39" s="82"/>
      <c r="CG39" s="6">
        <f t="shared" si="16"/>
        <v>30683.040000000001</v>
      </c>
      <c r="CH39" s="6">
        <f t="shared" si="17"/>
        <v>38109.360000000001</v>
      </c>
      <c r="CL39" s="82"/>
      <c r="CM39" s="6">
        <f t="shared" si="18"/>
        <v>30683.040000000001</v>
      </c>
      <c r="CN39" s="6">
        <f t="shared" si="19"/>
        <v>40099.800000000003</v>
      </c>
    </row>
    <row r="40" spans="1:92" x14ac:dyDescent="0.25">
      <c r="A40" s="22">
        <v>37</v>
      </c>
      <c r="B40" s="23">
        <v>37</v>
      </c>
      <c r="C40" s="24" t="s">
        <v>14</v>
      </c>
      <c r="D40" s="53" t="s">
        <v>923</v>
      </c>
      <c r="E40" s="23">
        <v>405622</v>
      </c>
      <c r="F40" s="23">
        <v>17021101120</v>
      </c>
      <c r="G40" s="24" t="s">
        <v>924</v>
      </c>
      <c r="H40" s="71" t="str">
        <f t="shared" si="5"/>
        <v>100530-17021101120</v>
      </c>
      <c r="I40" s="23">
        <v>100530</v>
      </c>
      <c r="J40" s="24" t="s">
        <v>922</v>
      </c>
      <c r="K40" s="24" t="s">
        <v>19</v>
      </c>
      <c r="L40" s="24" t="s">
        <v>300</v>
      </c>
      <c r="M40" s="24" t="s">
        <v>21</v>
      </c>
      <c r="N40" s="25">
        <v>45108</v>
      </c>
      <c r="O40" s="25">
        <v>45473</v>
      </c>
      <c r="P40" s="10"/>
      <c r="Q40" s="10"/>
      <c r="R40" s="10"/>
      <c r="S40" s="11"/>
      <c r="T40" s="14"/>
      <c r="U40" s="14"/>
      <c r="V40" s="14"/>
      <c r="W40" s="14"/>
      <c r="X40" s="18"/>
      <c r="Y40" s="18"/>
      <c r="Z40" s="18">
        <v>52.15</v>
      </c>
      <c r="AA40" s="18" t="s">
        <v>1735</v>
      </c>
      <c r="AB40" s="6"/>
      <c r="AC40" s="26">
        <v>878</v>
      </c>
      <c r="AD40" s="26"/>
      <c r="AE40" s="26"/>
      <c r="AF40" s="26"/>
      <c r="AG40" s="26"/>
      <c r="AH40" s="26">
        <v>1</v>
      </c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>
        <v>86</v>
      </c>
      <c r="AU40" s="26">
        <v>87</v>
      </c>
      <c r="AV40" s="26"/>
      <c r="AW40" s="26"/>
      <c r="AX40" s="26"/>
      <c r="AY40" s="26"/>
      <c r="AZ40" s="26"/>
      <c r="BA40" s="26"/>
      <c r="BB40" s="26">
        <v>47</v>
      </c>
      <c r="BC40" s="26"/>
      <c r="BD40" s="26">
        <v>45</v>
      </c>
      <c r="BE40" s="26"/>
      <c r="BF40" s="26"/>
      <c r="BG40" s="26"/>
      <c r="BH40" s="26">
        <f t="shared" si="6"/>
        <v>266</v>
      </c>
      <c r="BI40" s="6">
        <f>Z40</f>
        <v>52.15</v>
      </c>
      <c r="BJ40" s="6">
        <f t="shared" si="7"/>
        <v>64.77000000000001</v>
      </c>
      <c r="BL40" s="48">
        <f>VLOOKUP(H40,[1]NOI!F:K,6,FALSE)*-1</f>
        <v>-12.98</v>
      </c>
      <c r="BM40" s="6">
        <f t="shared" si="8"/>
        <v>51.790000000000006</v>
      </c>
      <c r="BN40" s="6">
        <f t="shared" si="9"/>
        <v>12.620000000000012</v>
      </c>
      <c r="BO40" s="82">
        <f t="shared" si="10"/>
        <v>0.19484329164736774</v>
      </c>
      <c r="BP40" s="6">
        <f t="shared" si="1"/>
        <v>45787.7</v>
      </c>
      <c r="BQ40" s="6">
        <f t="shared" si="2"/>
        <v>56868.060000000012</v>
      </c>
      <c r="BU40" s="6">
        <f t="shared" si="11"/>
        <v>68.150000000000006</v>
      </c>
      <c r="BW40" s="48">
        <f t="shared" si="24"/>
        <v>-12.98</v>
      </c>
      <c r="BX40" s="6">
        <f t="shared" si="13"/>
        <v>55.17</v>
      </c>
      <c r="BY40" s="6">
        <f t="shared" si="14"/>
        <v>16.000000000000007</v>
      </c>
      <c r="BZ40" s="82">
        <f t="shared" si="15"/>
        <v>0.23477622890682326</v>
      </c>
      <c r="CA40" s="6">
        <f t="shared" si="3"/>
        <v>45787.7</v>
      </c>
      <c r="CB40" s="6">
        <f t="shared" si="4"/>
        <v>59835.700000000004</v>
      </c>
      <c r="CF40" s="82"/>
      <c r="CG40" s="6">
        <f t="shared" si="16"/>
        <v>13871.9</v>
      </c>
      <c r="CH40" s="6">
        <f t="shared" si="17"/>
        <v>17228.820000000003</v>
      </c>
      <c r="CL40" s="82"/>
      <c r="CM40" s="6">
        <f t="shared" si="18"/>
        <v>13871.9</v>
      </c>
      <c r="CN40" s="6">
        <f t="shared" si="19"/>
        <v>18127.900000000001</v>
      </c>
    </row>
    <row r="41" spans="1:92" x14ac:dyDescent="0.25">
      <c r="A41" s="22">
        <v>38</v>
      </c>
      <c r="B41" s="23">
        <v>38</v>
      </c>
      <c r="C41" s="24" t="s">
        <v>14</v>
      </c>
      <c r="D41" s="53" t="s">
        <v>925</v>
      </c>
      <c r="E41" s="23">
        <v>100132</v>
      </c>
      <c r="F41" s="24" t="s">
        <v>926</v>
      </c>
      <c r="G41" s="24" t="s">
        <v>927</v>
      </c>
      <c r="H41" s="71" t="str">
        <f t="shared" si="5"/>
        <v>100066-5990/566672</v>
      </c>
      <c r="I41" s="23">
        <v>100066</v>
      </c>
      <c r="J41" s="24" t="s">
        <v>928</v>
      </c>
      <c r="K41" s="24" t="s">
        <v>19</v>
      </c>
      <c r="L41" s="24" t="s">
        <v>929</v>
      </c>
      <c r="M41" s="24" t="s">
        <v>21</v>
      </c>
      <c r="N41" s="25">
        <v>45108</v>
      </c>
      <c r="O41" s="25">
        <v>45473</v>
      </c>
      <c r="P41" s="10"/>
      <c r="Q41" s="10"/>
      <c r="R41" s="10">
        <v>36.78</v>
      </c>
      <c r="S41" s="11" t="s">
        <v>1693</v>
      </c>
      <c r="T41" s="14"/>
      <c r="U41" s="14"/>
      <c r="V41" s="14">
        <v>36.78</v>
      </c>
      <c r="W41" s="14"/>
      <c r="X41" s="18"/>
      <c r="Y41" s="18"/>
      <c r="Z41" s="18"/>
      <c r="AA41" s="18"/>
      <c r="AB41" s="6"/>
      <c r="AC41" s="26">
        <v>309</v>
      </c>
      <c r="AD41" s="26"/>
      <c r="AE41" s="26">
        <v>4</v>
      </c>
      <c r="AF41" s="26">
        <v>15</v>
      </c>
      <c r="AG41" s="26"/>
      <c r="AH41" s="26"/>
      <c r="AI41" s="26"/>
      <c r="AJ41" s="26"/>
      <c r="AK41" s="26"/>
      <c r="AL41" s="26">
        <v>19</v>
      </c>
      <c r="AM41" s="26"/>
      <c r="AN41" s="26"/>
      <c r="AO41" s="26"/>
      <c r="AP41" s="26"/>
      <c r="AQ41" s="26"/>
      <c r="AR41" s="26">
        <v>28</v>
      </c>
      <c r="AS41" s="26"/>
      <c r="AT41" s="26">
        <v>1</v>
      </c>
      <c r="AU41" s="26"/>
      <c r="AV41" s="26"/>
      <c r="AW41" s="26"/>
      <c r="AX41" s="26">
        <v>1</v>
      </c>
      <c r="AY41" s="26"/>
      <c r="AZ41" s="26">
        <v>1</v>
      </c>
      <c r="BA41" s="26"/>
      <c r="BB41" s="26">
        <v>29</v>
      </c>
      <c r="BC41" s="26"/>
      <c r="BD41" s="26"/>
      <c r="BE41" s="26"/>
      <c r="BF41" s="26"/>
      <c r="BG41" s="26"/>
      <c r="BH41" s="26">
        <f t="shared" si="6"/>
        <v>98</v>
      </c>
      <c r="BI41" s="6">
        <f>V41</f>
        <v>36.78</v>
      </c>
      <c r="BJ41" s="6">
        <f t="shared" si="7"/>
        <v>45.669999999999995</v>
      </c>
      <c r="BM41" s="6">
        <f t="shared" si="8"/>
        <v>45.669999999999995</v>
      </c>
      <c r="BN41" s="6">
        <f t="shared" si="9"/>
        <v>8.8899999999999935</v>
      </c>
      <c r="BO41" s="82">
        <f t="shared" si="10"/>
        <v>0.19465732428289895</v>
      </c>
      <c r="BP41" s="6">
        <f t="shared" si="1"/>
        <v>11365.02</v>
      </c>
      <c r="BQ41" s="6">
        <f t="shared" si="2"/>
        <v>14112.029999999999</v>
      </c>
      <c r="BU41" s="6">
        <f t="shared" si="11"/>
        <v>48.059999999999995</v>
      </c>
      <c r="BX41" s="6">
        <f t="shared" si="13"/>
        <v>48.059999999999995</v>
      </c>
      <c r="BY41" s="6">
        <f t="shared" si="14"/>
        <v>11.279999999999994</v>
      </c>
      <c r="BZ41" s="82">
        <f t="shared" si="15"/>
        <v>0.23470661672908855</v>
      </c>
      <c r="CA41" s="6">
        <f t="shared" si="3"/>
        <v>11365.02</v>
      </c>
      <c r="CB41" s="6">
        <f t="shared" si="4"/>
        <v>14850.539999999999</v>
      </c>
      <c r="CF41" s="82"/>
      <c r="CG41" s="6">
        <f t="shared" si="16"/>
        <v>3604.44</v>
      </c>
      <c r="CH41" s="6">
        <f t="shared" si="17"/>
        <v>4475.66</v>
      </c>
      <c r="CL41" s="82"/>
      <c r="CM41" s="6">
        <f t="shared" si="18"/>
        <v>3604.44</v>
      </c>
      <c r="CN41" s="6">
        <f t="shared" si="19"/>
        <v>4709.8799999999992</v>
      </c>
    </row>
    <row r="42" spans="1:92" x14ac:dyDescent="0.25">
      <c r="A42" s="22">
        <v>39</v>
      </c>
      <c r="B42" s="23">
        <v>39</v>
      </c>
      <c r="C42" s="24" t="s">
        <v>14</v>
      </c>
      <c r="D42" s="53" t="s">
        <v>930</v>
      </c>
      <c r="E42" s="23">
        <v>140434</v>
      </c>
      <c r="F42" s="24" t="s">
        <v>931</v>
      </c>
      <c r="G42" s="24" t="s">
        <v>932</v>
      </c>
      <c r="H42" s="71" t="str">
        <f t="shared" si="5"/>
        <v>110596-11109b</v>
      </c>
      <c r="I42" s="23">
        <v>110596</v>
      </c>
      <c r="J42" s="24" t="s">
        <v>933</v>
      </c>
      <c r="K42" s="24" t="s">
        <v>934</v>
      </c>
      <c r="L42" s="24" t="s">
        <v>935</v>
      </c>
      <c r="M42" s="24" t="s">
        <v>21</v>
      </c>
      <c r="N42" s="25">
        <v>45108</v>
      </c>
      <c r="O42" s="25">
        <v>45473</v>
      </c>
      <c r="P42" s="10">
        <v>14.98</v>
      </c>
      <c r="Q42" s="10"/>
      <c r="R42" s="10"/>
      <c r="S42" s="11" t="s">
        <v>1694</v>
      </c>
      <c r="T42" s="14">
        <v>14.98</v>
      </c>
      <c r="U42" s="14">
        <v>1</v>
      </c>
      <c r="V42" s="14"/>
      <c r="W42" s="14"/>
      <c r="X42" s="18"/>
      <c r="Y42" s="18"/>
      <c r="Z42" s="18"/>
      <c r="AA42" s="18"/>
      <c r="AB42" s="6"/>
      <c r="AC42" s="26">
        <v>187</v>
      </c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>
        <f t="shared" si="6"/>
        <v>0</v>
      </c>
      <c r="BI42" s="6">
        <f>T42+U42</f>
        <v>15.98</v>
      </c>
      <c r="BJ42" s="6">
        <f t="shared" si="7"/>
        <v>19.84</v>
      </c>
      <c r="BM42" s="6">
        <f t="shared" si="8"/>
        <v>19.84</v>
      </c>
      <c r="BN42" s="6">
        <f t="shared" si="9"/>
        <v>3.8599999999999994</v>
      </c>
      <c r="BO42" s="82">
        <f t="shared" si="10"/>
        <v>0.19455645161290319</v>
      </c>
      <c r="BP42" s="6">
        <f t="shared" si="1"/>
        <v>2988.26</v>
      </c>
      <c r="BQ42" s="6">
        <f t="shared" si="2"/>
        <v>3710.08</v>
      </c>
      <c r="BU42" s="6">
        <f t="shared" si="11"/>
        <v>20.87</v>
      </c>
      <c r="BX42" s="6">
        <f t="shared" si="13"/>
        <v>20.87</v>
      </c>
      <c r="BY42" s="6">
        <f t="shared" si="14"/>
        <v>4.8900000000000006</v>
      </c>
      <c r="BZ42" s="82">
        <f t="shared" si="15"/>
        <v>0.23430761859127935</v>
      </c>
      <c r="CA42" s="6">
        <f t="shared" si="3"/>
        <v>2988.26</v>
      </c>
      <c r="CB42" s="6">
        <f t="shared" si="4"/>
        <v>3902.69</v>
      </c>
      <c r="CF42" s="82"/>
      <c r="CG42" s="6">
        <f t="shared" si="16"/>
        <v>0</v>
      </c>
      <c r="CH42" s="6">
        <f t="shared" si="17"/>
        <v>0</v>
      </c>
      <c r="CL42" s="82"/>
      <c r="CM42" s="6">
        <f t="shared" si="18"/>
        <v>0</v>
      </c>
      <c r="CN42" s="6">
        <f t="shared" si="19"/>
        <v>0</v>
      </c>
    </row>
    <row r="43" spans="1:92" x14ac:dyDescent="0.25">
      <c r="A43" s="22">
        <v>40</v>
      </c>
      <c r="B43" s="23">
        <v>40</v>
      </c>
      <c r="C43" s="24" t="s">
        <v>14</v>
      </c>
      <c r="D43" s="53" t="s">
        <v>936</v>
      </c>
      <c r="E43" s="23">
        <v>142922</v>
      </c>
      <c r="F43" s="23">
        <v>311</v>
      </c>
      <c r="G43" s="24" t="s">
        <v>938</v>
      </c>
      <c r="H43" s="71" t="str">
        <f t="shared" si="5"/>
        <v>101148-311</v>
      </c>
      <c r="I43" s="23">
        <v>101148</v>
      </c>
      <c r="J43" s="24" t="s">
        <v>937</v>
      </c>
      <c r="K43" s="24" t="s">
        <v>19</v>
      </c>
      <c r="L43" s="24" t="s">
        <v>939</v>
      </c>
      <c r="M43" s="24" t="s">
        <v>21</v>
      </c>
      <c r="N43" s="25">
        <v>45108</v>
      </c>
      <c r="O43" s="25">
        <v>45473</v>
      </c>
      <c r="P43" s="10"/>
      <c r="Q43" s="10"/>
      <c r="R43" s="10"/>
      <c r="S43" s="11"/>
      <c r="T43" s="14"/>
      <c r="U43" s="14"/>
      <c r="V43" s="14"/>
      <c r="W43" s="14"/>
      <c r="X43" s="18"/>
      <c r="Y43" s="18"/>
      <c r="Z43" s="18">
        <v>67.3</v>
      </c>
      <c r="AA43" s="18" t="s">
        <v>1695</v>
      </c>
      <c r="AB43" s="6"/>
      <c r="AC43" s="26">
        <v>1711</v>
      </c>
      <c r="AD43" s="26">
        <v>137</v>
      </c>
      <c r="AE43" s="26">
        <v>8</v>
      </c>
      <c r="AF43" s="26"/>
      <c r="AG43" s="26"/>
      <c r="AH43" s="26">
        <v>7</v>
      </c>
      <c r="AI43" s="26"/>
      <c r="AJ43" s="26">
        <v>1</v>
      </c>
      <c r="AK43" s="26">
        <v>45</v>
      </c>
      <c r="AL43" s="26">
        <v>36</v>
      </c>
      <c r="AM43" s="26">
        <v>400</v>
      </c>
      <c r="AN43" s="26"/>
      <c r="AO43" s="26"/>
      <c r="AP43" s="26">
        <v>70</v>
      </c>
      <c r="AQ43" s="26">
        <v>63</v>
      </c>
      <c r="AR43" s="26">
        <v>5</v>
      </c>
      <c r="AS43" s="26"/>
      <c r="AT43" s="26"/>
      <c r="AU43" s="26">
        <v>1</v>
      </c>
      <c r="AV43" s="26"/>
      <c r="AW43" s="26"/>
      <c r="AX43" s="26">
        <v>3</v>
      </c>
      <c r="AY43" s="26"/>
      <c r="AZ43" s="26">
        <v>12</v>
      </c>
      <c r="BA43" s="26"/>
      <c r="BB43" s="26">
        <v>4</v>
      </c>
      <c r="BC43" s="26"/>
      <c r="BD43" s="26"/>
      <c r="BE43" s="26"/>
      <c r="BF43" s="26"/>
      <c r="BG43" s="26"/>
      <c r="BH43" s="26">
        <f t="shared" si="6"/>
        <v>792</v>
      </c>
      <c r="BI43" s="6">
        <f>Z43</f>
        <v>67.3</v>
      </c>
      <c r="BJ43" s="6">
        <f t="shared" si="7"/>
        <v>83.59</v>
      </c>
      <c r="BM43" s="6">
        <f t="shared" si="8"/>
        <v>83.59</v>
      </c>
      <c r="BN43" s="6">
        <f t="shared" si="9"/>
        <v>16.290000000000006</v>
      </c>
      <c r="BO43" s="82">
        <f t="shared" si="10"/>
        <v>0.1948797703074531</v>
      </c>
      <c r="BP43" s="6">
        <f t="shared" si="1"/>
        <v>115150.29999999999</v>
      </c>
      <c r="BQ43" s="6">
        <f t="shared" si="2"/>
        <v>143022.49000000002</v>
      </c>
      <c r="BU43" s="6">
        <f t="shared" si="11"/>
        <v>87.960000000000008</v>
      </c>
      <c r="BX43" s="6">
        <f t="shared" si="13"/>
        <v>87.960000000000008</v>
      </c>
      <c r="BY43" s="6">
        <f t="shared" si="14"/>
        <v>20.660000000000011</v>
      </c>
      <c r="BZ43" s="82">
        <f t="shared" si="15"/>
        <v>0.23487949067758082</v>
      </c>
      <c r="CA43" s="6">
        <f t="shared" si="3"/>
        <v>115150.29999999999</v>
      </c>
      <c r="CB43" s="6">
        <f t="shared" si="4"/>
        <v>150499.56000000003</v>
      </c>
      <c r="CF43" s="82"/>
      <c r="CG43" s="6">
        <f t="shared" si="16"/>
        <v>53301.599999999999</v>
      </c>
      <c r="CH43" s="6">
        <f t="shared" si="17"/>
        <v>66203.28</v>
      </c>
      <c r="CL43" s="82"/>
      <c r="CM43" s="6">
        <f t="shared" si="18"/>
        <v>53301.599999999999</v>
      </c>
      <c r="CN43" s="6">
        <f t="shared" si="19"/>
        <v>69664.320000000007</v>
      </c>
    </row>
    <row r="44" spans="1:92" x14ac:dyDescent="0.25">
      <c r="A44" s="22">
        <v>41</v>
      </c>
      <c r="B44" s="23">
        <v>41</v>
      </c>
      <c r="C44" s="24" t="s">
        <v>14</v>
      </c>
      <c r="D44" s="53" t="s">
        <v>940</v>
      </c>
      <c r="E44" s="23">
        <v>142923</v>
      </c>
      <c r="F44" s="23">
        <v>314</v>
      </c>
      <c r="G44" s="24" t="s">
        <v>941</v>
      </c>
      <c r="H44" s="71" t="str">
        <f t="shared" si="5"/>
        <v>101148-314</v>
      </c>
      <c r="I44" s="23">
        <v>101148</v>
      </c>
      <c r="J44" s="24" t="s">
        <v>937</v>
      </c>
      <c r="K44" s="24" t="s">
        <v>19</v>
      </c>
      <c r="L44" s="24" t="s">
        <v>939</v>
      </c>
      <c r="M44" s="24" t="s">
        <v>21</v>
      </c>
      <c r="N44" s="25">
        <v>45108</v>
      </c>
      <c r="O44" s="25">
        <v>45473</v>
      </c>
      <c r="P44" s="10"/>
      <c r="Q44" s="10"/>
      <c r="R44" s="10"/>
      <c r="S44" s="11"/>
      <c r="T44" s="14"/>
      <c r="U44" s="14"/>
      <c r="V44" s="14"/>
      <c r="W44" s="14"/>
      <c r="X44" s="18"/>
      <c r="Y44" s="18"/>
      <c r="Z44" s="18">
        <v>66.849999999999994</v>
      </c>
      <c r="AA44" s="18" t="s">
        <v>1695</v>
      </c>
      <c r="AB44" s="6"/>
      <c r="AC44" s="26">
        <v>1082</v>
      </c>
      <c r="AD44" s="26">
        <v>47</v>
      </c>
      <c r="AE44" s="26">
        <v>2</v>
      </c>
      <c r="AF44" s="26">
        <v>1</v>
      </c>
      <c r="AG44" s="26"/>
      <c r="AH44" s="26">
        <v>6</v>
      </c>
      <c r="AI44" s="26"/>
      <c r="AJ44" s="26"/>
      <c r="AK44" s="26">
        <v>3</v>
      </c>
      <c r="AL44" s="26">
        <v>7</v>
      </c>
      <c r="AM44" s="26"/>
      <c r="AN44" s="26"/>
      <c r="AO44" s="26"/>
      <c r="AP44" s="26"/>
      <c r="AQ44" s="26">
        <v>18</v>
      </c>
      <c r="AR44" s="26"/>
      <c r="AS44" s="26"/>
      <c r="AT44" s="26"/>
      <c r="AU44" s="26"/>
      <c r="AV44" s="26">
        <v>2</v>
      </c>
      <c r="AW44" s="26"/>
      <c r="AX44" s="26"/>
      <c r="AY44" s="26"/>
      <c r="AZ44" s="26"/>
      <c r="BA44" s="26"/>
      <c r="BB44" s="26">
        <v>10</v>
      </c>
      <c r="BC44" s="26"/>
      <c r="BD44" s="26">
        <v>36</v>
      </c>
      <c r="BE44" s="26"/>
      <c r="BF44" s="26"/>
      <c r="BG44" s="26"/>
      <c r="BH44" s="26">
        <f t="shared" si="6"/>
        <v>132</v>
      </c>
      <c r="BI44" s="6">
        <f>Z44</f>
        <v>66.849999999999994</v>
      </c>
      <c r="BJ44" s="6">
        <f t="shared" si="7"/>
        <v>83.03</v>
      </c>
      <c r="BM44" s="6">
        <f t="shared" si="8"/>
        <v>83.03</v>
      </c>
      <c r="BN44" s="6">
        <f t="shared" si="9"/>
        <v>16.180000000000007</v>
      </c>
      <c r="BO44" s="82">
        <f t="shared" si="10"/>
        <v>0.19486932434059986</v>
      </c>
      <c r="BP44" s="6">
        <f t="shared" si="1"/>
        <v>72331.7</v>
      </c>
      <c r="BQ44" s="6">
        <f t="shared" si="2"/>
        <v>89838.46</v>
      </c>
      <c r="BU44" s="6">
        <f t="shared" si="11"/>
        <v>87.37</v>
      </c>
      <c r="BX44" s="6">
        <f t="shared" si="13"/>
        <v>87.37</v>
      </c>
      <c r="BY44" s="6">
        <f t="shared" si="14"/>
        <v>20.52000000000001</v>
      </c>
      <c r="BZ44" s="82">
        <f t="shared" si="15"/>
        <v>0.23486322536339715</v>
      </c>
      <c r="CA44" s="6">
        <f t="shared" si="3"/>
        <v>72331.7</v>
      </c>
      <c r="CB44" s="6">
        <f t="shared" si="4"/>
        <v>94534.340000000011</v>
      </c>
      <c r="CF44" s="82"/>
      <c r="CG44" s="6">
        <f t="shared" si="16"/>
        <v>8824.1999999999989</v>
      </c>
      <c r="CH44" s="6">
        <f t="shared" si="17"/>
        <v>10959.960000000001</v>
      </c>
      <c r="CL44" s="82"/>
      <c r="CM44" s="6">
        <f t="shared" si="18"/>
        <v>8824.1999999999989</v>
      </c>
      <c r="CN44" s="6">
        <f t="shared" si="19"/>
        <v>11532.84</v>
      </c>
    </row>
    <row r="45" spans="1:92" x14ac:dyDescent="0.25">
      <c r="A45" s="22">
        <v>42</v>
      </c>
      <c r="B45" s="23">
        <v>42</v>
      </c>
      <c r="C45" s="24" t="s">
        <v>14</v>
      </c>
      <c r="D45" s="53" t="s">
        <v>942</v>
      </c>
      <c r="E45" s="23">
        <v>144922</v>
      </c>
      <c r="F45" s="23">
        <v>13009</v>
      </c>
      <c r="G45" s="24" t="s">
        <v>943</v>
      </c>
      <c r="H45" s="71" t="str">
        <f t="shared" si="5"/>
        <v>115102-13009</v>
      </c>
      <c r="I45" s="23">
        <v>115102</v>
      </c>
      <c r="J45" s="24" t="s">
        <v>944</v>
      </c>
      <c r="K45" s="24" t="s">
        <v>19</v>
      </c>
      <c r="L45" s="24" t="s">
        <v>200</v>
      </c>
      <c r="M45" s="24" t="s">
        <v>21</v>
      </c>
      <c r="N45" s="25">
        <v>45108</v>
      </c>
      <c r="O45" s="25">
        <v>45473</v>
      </c>
      <c r="P45" s="10"/>
      <c r="Q45" s="10"/>
      <c r="R45" s="10"/>
      <c r="S45" s="11"/>
      <c r="T45" s="14"/>
      <c r="U45" s="14"/>
      <c r="V45" s="14" t="e">
        <f>VLOOKUP(E45,#REF!,14,FALSE)</f>
        <v>#REF!</v>
      </c>
      <c r="W45" s="14"/>
      <c r="X45" s="18"/>
      <c r="Y45" s="18"/>
      <c r="Z45" s="18"/>
      <c r="AA45" s="18"/>
      <c r="AB45" s="6"/>
      <c r="AC45" s="26">
        <v>713</v>
      </c>
      <c r="AD45" s="26"/>
      <c r="AE45" s="26"/>
      <c r="AF45" s="26">
        <v>19</v>
      </c>
      <c r="AG45" s="26"/>
      <c r="AH45" s="26"/>
      <c r="AI45" s="26"/>
      <c r="AJ45" s="26">
        <v>4</v>
      </c>
      <c r="AK45" s="26"/>
      <c r="AL45" s="26"/>
      <c r="AM45" s="26"/>
      <c r="AN45" s="26"/>
      <c r="AO45" s="26"/>
      <c r="AP45" s="26"/>
      <c r="AQ45" s="26">
        <v>179</v>
      </c>
      <c r="AR45" s="26"/>
      <c r="AS45" s="26"/>
      <c r="AT45" s="26">
        <v>12</v>
      </c>
      <c r="AU45" s="26"/>
      <c r="AV45" s="26"/>
      <c r="AW45" s="26"/>
      <c r="AX45" s="26"/>
      <c r="AY45" s="26"/>
      <c r="AZ45" s="26"/>
      <c r="BA45" s="26"/>
      <c r="BB45" s="26">
        <v>8</v>
      </c>
      <c r="BC45" s="26"/>
      <c r="BD45" s="26"/>
      <c r="BE45" s="26"/>
      <c r="BF45" s="26"/>
      <c r="BG45" s="26"/>
      <c r="BH45" s="26">
        <f t="shared" si="6"/>
        <v>222</v>
      </c>
      <c r="BI45" s="6" t="e">
        <f t="shared" ref="BI45:BI57" si="25">V45</f>
        <v>#REF!</v>
      </c>
      <c r="BJ45" s="6" t="e">
        <f t="shared" si="7"/>
        <v>#REF!</v>
      </c>
      <c r="BM45" s="6" t="e">
        <f t="shared" si="8"/>
        <v>#REF!</v>
      </c>
      <c r="BN45" s="6" t="e">
        <f t="shared" si="9"/>
        <v>#REF!</v>
      </c>
      <c r="BO45" s="82" t="e">
        <f t="shared" si="10"/>
        <v>#REF!</v>
      </c>
      <c r="BP45" s="6" t="e">
        <f t="shared" si="1"/>
        <v>#REF!</v>
      </c>
      <c r="BQ45" s="6" t="e">
        <f t="shared" si="2"/>
        <v>#REF!</v>
      </c>
      <c r="BU45" s="6" t="e">
        <f t="shared" si="11"/>
        <v>#REF!</v>
      </c>
      <c r="BX45" s="6" t="e">
        <f t="shared" si="13"/>
        <v>#REF!</v>
      </c>
      <c r="BY45" s="6" t="e">
        <f t="shared" si="14"/>
        <v>#REF!</v>
      </c>
      <c r="BZ45" s="82" t="e">
        <f t="shared" si="15"/>
        <v>#REF!</v>
      </c>
      <c r="CA45" s="6" t="e">
        <f t="shared" si="3"/>
        <v>#REF!</v>
      </c>
      <c r="CB45" s="6" t="e">
        <f t="shared" si="4"/>
        <v>#REF!</v>
      </c>
      <c r="CF45" s="82"/>
      <c r="CG45" s="6" t="e">
        <f t="shared" si="16"/>
        <v>#REF!</v>
      </c>
      <c r="CH45" s="6" t="e">
        <f t="shared" si="17"/>
        <v>#REF!</v>
      </c>
      <c r="CL45" s="82"/>
      <c r="CM45" s="6" t="e">
        <f t="shared" si="18"/>
        <v>#REF!</v>
      </c>
      <c r="CN45" s="6" t="e">
        <f t="shared" si="19"/>
        <v>#REF!</v>
      </c>
    </row>
    <row r="46" spans="1:92" x14ac:dyDescent="0.25">
      <c r="A46" s="22">
        <v>43</v>
      </c>
      <c r="B46" s="23">
        <v>43</v>
      </c>
      <c r="C46" s="24" t="s">
        <v>14</v>
      </c>
      <c r="D46" s="53" t="s">
        <v>945</v>
      </c>
      <c r="E46" s="23">
        <v>140888</v>
      </c>
      <c r="F46" s="23">
        <v>16001</v>
      </c>
      <c r="G46" s="24" t="s">
        <v>946</v>
      </c>
      <c r="H46" s="71" t="str">
        <f t="shared" si="5"/>
        <v>115102-16001</v>
      </c>
      <c r="I46" s="23">
        <v>115102</v>
      </c>
      <c r="J46" s="24" t="s">
        <v>944</v>
      </c>
      <c r="K46" s="24" t="s">
        <v>19</v>
      </c>
      <c r="L46" s="24" t="s">
        <v>200</v>
      </c>
      <c r="M46" s="24" t="s">
        <v>21</v>
      </c>
      <c r="N46" s="25">
        <v>45108</v>
      </c>
      <c r="O46" s="25">
        <v>45473</v>
      </c>
      <c r="P46" s="10"/>
      <c r="Q46" s="10"/>
      <c r="R46" s="10"/>
      <c r="S46" s="11"/>
      <c r="T46" s="14"/>
      <c r="U46" s="14"/>
      <c r="V46" s="14" t="e">
        <f>VLOOKUP(E46,#REF!,14,FALSE)</f>
        <v>#REF!</v>
      </c>
      <c r="W46" s="14"/>
      <c r="X46" s="18"/>
      <c r="Y46" s="18"/>
      <c r="Z46" s="18"/>
      <c r="AA46" s="18"/>
      <c r="AB46" s="6"/>
      <c r="AC46" s="26">
        <v>2077</v>
      </c>
      <c r="AD46" s="26"/>
      <c r="AE46" s="26"/>
      <c r="AF46" s="26"/>
      <c r="AG46" s="26"/>
      <c r="AH46" s="26"/>
      <c r="AI46" s="26"/>
      <c r="AJ46" s="26">
        <v>5</v>
      </c>
      <c r="AK46" s="26"/>
      <c r="AL46" s="26"/>
      <c r="AM46" s="26"/>
      <c r="AN46" s="26"/>
      <c r="AO46" s="26">
        <v>698</v>
      </c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>
        <f t="shared" si="6"/>
        <v>703</v>
      </c>
      <c r="BI46" s="6" t="e">
        <f t="shared" si="25"/>
        <v>#REF!</v>
      </c>
      <c r="BJ46" s="6" t="e">
        <f t="shared" si="7"/>
        <v>#REF!</v>
      </c>
      <c r="BM46" s="6" t="e">
        <f t="shared" si="8"/>
        <v>#REF!</v>
      </c>
      <c r="BN46" s="6" t="e">
        <f t="shared" si="9"/>
        <v>#REF!</v>
      </c>
      <c r="BO46" s="82" t="e">
        <f t="shared" si="10"/>
        <v>#REF!</v>
      </c>
      <c r="BP46" s="6" t="e">
        <f t="shared" si="1"/>
        <v>#REF!</v>
      </c>
      <c r="BQ46" s="6" t="e">
        <f t="shared" si="2"/>
        <v>#REF!</v>
      </c>
      <c r="BU46" s="6" t="e">
        <f t="shared" si="11"/>
        <v>#REF!</v>
      </c>
      <c r="BX46" s="6" t="e">
        <f t="shared" si="13"/>
        <v>#REF!</v>
      </c>
      <c r="BY46" s="6" t="e">
        <f t="shared" si="14"/>
        <v>#REF!</v>
      </c>
      <c r="BZ46" s="82" t="e">
        <f t="shared" si="15"/>
        <v>#REF!</v>
      </c>
      <c r="CA46" s="6" t="e">
        <f t="shared" si="3"/>
        <v>#REF!</v>
      </c>
      <c r="CB46" s="6" t="e">
        <f t="shared" si="4"/>
        <v>#REF!</v>
      </c>
      <c r="CF46" s="82"/>
      <c r="CG46" s="6" t="e">
        <f t="shared" si="16"/>
        <v>#REF!</v>
      </c>
      <c r="CH46" s="6" t="e">
        <f t="shared" si="17"/>
        <v>#REF!</v>
      </c>
      <c r="CL46" s="82"/>
      <c r="CM46" s="6" t="e">
        <f t="shared" si="18"/>
        <v>#REF!</v>
      </c>
      <c r="CN46" s="6" t="e">
        <f t="shared" si="19"/>
        <v>#REF!</v>
      </c>
    </row>
    <row r="47" spans="1:92" x14ac:dyDescent="0.25">
      <c r="A47" s="22">
        <v>44</v>
      </c>
      <c r="B47" s="23">
        <v>44</v>
      </c>
      <c r="C47" s="24" t="s">
        <v>14</v>
      </c>
      <c r="D47" s="53" t="s">
        <v>947</v>
      </c>
      <c r="E47" s="23">
        <v>202576</v>
      </c>
      <c r="F47" s="23">
        <v>13001</v>
      </c>
      <c r="G47" s="24" t="s">
        <v>948</v>
      </c>
      <c r="H47" s="71" t="str">
        <f t="shared" si="5"/>
        <v>115102-13001</v>
      </c>
      <c r="I47" s="23">
        <v>115102</v>
      </c>
      <c r="J47" s="24" t="s">
        <v>944</v>
      </c>
      <c r="K47" s="24" t="s">
        <v>19</v>
      </c>
      <c r="L47" s="24" t="s">
        <v>200</v>
      </c>
      <c r="M47" s="24" t="s">
        <v>21</v>
      </c>
      <c r="N47" s="25">
        <v>45108</v>
      </c>
      <c r="O47" s="25">
        <v>45473</v>
      </c>
      <c r="P47" s="10"/>
      <c r="Q47" s="10"/>
      <c r="R47" s="10"/>
      <c r="S47" s="11"/>
      <c r="T47" s="14"/>
      <c r="U47" s="14"/>
      <c r="V47" s="14" t="e">
        <f>VLOOKUP(E47,#REF!,14,FALSE)</f>
        <v>#REF!</v>
      </c>
      <c r="W47" s="14"/>
      <c r="X47" s="18"/>
      <c r="Y47" s="18"/>
      <c r="Z47" s="18"/>
      <c r="AA47" s="18"/>
      <c r="AB47" s="6"/>
      <c r="AC47" s="26">
        <v>1378</v>
      </c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>
        <v>104</v>
      </c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>
        <f t="shared" si="6"/>
        <v>104</v>
      </c>
      <c r="BI47" s="6" t="e">
        <f t="shared" si="25"/>
        <v>#REF!</v>
      </c>
      <c r="BJ47" s="6" t="e">
        <f t="shared" si="7"/>
        <v>#REF!</v>
      </c>
      <c r="BM47" s="6" t="e">
        <f t="shared" si="8"/>
        <v>#REF!</v>
      </c>
      <c r="BN47" s="6" t="e">
        <f t="shared" si="9"/>
        <v>#REF!</v>
      </c>
      <c r="BO47" s="82" t="e">
        <f t="shared" si="10"/>
        <v>#REF!</v>
      </c>
      <c r="BP47" s="6" t="e">
        <f t="shared" si="1"/>
        <v>#REF!</v>
      </c>
      <c r="BQ47" s="6" t="e">
        <f t="shared" si="2"/>
        <v>#REF!</v>
      </c>
      <c r="BU47" s="6" t="e">
        <f t="shared" si="11"/>
        <v>#REF!</v>
      </c>
      <c r="BX47" s="6" t="e">
        <f t="shared" si="13"/>
        <v>#REF!</v>
      </c>
      <c r="BY47" s="6" t="e">
        <f t="shared" si="14"/>
        <v>#REF!</v>
      </c>
      <c r="BZ47" s="82" t="e">
        <f t="shared" si="15"/>
        <v>#REF!</v>
      </c>
      <c r="CA47" s="6" t="e">
        <f t="shared" si="3"/>
        <v>#REF!</v>
      </c>
      <c r="CB47" s="6" t="e">
        <f t="shared" si="4"/>
        <v>#REF!</v>
      </c>
      <c r="CF47" s="82"/>
      <c r="CG47" s="6" t="e">
        <f t="shared" si="16"/>
        <v>#REF!</v>
      </c>
      <c r="CH47" s="6" t="e">
        <f t="shared" si="17"/>
        <v>#REF!</v>
      </c>
      <c r="CL47" s="82"/>
      <c r="CM47" s="6" t="e">
        <f t="shared" si="18"/>
        <v>#REF!</v>
      </c>
      <c r="CN47" s="6" t="e">
        <f t="shared" si="19"/>
        <v>#REF!</v>
      </c>
    </row>
    <row r="48" spans="1:92" x14ac:dyDescent="0.25">
      <c r="A48" s="22">
        <v>45</v>
      </c>
      <c r="B48" s="23">
        <v>45</v>
      </c>
      <c r="C48" s="24" t="s">
        <v>14</v>
      </c>
      <c r="D48" s="53" t="s">
        <v>949</v>
      </c>
      <c r="E48" s="23">
        <v>202579</v>
      </c>
      <c r="F48" s="24" t="s">
        <v>950</v>
      </c>
      <c r="G48" s="24" t="s">
        <v>951</v>
      </c>
      <c r="H48" s="71" t="str">
        <f t="shared" si="5"/>
        <v>115102-12004-R4</v>
      </c>
      <c r="I48" s="23">
        <v>115102</v>
      </c>
      <c r="J48" s="24" t="s">
        <v>944</v>
      </c>
      <c r="K48" s="24" t="s">
        <v>19</v>
      </c>
      <c r="L48" s="24" t="s">
        <v>200</v>
      </c>
      <c r="M48" s="24" t="s">
        <v>21</v>
      </c>
      <c r="N48" s="25">
        <v>45108</v>
      </c>
      <c r="O48" s="25">
        <v>45473</v>
      </c>
      <c r="P48" s="10"/>
      <c r="Q48" s="10"/>
      <c r="R48" s="10"/>
      <c r="S48" s="11"/>
      <c r="T48" s="14"/>
      <c r="U48" s="14"/>
      <c r="V48" s="14" t="e">
        <f>VLOOKUP(E48,#REF!,14,FALSE)</f>
        <v>#REF!</v>
      </c>
      <c r="W48" s="14"/>
      <c r="X48" s="18"/>
      <c r="Y48" s="18"/>
      <c r="Z48" s="18"/>
      <c r="AA48" s="18"/>
      <c r="AB48" s="6"/>
      <c r="AC48" s="26">
        <v>395</v>
      </c>
      <c r="AD48" s="26"/>
      <c r="AE48" s="26">
        <v>13</v>
      </c>
      <c r="AF48" s="26">
        <v>8</v>
      </c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>
        <v>10</v>
      </c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>
        <f t="shared" si="6"/>
        <v>31</v>
      </c>
      <c r="BI48" s="6" t="e">
        <f t="shared" si="25"/>
        <v>#REF!</v>
      </c>
      <c r="BJ48" s="6" t="e">
        <f t="shared" si="7"/>
        <v>#REF!</v>
      </c>
      <c r="BM48" s="6" t="e">
        <f t="shared" si="8"/>
        <v>#REF!</v>
      </c>
      <c r="BN48" s="6" t="e">
        <f t="shared" si="9"/>
        <v>#REF!</v>
      </c>
      <c r="BO48" s="82" t="e">
        <f t="shared" si="10"/>
        <v>#REF!</v>
      </c>
      <c r="BP48" s="6" t="e">
        <f t="shared" si="1"/>
        <v>#REF!</v>
      </c>
      <c r="BQ48" s="6" t="e">
        <f t="shared" si="2"/>
        <v>#REF!</v>
      </c>
      <c r="BU48" s="6" t="e">
        <f t="shared" si="11"/>
        <v>#REF!</v>
      </c>
      <c r="BX48" s="6" t="e">
        <f t="shared" si="13"/>
        <v>#REF!</v>
      </c>
      <c r="BY48" s="6" t="e">
        <f t="shared" si="14"/>
        <v>#REF!</v>
      </c>
      <c r="BZ48" s="82" t="e">
        <f t="shared" si="15"/>
        <v>#REF!</v>
      </c>
      <c r="CA48" s="6" t="e">
        <f t="shared" si="3"/>
        <v>#REF!</v>
      </c>
      <c r="CB48" s="6" t="e">
        <f t="shared" si="4"/>
        <v>#REF!</v>
      </c>
      <c r="CF48" s="82"/>
      <c r="CG48" s="6" t="e">
        <f t="shared" si="16"/>
        <v>#REF!</v>
      </c>
      <c r="CH48" s="6" t="e">
        <f t="shared" si="17"/>
        <v>#REF!</v>
      </c>
      <c r="CL48" s="82"/>
      <c r="CM48" s="6" t="e">
        <f t="shared" si="18"/>
        <v>#REF!</v>
      </c>
      <c r="CN48" s="6" t="e">
        <f t="shared" si="19"/>
        <v>#REF!</v>
      </c>
    </row>
    <row r="49" spans="1:92" x14ac:dyDescent="0.25">
      <c r="A49" s="22">
        <v>46</v>
      </c>
      <c r="B49" s="23">
        <v>46</v>
      </c>
      <c r="C49" s="24" t="s">
        <v>14</v>
      </c>
      <c r="D49" s="53" t="s">
        <v>952</v>
      </c>
      <c r="E49" s="23">
        <v>251233</v>
      </c>
      <c r="F49" s="23">
        <v>16002</v>
      </c>
      <c r="G49" s="24" t="s">
        <v>953</v>
      </c>
      <c r="H49" s="71" t="str">
        <f t="shared" si="5"/>
        <v>115102-16002</v>
      </c>
      <c r="I49" s="23">
        <v>115102</v>
      </c>
      <c r="J49" s="24" t="s">
        <v>944</v>
      </c>
      <c r="K49" s="24" t="s">
        <v>19</v>
      </c>
      <c r="L49" s="24" t="s">
        <v>200</v>
      </c>
      <c r="M49" s="24" t="s">
        <v>21</v>
      </c>
      <c r="N49" s="25">
        <v>45108</v>
      </c>
      <c r="O49" s="25">
        <v>45473</v>
      </c>
      <c r="P49" s="10"/>
      <c r="Q49" s="10"/>
      <c r="R49" s="10"/>
      <c r="S49" s="11"/>
      <c r="T49" s="14"/>
      <c r="U49" s="14"/>
      <c r="V49" s="14" t="e">
        <f>VLOOKUP(E49,#REF!,14,FALSE)</f>
        <v>#REF!</v>
      </c>
      <c r="W49" s="14"/>
      <c r="X49" s="18"/>
      <c r="Y49" s="18"/>
      <c r="Z49" s="18"/>
      <c r="AA49" s="18"/>
      <c r="AB49" s="6"/>
      <c r="AC49" s="26">
        <v>1410</v>
      </c>
      <c r="AD49" s="26"/>
      <c r="AE49" s="26"/>
      <c r="AF49" s="26"/>
      <c r="AG49" s="26"/>
      <c r="AH49" s="26"/>
      <c r="AI49" s="26"/>
      <c r="AJ49" s="26">
        <v>5</v>
      </c>
      <c r="AK49" s="26"/>
      <c r="AL49" s="26">
        <v>1</v>
      </c>
      <c r="AM49" s="26"/>
      <c r="AN49" s="26"/>
      <c r="AO49" s="26">
        <v>724</v>
      </c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>
        <f t="shared" si="6"/>
        <v>730</v>
      </c>
      <c r="BI49" s="6" t="e">
        <f t="shared" si="25"/>
        <v>#REF!</v>
      </c>
      <c r="BJ49" s="6" t="e">
        <f t="shared" si="7"/>
        <v>#REF!</v>
      </c>
      <c r="BM49" s="6" t="e">
        <f t="shared" si="8"/>
        <v>#REF!</v>
      </c>
      <c r="BN49" s="6" t="e">
        <f t="shared" si="9"/>
        <v>#REF!</v>
      </c>
      <c r="BO49" s="82" t="e">
        <f t="shared" si="10"/>
        <v>#REF!</v>
      </c>
      <c r="BP49" s="6" t="e">
        <f t="shared" si="1"/>
        <v>#REF!</v>
      </c>
      <c r="BQ49" s="6" t="e">
        <f t="shared" si="2"/>
        <v>#REF!</v>
      </c>
      <c r="BU49" s="6" t="e">
        <f t="shared" si="11"/>
        <v>#REF!</v>
      </c>
      <c r="BX49" s="6" t="e">
        <f t="shared" si="13"/>
        <v>#REF!</v>
      </c>
      <c r="BY49" s="6" t="e">
        <f t="shared" si="14"/>
        <v>#REF!</v>
      </c>
      <c r="BZ49" s="82" t="e">
        <f t="shared" si="15"/>
        <v>#REF!</v>
      </c>
      <c r="CA49" s="6" t="e">
        <f t="shared" si="3"/>
        <v>#REF!</v>
      </c>
      <c r="CB49" s="6" t="e">
        <f t="shared" si="4"/>
        <v>#REF!</v>
      </c>
      <c r="CF49" s="82"/>
      <c r="CG49" s="6" t="e">
        <f t="shared" si="16"/>
        <v>#REF!</v>
      </c>
      <c r="CH49" s="6" t="e">
        <f t="shared" si="17"/>
        <v>#REF!</v>
      </c>
      <c r="CL49" s="82"/>
      <c r="CM49" s="6" t="e">
        <f t="shared" si="18"/>
        <v>#REF!</v>
      </c>
      <c r="CN49" s="6" t="e">
        <f t="shared" si="19"/>
        <v>#REF!</v>
      </c>
    </row>
    <row r="50" spans="1:92" x14ac:dyDescent="0.25">
      <c r="A50" s="22">
        <v>47</v>
      </c>
      <c r="B50" s="23">
        <v>46</v>
      </c>
      <c r="C50" s="24" t="s">
        <v>14</v>
      </c>
      <c r="D50" s="53" t="s">
        <v>952</v>
      </c>
      <c r="E50" s="23">
        <v>149344</v>
      </c>
      <c r="F50" s="23">
        <v>16002</v>
      </c>
      <c r="G50" s="24" t="s">
        <v>953</v>
      </c>
      <c r="H50" s="71" t="str">
        <f t="shared" si="5"/>
        <v>115102-16002</v>
      </c>
      <c r="I50" s="23">
        <v>115102</v>
      </c>
      <c r="J50" s="24" t="s">
        <v>944</v>
      </c>
      <c r="K50" s="24" t="s">
        <v>19</v>
      </c>
      <c r="L50" s="24" t="s">
        <v>200</v>
      </c>
      <c r="M50" s="24" t="s">
        <v>21</v>
      </c>
      <c r="N50" s="25">
        <v>45108</v>
      </c>
      <c r="O50" s="25">
        <v>45473</v>
      </c>
      <c r="P50" s="10"/>
      <c r="Q50" s="10"/>
      <c r="R50" s="10"/>
      <c r="S50" s="11"/>
      <c r="T50" s="14"/>
      <c r="U50" s="14"/>
      <c r="V50" s="14" t="e">
        <f>VLOOKUP(E50,#REF!,14,FALSE)</f>
        <v>#REF!</v>
      </c>
      <c r="W50" s="14"/>
      <c r="X50" s="18"/>
      <c r="Y50" s="18"/>
      <c r="Z50" s="18"/>
      <c r="AA50" s="18"/>
      <c r="AB50" s="6"/>
      <c r="AC50" s="26">
        <v>1410</v>
      </c>
      <c r="AD50" s="26"/>
      <c r="AE50" s="26">
        <v>5</v>
      </c>
      <c r="AF50" s="26">
        <v>50</v>
      </c>
      <c r="AG50" s="26"/>
      <c r="AH50" s="26"/>
      <c r="AI50" s="26"/>
      <c r="AJ50" s="26">
        <v>5</v>
      </c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>
        <f t="shared" si="6"/>
        <v>60</v>
      </c>
      <c r="BI50" s="6" t="e">
        <f t="shared" si="25"/>
        <v>#REF!</v>
      </c>
      <c r="BJ50" s="6" t="e">
        <f t="shared" si="7"/>
        <v>#REF!</v>
      </c>
      <c r="BM50" s="6" t="e">
        <f t="shared" si="8"/>
        <v>#REF!</v>
      </c>
      <c r="BN50" s="6" t="e">
        <f t="shared" si="9"/>
        <v>#REF!</v>
      </c>
      <c r="BO50" s="82" t="e">
        <f t="shared" si="10"/>
        <v>#REF!</v>
      </c>
      <c r="BP50" s="6" t="e">
        <f t="shared" si="1"/>
        <v>#REF!</v>
      </c>
      <c r="BQ50" s="6" t="e">
        <f t="shared" si="2"/>
        <v>#REF!</v>
      </c>
      <c r="BU50" s="6" t="e">
        <f t="shared" si="11"/>
        <v>#REF!</v>
      </c>
      <c r="BX50" s="6" t="e">
        <f t="shared" si="13"/>
        <v>#REF!</v>
      </c>
      <c r="BY50" s="6" t="e">
        <f t="shared" si="14"/>
        <v>#REF!</v>
      </c>
      <c r="BZ50" s="82" t="e">
        <f t="shared" si="15"/>
        <v>#REF!</v>
      </c>
      <c r="CA50" s="6" t="e">
        <f t="shared" si="3"/>
        <v>#REF!</v>
      </c>
      <c r="CB50" s="6" t="e">
        <f t="shared" si="4"/>
        <v>#REF!</v>
      </c>
      <c r="CF50" s="82"/>
      <c r="CG50" s="6" t="e">
        <f t="shared" si="16"/>
        <v>#REF!</v>
      </c>
      <c r="CH50" s="6" t="e">
        <f t="shared" si="17"/>
        <v>#REF!</v>
      </c>
      <c r="CL50" s="82"/>
      <c r="CM50" s="6" t="e">
        <f t="shared" si="18"/>
        <v>#REF!</v>
      </c>
      <c r="CN50" s="6" t="e">
        <f t="shared" si="19"/>
        <v>#REF!</v>
      </c>
    </row>
    <row r="51" spans="1:92" x14ac:dyDescent="0.25">
      <c r="A51" s="22">
        <v>48</v>
      </c>
      <c r="B51" s="23">
        <v>47</v>
      </c>
      <c r="C51" s="24" t="s">
        <v>14</v>
      </c>
      <c r="D51" s="53" t="s">
        <v>954</v>
      </c>
      <c r="E51" s="23">
        <v>102813</v>
      </c>
      <c r="F51" s="23">
        <v>2009</v>
      </c>
      <c r="G51" s="24" t="s">
        <v>956</v>
      </c>
      <c r="H51" s="71" t="str">
        <f t="shared" si="5"/>
        <v>100442-2009</v>
      </c>
      <c r="I51" s="23">
        <v>100442</v>
      </c>
      <c r="J51" s="24" t="s">
        <v>955</v>
      </c>
      <c r="K51" s="24" t="s">
        <v>19</v>
      </c>
      <c r="L51" s="24" t="s">
        <v>957</v>
      </c>
      <c r="M51" s="24" t="s">
        <v>21</v>
      </c>
      <c r="N51" s="25">
        <v>45108</v>
      </c>
      <c r="O51" s="25">
        <v>45473</v>
      </c>
      <c r="P51" s="10"/>
      <c r="Q51" s="10"/>
      <c r="R51" s="10"/>
      <c r="S51" s="11" t="s">
        <v>1696</v>
      </c>
      <c r="T51" s="14"/>
      <c r="U51" s="14"/>
      <c r="V51" s="14">
        <v>28.13</v>
      </c>
      <c r="W51" s="14"/>
      <c r="X51" s="18"/>
      <c r="Y51" s="18"/>
      <c r="Z51" s="18"/>
      <c r="AA51" s="18"/>
      <c r="AB51" s="6"/>
      <c r="AC51" s="26">
        <v>755</v>
      </c>
      <c r="AD51" s="26"/>
      <c r="AE51" s="26">
        <v>8</v>
      </c>
      <c r="AF51" s="26"/>
      <c r="AG51" s="26"/>
      <c r="AH51" s="26"/>
      <c r="AI51" s="26"/>
      <c r="AJ51" s="26"/>
      <c r="AK51" s="26"/>
      <c r="AL51" s="26"/>
      <c r="AM51" s="26">
        <v>11</v>
      </c>
      <c r="AN51" s="26"/>
      <c r="AO51" s="26"/>
      <c r="AP51" s="26"/>
      <c r="AQ51" s="26">
        <v>117</v>
      </c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>
        <v>6</v>
      </c>
      <c r="BC51" s="26"/>
      <c r="BD51" s="26"/>
      <c r="BE51" s="26"/>
      <c r="BF51" s="26"/>
      <c r="BG51" s="26"/>
      <c r="BH51" s="26">
        <f t="shared" si="6"/>
        <v>142</v>
      </c>
      <c r="BI51" s="6">
        <f t="shared" si="25"/>
        <v>28.13</v>
      </c>
      <c r="BJ51" s="6">
        <f t="shared" si="7"/>
        <v>34.93</v>
      </c>
      <c r="BM51" s="6">
        <f t="shared" si="8"/>
        <v>34.93</v>
      </c>
      <c r="BN51" s="6">
        <f t="shared" si="9"/>
        <v>6.8000000000000007</v>
      </c>
      <c r="BO51" s="82">
        <f t="shared" si="10"/>
        <v>0.19467506441454338</v>
      </c>
      <c r="BP51" s="6">
        <f t="shared" si="1"/>
        <v>21238.149999999998</v>
      </c>
      <c r="BQ51" s="6">
        <f t="shared" si="2"/>
        <v>26372.15</v>
      </c>
      <c r="BU51" s="6">
        <f t="shared" si="11"/>
        <v>36.76</v>
      </c>
      <c r="BX51" s="6">
        <f t="shared" si="13"/>
        <v>36.76</v>
      </c>
      <c r="BY51" s="6">
        <f t="shared" si="14"/>
        <v>8.629999999999999</v>
      </c>
      <c r="BZ51" s="82">
        <f t="shared" si="15"/>
        <v>0.23476605005440696</v>
      </c>
      <c r="CA51" s="6">
        <f t="shared" si="3"/>
        <v>21238.149999999998</v>
      </c>
      <c r="CB51" s="6">
        <f t="shared" si="4"/>
        <v>27753.8</v>
      </c>
      <c r="CF51" s="82"/>
      <c r="CG51" s="6">
        <f t="shared" si="16"/>
        <v>3994.46</v>
      </c>
      <c r="CH51" s="6">
        <f t="shared" si="17"/>
        <v>4960.0600000000004</v>
      </c>
      <c r="CL51" s="82"/>
      <c r="CM51" s="6">
        <f t="shared" si="18"/>
        <v>3994.46</v>
      </c>
      <c r="CN51" s="6">
        <f t="shared" si="19"/>
        <v>5219.92</v>
      </c>
    </row>
    <row r="52" spans="1:92" x14ac:dyDescent="0.25">
      <c r="A52" s="22">
        <v>49</v>
      </c>
      <c r="B52" s="23">
        <v>48</v>
      </c>
      <c r="C52" s="24" t="s">
        <v>14</v>
      </c>
      <c r="D52" s="53" t="s">
        <v>958</v>
      </c>
      <c r="E52" s="23">
        <v>113293</v>
      </c>
      <c r="F52" s="23">
        <v>2014</v>
      </c>
      <c r="G52" s="24" t="s">
        <v>959</v>
      </c>
      <c r="H52" s="71" t="str">
        <f t="shared" si="5"/>
        <v>100442-2014</v>
      </c>
      <c r="I52" s="23">
        <v>100442</v>
      </c>
      <c r="J52" s="24" t="s">
        <v>955</v>
      </c>
      <c r="K52" s="24" t="s">
        <v>19</v>
      </c>
      <c r="L52" s="24" t="s">
        <v>957</v>
      </c>
      <c r="M52" s="24" t="s">
        <v>21</v>
      </c>
      <c r="N52" s="25">
        <v>45108</v>
      </c>
      <c r="O52" s="25">
        <v>45473</v>
      </c>
      <c r="P52" s="10"/>
      <c r="Q52" s="10"/>
      <c r="R52" s="10"/>
      <c r="S52" s="11" t="s">
        <v>1696</v>
      </c>
      <c r="T52" s="14"/>
      <c r="U52" s="14"/>
      <c r="V52" s="14">
        <v>28.13</v>
      </c>
      <c r="W52" s="14"/>
      <c r="X52" s="18"/>
      <c r="Y52" s="18"/>
      <c r="Z52" s="18"/>
      <c r="AA52" s="18"/>
      <c r="AB52" s="6"/>
      <c r="AC52" s="26">
        <v>1136</v>
      </c>
      <c r="AD52" s="26">
        <v>193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>
        <v>4</v>
      </c>
      <c r="AR52" s="26"/>
      <c r="AS52" s="26">
        <v>134</v>
      </c>
      <c r="AT52" s="26"/>
      <c r="AU52" s="26"/>
      <c r="AV52" s="26"/>
      <c r="AW52" s="26">
        <v>39</v>
      </c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>
        <f t="shared" si="6"/>
        <v>370</v>
      </c>
      <c r="BI52" s="6">
        <f t="shared" si="25"/>
        <v>28.13</v>
      </c>
      <c r="BJ52" s="6">
        <f t="shared" si="7"/>
        <v>34.93</v>
      </c>
      <c r="BM52" s="6">
        <f t="shared" si="8"/>
        <v>34.93</v>
      </c>
      <c r="BN52" s="6">
        <f t="shared" si="9"/>
        <v>6.8000000000000007</v>
      </c>
      <c r="BO52" s="82">
        <f t="shared" si="10"/>
        <v>0.19467506441454338</v>
      </c>
      <c r="BP52" s="6">
        <f t="shared" si="1"/>
        <v>31955.68</v>
      </c>
      <c r="BQ52" s="6">
        <f t="shared" si="2"/>
        <v>39680.480000000003</v>
      </c>
      <c r="BU52" s="6">
        <f t="shared" si="11"/>
        <v>36.76</v>
      </c>
      <c r="BX52" s="6">
        <f t="shared" si="13"/>
        <v>36.76</v>
      </c>
      <c r="BY52" s="6">
        <f t="shared" si="14"/>
        <v>8.629999999999999</v>
      </c>
      <c r="BZ52" s="82">
        <f t="shared" si="15"/>
        <v>0.23476605005440696</v>
      </c>
      <c r="CA52" s="6">
        <f t="shared" si="3"/>
        <v>31955.68</v>
      </c>
      <c r="CB52" s="6">
        <f t="shared" si="4"/>
        <v>41759.360000000001</v>
      </c>
      <c r="CF52" s="82"/>
      <c r="CG52" s="6">
        <f t="shared" si="16"/>
        <v>10408.1</v>
      </c>
      <c r="CH52" s="6">
        <f t="shared" si="17"/>
        <v>12924.1</v>
      </c>
      <c r="CL52" s="82"/>
      <c r="CM52" s="6">
        <f t="shared" si="18"/>
        <v>10408.1</v>
      </c>
      <c r="CN52" s="6">
        <f t="shared" si="19"/>
        <v>13601.199999999999</v>
      </c>
    </row>
    <row r="53" spans="1:92" x14ac:dyDescent="0.25">
      <c r="A53" s="22">
        <v>50</v>
      </c>
      <c r="B53" s="23">
        <v>49</v>
      </c>
      <c r="C53" s="24" t="s">
        <v>14</v>
      </c>
      <c r="D53" s="53" t="s">
        <v>960</v>
      </c>
      <c r="E53" s="23">
        <v>134573</v>
      </c>
      <c r="F53" s="23">
        <v>2016</v>
      </c>
      <c r="G53" s="24" t="s">
        <v>961</v>
      </c>
      <c r="H53" s="71" t="str">
        <f t="shared" si="5"/>
        <v>100442-2016</v>
      </c>
      <c r="I53" s="23">
        <v>100442</v>
      </c>
      <c r="J53" s="24" t="s">
        <v>955</v>
      </c>
      <c r="K53" s="24" t="s">
        <v>19</v>
      </c>
      <c r="L53" s="24" t="s">
        <v>957</v>
      </c>
      <c r="M53" s="24" t="s">
        <v>21</v>
      </c>
      <c r="N53" s="25">
        <v>45108</v>
      </c>
      <c r="O53" s="25">
        <v>45473</v>
      </c>
      <c r="P53" s="10"/>
      <c r="Q53" s="10"/>
      <c r="R53" s="10"/>
      <c r="S53" s="11" t="s">
        <v>1696</v>
      </c>
      <c r="T53" s="14"/>
      <c r="U53" s="14"/>
      <c r="V53" s="14">
        <v>28.13</v>
      </c>
      <c r="W53" s="14"/>
      <c r="X53" s="18"/>
      <c r="Y53" s="18"/>
      <c r="Z53" s="18"/>
      <c r="AA53" s="18"/>
      <c r="AB53" s="6"/>
      <c r="AC53" s="26">
        <v>281</v>
      </c>
      <c r="AD53" s="26"/>
      <c r="AE53" s="26"/>
      <c r="AF53" s="26"/>
      <c r="AG53" s="26">
        <v>3</v>
      </c>
      <c r="AH53" s="26"/>
      <c r="AI53" s="26"/>
      <c r="AJ53" s="26"/>
      <c r="AK53" s="26"/>
      <c r="AL53" s="26"/>
      <c r="AM53" s="26">
        <v>3</v>
      </c>
      <c r="AN53" s="26"/>
      <c r="AO53" s="26"/>
      <c r="AP53" s="26"/>
      <c r="AQ53" s="26"/>
      <c r="AR53" s="26">
        <v>12</v>
      </c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>
        <f t="shared" si="6"/>
        <v>18</v>
      </c>
      <c r="BI53" s="6">
        <f t="shared" si="25"/>
        <v>28.13</v>
      </c>
      <c r="BJ53" s="6">
        <f t="shared" si="7"/>
        <v>34.93</v>
      </c>
      <c r="BM53" s="6">
        <f t="shared" si="8"/>
        <v>34.93</v>
      </c>
      <c r="BN53" s="6">
        <f t="shared" si="9"/>
        <v>6.8000000000000007</v>
      </c>
      <c r="BO53" s="82">
        <f t="shared" si="10"/>
        <v>0.19467506441454338</v>
      </c>
      <c r="BP53" s="6">
        <f t="shared" si="1"/>
        <v>7904.53</v>
      </c>
      <c r="BQ53" s="6">
        <f t="shared" si="2"/>
        <v>9815.33</v>
      </c>
      <c r="BU53" s="6">
        <f t="shared" si="11"/>
        <v>36.76</v>
      </c>
      <c r="BX53" s="6">
        <f t="shared" si="13"/>
        <v>36.76</v>
      </c>
      <c r="BY53" s="6">
        <f t="shared" si="14"/>
        <v>8.629999999999999</v>
      </c>
      <c r="BZ53" s="82">
        <f t="shared" si="15"/>
        <v>0.23476605005440696</v>
      </c>
      <c r="CA53" s="6">
        <f t="shared" si="3"/>
        <v>7904.53</v>
      </c>
      <c r="CB53" s="6">
        <f t="shared" si="4"/>
        <v>10329.56</v>
      </c>
      <c r="CF53" s="82"/>
      <c r="CG53" s="6">
        <f t="shared" si="16"/>
        <v>506.34</v>
      </c>
      <c r="CH53" s="6">
        <f t="shared" si="17"/>
        <v>628.74</v>
      </c>
      <c r="CL53" s="82"/>
      <c r="CM53" s="6">
        <f t="shared" si="18"/>
        <v>506.34</v>
      </c>
      <c r="CN53" s="6">
        <f t="shared" si="19"/>
        <v>661.68</v>
      </c>
    </row>
    <row r="54" spans="1:92" x14ac:dyDescent="0.25">
      <c r="A54" s="22">
        <v>51</v>
      </c>
      <c r="B54" s="23">
        <v>50</v>
      </c>
      <c r="C54" s="24" t="s">
        <v>14</v>
      </c>
      <c r="D54" s="53" t="s">
        <v>962</v>
      </c>
      <c r="E54" s="23">
        <v>140885</v>
      </c>
      <c r="F54" s="23">
        <v>2020</v>
      </c>
      <c r="G54" s="24" t="s">
        <v>963</v>
      </c>
      <c r="H54" s="71" t="str">
        <f t="shared" si="5"/>
        <v>100442-2020</v>
      </c>
      <c r="I54" s="23">
        <v>100442</v>
      </c>
      <c r="J54" s="24" t="s">
        <v>955</v>
      </c>
      <c r="K54" s="24" t="s">
        <v>19</v>
      </c>
      <c r="L54" s="24" t="s">
        <v>957</v>
      </c>
      <c r="M54" s="24" t="s">
        <v>21</v>
      </c>
      <c r="N54" s="25">
        <v>45108</v>
      </c>
      <c r="O54" s="25">
        <v>45473</v>
      </c>
      <c r="P54" s="10"/>
      <c r="Q54" s="10"/>
      <c r="R54" s="10"/>
      <c r="S54" s="11" t="s">
        <v>1696</v>
      </c>
      <c r="T54" s="14"/>
      <c r="U54" s="14"/>
      <c r="V54" s="14">
        <v>28.13</v>
      </c>
      <c r="W54" s="14"/>
      <c r="X54" s="18"/>
      <c r="Y54" s="18"/>
      <c r="Z54" s="18"/>
      <c r="AA54" s="18"/>
      <c r="AB54" s="6"/>
      <c r="AC54" s="26">
        <v>138</v>
      </c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>
        <f t="shared" si="6"/>
        <v>0</v>
      </c>
      <c r="BI54" s="6">
        <f t="shared" si="25"/>
        <v>28.13</v>
      </c>
      <c r="BJ54" s="6">
        <f t="shared" si="7"/>
        <v>34.93</v>
      </c>
      <c r="BM54" s="6">
        <f t="shared" si="8"/>
        <v>34.93</v>
      </c>
      <c r="BN54" s="6">
        <f t="shared" si="9"/>
        <v>6.8000000000000007</v>
      </c>
      <c r="BO54" s="82">
        <f t="shared" si="10"/>
        <v>0.19467506441454338</v>
      </c>
      <c r="BP54" s="6">
        <f t="shared" si="1"/>
        <v>3881.94</v>
      </c>
      <c r="BQ54" s="6">
        <f t="shared" si="2"/>
        <v>4820.34</v>
      </c>
      <c r="BU54" s="6">
        <f t="shared" si="11"/>
        <v>36.76</v>
      </c>
      <c r="BX54" s="6">
        <f t="shared" si="13"/>
        <v>36.76</v>
      </c>
      <c r="BY54" s="6">
        <f t="shared" si="14"/>
        <v>8.629999999999999</v>
      </c>
      <c r="BZ54" s="82">
        <f t="shared" si="15"/>
        <v>0.23476605005440696</v>
      </c>
      <c r="CA54" s="6">
        <f t="shared" si="3"/>
        <v>3881.94</v>
      </c>
      <c r="CB54" s="6">
        <f t="shared" si="4"/>
        <v>5072.88</v>
      </c>
      <c r="CF54" s="82"/>
      <c r="CG54" s="6">
        <f t="shared" si="16"/>
        <v>0</v>
      </c>
      <c r="CH54" s="6">
        <f t="shared" si="17"/>
        <v>0</v>
      </c>
      <c r="CL54" s="82"/>
      <c r="CM54" s="6">
        <f t="shared" si="18"/>
        <v>0</v>
      </c>
      <c r="CN54" s="6">
        <f t="shared" si="19"/>
        <v>0</v>
      </c>
    </row>
    <row r="55" spans="1:92" x14ac:dyDescent="0.25">
      <c r="A55" s="22">
        <v>52</v>
      </c>
      <c r="B55" s="23">
        <v>51</v>
      </c>
      <c r="C55" s="24" t="s">
        <v>14</v>
      </c>
      <c r="D55" s="53" t="s">
        <v>964</v>
      </c>
      <c r="E55" s="23">
        <v>141121</v>
      </c>
      <c r="F55" s="23">
        <v>2008</v>
      </c>
      <c r="G55" s="24" t="s">
        <v>965</v>
      </c>
      <c r="H55" s="71" t="str">
        <f t="shared" si="5"/>
        <v>100442-2008</v>
      </c>
      <c r="I55" s="23">
        <v>100442</v>
      </c>
      <c r="J55" s="24" t="s">
        <v>955</v>
      </c>
      <c r="K55" s="24" t="s">
        <v>19</v>
      </c>
      <c r="L55" s="24" t="s">
        <v>957</v>
      </c>
      <c r="M55" s="24" t="s">
        <v>21</v>
      </c>
      <c r="N55" s="25">
        <v>45108</v>
      </c>
      <c r="O55" s="25">
        <v>45473</v>
      </c>
      <c r="P55" s="10"/>
      <c r="Q55" s="10"/>
      <c r="R55" s="10"/>
      <c r="S55" s="11" t="s">
        <v>1696</v>
      </c>
      <c r="T55" s="14"/>
      <c r="U55" s="14"/>
      <c r="V55" s="14">
        <v>28.13</v>
      </c>
      <c r="W55" s="14"/>
      <c r="X55" s="18"/>
      <c r="Y55" s="18"/>
      <c r="Z55" s="18"/>
      <c r="AA55" s="18"/>
      <c r="AB55" s="6"/>
      <c r="AC55" s="26">
        <v>129</v>
      </c>
      <c r="AD55" s="26"/>
      <c r="AE55" s="26"/>
      <c r="AF55" s="26"/>
      <c r="AG55" s="26"/>
      <c r="AH55" s="26"/>
      <c r="AI55" s="26">
        <v>40</v>
      </c>
      <c r="AJ55" s="26"/>
      <c r="AK55" s="26"/>
      <c r="AL55" s="26"/>
      <c r="AM55" s="26"/>
      <c r="AN55" s="26"/>
      <c r="AO55" s="26"/>
      <c r="AP55" s="26"/>
      <c r="AQ55" s="26">
        <v>124</v>
      </c>
      <c r="AR55" s="26"/>
      <c r="AS55" s="26"/>
      <c r="AT55" s="26"/>
      <c r="AU55" s="26"/>
      <c r="AV55" s="26"/>
      <c r="AW55" s="26">
        <v>30</v>
      </c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>
        <f t="shared" si="6"/>
        <v>194</v>
      </c>
      <c r="BI55" s="6">
        <f t="shared" si="25"/>
        <v>28.13</v>
      </c>
      <c r="BJ55" s="6">
        <f t="shared" si="7"/>
        <v>34.93</v>
      </c>
      <c r="BM55" s="6">
        <f t="shared" si="8"/>
        <v>34.93</v>
      </c>
      <c r="BN55" s="6">
        <f t="shared" si="9"/>
        <v>6.8000000000000007</v>
      </c>
      <c r="BO55" s="82">
        <f t="shared" si="10"/>
        <v>0.19467506441454338</v>
      </c>
      <c r="BP55" s="6">
        <f t="shared" si="1"/>
        <v>3628.77</v>
      </c>
      <c r="BQ55" s="6">
        <f t="shared" si="2"/>
        <v>4505.97</v>
      </c>
      <c r="BU55" s="6">
        <f t="shared" si="11"/>
        <v>36.76</v>
      </c>
      <c r="BX55" s="6">
        <f t="shared" si="13"/>
        <v>36.76</v>
      </c>
      <c r="BY55" s="6">
        <f t="shared" si="14"/>
        <v>8.629999999999999</v>
      </c>
      <c r="BZ55" s="82">
        <f t="shared" si="15"/>
        <v>0.23476605005440696</v>
      </c>
      <c r="CA55" s="6">
        <f t="shared" si="3"/>
        <v>3628.77</v>
      </c>
      <c r="CB55" s="6">
        <f t="shared" si="4"/>
        <v>4742.04</v>
      </c>
      <c r="CF55" s="82"/>
      <c r="CG55" s="6">
        <f t="shared" si="16"/>
        <v>5457.22</v>
      </c>
      <c r="CH55" s="6">
        <f t="shared" si="17"/>
        <v>6776.42</v>
      </c>
      <c r="CL55" s="82"/>
      <c r="CM55" s="6">
        <f t="shared" si="18"/>
        <v>5457.22</v>
      </c>
      <c r="CN55" s="6">
        <f t="shared" si="19"/>
        <v>7131.44</v>
      </c>
    </row>
    <row r="56" spans="1:92" x14ac:dyDescent="0.25">
      <c r="A56" s="22">
        <v>53</v>
      </c>
      <c r="B56" s="23">
        <v>52</v>
      </c>
      <c r="C56" s="24" t="s">
        <v>14</v>
      </c>
      <c r="D56" s="53" t="s">
        <v>966</v>
      </c>
      <c r="E56" s="23">
        <v>141122</v>
      </c>
      <c r="F56" s="23">
        <v>2013</v>
      </c>
      <c r="G56" s="24" t="s">
        <v>967</v>
      </c>
      <c r="H56" s="71" t="str">
        <f t="shared" si="5"/>
        <v>100442-2013</v>
      </c>
      <c r="I56" s="23">
        <v>100442</v>
      </c>
      <c r="J56" s="24" t="s">
        <v>955</v>
      </c>
      <c r="K56" s="24" t="s">
        <v>19</v>
      </c>
      <c r="L56" s="24" t="s">
        <v>957</v>
      </c>
      <c r="M56" s="24" t="s">
        <v>21</v>
      </c>
      <c r="N56" s="25">
        <v>45108</v>
      </c>
      <c r="O56" s="25">
        <v>45473</v>
      </c>
      <c r="P56" s="10"/>
      <c r="Q56" s="10"/>
      <c r="R56" s="10"/>
      <c r="S56" s="11" t="s">
        <v>1696</v>
      </c>
      <c r="T56" s="14"/>
      <c r="U56" s="14"/>
      <c r="V56" s="14">
        <v>28.13</v>
      </c>
      <c r="W56" s="14"/>
      <c r="X56" s="18"/>
      <c r="Y56" s="18"/>
      <c r="Z56" s="18"/>
      <c r="AA56" s="18"/>
      <c r="AB56" s="6"/>
      <c r="AC56" s="26">
        <v>276</v>
      </c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>
        <f t="shared" si="6"/>
        <v>0</v>
      </c>
      <c r="BI56" s="6">
        <f t="shared" si="25"/>
        <v>28.13</v>
      </c>
      <c r="BJ56" s="6">
        <f t="shared" si="7"/>
        <v>34.93</v>
      </c>
      <c r="BM56" s="6">
        <f t="shared" si="8"/>
        <v>34.93</v>
      </c>
      <c r="BN56" s="6">
        <f t="shared" si="9"/>
        <v>6.8000000000000007</v>
      </c>
      <c r="BO56" s="82">
        <f t="shared" si="10"/>
        <v>0.19467506441454338</v>
      </c>
      <c r="BP56" s="6">
        <f t="shared" si="1"/>
        <v>7763.88</v>
      </c>
      <c r="BQ56" s="6">
        <f t="shared" si="2"/>
        <v>9640.68</v>
      </c>
      <c r="BU56" s="6">
        <f t="shared" si="11"/>
        <v>36.76</v>
      </c>
      <c r="BX56" s="6">
        <f t="shared" si="13"/>
        <v>36.76</v>
      </c>
      <c r="BY56" s="6">
        <f t="shared" si="14"/>
        <v>8.629999999999999</v>
      </c>
      <c r="BZ56" s="82">
        <f t="shared" si="15"/>
        <v>0.23476605005440696</v>
      </c>
      <c r="CA56" s="6">
        <f t="shared" si="3"/>
        <v>7763.88</v>
      </c>
      <c r="CB56" s="6">
        <f t="shared" si="4"/>
        <v>10145.76</v>
      </c>
      <c r="CF56" s="82"/>
      <c r="CG56" s="6">
        <f t="shared" si="16"/>
        <v>0</v>
      </c>
      <c r="CH56" s="6">
        <f t="shared" si="17"/>
        <v>0</v>
      </c>
      <c r="CL56" s="82"/>
      <c r="CM56" s="6">
        <f t="shared" si="18"/>
        <v>0</v>
      </c>
      <c r="CN56" s="6">
        <f t="shared" si="19"/>
        <v>0</v>
      </c>
    </row>
    <row r="57" spans="1:92" x14ac:dyDescent="0.25">
      <c r="A57" s="22">
        <v>54</v>
      </c>
      <c r="B57" s="23">
        <v>53</v>
      </c>
      <c r="C57" s="24" t="s">
        <v>14</v>
      </c>
      <c r="D57" s="53" t="s">
        <v>968</v>
      </c>
      <c r="E57" s="23">
        <v>141243</v>
      </c>
      <c r="F57" s="23">
        <v>2022</v>
      </c>
      <c r="G57" s="24" t="s">
        <v>969</v>
      </c>
      <c r="H57" s="71" t="str">
        <f t="shared" si="5"/>
        <v>100442-2022</v>
      </c>
      <c r="I57" s="23">
        <v>100442</v>
      </c>
      <c r="J57" s="24" t="s">
        <v>955</v>
      </c>
      <c r="K57" s="24" t="s">
        <v>19</v>
      </c>
      <c r="L57" s="24" t="s">
        <v>957</v>
      </c>
      <c r="M57" s="24" t="s">
        <v>21</v>
      </c>
      <c r="N57" s="25">
        <v>45108</v>
      </c>
      <c r="O57" s="25">
        <v>45473</v>
      </c>
      <c r="P57" s="10"/>
      <c r="Q57" s="10"/>
      <c r="R57" s="10"/>
      <c r="S57" s="11" t="s">
        <v>1696</v>
      </c>
      <c r="T57" s="14"/>
      <c r="U57" s="14"/>
      <c r="V57" s="14">
        <v>28.13</v>
      </c>
      <c r="W57" s="14"/>
      <c r="X57" s="18"/>
      <c r="Y57" s="18"/>
      <c r="Z57" s="18"/>
      <c r="AA57" s="18"/>
      <c r="AB57" s="6"/>
      <c r="AC57" s="26">
        <v>533</v>
      </c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>
        <v>41</v>
      </c>
      <c r="AR57" s="26"/>
      <c r="AS57" s="26"/>
      <c r="AT57" s="26"/>
      <c r="AU57" s="26"/>
      <c r="AV57" s="26"/>
      <c r="AW57" s="26">
        <v>72</v>
      </c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>
        <f t="shared" si="6"/>
        <v>113</v>
      </c>
      <c r="BI57" s="6">
        <f t="shared" si="25"/>
        <v>28.13</v>
      </c>
      <c r="BJ57" s="6">
        <f t="shared" si="7"/>
        <v>34.93</v>
      </c>
      <c r="BM57" s="6">
        <f t="shared" si="8"/>
        <v>34.93</v>
      </c>
      <c r="BN57" s="6">
        <f t="shared" si="9"/>
        <v>6.8000000000000007</v>
      </c>
      <c r="BO57" s="82">
        <f t="shared" si="10"/>
        <v>0.19467506441454338</v>
      </c>
      <c r="BP57" s="6">
        <f t="shared" si="1"/>
        <v>14993.289999999999</v>
      </c>
      <c r="BQ57" s="6">
        <f t="shared" si="2"/>
        <v>18617.689999999999</v>
      </c>
      <c r="BU57" s="6">
        <f t="shared" si="11"/>
        <v>36.76</v>
      </c>
      <c r="BX57" s="6">
        <f t="shared" si="13"/>
        <v>36.76</v>
      </c>
      <c r="BY57" s="6">
        <f t="shared" si="14"/>
        <v>8.629999999999999</v>
      </c>
      <c r="BZ57" s="82">
        <f t="shared" si="15"/>
        <v>0.23476605005440696</v>
      </c>
      <c r="CA57" s="6">
        <f t="shared" si="3"/>
        <v>14993.289999999999</v>
      </c>
      <c r="CB57" s="6">
        <f t="shared" si="4"/>
        <v>19593.079999999998</v>
      </c>
      <c r="CF57" s="82"/>
      <c r="CG57" s="6">
        <f t="shared" si="16"/>
        <v>3178.69</v>
      </c>
      <c r="CH57" s="6">
        <f t="shared" si="17"/>
        <v>3947.09</v>
      </c>
      <c r="CL57" s="82"/>
      <c r="CM57" s="6">
        <f t="shared" si="18"/>
        <v>3178.69</v>
      </c>
      <c r="CN57" s="6">
        <f t="shared" si="19"/>
        <v>4153.88</v>
      </c>
    </row>
    <row r="58" spans="1:92" x14ac:dyDescent="0.25">
      <c r="A58" s="22">
        <v>55</v>
      </c>
      <c r="B58" s="23">
        <v>54</v>
      </c>
      <c r="C58" s="24" t="s">
        <v>14</v>
      </c>
      <c r="D58" s="53" t="s">
        <v>970</v>
      </c>
      <c r="E58" s="23">
        <v>402128</v>
      </c>
      <c r="F58" s="23">
        <v>78372</v>
      </c>
      <c r="G58" s="24" t="s">
        <v>971</v>
      </c>
      <c r="H58" s="71" t="str">
        <f t="shared" si="5"/>
        <v>100466-78372</v>
      </c>
      <c r="I58" s="23">
        <v>100466</v>
      </c>
      <c r="J58" s="24" t="s">
        <v>972</v>
      </c>
      <c r="K58" s="24" t="s">
        <v>19</v>
      </c>
      <c r="L58" s="24" t="s">
        <v>973</v>
      </c>
      <c r="M58" s="24" t="s">
        <v>21</v>
      </c>
      <c r="N58" s="25">
        <v>45108</v>
      </c>
      <c r="O58" s="25">
        <v>45473</v>
      </c>
      <c r="P58" s="10"/>
      <c r="Q58" s="10"/>
      <c r="R58" s="10"/>
      <c r="S58" s="11"/>
      <c r="T58" s="14"/>
      <c r="U58" s="14"/>
      <c r="V58" s="14"/>
      <c r="W58" s="14"/>
      <c r="X58" s="18">
        <v>72.22</v>
      </c>
      <c r="Y58" s="18">
        <v>1</v>
      </c>
      <c r="Z58" s="18" t="e">
        <f>VLOOKUP(F58,#REF!,9,FALSE)</f>
        <v>#REF!</v>
      </c>
      <c r="AA58" s="69">
        <v>40136861</v>
      </c>
      <c r="AB58" s="6"/>
      <c r="AC58" s="26">
        <v>426</v>
      </c>
      <c r="AD58" s="26"/>
      <c r="AE58" s="26"/>
      <c r="AF58" s="26">
        <v>29</v>
      </c>
      <c r="AG58" s="26"/>
      <c r="AH58" s="26"/>
      <c r="AI58" s="26"/>
      <c r="AJ58" s="26"/>
      <c r="AK58" s="26"/>
      <c r="AL58" s="26">
        <v>32</v>
      </c>
      <c r="AM58" s="26"/>
      <c r="AN58" s="26"/>
      <c r="AO58" s="26"/>
      <c r="AP58" s="26">
        <v>13</v>
      </c>
      <c r="AQ58" s="26"/>
      <c r="AR58" s="26"/>
      <c r="AS58" s="26"/>
      <c r="AT58" s="26"/>
      <c r="AU58" s="26">
        <v>12</v>
      </c>
      <c r="AV58" s="26"/>
      <c r="AW58" s="26"/>
      <c r="AX58" s="26"/>
      <c r="AY58" s="26"/>
      <c r="AZ58" s="26"/>
      <c r="BA58" s="26"/>
      <c r="BB58" s="26"/>
      <c r="BC58" s="26">
        <v>62</v>
      </c>
      <c r="BD58" s="26"/>
      <c r="BE58" s="26"/>
      <c r="BF58" s="26"/>
      <c r="BG58" s="26"/>
      <c r="BH58" s="26">
        <f t="shared" si="6"/>
        <v>148</v>
      </c>
      <c r="BI58" s="6">
        <f>X58+Y58</f>
        <v>73.22</v>
      </c>
      <c r="BJ58" s="6">
        <f t="shared" si="7"/>
        <v>90.940000000000012</v>
      </c>
      <c r="BL58" s="72">
        <v>-17.54</v>
      </c>
      <c r="BM58" s="6">
        <f t="shared" si="8"/>
        <v>73.400000000000006</v>
      </c>
      <c r="BN58" s="6">
        <f t="shared" si="9"/>
        <v>17.720000000000013</v>
      </c>
      <c r="BO58" s="82">
        <f t="shared" si="10"/>
        <v>0.19485374972509359</v>
      </c>
      <c r="BP58" s="6">
        <f t="shared" si="1"/>
        <v>31191.72</v>
      </c>
      <c r="BQ58" s="6">
        <f t="shared" si="2"/>
        <v>38740.44</v>
      </c>
      <c r="BU58" s="6">
        <f t="shared" si="11"/>
        <v>95.7</v>
      </c>
      <c r="BW58" s="72">
        <f>BL58</f>
        <v>-17.54</v>
      </c>
      <c r="BX58" s="6">
        <f t="shared" si="13"/>
        <v>78.16</v>
      </c>
      <c r="BY58" s="6">
        <f t="shared" si="14"/>
        <v>22.480000000000004</v>
      </c>
      <c r="BZ58" s="82">
        <f t="shared" si="15"/>
        <v>0.23490073145245563</v>
      </c>
      <c r="CA58" s="6">
        <f t="shared" si="3"/>
        <v>31191.72</v>
      </c>
      <c r="CB58" s="6">
        <f t="shared" si="4"/>
        <v>40768.200000000004</v>
      </c>
      <c r="CF58" s="82"/>
      <c r="CG58" s="6">
        <f t="shared" si="16"/>
        <v>10836.56</v>
      </c>
      <c r="CH58" s="6">
        <f t="shared" si="17"/>
        <v>13459.120000000003</v>
      </c>
      <c r="CL58" s="82"/>
      <c r="CM58" s="6">
        <f t="shared" si="18"/>
        <v>10836.56</v>
      </c>
      <c r="CN58" s="6">
        <f t="shared" si="19"/>
        <v>14163.6</v>
      </c>
    </row>
    <row r="59" spans="1:92" x14ac:dyDescent="0.25">
      <c r="A59" s="22">
        <v>56</v>
      </c>
      <c r="B59" s="23">
        <v>55</v>
      </c>
      <c r="C59" s="24" t="s">
        <v>14</v>
      </c>
      <c r="D59" s="53" t="s">
        <v>974</v>
      </c>
      <c r="E59" s="23">
        <v>249236</v>
      </c>
      <c r="F59" s="23">
        <v>61401</v>
      </c>
      <c r="G59" s="24" t="s">
        <v>975</v>
      </c>
      <c r="H59" s="71" t="str">
        <f t="shared" si="5"/>
        <v>100189-61401</v>
      </c>
      <c r="I59" s="23">
        <v>100189</v>
      </c>
      <c r="J59" s="24" t="s">
        <v>976</v>
      </c>
      <c r="K59" s="24" t="s">
        <v>19</v>
      </c>
      <c r="L59" s="24" t="s">
        <v>977</v>
      </c>
      <c r="M59" s="24" t="s">
        <v>21</v>
      </c>
      <c r="N59" s="25">
        <v>45108</v>
      </c>
      <c r="O59" s="25">
        <v>45473</v>
      </c>
      <c r="P59" s="10"/>
      <c r="Q59" s="10"/>
      <c r="R59" s="10"/>
      <c r="S59" s="11"/>
      <c r="T59" s="14"/>
      <c r="U59" s="14"/>
      <c r="V59" s="14" t="e">
        <f>VLOOKUP(E59,#REF!,14,FALSE)</f>
        <v>#REF!</v>
      </c>
      <c r="W59" s="14"/>
      <c r="X59" s="18"/>
      <c r="Y59" s="18"/>
      <c r="Z59" s="18">
        <v>73.319999999999993</v>
      </c>
      <c r="AA59" s="18" t="s">
        <v>1643</v>
      </c>
      <c r="AB59" s="6"/>
      <c r="AC59" s="26">
        <v>200</v>
      </c>
      <c r="AD59" s="26">
        <v>60</v>
      </c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>
        <f t="shared" si="6"/>
        <v>60</v>
      </c>
      <c r="BI59" s="6" t="e">
        <f>V59</f>
        <v>#REF!</v>
      </c>
      <c r="BJ59" s="6" t="e">
        <f t="shared" si="7"/>
        <v>#REF!</v>
      </c>
      <c r="BM59" s="6" t="e">
        <f t="shared" si="8"/>
        <v>#REF!</v>
      </c>
      <c r="BN59" s="6" t="e">
        <f t="shared" si="9"/>
        <v>#REF!</v>
      </c>
      <c r="BO59" s="82" t="e">
        <f t="shared" si="10"/>
        <v>#REF!</v>
      </c>
      <c r="BP59" s="6" t="e">
        <f t="shared" si="1"/>
        <v>#REF!</v>
      </c>
      <c r="BQ59" s="6" t="e">
        <f t="shared" si="2"/>
        <v>#REF!</v>
      </c>
      <c r="BU59" s="6" t="e">
        <f t="shared" si="11"/>
        <v>#REF!</v>
      </c>
      <c r="BX59" s="6" t="e">
        <f t="shared" si="13"/>
        <v>#REF!</v>
      </c>
      <c r="BY59" s="6" t="e">
        <f t="shared" si="14"/>
        <v>#REF!</v>
      </c>
      <c r="BZ59" s="82" t="e">
        <f t="shared" si="15"/>
        <v>#REF!</v>
      </c>
      <c r="CA59" s="6" t="e">
        <f t="shared" si="3"/>
        <v>#REF!</v>
      </c>
      <c r="CB59" s="6" t="e">
        <f t="shared" si="4"/>
        <v>#REF!</v>
      </c>
      <c r="CF59" s="82"/>
      <c r="CG59" s="6" t="e">
        <f t="shared" si="16"/>
        <v>#REF!</v>
      </c>
      <c r="CH59" s="6" t="e">
        <f t="shared" si="17"/>
        <v>#REF!</v>
      </c>
      <c r="CL59" s="82"/>
      <c r="CM59" s="6" t="e">
        <f t="shared" si="18"/>
        <v>#REF!</v>
      </c>
      <c r="CN59" s="6" t="e">
        <f t="shared" si="19"/>
        <v>#REF!</v>
      </c>
    </row>
    <row r="60" spans="1:92" x14ac:dyDescent="0.25">
      <c r="A60" s="22">
        <v>57</v>
      </c>
      <c r="B60" s="23">
        <v>56</v>
      </c>
      <c r="C60" s="24" t="s">
        <v>14</v>
      </c>
      <c r="D60" s="53" t="s">
        <v>978</v>
      </c>
      <c r="E60" s="23">
        <v>251291</v>
      </c>
      <c r="F60" s="23">
        <v>61417</v>
      </c>
      <c r="G60" s="24" t="s">
        <v>979</v>
      </c>
      <c r="H60" s="71" t="str">
        <f t="shared" si="5"/>
        <v>100189-61417</v>
      </c>
      <c r="I60" s="23">
        <v>100189</v>
      </c>
      <c r="J60" s="24" t="s">
        <v>976</v>
      </c>
      <c r="K60" s="24" t="s">
        <v>19</v>
      </c>
      <c r="L60" s="24" t="s">
        <v>977</v>
      </c>
      <c r="M60" s="24" t="s">
        <v>21</v>
      </c>
      <c r="N60" s="25">
        <v>45108</v>
      </c>
      <c r="O60" s="25">
        <v>45473</v>
      </c>
      <c r="P60" s="10"/>
      <c r="Q60" s="10"/>
      <c r="R60" s="10"/>
      <c r="S60" s="11"/>
      <c r="T60" s="14"/>
      <c r="U60" s="14"/>
      <c r="V60" s="14" t="e">
        <f>VLOOKUP(E60,#REF!,14,FALSE)</f>
        <v>#REF!</v>
      </c>
      <c r="W60" s="14"/>
      <c r="X60" s="18"/>
      <c r="Y60" s="18"/>
      <c r="Z60" s="18">
        <v>73.319999999999993</v>
      </c>
      <c r="AA60" s="18" t="s">
        <v>1643</v>
      </c>
      <c r="AB60" s="6"/>
      <c r="AC60" s="26">
        <v>430</v>
      </c>
      <c r="AD60" s="26">
        <v>129</v>
      </c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>
        <f t="shared" si="6"/>
        <v>129</v>
      </c>
      <c r="BI60" s="6" t="e">
        <f>V60</f>
        <v>#REF!</v>
      </c>
      <c r="BJ60" s="6" t="e">
        <f t="shared" si="7"/>
        <v>#REF!</v>
      </c>
      <c r="BM60" s="6" t="e">
        <f t="shared" si="8"/>
        <v>#REF!</v>
      </c>
      <c r="BN60" s="6" t="e">
        <f t="shared" si="9"/>
        <v>#REF!</v>
      </c>
      <c r="BO60" s="82" t="e">
        <f t="shared" si="10"/>
        <v>#REF!</v>
      </c>
      <c r="BP60" s="6" t="e">
        <f t="shared" si="1"/>
        <v>#REF!</v>
      </c>
      <c r="BQ60" s="6" t="e">
        <f t="shared" si="2"/>
        <v>#REF!</v>
      </c>
      <c r="BU60" s="6" t="e">
        <f t="shared" si="11"/>
        <v>#REF!</v>
      </c>
      <c r="BX60" s="6" t="e">
        <f t="shared" si="13"/>
        <v>#REF!</v>
      </c>
      <c r="BY60" s="6" t="e">
        <f t="shared" si="14"/>
        <v>#REF!</v>
      </c>
      <c r="BZ60" s="82" t="e">
        <f t="shared" si="15"/>
        <v>#REF!</v>
      </c>
      <c r="CA60" s="6" t="e">
        <f t="shared" si="3"/>
        <v>#REF!</v>
      </c>
      <c r="CB60" s="6" t="e">
        <f t="shared" si="4"/>
        <v>#REF!</v>
      </c>
      <c r="CF60" s="82"/>
      <c r="CG60" s="6" t="e">
        <f t="shared" si="16"/>
        <v>#REF!</v>
      </c>
      <c r="CH60" s="6" t="e">
        <f t="shared" si="17"/>
        <v>#REF!</v>
      </c>
      <c r="CL60" s="82"/>
      <c r="CM60" s="6" t="e">
        <f t="shared" si="18"/>
        <v>#REF!</v>
      </c>
      <c r="CN60" s="6" t="e">
        <f t="shared" si="19"/>
        <v>#REF!</v>
      </c>
    </row>
    <row r="61" spans="1:92" x14ac:dyDescent="0.25">
      <c r="A61" s="22">
        <v>58</v>
      </c>
      <c r="B61" s="23">
        <v>57</v>
      </c>
      <c r="C61" s="24" t="s">
        <v>14</v>
      </c>
      <c r="D61" s="53" t="s">
        <v>980</v>
      </c>
      <c r="E61" s="23">
        <v>253503</v>
      </c>
      <c r="F61" s="23">
        <v>61422</v>
      </c>
      <c r="G61" s="24" t="s">
        <v>981</v>
      </c>
      <c r="H61" s="71" t="str">
        <f t="shared" si="5"/>
        <v>100189-61422</v>
      </c>
      <c r="I61" s="23">
        <v>100189</v>
      </c>
      <c r="J61" s="24" t="s">
        <v>976</v>
      </c>
      <c r="K61" s="24" t="s">
        <v>19</v>
      </c>
      <c r="L61" s="24" t="s">
        <v>977</v>
      </c>
      <c r="M61" s="24" t="s">
        <v>21</v>
      </c>
      <c r="N61" s="25">
        <v>45108</v>
      </c>
      <c r="O61" s="25">
        <v>45473</v>
      </c>
      <c r="P61" s="10"/>
      <c r="Q61" s="10"/>
      <c r="R61" s="10"/>
      <c r="S61" s="11"/>
      <c r="T61" s="14"/>
      <c r="U61" s="14"/>
      <c r="V61" s="14"/>
      <c r="W61" s="14"/>
      <c r="X61" s="18"/>
      <c r="Y61" s="18"/>
      <c r="Z61" s="18">
        <v>67.319999999999993</v>
      </c>
      <c r="AA61" s="18" t="s">
        <v>1643</v>
      </c>
      <c r="AB61" s="6"/>
      <c r="AC61" s="26">
        <v>237</v>
      </c>
      <c r="AD61" s="26">
        <v>71</v>
      </c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>
        <f t="shared" si="6"/>
        <v>71</v>
      </c>
      <c r="BI61" s="6">
        <f>Z61</f>
        <v>67.319999999999993</v>
      </c>
      <c r="BJ61" s="6">
        <f t="shared" si="7"/>
        <v>83.61</v>
      </c>
      <c r="BM61" s="6">
        <f t="shared" si="8"/>
        <v>83.61</v>
      </c>
      <c r="BN61" s="6">
        <f t="shared" si="9"/>
        <v>16.290000000000006</v>
      </c>
      <c r="BO61" s="82">
        <f t="shared" si="10"/>
        <v>0.19483315392895595</v>
      </c>
      <c r="BP61" s="6">
        <f t="shared" si="1"/>
        <v>15954.839999999998</v>
      </c>
      <c r="BQ61" s="6">
        <f t="shared" si="2"/>
        <v>19815.57</v>
      </c>
      <c r="BU61" s="6">
        <f t="shared" si="11"/>
        <v>87.98</v>
      </c>
      <c r="BX61" s="6">
        <f t="shared" si="13"/>
        <v>87.98</v>
      </c>
      <c r="BY61" s="6">
        <f t="shared" si="14"/>
        <v>20.660000000000011</v>
      </c>
      <c r="BZ61" s="82">
        <f t="shared" si="15"/>
        <v>0.23482609684019107</v>
      </c>
      <c r="CA61" s="6">
        <f t="shared" si="3"/>
        <v>15954.839999999998</v>
      </c>
      <c r="CB61" s="6">
        <f t="shared" si="4"/>
        <v>20851.260000000002</v>
      </c>
      <c r="CF61" s="82"/>
      <c r="CG61" s="6">
        <f t="shared" si="16"/>
        <v>4779.7199999999993</v>
      </c>
      <c r="CH61" s="6">
        <f t="shared" si="17"/>
        <v>5936.31</v>
      </c>
      <c r="CL61" s="82"/>
      <c r="CM61" s="6">
        <f t="shared" si="18"/>
        <v>4779.7199999999993</v>
      </c>
      <c r="CN61" s="6">
        <f t="shared" si="19"/>
        <v>6246.58</v>
      </c>
    </row>
    <row r="62" spans="1:92" x14ac:dyDescent="0.25">
      <c r="A62" s="22">
        <v>59</v>
      </c>
      <c r="B62" s="23">
        <v>58</v>
      </c>
      <c r="C62" s="24" t="s">
        <v>14</v>
      </c>
      <c r="D62" s="53" t="s">
        <v>982</v>
      </c>
      <c r="E62" s="23">
        <v>406831</v>
      </c>
      <c r="F62" s="23">
        <v>61411</v>
      </c>
      <c r="G62" s="24" t="s">
        <v>983</v>
      </c>
      <c r="H62" s="71" t="str">
        <f t="shared" si="5"/>
        <v>100189-61411</v>
      </c>
      <c r="I62" s="23">
        <v>100189</v>
      </c>
      <c r="J62" s="24" t="s">
        <v>976</v>
      </c>
      <c r="K62" s="24" t="s">
        <v>19</v>
      </c>
      <c r="L62" s="24" t="s">
        <v>977</v>
      </c>
      <c r="M62" s="24" t="s">
        <v>21</v>
      </c>
      <c r="N62" s="25">
        <v>45108</v>
      </c>
      <c r="O62" s="25">
        <v>45473</v>
      </c>
      <c r="P62" s="10"/>
      <c r="Q62" s="10"/>
      <c r="R62" s="10"/>
      <c r="S62" s="11"/>
      <c r="T62" s="14"/>
      <c r="U62" s="14"/>
      <c r="V62" s="14" t="e">
        <f>VLOOKUP(E62,#REF!,14,FALSE)</f>
        <v>#REF!</v>
      </c>
      <c r="W62" s="14"/>
      <c r="X62" s="18"/>
      <c r="Y62" s="18"/>
      <c r="Z62" s="18">
        <v>73.319999999999993</v>
      </c>
      <c r="AA62" s="18" t="s">
        <v>1671</v>
      </c>
      <c r="AB62" s="6"/>
      <c r="AC62" s="26">
        <v>280</v>
      </c>
      <c r="AD62" s="26">
        <v>84</v>
      </c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>
        <f t="shared" si="6"/>
        <v>84</v>
      </c>
      <c r="BI62" s="6">
        <f>Z62</f>
        <v>73.319999999999993</v>
      </c>
      <c r="BJ62" s="6">
        <f t="shared" si="7"/>
        <v>91.070000000000007</v>
      </c>
      <c r="BL62" s="48">
        <f>VLOOKUP(H62,[1]NOI!F:K,6,FALSE)*-1</f>
        <v>-3.03</v>
      </c>
      <c r="BM62" s="6">
        <f t="shared" si="8"/>
        <v>88.04</v>
      </c>
      <c r="BN62" s="6">
        <f t="shared" si="9"/>
        <v>17.750000000000014</v>
      </c>
      <c r="BO62" s="82">
        <f t="shared" si="10"/>
        <v>0.1949050181179314</v>
      </c>
      <c r="BP62" s="6">
        <f t="shared" si="1"/>
        <v>20529.599999999999</v>
      </c>
      <c r="BQ62" s="6">
        <f t="shared" si="2"/>
        <v>25499.600000000002</v>
      </c>
      <c r="BU62" s="6">
        <f t="shared" si="11"/>
        <v>95.83</v>
      </c>
      <c r="BW62" s="48">
        <f t="shared" ref="BW62:BW63" si="26">BL62</f>
        <v>-3.03</v>
      </c>
      <c r="BX62" s="6">
        <f t="shared" si="13"/>
        <v>92.8</v>
      </c>
      <c r="BY62" s="6">
        <f t="shared" si="14"/>
        <v>22.510000000000005</v>
      </c>
      <c r="BZ62" s="82">
        <f t="shared" si="15"/>
        <v>0.23489512678701874</v>
      </c>
      <c r="CA62" s="6">
        <f t="shared" si="3"/>
        <v>20529.599999999999</v>
      </c>
      <c r="CB62" s="6">
        <f t="shared" si="4"/>
        <v>26832.399999999998</v>
      </c>
      <c r="CF62" s="82"/>
      <c r="CG62" s="6">
        <f t="shared" si="16"/>
        <v>6158.8799999999992</v>
      </c>
      <c r="CH62" s="6">
        <f t="shared" si="17"/>
        <v>7649.880000000001</v>
      </c>
      <c r="CL62" s="82"/>
      <c r="CM62" s="6">
        <f t="shared" si="18"/>
        <v>6158.8799999999992</v>
      </c>
      <c r="CN62" s="6">
        <f t="shared" si="19"/>
        <v>8049.72</v>
      </c>
    </row>
    <row r="63" spans="1:92" x14ac:dyDescent="0.25">
      <c r="A63" s="22">
        <v>60</v>
      </c>
      <c r="B63" s="23">
        <v>59</v>
      </c>
      <c r="C63" s="24" t="s">
        <v>14</v>
      </c>
      <c r="D63" s="53" t="s">
        <v>984</v>
      </c>
      <c r="E63" s="23">
        <v>406945</v>
      </c>
      <c r="F63" s="23">
        <v>61419</v>
      </c>
      <c r="G63" s="24" t="s">
        <v>985</v>
      </c>
      <c r="H63" s="71" t="str">
        <f t="shared" si="5"/>
        <v>100189-61419</v>
      </c>
      <c r="I63" s="23">
        <v>100189</v>
      </c>
      <c r="J63" s="24" t="s">
        <v>976</v>
      </c>
      <c r="K63" s="24" t="s">
        <v>19</v>
      </c>
      <c r="L63" s="24" t="s">
        <v>977</v>
      </c>
      <c r="M63" s="24" t="s">
        <v>21</v>
      </c>
      <c r="N63" s="25">
        <v>45108</v>
      </c>
      <c r="O63" s="25">
        <v>45473</v>
      </c>
      <c r="P63" s="10"/>
      <c r="Q63" s="10"/>
      <c r="R63" s="10"/>
      <c r="S63" s="11"/>
      <c r="T63" s="14"/>
      <c r="U63" s="14"/>
      <c r="V63" s="14" t="e">
        <f>VLOOKUP(E63,#REF!,14,FALSE)</f>
        <v>#REF!</v>
      </c>
      <c r="W63" s="14"/>
      <c r="X63" s="18"/>
      <c r="Y63" s="18"/>
      <c r="Z63" s="18">
        <v>73.319999999999993</v>
      </c>
      <c r="AA63" s="18" t="s">
        <v>1671</v>
      </c>
      <c r="AB63" s="6"/>
      <c r="AC63" s="26">
        <v>187</v>
      </c>
      <c r="AD63" s="26">
        <v>56</v>
      </c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>
        <f t="shared" si="6"/>
        <v>56</v>
      </c>
      <c r="BI63" s="6">
        <f>Z63</f>
        <v>73.319999999999993</v>
      </c>
      <c r="BJ63" s="6">
        <f t="shared" si="7"/>
        <v>91.070000000000007</v>
      </c>
      <c r="BL63" s="48">
        <f>VLOOKUP(H63,[1]NOI!F:K,6,FALSE)*-1</f>
        <v>-3.78</v>
      </c>
      <c r="BM63" s="6">
        <f t="shared" si="8"/>
        <v>87.29</v>
      </c>
      <c r="BN63" s="6">
        <f t="shared" si="9"/>
        <v>17.750000000000014</v>
      </c>
      <c r="BO63" s="82">
        <f t="shared" si="10"/>
        <v>0.1949050181179314</v>
      </c>
      <c r="BP63" s="6">
        <f t="shared" si="1"/>
        <v>13710.839999999998</v>
      </c>
      <c r="BQ63" s="6">
        <f t="shared" si="2"/>
        <v>17030.09</v>
      </c>
      <c r="BU63" s="6">
        <f t="shared" si="11"/>
        <v>95.83</v>
      </c>
      <c r="BW63" s="48">
        <f t="shared" si="26"/>
        <v>-3.78</v>
      </c>
      <c r="BX63" s="6">
        <f t="shared" si="13"/>
        <v>92.05</v>
      </c>
      <c r="BY63" s="6">
        <f t="shared" si="14"/>
        <v>22.510000000000005</v>
      </c>
      <c r="BZ63" s="82">
        <f t="shared" si="15"/>
        <v>0.23489512678701874</v>
      </c>
      <c r="CA63" s="6">
        <f t="shared" si="3"/>
        <v>13710.839999999998</v>
      </c>
      <c r="CB63" s="6">
        <f t="shared" si="4"/>
        <v>17920.21</v>
      </c>
      <c r="CF63" s="82"/>
      <c r="CG63" s="6">
        <f t="shared" si="16"/>
        <v>4105.92</v>
      </c>
      <c r="CH63" s="6">
        <f t="shared" si="17"/>
        <v>5099.92</v>
      </c>
      <c r="CL63" s="82"/>
      <c r="CM63" s="6">
        <f t="shared" si="18"/>
        <v>4105.92</v>
      </c>
      <c r="CN63" s="6">
        <f t="shared" si="19"/>
        <v>5366.48</v>
      </c>
    </row>
    <row r="64" spans="1:92" x14ac:dyDescent="0.25">
      <c r="A64" s="22">
        <v>61</v>
      </c>
      <c r="B64" s="23">
        <v>60</v>
      </c>
      <c r="C64" s="24" t="s">
        <v>14</v>
      </c>
      <c r="D64" s="53" t="s">
        <v>986</v>
      </c>
      <c r="E64" s="23">
        <v>134152</v>
      </c>
      <c r="F64" s="24" t="s">
        <v>987</v>
      </c>
      <c r="G64" s="24" t="s">
        <v>988</v>
      </c>
      <c r="H64" s="71" t="str">
        <f t="shared" si="5"/>
        <v>100180-MF7201W</v>
      </c>
      <c r="I64" s="23">
        <v>100180</v>
      </c>
      <c r="J64" s="24" t="s">
        <v>989</v>
      </c>
      <c r="K64" s="24" t="s">
        <v>19</v>
      </c>
      <c r="L64" s="24" t="s">
        <v>990</v>
      </c>
      <c r="M64" s="24" t="s">
        <v>21</v>
      </c>
      <c r="N64" s="25">
        <v>45108</v>
      </c>
      <c r="O64" s="25">
        <v>45473</v>
      </c>
      <c r="P64" s="10"/>
      <c r="Q64" s="10"/>
      <c r="R64" s="10">
        <v>13.5</v>
      </c>
      <c r="S64" s="11" t="s">
        <v>1692</v>
      </c>
      <c r="T64" s="14"/>
      <c r="U64" s="14"/>
      <c r="V64" s="14">
        <v>13.5</v>
      </c>
      <c r="W64" s="14"/>
      <c r="X64" s="18"/>
      <c r="Y64" s="18"/>
      <c r="Z64" s="18"/>
      <c r="AA64" s="18"/>
      <c r="AB64" s="6"/>
      <c r="AC64" s="26">
        <v>696</v>
      </c>
      <c r="AD64" s="26"/>
      <c r="AE64" s="26">
        <v>6</v>
      </c>
      <c r="AF64" s="26">
        <v>16</v>
      </c>
      <c r="AG64" s="26">
        <v>50</v>
      </c>
      <c r="AH64" s="26">
        <v>1</v>
      </c>
      <c r="AI64" s="26"/>
      <c r="AJ64" s="26">
        <v>1</v>
      </c>
      <c r="AK64" s="26"/>
      <c r="AL64" s="26"/>
      <c r="AM64" s="26"/>
      <c r="AN64" s="26">
        <v>3</v>
      </c>
      <c r="AO64" s="26"/>
      <c r="AP64" s="26">
        <v>54</v>
      </c>
      <c r="AQ64" s="26"/>
      <c r="AR64" s="26"/>
      <c r="AS64" s="26"/>
      <c r="AT64" s="26"/>
      <c r="AU64" s="26">
        <v>9</v>
      </c>
      <c r="AV64" s="26"/>
      <c r="AW64" s="26"/>
      <c r="AX64" s="26"/>
      <c r="AY64" s="26">
        <v>88</v>
      </c>
      <c r="AZ64" s="26"/>
      <c r="BA64" s="26"/>
      <c r="BB64" s="26"/>
      <c r="BC64" s="26"/>
      <c r="BD64" s="26"/>
      <c r="BE64" s="26"/>
      <c r="BF64" s="26"/>
      <c r="BG64" s="26"/>
      <c r="BH64" s="26">
        <f t="shared" si="6"/>
        <v>228</v>
      </c>
      <c r="BI64" s="6">
        <f>V64</f>
        <v>13.5</v>
      </c>
      <c r="BJ64" s="6">
        <f t="shared" si="7"/>
        <v>16.760000000000002</v>
      </c>
      <c r="BM64" s="6">
        <f t="shared" si="8"/>
        <v>16.760000000000002</v>
      </c>
      <c r="BN64" s="6">
        <f t="shared" si="9"/>
        <v>3.2600000000000016</v>
      </c>
      <c r="BO64" s="82">
        <f t="shared" si="10"/>
        <v>0.19451073985680198</v>
      </c>
      <c r="BP64" s="6">
        <f t="shared" si="1"/>
        <v>9396</v>
      </c>
      <c r="BQ64" s="6">
        <f t="shared" si="2"/>
        <v>11664.960000000001</v>
      </c>
      <c r="BU64" s="6">
        <f t="shared" si="11"/>
        <v>17.630000000000003</v>
      </c>
      <c r="BX64" s="6">
        <f t="shared" si="13"/>
        <v>17.630000000000003</v>
      </c>
      <c r="BY64" s="6">
        <f t="shared" si="14"/>
        <v>4.1300000000000026</v>
      </c>
      <c r="BZ64" s="82">
        <f t="shared" si="15"/>
        <v>0.23425978445830981</v>
      </c>
      <c r="CA64" s="6">
        <f t="shared" si="3"/>
        <v>9396</v>
      </c>
      <c r="CB64" s="6">
        <f t="shared" si="4"/>
        <v>12270.480000000001</v>
      </c>
      <c r="CF64" s="82"/>
      <c r="CG64" s="6">
        <f t="shared" si="16"/>
        <v>3078</v>
      </c>
      <c r="CH64" s="6">
        <f t="shared" si="17"/>
        <v>3821.28</v>
      </c>
      <c r="CL64" s="82"/>
      <c r="CM64" s="6">
        <f t="shared" si="18"/>
        <v>3078</v>
      </c>
      <c r="CN64" s="6">
        <f t="shared" si="19"/>
        <v>4019.6400000000008</v>
      </c>
    </row>
    <row r="65" spans="1:92" x14ac:dyDescent="0.25">
      <c r="A65" s="22">
        <v>62</v>
      </c>
      <c r="B65" s="23">
        <v>61</v>
      </c>
      <c r="C65" s="24" t="s">
        <v>14</v>
      </c>
      <c r="D65" s="53" t="s">
        <v>991</v>
      </c>
      <c r="E65" s="23">
        <v>101144</v>
      </c>
      <c r="F65" s="23">
        <v>70247811578</v>
      </c>
      <c r="G65" s="24" t="s">
        <v>992</v>
      </c>
      <c r="H65" s="71" t="str">
        <f t="shared" si="5"/>
        <v>100201-70247811578</v>
      </c>
      <c r="I65" s="23">
        <v>100201</v>
      </c>
      <c r="J65" s="24" t="s">
        <v>993</v>
      </c>
      <c r="K65" s="24" t="s">
        <v>19</v>
      </c>
      <c r="L65" s="24" t="s">
        <v>311</v>
      </c>
      <c r="M65" s="24" t="s">
        <v>21</v>
      </c>
      <c r="N65" s="25">
        <v>45108</v>
      </c>
      <c r="O65" s="25">
        <v>45473</v>
      </c>
      <c r="P65" s="10"/>
      <c r="Q65" s="10"/>
      <c r="R65" s="10"/>
      <c r="S65" s="74" t="s">
        <v>1734</v>
      </c>
      <c r="T65" s="14"/>
      <c r="U65" s="14"/>
      <c r="V65" s="14"/>
      <c r="W65" s="14"/>
      <c r="X65" s="18"/>
      <c r="Y65" s="18"/>
      <c r="Z65" s="18">
        <v>33.9</v>
      </c>
      <c r="AA65" s="18" t="s">
        <v>1643</v>
      </c>
      <c r="AB65" s="6"/>
      <c r="AC65" s="26">
        <v>3633</v>
      </c>
      <c r="AD65" s="26">
        <v>33</v>
      </c>
      <c r="AE65" s="26">
        <v>3</v>
      </c>
      <c r="AF65" s="26"/>
      <c r="AG65" s="26"/>
      <c r="AH65" s="26"/>
      <c r="AI65" s="26">
        <v>275</v>
      </c>
      <c r="AJ65" s="26">
        <v>11</v>
      </c>
      <c r="AK65" s="26">
        <v>572</v>
      </c>
      <c r="AL65" s="26"/>
      <c r="AM65" s="26"/>
      <c r="AN65" s="26"/>
      <c r="AO65" s="26"/>
      <c r="AP65" s="26"/>
      <c r="AQ65" s="26">
        <v>3</v>
      </c>
      <c r="AR65" s="26">
        <v>6</v>
      </c>
      <c r="AS65" s="26"/>
      <c r="AT65" s="26">
        <v>20</v>
      </c>
      <c r="AU65" s="26"/>
      <c r="AV65" s="26">
        <v>80</v>
      </c>
      <c r="AW65" s="26"/>
      <c r="AX65" s="26"/>
      <c r="AY65" s="26"/>
      <c r="AZ65" s="26"/>
      <c r="BA65" s="26">
        <v>48</v>
      </c>
      <c r="BB65" s="26"/>
      <c r="BC65" s="26"/>
      <c r="BD65" s="26">
        <v>147</v>
      </c>
      <c r="BE65" s="26"/>
      <c r="BF65" s="26"/>
      <c r="BG65" s="26"/>
      <c r="BH65" s="26">
        <f t="shared" si="6"/>
        <v>1198</v>
      </c>
      <c r="BI65" s="6">
        <f>Z65</f>
        <v>33.9</v>
      </c>
      <c r="BJ65" s="6">
        <f t="shared" si="7"/>
        <v>42.1</v>
      </c>
      <c r="BM65" s="6">
        <f t="shared" si="8"/>
        <v>42.1</v>
      </c>
      <c r="BN65" s="6">
        <f t="shared" si="9"/>
        <v>8.2000000000000028</v>
      </c>
      <c r="BO65" s="82">
        <f t="shared" si="10"/>
        <v>0.19477434679334923</v>
      </c>
      <c r="BP65" s="6">
        <f t="shared" si="1"/>
        <v>123158.7</v>
      </c>
      <c r="BQ65" s="6">
        <f t="shared" si="2"/>
        <v>152949.30000000002</v>
      </c>
      <c r="BU65" s="6">
        <f t="shared" si="11"/>
        <v>44.3</v>
      </c>
      <c r="BX65" s="6">
        <f t="shared" si="13"/>
        <v>44.3</v>
      </c>
      <c r="BY65" s="6">
        <f t="shared" si="14"/>
        <v>10.399999999999999</v>
      </c>
      <c r="BZ65" s="82">
        <f t="shared" si="15"/>
        <v>0.23476297968397289</v>
      </c>
      <c r="CA65" s="6">
        <f t="shared" si="3"/>
        <v>123158.7</v>
      </c>
      <c r="CB65" s="6">
        <f t="shared" si="4"/>
        <v>160941.9</v>
      </c>
      <c r="CF65" s="82"/>
      <c r="CG65" s="6">
        <f t="shared" si="16"/>
        <v>40612.199999999997</v>
      </c>
      <c r="CH65" s="6">
        <f t="shared" si="17"/>
        <v>50435.8</v>
      </c>
      <c r="CL65" s="82"/>
      <c r="CM65" s="6">
        <f t="shared" si="18"/>
        <v>40612.199999999997</v>
      </c>
      <c r="CN65" s="6">
        <f t="shared" si="19"/>
        <v>53071.399999999994</v>
      </c>
    </row>
    <row r="66" spans="1:92" x14ac:dyDescent="0.25">
      <c r="A66" s="22">
        <v>63</v>
      </c>
      <c r="B66" s="23">
        <v>62</v>
      </c>
      <c r="C66" s="24" t="s">
        <v>14</v>
      </c>
      <c r="D66" s="53" t="s">
        <v>994</v>
      </c>
      <c r="E66" s="23">
        <v>113205</v>
      </c>
      <c r="F66" s="23">
        <v>70247810960</v>
      </c>
      <c r="G66" s="24" t="s">
        <v>995</v>
      </c>
      <c r="H66" s="71" t="str">
        <f t="shared" si="5"/>
        <v>100201-70247810960</v>
      </c>
      <c r="I66" s="23">
        <v>100201</v>
      </c>
      <c r="J66" s="24" t="s">
        <v>993</v>
      </c>
      <c r="K66" s="24" t="s">
        <v>19</v>
      </c>
      <c r="L66" s="24" t="s">
        <v>276</v>
      </c>
      <c r="M66" s="24" t="s">
        <v>21</v>
      </c>
      <c r="N66" s="25">
        <v>45108</v>
      </c>
      <c r="O66" s="25">
        <v>45473</v>
      </c>
      <c r="P66" s="10"/>
      <c r="Q66" s="10"/>
      <c r="R66" s="10"/>
      <c r="S66" s="74" t="s">
        <v>1734</v>
      </c>
      <c r="T66" s="14"/>
      <c r="U66" s="14"/>
      <c r="V66" s="14"/>
      <c r="W66" s="14"/>
      <c r="X66" s="18"/>
      <c r="Y66" s="18"/>
      <c r="Z66" s="18">
        <v>33.9</v>
      </c>
      <c r="AA66" s="18" t="s">
        <v>1643</v>
      </c>
      <c r="AB66" s="6"/>
      <c r="AC66" s="26">
        <v>5713</v>
      </c>
      <c r="AD66" s="26"/>
      <c r="AE66" s="26">
        <v>205</v>
      </c>
      <c r="AF66" s="26">
        <v>193</v>
      </c>
      <c r="AG66" s="26"/>
      <c r="AH66" s="26"/>
      <c r="AI66" s="26">
        <v>199</v>
      </c>
      <c r="AJ66" s="26"/>
      <c r="AK66" s="26"/>
      <c r="AL66" s="26">
        <v>2</v>
      </c>
      <c r="AM66" s="26"/>
      <c r="AN66" s="26"/>
      <c r="AO66" s="26"/>
      <c r="AP66" s="26"/>
      <c r="AQ66" s="26"/>
      <c r="AR66" s="26">
        <v>135</v>
      </c>
      <c r="AS66" s="26"/>
      <c r="AT66" s="26"/>
      <c r="AU66" s="26"/>
      <c r="AV66" s="26"/>
      <c r="AW66" s="26">
        <v>532</v>
      </c>
      <c r="AX66" s="26">
        <v>166</v>
      </c>
      <c r="AY66" s="26"/>
      <c r="AZ66" s="26"/>
      <c r="BA66" s="26">
        <v>8</v>
      </c>
      <c r="BB66" s="26">
        <v>111</v>
      </c>
      <c r="BC66" s="26"/>
      <c r="BD66" s="26">
        <v>39</v>
      </c>
      <c r="BE66" s="26"/>
      <c r="BF66" s="26">
        <v>184</v>
      </c>
      <c r="BG66" s="26"/>
      <c r="BH66" s="26">
        <f t="shared" si="6"/>
        <v>1774</v>
      </c>
      <c r="BI66" s="6">
        <f>Z66</f>
        <v>33.9</v>
      </c>
      <c r="BJ66" s="6">
        <f t="shared" si="7"/>
        <v>42.1</v>
      </c>
      <c r="BM66" s="6">
        <f t="shared" si="8"/>
        <v>42.1</v>
      </c>
      <c r="BN66" s="6">
        <f t="shared" si="9"/>
        <v>8.2000000000000028</v>
      </c>
      <c r="BO66" s="82">
        <f t="shared" si="10"/>
        <v>0.19477434679334923</v>
      </c>
      <c r="BP66" s="6">
        <f t="shared" si="1"/>
        <v>193670.69999999998</v>
      </c>
      <c r="BQ66" s="6">
        <f t="shared" si="2"/>
        <v>240517.30000000002</v>
      </c>
      <c r="BU66" s="6">
        <f t="shared" si="11"/>
        <v>44.3</v>
      </c>
      <c r="BX66" s="6">
        <f t="shared" si="13"/>
        <v>44.3</v>
      </c>
      <c r="BY66" s="6">
        <f t="shared" si="14"/>
        <v>10.399999999999999</v>
      </c>
      <c r="BZ66" s="82">
        <f t="shared" si="15"/>
        <v>0.23476297968397289</v>
      </c>
      <c r="CA66" s="6">
        <f t="shared" si="3"/>
        <v>193670.69999999998</v>
      </c>
      <c r="CB66" s="6">
        <f t="shared" si="4"/>
        <v>253085.9</v>
      </c>
      <c r="CF66" s="82"/>
      <c r="CG66" s="6">
        <f t="shared" si="16"/>
        <v>60138.6</v>
      </c>
      <c r="CH66" s="6">
        <f t="shared" si="17"/>
        <v>74685.400000000009</v>
      </c>
      <c r="CL66" s="82"/>
      <c r="CM66" s="6">
        <f t="shared" si="18"/>
        <v>60138.6</v>
      </c>
      <c r="CN66" s="6">
        <f t="shared" si="19"/>
        <v>78588.2</v>
      </c>
    </row>
    <row r="67" spans="1:92" x14ac:dyDescent="0.25">
      <c r="A67" s="22">
        <v>64</v>
      </c>
      <c r="B67" s="23">
        <v>63</v>
      </c>
      <c r="C67" s="24" t="s">
        <v>14</v>
      </c>
      <c r="D67" s="53" t="s">
        <v>996</v>
      </c>
      <c r="E67" s="23">
        <v>113196</v>
      </c>
      <c r="F67" s="75" t="s">
        <v>997</v>
      </c>
      <c r="G67" s="24" t="s">
        <v>998</v>
      </c>
      <c r="H67" s="71" t="str">
        <f t="shared" si="5"/>
        <v>100201-517941/70247174796</v>
      </c>
      <c r="I67" s="23">
        <v>100201</v>
      </c>
      <c r="J67" s="24" t="s">
        <v>993</v>
      </c>
      <c r="K67" s="24" t="s">
        <v>19</v>
      </c>
      <c r="L67" s="24" t="s">
        <v>999</v>
      </c>
      <c r="M67" s="24" t="s">
        <v>21</v>
      </c>
      <c r="N67" s="25">
        <v>45108</v>
      </c>
      <c r="O67" s="25">
        <v>45473</v>
      </c>
      <c r="P67" s="10"/>
      <c r="Q67" s="10"/>
      <c r="R67" s="10">
        <v>49.6</v>
      </c>
      <c r="S67" s="74" t="s">
        <v>1641</v>
      </c>
      <c r="T67" s="14"/>
      <c r="U67" s="14"/>
      <c r="V67" s="14"/>
      <c r="W67" s="14"/>
      <c r="X67" s="18"/>
      <c r="Y67" s="18"/>
      <c r="Z67" s="18"/>
      <c r="AA67" s="18"/>
      <c r="AB67" s="6"/>
      <c r="AC67" s="26">
        <v>425</v>
      </c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>
        <v>140</v>
      </c>
      <c r="AX67" s="26"/>
      <c r="AY67" s="26"/>
      <c r="AZ67" s="26"/>
      <c r="BA67" s="26"/>
      <c r="BB67" s="26">
        <v>9</v>
      </c>
      <c r="BC67" s="26"/>
      <c r="BD67" s="26"/>
      <c r="BE67" s="26"/>
      <c r="BF67" s="26"/>
      <c r="BG67" s="26"/>
      <c r="BH67" s="26">
        <f t="shared" si="6"/>
        <v>149</v>
      </c>
      <c r="BI67" s="6">
        <f>R67</f>
        <v>49.6</v>
      </c>
      <c r="BJ67" s="6">
        <f t="shared" si="7"/>
        <v>61.6</v>
      </c>
      <c r="BM67" s="6">
        <f t="shared" si="8"/>
        <v>61.6</v>
      </c>
      <c r="BN67" s="6">
        <f t="shared" si="9"/>
        <v>12</v>
      </c>
      <c r="BO67" s="82">
        <f t="shared" si="10"/>
        <v>0.19480519480519481</v>
      </c>
      <c r="BP67" s="6">
        <f t="shared" ref="BP67:BP130" si="27">BI67*AC67</f>
        <v>21080</v>
      </c>
      <c r="BQ67" s="6">
        <f t="shared" ref="BQ67:BQ130" si="28">(BJ67+BK67)*AC67</f>
        <v>26180</v>
      </c>
      <c r="BU67" s="6">
        <f t="shared" si="11"/>
        <v>64.820000000000007</v>
      </c>
      <c r="BX67" s="6">
        <f t="shared" si="13"/>
        <v>64.820000000000007</v>
      </c>
      <c r="BY67" s="6">
        <f t="shared" si="14"/>
        <v>15.220000000000006</v>
      </c>
      <c r="BZ67" s="82">
        <f t="shared" si="15"/>
        <v>0.23480407281703183</v>
      </c>
      <c r="CA67" s="6">
        <f t="shared" ref="CA67:CA130" si="29">(BI67*AC67)</f>
        <v>21080</v>
      </c>
      <c r="CB67" s="6">
        <f t="shared" ref="CB67:CB130" si="30">(BU67+BV67)*AC67</f>
        <v>27548.500000000004</v>
      </c>
      <c r="CF67" s="82"/>
      <c r="CG67" s="6">
        <f t="shared" si="16"/>
        <v>7390.4000000000005</v>
      </c>
      <c r="CH67" s="6">
        <f t="shared" si="17"/>
        <v>9178.4</v>
      </c>
      <c r="CL67" s="82"/>
      <c r="CM67" s="6">
        <f t="shared" si="18"/>
        <v>7390.4000000000005</v>
      </c>
      <c r="CN67" s="6">
        <f t="shared" si="19"/>
        <v>9658.18</v>
      </c>
    </row>
    <row r="68" spans="1:92" x14ac:dyDescent="0.25">
      <c r="A68" s="22">
        <v>65</v>
      </c>
      <c r="B68" s="23">
        <v>64</v>
      </c>
      <c r="C68" s="24" t="s">
        <v>14</v>
      </c>
      <c r="D68" s="53" t="s">
        <v>1000</v>
      </c>
      <c r="E68" s="23">
        <v>100696</v>
      </c>
      <c r="F68" s="23">
        <v>70247138170</v>
      </c>
      <c r="G68" s="24" t="s">
        <v>1001</v>
      </c>
      <c r="H68" s="71" t="str">
        <f t="shared" ref="H68:H131" si="31">_xlfn.CONCAT(I68,"-",F68)</f>
        <v>100201-70247138170</v>
      </c>
      <c r="I68" s="23">
        <v>100201</v>
      </c>
      <c r="J68" s="24" t="s">
        <v>993</v>
      </c>
      <c r="K68" s="24" t="s">
        <v>19</v>
      </c>
      <c r="L68" s="24" t="s">
        <v>311</v>
      </c>
      <c r="M68" s="24" t="s">
        <v>21</v>
      </c>
      <c r="N68" s="25">
        <v>45108</v>
      </c>
      <c r="O68" s="25">
        <v>45473</v>
      </c>
      <c r="P68" s="10"/>
      <c r="Q68" s="10"/>
      <c r="R68" s="10"/>
      <c r="S68" s="74" t="s">
        <v>1734</v>
      </c>
      <c r="T68" s="14"/>
      <c r="U68" s="14"/>
      <c r="V68" s="14"/>
      <c r="W68" s="14"/>
      <c r="X68" s="18"/>
      <c r="Y68" s="18"/>
      <c r="Z68" s="18">
        <v>29.9</v>
      </c>
      <c r="AA68" s="18" t="s">
        <v>1643</v>
      </c>
      <c r="AB68" s="6"/>
      <c r="AC68" s="26">
        <v>476</v>
      </c>
      <c r="AD68" s="26"/>
      <c r="AE68" s="26">
        <v>9</v>
      </c>
      <c r="AF68" s="26"/>
      <c r="AG68" s="26"/>
      <c r="AH68" s="26"/>
      <c r="AI68" s="26"/>
      <c r="AJ68" s="26"/>
      <c r="AK68" s="26"/>
      <c r="AL68" s="26">
        <v>9</v>
      </c>
      <c r="AM68" s="26"/>
      <c r="AN68" s="26"/>
      <c r="AO68" s="26"/>
      <c r="AP68" s="26">
        <v>2</v>
      </c>
      <c r="AQ68" s="26">
        <v>6</v>
      </c>
      <c r="AR68" s="26">
        <v>26</v>
      </c>
      <c r="AS68" s="26"/>
      <c r="AT68" s="26"/>
      <c r="AU68" s="26">
        <v>23</v>
      </c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>
        <f t="shared" ref="BH68:BH131" si="32">SUM(AD68:BG68)</f>
        <v>75</v>
      </c>
      <c r="BI68" s="6">
        <f t="shared" ref="BI68:BI75" si="33">Z68</f>
        <v>29.9</v>
      </c>
      <c r="BJ68" s="6">
        <f t="shared" ref="BJ68:BJ131" si="34">ROUNDUP(((BI68/0.805)-0.02),2)</f>
        <v>37.129999999999995</v>
      </c>
      <c r="BM68" s="6">
        <f t="shared" ref="BM68:BM131" si="35">BJ68+BK68+BL68</f>
        <v>37.129999999999995</v>
      </c>
      <c r="BN68" s="6">
        <f t="shared" ref="BN68:BN131" si="36">(BJ68+BK68)-BI68</f>
        <v>7.2299999999999969</v>
      </c>
      <c r="BO68" s="82">
        <f t="shared" ref="BO68:BO131" si="37">((BJ68+BK68)-BI68)/(BJ68+BK68)</f>
        <v>0.19472124966334495</v>
      </c>
      <c r="BP68" s="6">
        <f t="shared" si="27"/>
        <v>14232.4</v>
      </c>
      <c r="BQ68" s="6">
        <f t="shared" si="28"/>
        <v>17673.879999999997</v>
      </c>
      <c r="BU68" s="6">
        <f t="shared" ref="BU68:BU131" si="38">ROUNDUP(((BI68/0.765)-0.02),2)</f>
        <v>39.07</v>
      </c>
      <c r="BX68" s="6">
        <f t="shared" ref="BX68:BX131" si="39">BU68+BV68+BW68</f>
        <v>39.07</v>
      </c>
      <c r="BY68" s="6">
        <f t="shared" ref="BY68:BY131" si="40">(BU68+BV68)-BI68</f>
        <v>9.1700000000000017</v>
      </c>
      <c r="BZ68" s="82">
        <f t="shared" ref="BZ68:BZ131" si="41">((BU68+BV68)-BI68)/(BU68+BV68)</f>
        <v>0.23470693626823655</v>
      </c>
      <c r="CA68" s="6">
        <f t="shared" si="29"/>
        <v>14232.4</v>
      </c>
      <c r="CB68" s="6">
        <f t="shared" si="30"/>
        <v>18597.32</v>
      </c>
      <c r="CF68" s="82"/>
      <c r="CG68" s="6">
        <f t="shared" ref="CG68:CG131" si="42">BI68*BH68</f>
        <v>2242.5</v>
      </c>
      <c r="CH68" s="6">
        <f t="shared" ref="CH68:CH131" si="43">(BJ68+BK68)*BH68</f>
        <v>2784.7499999999995</v>
      </c>
      <c r="CL68" s="82"/>
      <c r="CM68" s="6">
        <f t="shared" ref="CM68:CM131" si="44">BI68*BH68</f>
        <v>2242.5</v>
      </c>
      <c r="CN68" s="6">
        <f t="shared" ref="CN68:CN131" si="45">(BU68+BV68)*BH68</f>
        <v>2930.25</v>
      </c>
    </row>
    <row r="69" spans="1:92" x14ac:dyDescent="0.25">
      <c r="A69" s="22">
        <v>66</v>
      </c>
      <c r="B69" s="23">
        <v>65</v>
      </c>
      <c r="C69" s="24" t="s">
        <v>836</v>
      </c>
      <c r="D69" s="52" t="s">
        <v>1002</v>
      </c>
      <c r="E69" s="23">
        <v>141206</v>
      </c>
      <c r="F69" s="24" t="s">
        <v>1697</v>
      </c>
      <c r="G69" s="24" t="s">
        <v>1698</v>
      </c>
      <c r="H69" s="71" t="str">
        <f t="shared" si="31"/>
        <v>100201-10070247129397</v>
      </c>
      <c r="I69" s="23">
        <v>100201</v>
      </c>
      <c r="J69" s="24" t="s">
        <v>993</v>
      </c>
      <c r="K69" s="24" t="s">
        <v>19</v>
      </c>
      <c r="L69" s="24" t="s">
        <v>1699</v>
      </c>
      <c r="M69" s="24" t="s">
        <v>21</v>
      </c>
      <c r="N69" s="25">
        <v>45108</v>
      </c>
      <c r="O69" s="25">
        <v>45473</v>
      </c>
      <c r="P69" s="10"/>
      <c r="Q69" s="10"/>
      <c r="R69" s="10"/>
      <c r="S69" s="74" t="s">
        <v>1734</v>
      </c>
      <c r="T69" s="14"/>
      <c r="U69" s="14"/>
      <c r="V69" s="14"/>
      <c r="W69" s="14"/>
      <c r="X69" s="18"/>
      <c r="Y69" s="18"/>
      <c r="Z69" s="18">
        <v>46.68</v>
      </c>
      <c r="AA69" s="18" t="s">
        <v>1643</v>
      </c>
      <c r="AB69" s="6"/>
      <c r="AC69" s="26">
        <v>150</v>
      </c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>
        <v>117</v>
      </c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>
        <f t="shared" si="32"/>
        <v>117</v>
      </c>
      <c r="BI69" s="6">
        <f t="shared" si="33"/>
        <v>46.68</v>
      </c>
      <c r="BJ69" s="6">
        <f t="shared" si="34"/>
        <v>57.97</v>
      </c>
      <c r="BM69" s="6">
        <f t="shared" si="35"/>
        <v>57.97</v>
      </c>
      <c r="BN69" s="6">
        <f t="shared" si="36"/>
        <v>11.29</v>
      </c>
      <c r="BO69" s="82">
        <f t="shared" si="37"/>
        <v>0.19475590822839398</v>
      </c>
      <c r="BP69" s="6">
        <f t="shared" si="27"/>
        <v>7002</v>
      </c>
      <c r="BQ69" s="6">
        <f t="shared" si="28"/>
        <v>8695.5</v>
      </c>
      <c r="BU69" s="6">
        <f t="shared" si="38"/>
        <v>61</v>
      </c>
      <c r="BX69" s="6">
        <f t="shared" si="39"/>
        <v>61</v>
      </c>
      <c r="BY69" s="6">
        <f t="shared" si="40"/>
        <v>14.32</v>
      </c>
      <c r="BZ69" s="82">
        <f t="shared" si="41"/>
        <v>0.23475409836065575</v>
      </c>
      <c r="CA69" s="6">
        <f t="shared" si="29"/>
        <v>7002</v>
      </c>
      <c r="CB69" s="6">
        <f t="shared" si="30"/>
        <v>9150</v>
      </c>
      <c r="CF69" s="82"/>
      <c r="CG69" s="6">
        <f t="shared" si="42"/>
        <v>5461.56</v>
      </c>
      <c r="CH69" s="6">
        <f t="shared" si="43"/>
        <v>6782.49</v>
      </c>
      <c r="CL69" s="82"/>
      <c r="CM69" s="6">
        <f t="shared" si="44"/>
        <v>5461.56</v>
      </c>
      <c r="CN69" s="6">
        <f t="shared" si="45"/>
        <v>7137</v>
      </c>
    </row>
    <row r="70" spans="1:92" x14ac:dyDescent="0.25">
      <c r="A70" s="22">
        <v>67</v>
      </c>
      <c r="B70" s="23">
        <v>66</v>
      </c>
      <c r="C70" s="24" t="s">
        <v>14</v>
      </c>
      <c r="D70" s="53" t="s">
        <v>1003</v>
      </c>
      <c r="E70" s="23">
        <v>403669</v>
      </c>
      <c r="F70" s="23">
        <v>7516</v>
      </c>
      <c r="G70" s="24" t="s">
        <v>1004</v>
      </c>
      <c r="H70" s="71" t="str">
        <f t="shared" si="31"/>
        <v>100238-7516</v>
      </c>
      <c r="I70" s="23">
        <v>100238</v>
      </c>
      <c r="J70" s="24" t="s">
        <v>1005</v>
      </c>
      <c r="K70" s="24" t="s">
        <v>19</v>
      </c>
      <c r="L70" s="24" t="s">
        <v>1006</v>
      </c>
      <c r="M70" s="24" t="s">
        <v>21</v>
      </c>
      <c r="N70" s="25">
        <v>45108</v>
      </c>
      <c r="O70" s="25">
        <v>45473</v>
      </c>
      <c r="P70" s="10"/>
      <c r="Q70" s="10"/>
      <c r="R70" s="10"/>
      <c r="S70" s="11"/>
      <c r="T70" s="14"/>
      <c r="U70" s="14"/>
      <c r="V70" s="14"/>
      <c r="W70" s="14"/>
      <c r="X70" s="18"/>
      <c r="Y70" s="18"/>
      <c r="Z70" s="66">
        <v>134.4</v>
      </c>
      <c r="AA70" s="18" t="s">
        <v>1732</v>
      </c>
      <c r="AB70" s="6"/>
      <c r="AC70" s="26">
        <v>716</v>
      </c>
      <c r="AD70" s="26"/>
      <c r="AE70" s="26"/>
      <c r="AF70" s="26">
        <v>500</v>
      </c>
      <c r="AG70" s="26"/>
      <c r="AH70" s="26">
        <v>1</v>
      </c>
      <c r="AI70" s="26"/>
      <c r="AJ70" s="26"/>
      <c r="AK70" s="26"/>
      <c r="AL70" s="26"/>
      <c r="AM70" s="26"/>
      <c r="AN70" s="26"/>
      <c r="AO70" s="26"/>
      <c r="AP70" s="26"/>
      <c r="AQ70" s="26">
        <v>5</v>
      </c>
      <c r="AR70" s="26"/>
      <c r="AS70" s="26"/>
      <c r="AT70" s="26"/>
      <c r="AU70" s="26">
        <v>5</v>
      </c>
      <c r="AV70" s="26"/>
      <c r="AW70" s="26"/>
      <c r="AX70" s="26"/>
      <c r="AY70" s="26">
        <v>70</v>
      </c>
      <c r="AZ70" s="26"/>
      <c r="BA70" s="26"/>
      <c r="BB70" s="26">
        <v>1</v>
      </c>
      <c r="BC70" s="26"/>
      <c r="BD70" s="26"/>
      <c r="BE70" s="26"/>
      <c r="BF70" s="26">
        <v>1</v>
      </c>
      <c r="BG70" s="26"/>
      <c r="BH70" s="26">
        <f t="shared" si="32"/>
        <v>583</v>
      </c>
      <c r="BI70" s="6">
        <f t="shared" si="33"/>
        <v>134.4</v>
      </c>
      <c r="BJ70" s="6">
        <f t="shared" si="34"/>
        <v>166.94</v>
      </c>
      <c r="BL70" s="48">
        <f>VLOOKUP(H70,[1]NOI!F:K,6,FALSE)*-1</f>
        <v>-38.46</v>
      </c>
      <c r="BM70" s="6">
        <f t="shared" si="35"/>
        <v>128.47999999999999</v>
      </c>
      <c r="BN70" s="6">
        <f t="shared" si="36"/>
        <v>32.539999999999992</v>
      </c>
      <c r="BO70" s="82">
        <f t="shared" si="37"/>
        <v>0.1949203306577213</v>
      </c>
      <c r="BP70" s="6">
        <f t="shared" si="27"/>
        <v>96230.400000000009</v>
      </c>
      <c r="BQ70" s="6">
        <f t="shared" si="28"/>
        <v>119529.04</v>
      </c>
      <c r="BU70" s="6">
        <f t="shared" si="38"/>
        <v>175.67</v>
      </c>
      <c r="BW70" s="48">
        <f t="shared" ref="BW70:BW75" si="46">BL70</f>
        <v>-38.46</v>
      </c>
      <c r="BX70" s="6">
        <f t="shared" si="39"/>
        <v>137.20999999999998</v>
      </c>
      <c r="BY70" s="6">
        <f t="shared" si="40"/>
        <v>41.269999999999982</v>
      </c>
      <c r="BZ70" s="82">
        <f t="shared" si="41"/>
        <v>0.2349291284795354</v>
      </c>
      <c r="CA70" s="6">
        <f t="shared" si="29"/>
        <v>96230.400000000009</v>
      </c>
      <c r="CB70" s="6">
        <f t="shared" si="30"/>
        <v>125779.71999999999</v>
      </c>
      <c r="CF70" s="82"/>
      <c r="CG70" s="6">
        <f t="shared" si="42"/>
        <v>78355.199999999997</v>
      </c>
      <c r="CH70" s="6">
        <f t="shared" si="43"/>
        <v>97326.02</v>
      </c>
      <c r="CL70" s="82"/>
      <c r="CM70" s="6">
        <f t="shared" si="44"/>
        <v>78355.199999999997</v>
      </c>
      <c r="CN70" s="6">
        <f t="shared" si="45"/>
        <v>102415.60999999999</v>
      </c>
    </row>
    <row r="71" spans="1:92" x14ac:dyDescent="0.25">
      <c r="A71" s="22">
        <v>68</v>
      </c>
      <c r="B71" s="23">
        <v>67</v>
      </c>
      <c r="C71" s="24" t="s">
        <v>14</v>
      </c>
      <c r="D71" s="53" t="s">
        <v>1007</v>
      </c>
      <c r="E71" s="23">
        <v>403671</v>
      </c>
      <c r="F71" s="23">
        <v>7518</v>
      </c>
      <c r="G71" s="24" t="s">
        <v>1008</v>
      </c>
      <c r="H71" s="71" t="str">
        <f t="shared" si="31"/>
        <v>100238-7518</v>
      </c>
      <c r="I71" s="23">
        <v>100238</v>
      </c>
      <c r="J71" s="24" t="s">
        <v>1005</v>
      </c>
      <c r="K71" s="24" t="s">
        <v>19</v>
      </c>
      <c r="L71" s="24" t="s">
        <v>1009</v>
      </c>
      <c r="M71" s="24" t="s">
        <v>21</v>
      </c>
      <c r="N71" s="25">
        <v>45108</v>
      </c>
      <c r="O71" s="25">
        <v>45473</v>
      </c>
      <c r="P71" s="10"/>
      <c r="Q71" s="10"/>
      <c r="R71" s="10"/>
      <c r="S71" s="11"/>
      <c r="T71" s="14"/>
      <c r="U71" s="14"/>
      <c r="V71" s="14"/>
      <c r="W71" s="14"/>
      <c r="X71" s="18"/>
      <c r="Y71" s="18"/>
      <c r="Z71" s="66">
        <v>113.16</v>
      </c>
      <c r="AA71" s="18" t="s">
        <v>1732</v>
      </c>
      <c r="AB71" s="6"/>
      <c r="AC71" s="26">
        <v>506</v>
      </c>
      <c r="AD71" s="26"/>
      <c r="AE71" s="26"/>
      <c r="AF71" s="26"/>
      <c r="AG71" s="26"/>
      <c r="AH71" s="26"/>
      <c r="AI71" s="26"/>
      <c r="AJ71" s="26"/>
      <c r="AK71" s="26">
        <v>59</v>
      </c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>
        <v>44</v>
      </c>
      <c r="AX71" s="26"/>
      <c r="AY71" s="26"/>
      <c r="AZ71" s="26"/>
      <c r="BA71" s="26"/>
      <c r="BB71" s="26"/>
      <c r="BC71" s="26"/>
      <c r="BD71" s="26"/>
      <c r="BE71" s="26"/>
      <c r="BF71" s="26">
        <v>35</v>
      </c>
      <c r="BG71" s="26"/>
      <c r="BH71" s="26">
        <f t="shared" si="32"/>
        <v>138</v>
      </c>
      <c r="BI71" s="6">
        <f t="shared" si="33"/>
        <v>113.16</v>
      </c>
      <c r="BJ71" s="6">
        <f t="shared" si="34"/>
        <v>140.56</v>
      </c>
      <c r="BL71" s="48">
        <f>VLOOKUP(H71,[1]NOI!F:K,6,FALSE)*-1</f>
        <v>-38.46</v>
      </c>
      <c r="BM71" s="6">
        <f t="shared" si="35"/>
        <v>102.1</v>
      </c>
      <c r="BN71" s="6">
        <f t="shared" si="36"/>
        <v>27.400000000000006</v>
      </c>
      <c r="BO71" s="82">
        <f t="shared" si="37"/>
        <v>0.19493454752418898</v>
      </c>
      <c r="BP71" s="6">
        <f t="shared" si="27"/>
        <v>57258.96</v>
      </c>
      <c r="BQ71" s="6">
        <f t="shared" si="28"/>
        <v>71123.360000000001</v>
      </c>
      <c r="BU71" s="6">
        <f t="shared" si="38"/>
        <v>147.91</v>
      </c>
      <c r="BW71" s="48">
        <f t="shared" si="46"/>
        <v>-38.46</v>
      </c>
      <c r="BX71" s="6">
        <f t="shared" si="39"/>
        <v>109.44999999999999</v>
      </c>
      <c r="BY71" s="6">
        <f t="shared" si="40"/>
        <v>34.75</v>
      </c>
      <c r="BZ71" s="82">
        <f t="shared" si="41"/>
        <v>0.23494016631735515</v>
      </c>
      <c r="CA71" s="6">
        <f t="shared" si="29"/>
        <v>57258.96</v>
      </c>
      <c r="CB71" s="6">
        <f t="shared" si="30"/>
        <v>74842.459999999992</v>
      </c>
      <c r="CF71" s="82"/>
      <c r="CG71" s="6">
        <f t="shared" si="42"/>
        <v>15616.08</v>
      </c>
      <c r="CH71" s="6">
        <f t="shared" si="43"/>
        <v>19397.28</v>
      </c>
      <c r="CL71" s="82"/>
      <c r="CM71" s="6">
        <f t="shared" si="44"/>
        <v>15616.08</v>
      </c>
      <c r="CN71" s="6">
        <f t="shared" si="45"/>
        <v>20411.579999999998</v>
      </c>
    </row>
    <row r="72" spans="1:92" x14ac:dyDescent="0.25">
      <c r="A72" s="22">
        <v>69</v>
      </c>
      <c r="B72" s="23">
        <v>68</v>
      </c>
      <c r="C72" s="24" t="s">
        <v>14</v>
      </c>
      <c r="D72" s="53" t="s">
        <v>1010</v>
      </c>
      <c r="E72" s="23">
        <v>403692</v>
      </c>
      <c r="F72" s="23">
        <v>615300</v>
      </c>
      <c r="G72" s="24" t="s">
        <v>1011</v>
      </c>
      <c r="H72" s="71" t="str">
        <f t="shared" si="31"/>
        <v>100238-615300</v>
      </c>
      <c r="I72" s="23">
        <v>100238</v>
      </c>
      <c r="J72" s="24" t="s">
        <v>1005</v>
      </c>
      <c r="K72" s="24" t="s">
        <v>19</v>
      </c>
      <c r="L72" s="24" t="s">
        <v>1012</v>
      </c>
      <c r="M72" s="24" t="s">
        <v>21</v>
      </c>
      <c r="N72" s="25">
        <v>45108</v>
      </c>
      <c r="O72" s="25">
        <v>45473</v>
      </c>
      <c r="P72" s="10"/>
      <c r="Q72" s="10"/>
      <c r="R72" s="10"/>
      <c r="S72" s="11"/>
      <c r="T72" s="14"/>
      <c r="U72" s="14"/>
      <c r="V72" s="14"/>
      <c r="W72" s="14"/>
      <c r="X72" s="18"/>
      <c r="Y72" s="18"/>
      <c r="Z72" s="66">
        <v>79.16</v>
      </c>
      <c r="AA72" s="18" t="s">
        <v>1732</v>
      </c>
      <c r="AB72" s="6"/>
      <c r="AC72" s="26">
        <v>311</v>
      </c>
      <c r="AD72" s="26"/>
      <c r="AE72" s="26">
        <v>10</v>
      </c>
      <c r="AF72" s="26"/>
      <c r="AG72" s="26"/>
      <c r="AH72" s="26"/>
      <c r="AI72" s="26"/>
      <c r="AJ72" s="26">
        <v>78</v>
      </c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>
        <v>1</v>
      </c>
      <c r="BC72" s="26"/>
      <c r="BD72" s="26"/>
      <c r="BE72" s="26"/>
      <c r="BF72" s="26"/>
      <c r="BG72" s="26"/>
      <c r="BH72" s="26">
        <f t="shared" si="32"/>
        <v>89</v>
      </c>
      <c r="BI72" s="6">
        <f t="shared" si="33"/>
        <v>79.16</v>
      </c>
      <c r="BJ72" s="6">
        <f t="shared" si="34"/>
        <v>98.320000000000007</v>
      </c>
      <c r="BL72" s="48">
        <f>VLOOKUP(H72,[1]NOI!F:K,6,FALSE)*-1</f>
        <v>-23.41</v>
      </c>
      <c r="BM72" s="6">
        <f t="shared" si="35"/>
        <v>74.910000000000011</v>
      </c>
      <c r="BN72" s="6">
        <f t="shared" si="36"/>
        <v>19.160000000000011</v>
      </c>
      <c r="BO72" s="82">
        <f t="shared" si="37"/>
        <v>0.19487388120423119</v>
      </c>
      <c r="BP72" s="6">
        <f t="shared" si="27"/>
        <v>24618.76</v>
      </c>
      <c r="BQ72" s="6">
        <f t="shared" si="28"/>
        <v>30577.520000000004</v>
      </c>
      <c r="BU72" s="6">
        <f t="shared" si="38"/>
        <v>103.46000000000001</v>
      </c>
      <c r="BW72" s="48">
        <f t="shared" si="46"/>
        <v>-23.41</v>
      </c>
      <c r="BX72" s="6">
        <f t="shared" si="39"/>
        <v>80.050000000000011</v>
      </c>
      <c r="BY72" s="6">
        <f t="shared" si="40"/>
        <v>24.300000000000011</v>
      </c>
      <c r="BZ72" s="82">
        <f t="shared" si="41"/>
        <v>0.23487338101681818</v>
      </c>
      <c r="CA72" s="6">
        <f t="shared" si="29"/>
        <v>24618.76</v>
      </c>
      <c r="CB72" s="6">
        <f t="shared" si="30"/>
        <v>32176.06</v>
      </c>
      <c r="CF72" s="82"/>
      <c r="CG72" s="6">
        <f t="shared" si="42"/>
        <v>7045.24</v>
      </c>
      <c r="CH72" s="6">
        <f t="shared" si="43"/>
        <v>8750.4800000000014</v>
      </c>
      <c r="CL72" s="82"/>
      <c r="CM72" s="6">
        <f t="shared" si="44"/>
        <v>7045.24</v>
      </c>
      <c r="CN72" s="6">
        <f t="shared" si="45"/>
        <v>9207.94</v>
      </c>
    </row>
    <row r="73" spans="1:92" x14ac:dyDescent="0.25">
      <c r="A73" s="22">
        <v>70</v>
      </c>
      <c r="B73" s="23">
        <v>69</v>
      </c>
      <c r="C73" s="24" t="s">
        <v>14</v>
      </c>
      <c r="D73" s="53" t="s">
        <v>1013</v>
      </c>
      <c r="E73" s="23">
        <v>403749</v>
      </c>
      <c r="F73" s="23">
        <v>625300</v>
      </c>
      <c r="G73" s="24" t="s">
        <v>1014</v>
      </c>
      <c r="H73" s="71" t="str">
        <f t="shared" si="31"/>
        <v>100238-625300</v>
      </c>
      <c r="I73" s="23">
        <v>100238</v>
      </c>
      <c r="J73" s="24" t="s">
        <v>1005</v>
      </c>
      <c r="K73" s="24" t="s">
        <v>19</v>
      </c>
      <c r="L73" s="24" t="s">
        <v>1015</v>
      </c>
      <c r="M73" s="24" t="s">
        <v>21</v>
      </c>
      <c r="N73" s="25">
        <v>45108</v>
      </c>
      <c r="O73" s="25">
        <v>45473</v>
      </c>
      <c r="P73" s="10"/>
      <c r="Q73" s="10"/>
      <c r="R73" s="10"/>
      <c r="S73" s="11"/>
      <c r="T73" s="14"/>
      <c r="U73" s="14"/>
      <c r="V73" s="14"/>
      <c r="W73" s="14"/>
      <c r="X73" s="18"/>
      <c r="Y73" s="18"/>
      <c r="Z73" s="66">
        <v>78.48</v>
      </c>
      <c r="AA73" s="18" t="s">
        <v>1732</v>
      </c>
      <c r="AB73" s="6"/>
      <c r="AC73" s="26">
        <v>693</v>
      </c>
      <c r="AD73" s="26"/>
      <c r="AE73" s="26"/>
      <c r="AF73" s="26">
        <v>180</v>
      </c>
      <c r="AG73" s="26"/>
      <c r="AH73" s="26"/>
      <c r="AI73" s="26"/>
      <c r="AJ73" s="26"/>
      <c r="AK73" s="26">
        <v>53</v>
      </c>
      <c r="AL73" s="26"/>
      <c r="AM73" s="26"/>
      <c r="AN73" s="26"/>
      <c r="AO73" s="26"/>
      <c r="AP73" s="26"/>
      <c r="AQ73" s="26"/>
      <c r="AR73" s="26"/>
      <c r="AS73" s="26"/>
      <c r="AT73" s="26"/>
      <c r="AU73" s="26">
        <v>91</v>
      </c>
      <c r="AV73" s="26"/>
      <c r="AW73" s="26"/>
      <c r="AX73" s="26"/>
      <c r="AY73" s="26">
        <v>32</v>
      </c>
      <c r="AZ73" s="26"/>
      <c r="BA73" s="26">
        <v>18</v>
      </c>
      <c r="BB73" s="26"/>
      <c r="BC73" s="26"/>
      <c r="BD73" s="26">
        <v>15</v>
      </c>
      <c r="BE73" s="26"/>
      <c r="BF73" s="26">
        <v>3</v>
      </c>
      <c r="BG73" s="26"/>
      <c r="BH73" s="26">
        <f t="shared" si="32"/>
        <v>392</v>
      </c>
      <c r="BI73" s="6">
        <f t="shared" si="33"/>
        <v>78.48</v>
      </c>
      <c r="BJ73" s="6">
        <f t="shared" si="34"/>
        <v>97.48</v>
      </c>
      <c r="BL73" s="48">
        <f>VLOOKUP(H73,[1]NOI!F:K,6,FALSE)*-1</f>
        <v>-23.41</v>
      </c>
      <c r="BM73" s="6">
        <f t="shared" si="35"/>
        <v>74.070000000000007</v>
      </c>
      <c r="BN73" s="6">
        <f t="shared" si="36"/>
        <v>19</v>
      </c>
      <c r="BO73" s="82">
        <f t="shared" si="37"/>
        <v>0.19491177677472302</v>
      </c>
      <c r="BP73" s="6">
        <f t="shared" si="27"/>
        <v>54386.64</v>
      </c>
      <c r="BQ73" s="6">
        <f t="shared" si="28"/>
        <v>67553.64</v>
      </c>
      <c r="BU73" s="6">
        <f t="shared" si="38"/>
        <v>102.57000000000001</v>
      </c>
      <c r="BW73" s="48">
        <f t="shared" si="46"/>
        <v>-23.41</v>
      </c>
      <c r="BX73" s="6">
        <f t="shared" si="39"/>
        <v>79.160000000000011</v>
      </c>
      <c r="BY73" s="6">
        <f t="shared" si="40"/>
        <v>24.090000000000003</v>
      </c>
      <c r="BZ73" s="82">
        <f t="shared" si="41"/>
        <v>0.23486399532026911</v>
      </c>
      <c r="CA73" s="6">
        <f t="shared" si="29"/>
        <v>54386.64</v>
      </c>
      <c r="CB73" s="6">
        <f t="shared" si="30"/>
        <v>71081.010000000009</v>
      </c>
      <c r="CF73" s="82"/>
      <c r="CG73" s="6">
        <f t="shared" si="42"/>
        <v>30764.16</v>
      </c>
      <c r="CH73" s="6">
        <f t="shared" si="43"/>
        <v>38212.160000000003</v>
      </c>
      <c r="CL73" s="82"/>
      <c r="CM73" s="6">
        <f t="shared" si="44"/>
        <v>30764.16</v>
      </c>
      <c r="CN73" s="6">
        <f t="shared" si="45"/>
        <v>40207.440000000002</v>
      </c>
    </row>
    <row r="74" spans="1:92" x14ac:dyDescent="0.25">
      <c r="A74" s="22">
        <v>71</v>
      </c>
      <c r="B74" s="23">
        <v>70</v>
      </c>
      <c r="C74" s="24" t="s">
        <v>14</v>
      </c>
      <c r="D74" s="53" t="s">
        <v>1016</v>
      </c>
      <c r="E74" s="23">
        <v>403855</v>
      </c>
      <c r="F74" s="23">
        <v>110452</v>
      </c>
      <c r="G74" s="24" t="s">
        <v>1017</v>
      </c>
      <c r="H74" s="71" t="str">
        <f t="shared" si="31"/>
        <v>100238-110452</v>
      </c>
      <c r="I74" s="23">
        <v>100238</v>
      </c>
      <c r="J74" s="24" t="s">
        <v>1005</v>
      </c>
      <c r="K74" s="24" t="s">
        <v>19</v>
      </c>
      <c r="L74" s="24" t="s">
        <v>1018</v>
      </c>
      <c r="M74" s="24" t="s">
        <v>21</v>
      </c>
      <c r="N74" s="25">
        <v>45108</v>
      </c>
      <c r="O74" s="25">
        <v>45473</v>
      </c>
      <c r="P74" s="10"/>
      <c r="Q74" s="10"/>
      <c r="R74" s="10"/>
      <c r="S74" s="11"/>
      <c r="T74" s="14"/>
      <c r="U74" s="14"/>
      <c r="V74" s="14"/>
      <c r="W74" s="14"/>
      <c r="X74" s="18"/>
      <c r="Y74" s="18"/>
      <c r="Z74" s="66">
        <v>80.069999999999993</v>
      </c>
      <c r="AA74" s="18" t="s">
        <v>1732</v>
      </c>
      <c r="AB74" s="6"/>
      <c r="AC74" s="26">
        <v>1889</v>
      </c>
      <c r="AD74" s="26"/>
      <c r="AE74" s="26"/>
      <c r="AF74" s="26"/>
      <c r="AG74" s="26">
        <v>2</v>
      </c>
      <c r="AH74" s="26"/>
      <c r="AI74" s="26">
        <v>12</v>
      </c>
      <c r="AJ74" s="26"/>
      <c r="AK74" s="26"/>
      <c r="AL74" s="26">
        <v>3</v>
      </c>
      <c r="AM74" s="26"/>
      <c r="AN74" s="26"/>
      <c r="AO74" s="26"/>
      <c r="AP74" s="26">
        <v>126</v>
      </c>
      <c r="AQ74" s="26">
        <v>73</v>
      </c>
      <c r="AR74" s="26"/>
      <c r="AS74" s="26"/>
      <c r="AT74" s="26"/>
      <c r="AU74" s="26"/>
      <c r="AV74" s="26"/>
      <c r="AW74" s="26"/>
      <c r="AX74" s="26"/>
      <c r="AY74" s="26">
        <v>258</v>
      </c>
      <c r="AZ74" s="26"/>
      <c r="BA74" s="26"/>
      <c r="BB74" s="26">
        <v>10</v>
      </c>
      <c r="BC74" s="26"/>
      <c r="BD74" s="26"/>
      <c r="BE74" s="26"/>
      <c r="BF74" s="26"/>
      <c r="BG74" s="26"/>
      <c r="BH74" s="26">
        <f t="shared" si="32"/>
        <v>484</v>
      </c>
      <c r="BI74" s="6">
        <f t="shared" si="33"/>
        <v>80.069999999999993</v>
      </c>
      <c r="BJ74" s="6">
        <f t="shared" si="34"/>
        <v>99.45</v>
      </c>
      <c r="BL74" s="48">
        <f>VLOOKUP(H74,[1]NOI!F:K,6,FALSE)*-1</f>
        <v>-33.270000000000003</v>
      </c>
      <c r="BM74" s="6">
        <f t="shared" si="35"/>
        <v>66.180000000000007</v>
      </c>
      <c r="BN74" s="6">
        <f t="shared" si="36"/>
        <v>19.38000000000001</v>
      </c>
      <c r="BO74" s="82">
        <f t="shared" si="37"/>
        <v>0.19487179487179496</v>
      </c>
      <c r="BP74" s="6">
        <f t="shared" si="27"/>
        <v>151252.22999999998</v>
      </c>
      <c r="BQ74" s="6">
        <f t="shared" si="28"/>
        <v>187861.05000000002</v>
      </c>
      <c r="BU74" s="6">
        <f t="shared" si="38"/>
        <v>104.65</v>
      </c>
      <c r="BW74" s="48">
        <f t="shared" si="46"/>
        <v>-33.270000000000003</v>
      </c>
      <c r="BX74" s="6">
        <f t="shared" si="39"/>
        <v>71.38</v>
      </c>
      <c r="BY74" s="6">
        <f t="shared" si="40"/>
        <v>24.580000000000013</v>
      </c>
      <c r="BZ74" s="82">
        <f t="shared" si="41"/>
        <v>0.23487816531294803</v>
      </c>
      <c r="CA74" s="6">
        <f t="shared" si="29"/>
        <v>151252.22999999998</v>
      </c>
      <c r="CB74" s="6">
        <f t="shared" si="30"/>
        <v>197683.85</v>
      </c>
      <c r="CF74" s="82"/>
      <c r="CG74" s="6">
        <f t="shared" si="42"/>
        <v>38753.879999999997</v>
      </c>
      <c r="CH74" s="6">
        <f t="shared" si="43"/>
        <v>48133.8</v>
      </c>
      <c r="CL74" s="82"/>
      <c r="CM74" s="6">
        <f t="shared" si="44"/>
        <v>38753.879999999997</v>
      </c>
      <c r="CN74" s="6">
        <f t="shared" si="45"/>
        <v>50650.600000000006</v>
      </c>
    </row>
    <row r="75" spans="1:92" x14ac:dyDescent="0.25">
      <c r="A75" s="22">
        <v>72</v>
      </c>
      <c r="B75" s="23">
        <v>71</v>
      </c>
      <c r="C75" s="24" t="s">
        <v>14</v>
      </c>
      <c r="D75" s="53" t="s">
        <v>1019</v>
      </c>
      <c r="E75" s="23">
        <v>404647</v>
      </c>
      <c r="F75" s="23">
        <v>110458</v>
      </c>
      <c r="G75" s="24" t="s">
        <v>1020</v>
      </c>
      <c r="H75" s="71" t="str">
        <f t="shared" si="31"/>
        <v>100238-110458</v>
      </c>
      <c r="I75" s="23">
        <v>100238</v>
      </c>
      <c r="J75" s="24" t="s">
        <v>1005</v>
      </c>
      <c r="K75" s="24" t="s">
        <v>19</v>
      </c>
      <c r="L75" s="24" t="s">
        <v>1021</v>
      </c>
      <c r="M75" s="24" t="s">
        <v>21</v>
      </c>
      <c r="N75" s="25">
        <v>45108</v>
      </c>
      <c r="O75" s="25">
        <v>45473</v>
      </c>
      <c r="P75" s="10"/>
      <c r="Q75" s="10"/>
      <c r="R75" s="10"/>
      <c r="S75" s="11"/>
      <c r="T75" s="14"/>
      <c r="U75" s="14"/>
      <c r="V75" s="14"/>
      <c r="W75" s="14"/>
      <c r="X75" s="18"/>
      <c r="Y75" s="18"/>
      <c r="Z75" s="66">
        <v>89.25</v>
      </c>
      <c r="AA75" s="18" t="s">
        <v>1732</v>
      </c>
      <c r="AB75" s="6"/>
      <c r="AC75" s="26">
        <v>2052</v>
      </c>
      <c r="AD75" s="26"/>
      <c r="AE75" s="26">
        <v>7</v>
      </c>
      <c r="AF75" s="26"/>
      <c r="AG75" s="26"/>
      <c r="AH75" s="26"/>
      <c r="AI75" s="26"/>
      <c r="AJ75" s="26">
        <v>6</v>
      </c>
      <c r="AK75" s="26"/>
      <c r="AL75" s="26"/>
      <c r="AM75" s="26">
        <v>302</v>
      </c>
      <c r="AN75" s="26"/>
      <c r="AO75" s="26"/>
      <c r="AP75" s="26"/>
      <c r="AQ75" s="26">
        <v>8</v>
      </c>
      <c r="AR75" s="26"/>
      <c r="AS75" s="26"/>
      <c r="AT75" s="26"/>
      <c r="AU75" s="26"/>
      <c r="AV75" s="26"/>
      <c r="AW75" s="26"/>
      <c r="AX75" s="26">
        <v>80</v>
      </c>
      <c r="AY75" s="26">
        <v>68</v>
      </c>
      <c r="AZ75" s="26"/>
      <c r="BA75" s="26">
        <v>4</v>
      </c>
      <c r="BB75" s="26">
        <v>1</v>
      </c>
      <c r="BC75" s="26"/>
      <c r="BD75" s="26"/>
      <c r="BE75" s="26"/>
      <c r="BF75" s="26">
        <v>178</v>
      </c>
      <c r="BG75" s="26"/>
      <c r="BH75" s="26">
        <f t="shared" si="32"/>
        <v>654</v>
      </c>
      <c r="BI75" s="6">
        <f t="shared" si="33"/>
        <v>89.25</v>
      </c>
      <c r="BJ75" s="6">
        <f t="shared" si="34"/>
        <v>110.85000000000001</v>
      </c>
      <c r="BL75" s="48">
        <f>VLOOKUP(H75,[1]NOI!F:K,6,FALSE)*-1</f>
        <v>-40.35</v>
      </c>
      <c r="BM75" s="6">
        <f t="shared" si="35"/>
        <v>70.5</v>
      </c>
      <c r="BN75" s="6">
        <f t="shared" si="36"/>
        <v>21.600000000000009</v>
      </c>
      <c r="BO75" s="82">
        <f t="shared" si="37"/>
        <v>0.19485791610284173</v>
      </c>
      <c r="BP75" s="6">
        <f t="shared" si="27"/>
        <v>183141</v>
      </c>
      <c r="BQ75" s="6">
        <f t="shared" si="28"/>
        <v>227464.2</v>
      </c>
      <c r="BU75" s="6">
        <f t="shared" si="38"/>
        <v>116.65</v>
      </c>
      <c r="BW75" s="48">
        <f t="shared" si="46"/>
        <v>-40.35</v>
      </c>
      <c r="BX75" s="6">
        <f t="shared" si="39"/>
        <v>76.300000000000011</v>
      </c>
      <c r="BY75" s="6">
        <f t="shared" si="40"/>
        <v>27.400000000000006</v>
      </c>
      <c r="BZ75" s="82">
        <f t="shared" si="41"/>
        <v>0.2348906986712388</v>
      </c>
      <c r="CA75" s="6">
        <f t="shared" si="29"/>
        <v>183141</v>
      </c>
      <c r="CB75" s="6">
        <f t="shared" si="30"/>
        <v>239365.80000000002</v>
      </c>
      <c r="CF75" s="82"/>
      <c r="CG75" s="6">
        <f t="shared" si="42"/>
        <v>58369.5</v>
      </c>
      <c r="CH75" s="6">
        <f t="shared" si="43"/>
        <v>72495.900000000009</v>
      </c>
      <c r="CL75" s="82"/>
      <c r="CM75" s="6">
        <f t="shared" si="44"/>
        <v>58369.5</v>
      </c>
      <c r="CN75" s="6">
        <f t="shared" si="45"/>
        <v>76289.100000000006</v>
      </c>
    </row>
    <row r="76" spans="1:92" x14ac:dyDescent="0.25">
      <c r="A76" s="22">
        <v>73</v>
      </c>
      <c r="B76" s="23">
        <v>72</v>
      </c>
      <c r="C76" s="24" t="s">
        <v>14</v>
      </c>
      <c r="D76" s="53" t="s">
        <v>1022</v>
      </c>
      <c r="E76" s="23">
        <v>149306</v>
      </c>
      <c r="F76" s="24" t="s">
        <v>1023</v>
      </c>
      <c r="G76" s="24" t="s">
        <v>1024</v>
      </c>
      <c r="H76" s="71" t="str">
        <f t="shared" si="31"/>
        <v>115142-P-711-IW</v>
      </c>
      <c r="I76" s="23">
        <v>115142</v>
      </c>
      <c r="J76" s="24" t="s">
        <v>1025</v>
      </c>
      <c r="K76" s="24" t="s">
        <v>19</v>
      </c>
      <c r="L76" s="24" t="s">
        <v>1026</v>
      </c>
      <c r="M76" s="24" t="s">
        <v>21</v>
      </c>
      <c r="N76" s="25">
        <v>45108</v>
      </c>
      <c r="O76" s="25">
        <v>45473</v>
      </c>
      <c r="P76" s="10"/>
      <c r="Q76" s="10"/>
      <c r="R76" s="10"/>
      <c r="S76" s="11"/>
      <c r="T76" s="14" t="e">
        <f>VLOOKUP(E76,#REF!,12,FALSE)</f>
        <v>#REF!</v>
      </c>
      <c r="U76" s="14">
        <v>1</v>
      </c>
      <c r="V76" s="14"/>
      <c r="W76" s="14"/>
      <c r="X76" s="18"/>
      <c r="Y76" s="18"/>
      <c r="Z76" s="18"/>
      <c r="AA76" s="18"/>
      <c r="AB76" s="6"/>
      <c r="AC76" s="26">
        <v>170</v>
      </c>
      <c r="AD76" s="26"/>
      <c r="AE76" s="26">
        <v>4</v>
      </c>
      <c r="AF76" s="26">
        <v>104</v>
      </c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>
        <v>10</v>
      </c>
      <c r="AS76" s="26"/>
      <c r="AT76" s="26"/>
      <c r="AU76" s="26"/>
      <c r="AV76" s="26"/>
      <c r="AW76" s="26"/>
      <c r="AX76" s="26"/>
      <c r="AY76" s="26"/>
      <c r="AZ76" s="26"/>
      <c r="BA76" s="26">
        <v>4</v>
      </c>
      <c r="BB76" s="26"/>
      <c r="BC76" s="26"/>
      <c r="BD76" s="26"/>
      <c r="BE76" s="26"/>
      <c r="BF76" s="26"/>
      <c r="BG76" s="26"/>
      <c r="BH76" s="26">
        <f t="shared" si="32"/>
        <v>122</v>
      </c>
      <c r="BI76" s="6" t="e">
        <f>T76+U76</f>
        <v>#REF!</v>
      </c>
      <c r="BJ76" s="6" t="e">
        <f t="shared" si="34"/>
        <v>#REF!</v>
      </c>
      <c r="BM76" s="6" t="e">
        <f t="shared" si="35"/>
        <v>#REF!</v>
      </c>
      <c r="BN76" s="6" t="e">
        <f t="shared" si="36"/>
        <v>#REF!</v>
      </c>
      <c r="BO76" s="82" t="e">
        <f t="shared" si="37"/>
        <v>#REF!</v>
      </c>
      <c r="BP76" s="6" t="e">
        <f t="shared" si="27"/>
        <v>#REF!</v>
      </c>
      <c r="BQ76" s="6" t="e">
        <f t="shared" si="28"/>
        <v>#REF!</v>
      </c>
      <c r="BU76" s="6" t="e">
        <f t="shared" si="38"/>
        <v>#REF!</v>
      </c>
      <c r="BX76" s="6" t="e">
        <f t="shared" si="39"/>
        <v>#REF!</v>
      </c>
      <c r="BY76" s="6" t="e">
        <f t="shared" si="40"/>
        <v>#REF!</v>
      </c>
      <c r="BZ76" s="82" t="e">
        <f t="shared" si="41"/>
        <v>#REF!</v>
      </c>
      <c r="CA76" s="6" t="e">
        <f t="shared" si="29"/>
        <v>#REF!</v>
      </c>
      <c r="CB76" s="6" t="e">
        <f t="shared" si="30"/>
        <v>#REF!</v>
      </c>
      <c r="CF76" s="82"/>
      <c r="CG76" s="6" t="e">
        <f t="shared" si="42"/>
        <v>#REF!</v>
      </c>
      <c r="CH76" s="6" t="e">
        <f t="shared" si="43"/>
        <v>#REF!</v>
      </c>
      <c r="CL76" s="82"/>
      <c r="CM76" s="6" t="e">
        <f t="shared" si="44"/>
        <v>#REF!</v>
      </c>
      <c r="CN76" s="6" t="e">
        <f t="shared" si="45"/>
        <v>#REF!</v>
      </c>
    </row>
    <row r="77" spans="1:92" x14ac:dyDescent="0.25">
      <c r="A77" s="22">
        <v>74</v>
      </c>
      <c r="B77" s="23">
        <v>73</v>
      </c>
      <c r="C77" s="24" t="s">
        <v>14</v>
      </c>
      <c r="D77" s="53" t="s">
        <v>1027</v>
      </c>
      <c r="E77" s="23">
        <v>139683</v>
      </c>
      <c r="F77" s="24" t="s">
        <v>1028</v>
      </c>
      <c r="G77" s="24" t="s">
        <v>1029</v>
      </c>
      <c r="H77" s="71" t="str">
        <f t="shared" si="31"/>
        <v>115142-P-801-01</v>
      </c>
      <c r="I77" s="23">
        <v>115142</v>
      </c>
      <c r="J77" s="24" t="s">
        <v>1025</v>
      </c>
      <c r="K77" s="24" t="s">
        <v>19</v>
      </c>
      <c r="L77" s="24" t="s">
        <v>1030</v>
      </c>
      <c r="M77" s="24" t="s">
        <v>21</v>
      </c>
      <c r="N77" s="25">
        <v>45108</v>
      </c>
      <c r="O77" s="25">
        <v>45473</v>
      </c>
      <c r="P77" s="10"/>
      <c r="Q77" s="10"/>
      <c r="R77" s="10"/>
      <c r="S77" s="11"/>
      <c r="T77" s="14" t="e">
        <f>VLOOKUP(E77,#REF!,12,FALSE)</f>
        <v>#REF!</v>
      </c>
      <c r="U77" s="14">
        <v>1</v>
      </c>
      <c r="V77" s="14"/>
      <c r="W77" s="14"/>
      <c r="X77" s="18"/>
      <c r="Y77" s="18"/>
      <c r="Z77" s="18"/>
      <c r="AA77" s="18"/>
      <c r="AB77" s="6"/>
      <c r="AC77" s="26">
        <v>587</v>
      </c>
      <c r="AD77" s="26"/>
      <c r="AE77" s="26"/>
      <c r="AF77" s="26">
        <v>4</v>
      </c>
      <c r="AG77" s="26">
        <v>25</v>
      </c>
      <c r="AH77" s="26"/>
      <c r="AI77" s="26"/>
      <c r="AJ77" s="26"/>
      <c r="AK77" s="26">
        <v>318</v>
      </c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>
        <v>3</v>
      </c>
      <c r="BC77" s="26"/>
      <c r="BD77" s="26">
        <v>2</v>
      </c>
      <c r="BE77" s="26"/>
      <c r="BF77" s="26"/>
      <c r="BG77" s="26"/>
      <c r="BH77" s="26">
        <f t="shared" si="32"/>
        <v>352</v>
      </c>
      <c r="BI77" s="6" t="e">
        <f>T77+U77</f>
        <v>#REF!</v>
      </c>
      <c r="BJ77" s="6" t="e">
        <f t="shared" si="34"/>
        <v>#REF!</v>
      </c>
      <c r="BM77" s="6" t="e">
        <f t="shared" si="35"/>
        <v>#REF!</v>
      </c>
      <c r="BN77" s="6" t="e">
        <f t="shared" si="36"/>
        <v>#REF!</v>
      </c>
      <c r="BO77" s="82" t="e">
        <f t="shared" si="37"/>
        <v>#REF!</v>
      </c>
      <c r="BP77" s="6" t="e">
        <f t="shared" si="27"/>
        <v>#REF!</v>
      </c>
      <c r="BQ77" s="6" t="e">
        <f t="shared" si="28"/>
        <v>#REF!</v>
      </c>
      <c r="BU77" s="6" t="e">
        <f t="shared" si="38"/>
        <v>#REF!</v>
      </c>
      <c r="BX77" s="6" t="e">
        <f t="shared" si="39"/>
        <v>#REF!</v>
      </c>
      <c r="BY77" s="6" t="e">
        <f t="shared" si="40"/>
        <v>#REF!</v>
      </c>
      <c r="BZ77" s="82" t="e">
        <f t="shared" si="41"/>
        <v>#REF!</v>
      </c>
      <c r="CA77" s="6" t="e">
        <f t="shared" si="29"/>
        <v>#REF!</v>
      </c>
      <c r="CB77" s="6" t="e">
        <f t="shared" si="30"/>
        <v>#REF!</v>
      </c>
      <c r="CF77" s="82"/>
      <c r="CG77" s="6" t="e">
        <f t="shared" si="42"/>
        <v>#REF!</v>
      </c>
      <c r="CH77" s="6" t="e">
        <f t="shared" si="43"/>
        <v>#REF!</v>
      </c>
      <c r="CL77" s="82"/>
      <c r="CM77" s="6" t="e">
        <f t="shared" si="44"/>
        <v>#REF!</v>
      </c>
      <c r="CN77" s="6" t="e">
        <f t="shared" si="45"/>
        <v>#REF!</v>
      </c>
    </row>
    <row r="78" spans="1:92" x14ac:dyDescent="0.25">
      <c r="A78" s="22">
        <v>75</v>
      </c>
      <c r="B78" s="23">
        <v>74</v>
      </c>
      <c r="C78" s="24" t="s">
        <v>14</v>
      </c>
      <c r="D78" s="53" t="s">
        <v>1031</v>
      </c>
      <c r="E78" s="23">
        <v>139684</v>
      </c>
      <c r="F78" s="24" t="s">
        <v>1032</v>
      </c>
      <c r="G78" s="24" t="s">
        <v>1033</v>
      </c>
      <c r="H78" s="71" t="str">
        <f t="shared" si="31"/>
        <v>115142-P-820-01</v>
      </c>
      <c r="I78" s="23">
        <v>115142</v>
      </c>
      <c r="J78" s="24" t="s">
        <v>1025</v>
      </c>
      <c r="K78" s="24" t="s">
        <v>19</v>
      </c>
      <c r="L78" s="24" t="s">
        <v>1030</v>
      </c>
      <c r="M78" s="24" t="s">
        <v>21</v>
      </c>
      <c r="N78" s="25">
        <v>45108</v>
      </c>
      <c r="O78" s="25">
        <v>45473</v>
      </c>
      <c r="P78" s="10"/>
      <c r="Q78" s="10"/>
      <c r="R78" s="10"/>
      <c r="S78" s="11"/>
      <c r="T78" s="14" t="e">
        <f>VLOOKUP(E78,#REF!,12,FALSE)</f>
        <v>#REF!</v>
      </c>
      <c r="U78" s="14">
        <v>1</v>
      </c>
      <c r="V78" s="14"/>
      <c r="W78" s="14"/>
      <c r="X78" s="18"/>
      <c r="Y78" s="18"/>
      <c r="Z78" s="18"/>
      <c r="AA78" s="18"/>
      <c r="AB78" s="6"/>
      <c r="AC78" s="26">
        <v>160</v>
      </c>
      <c r="AD78" s="26"/>
      <c r="AE78" s="26"/>
      <c r="AF78" s="26">
        <v>2</v>
      </c>
      <c r="AG78" s="26">
        <v>65</v>
      </c>
      <c r="AH78" s="26"/>
      <c r="AI78" s="26"/>
      <c r="AJ78" s="26"/>
      <c r="AK78" s="26">
        <v>2</v>
      </c>
      <c r="AL78" s="26"/>
      <c r="AM78" s="26"/>
      <c r="AN78" s="26"/>
      <c r="AO78" s="26"/>
      <c r="AP78" s="26"/>
      <c r="AQ78" s="26"/>
      <c r="AR78" s="26"/>
      <c r="AS78" s="26">
        <v>1</v>
      </c>
      <c r="AT78" s="26"/>
      <c r="AU78" s="26"/>
      <c r="AV78" s="26">
        <v>1</v>
      </c>
      <c r="AW78" s="26"/>
      <c r="AX78" s="26"/>
      <c r="AY78" s="26"/>
      <c r="AZ78" s="26"/>
      <c r="BA78" s="26"/>
      <c r="BB78" s="26"/>
      <c r="BC78" s="26"/>
      <c r="BD78" s="26">
        <v>14</v>
      </c>
      <c r="BE78" s="26"/>
      <c r="BF78" s="26"/>
      <c r="BG78" s="26">
        <v>66</v>
      </c>
      <c r="BH78" s="26">
        <f t="shared" si="32"/>
        <v>151</v>
      </c>
      <c r="BI78" s="6" t="e">
        <f>T78+U78</f>
        <v>#REF!</v>
      </c>
      <c r="BJ78" s="6" t="e">
        <f t="shared" si="34"/>
        <v>#REF!</v>
      </c>
      <c r="BM78" s="6" t="e">
        <f t="shared" si="35"/>
        <v>#REF!</v>
      </c>
      <c r="BN78" s="6" t="e">
        <f t="shared" si="36"/>
        <v>#REF!</v>
      </c>
      <c r="BO78" s="82" t="e">
        <f t="shared" si="37"/>
        <v>#REF!</v>
      </c>
      <c r="BP78" s="6" t="e">
        <f t="shared" si="27"/>
        <v>#REF!</v>
      </c>
      <c r="BQ78" s="6" t="e">
        <f t="shared" si="28"/>
        <v>#REF!</v>
      </c>
      <c r="BU78" s="6" t="e">
        <f t="shared" si="38"/>
        <v>#REF!</v>
      </c>
      <c r="BX78" s="6" t="e">
        <f t="shared" si="39"/>
        <v>#REF!</v>
      </c>
      <c r="BY78" s="6" t="e">
        <f t="shared" si="40"/>
        <v>#REF!</v>
      </c>
      <c r="BZ78" s="82" t="e">
        <f t="shared" si="41"/>
        <v>#REF!</v>
      </c>
      <c r="CA78" s="6" t="e">
        <f t="shared" si="29"/>
        <v>#REF!</v>
      </c>
      <c r="CB78" s="6" t="e">
        <f t="shared" si="30"/>
        <v>#REF!</v>
      </c>
      <c r="CF78" s="82"/>
      <c r="CG78" s="6" t="e">
        <f t="shared" si="42"/>
        <v>#REF!</v>
      </c>
      <c r="CH78" s="6" t="e">
        <f t="shared" si="43"/>
        <v>#REF!</v>
      </c>
      <c r="CL78" s="82"/>
      <c r="CM78" s="6" t="e">
        <f t="shared" si="44"/>
        <v>#REF!</v>
      </c>
      <c r="CN78" s="6" t="e">
        <f t="shared" si="45"/>
        <v>#REF!</v>
      </c>
    </row>
    <row r="79" spans="1:92" x14ac:dyDescent="0.25">
      <c r="A79" s="22">
        <v>76</v>
      </c>
      <c r="B79" s="23">
        <v>75</v>
      </c>
      <c r="C79" s="24" t="s">
        <v>14</v>
      </c>
      <c r="D79" s="53" t="s">
        <v>1034</v>
      </c>
      <c r="E79" s="23">
        <v>134347</v>
      </c>
      <c r="F79" s="24" t="s">
        <v>1035</v>
      </c>
      <c r="G79" s="24" t="s">
        <v>1036</v>
      </c>
      <c r="H79" s="71" t="str">
        <f t="shared" si="31"/>
        <v>115142-P-301-01</v>
      </c>
      <c r="I79" s="23">
        <v>115142</v>
      </c>
      <c r="J79" s="24" t="s">
        <v>1025</v>
      </c>
      <c r="K79" s="24" t="s">
        <v>19</v>
      </c>
      <c r="L79" s="24" t="s">
        <v>1030</v>
      </c>
      <c r="M79" s="24" t="s">
        <v>21</v>
      </c>
      <c r="N79" s="25">
        <v>45108</v>
      </c>
      <c r="O79" s="25">
        <v>45473</v>
      </c>
      <c r="P79" s="10"/>
      <c r="Q79" s="10"/>
      <c r="R79" s="10"/>
      <c r="S79" s="11"/>
      <c r="T79" s="14" t="e">
        <f>VLOOKUP(E79,#REF!,12,FALSE)</f>
        <v>#REF!</v>
      </c>
      <c r="U79" s="14">
        <v>1</v>
      </c>
      <c r="V79" s="14"/>
      <c r="W79" s="14"/>
      <c r="X79" s="18"/>
      <c r="Y79" s="18"/>
      <c r="Z79" s="18"/>
      <c r="AA79" s="18"/>
      <c r="AB79" s="6"/>
      <c r="AC79" s="26">
        <v>535</v>
      </c>
      <c r="AD79" s="26"/>
      <c r="AE79" s="26"/>
      <c r="AF79" s="26">
        <v>21</v>
      </c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>
        <v>11</v>
      </c>
      <c r="AR79" s="26"/>
      <c r="AS79" s="26"/>
      <c r="AT79" s="26"/>
      <c r="AU79" s="26"/>
      <c r="AV79" s="26"/>
      <c r="AW79" s="26"/>
      <c r="AX79" s="26">
        <v>26</v>
      </c>
      <c r="AY79" s="26"/>
      <c r="AZ79" s="26"/>
      <c r="BA79" s="26"/>
      <c r="BB79" s="26">
        <v>61</v>
      </c>
      <c r="BC79" s="26"/>
      <c r="BD79" s="26"/>
      <c r="BE79" s="26"/>
      <c r="BF79" s="26"/>
      <c r="BG79" s="26">
        <v>119</v>
      </c>
      <c r="BH79" s="26">
        <f t="shared" si="32"/>
        <v>238</v>
      </c>
      <c r="BI79" s="6" t="e">
        <f>T79+U79</f>
        <v>#REF!</v>
      </c>
      <c r="BJ79" s="6" t="e">
        <f t="shared" si="34"/>
        <v>#REF!</v>
      </c>
      <c r="BM79" s="6" t="e">
        <f t="shared" si="35"/>
        <v>#REF!</v>
      </c>
      <c r="BN79" s="6" t="e">
        <f t="shared" si="36"/>
        <v>#REF!</v>
      </c>
      <c r="BO79" s="82" t="e">
        <f t="shared" si="37"/>
        <v>#REF!</v>
      </c>
      <c r="BP79" s="6" t="e">
        <f t="shared" si="27"/>
        <v>#REF!</v>
      </c>
      <c r="BQ79" s="6" t="e">
        <f t="shared" si="28"/>
        <v>#REF!</v>
      </c>
      <c r="BU79" s="6" t="e">
        <f t="shared" si="38"/>
        <v>#REF!</v>
      </c>
      <c r="BX79" s="6" t="e">
        <f t="shared" si="39"/>
        <v>#REF!</v>
      </c>
      <c r="BY79" s="6" t="e">
        <f t="shared" si="40"/>
        <v>#REF!</v>
      </c>
      <c r="BZ79" s="82" t="e">
        <f t="shared" si="41"/>
        <v>#REF!</v>
      </c>
      <c r="CA79" s="6" t="e">
        <f t="shared" si="29"/>
        <v>#REF!</v>
      </c>
      <c r="CB79" s="6" t="e">
        <f t="shared" si="30"/>
        <v>#REF!</v>
      </c>
      <c r="CF79" s="82"/>
      <c r="CG79" s="6" t="e">
        <f t="shared" si="42"/>
        <v>#REF!</v>
      </c>
      <c r="CH79" s="6" t="e">
        <f t="shared" si="43"/>
        <v>#REF!</v>
      </c>
      <c r="CL79" s="82"/>
      <c r="CM79" s="6" t="e">
        <f t="shared" si="44"/>
        <v>#REF!</v>
      </c>
      <c r="CN79" s="6" t="e">
        <f t="shared" si="45"/>
        <v>#REF!</v>
      </c>
    </row>
    <row r="80" spans="1:92" x14ac:dyDescent="0.25">
      <c r="A80" s="22">
        <v>77</v>
      </c>
      <c r="B80" s="23">
        <v>76</v>
      </c>
      <c r="C80" s="24" t="s">
        <v>14</v>
      </c>
      <c r="D80" s="53" t="s">
        <v>1037</v>
      </c>
      <c r="E80" s="23">
        <v>149401</v>
      </c>
      <c r="F80" s="24" t="s">
        <v>1038</v>
      </c>
      <c r="G80" s="24" t="s">
        <v>1039</v>
      </c>
      <c r="H80" s="71" t="str">
        <f t="shared" si="31"/>
        <v>115142-P-750-IW</v>
      </c>
      <c r="I80" s="23">
        <v>115142</v>
      </c>
      <c r="J80" s="24" t="s">
        <v>1025</v>
      </c>
      <c r="K80" s="24" t="s">
        <v>19</v>
      </c>
      <c r="L80" s="24" t="s">
        <v>1040</v>
      </c>
      <c r="M80" s="24" t="s">
        <v>21</v>
      </c>
      <c r="N80" s="25">
        <v>45108</v>
      </c>
      <c r="O80" s="25">
        <v>45473</v>
      </c>
      <c r="P80" s="10"/>
      <c r="Q80" s="10"/>
      <c r="R80" s="10"/>
      <c r="S80" s="11"/>
      <c r="T80" s="14" t="e">
        <f>VLOOKUP(E80,#REF!,12,FALSE)</f>
        <v>#REF!</v>
      </c>
      <c r="U80" s="14">
        <v>1</v>
      </c>
      <c r="V80" s="14"/>
      <c r="W80" s="14"/>
      <c r="X80" s="18"/>
      <c r="Y80" s="18"/>
      <c r="Z80" s="18"/>
      <c r="AA80" s="18"/>
      <c r="AB80" s="6"/>
      <c r="AC80" s="26">
        <v>267</v>
      </c>
      <c r="AD80" s="26"/>
      <c r="AE80" s="26"/>
      <c r="AF80" s="26">
        <v>78</v>
      </c>
      <c r="AG80" s="26">
        <v>12</v>
      </c>
      <c r="AH80" s="26"/>
      <c r="AI80" s="26"/>
      <c r="AJ80" s="26"/>
      <c r="AK80" s="26"/>
      <c r="AL80" s="26">
        <v>7</v>
      </c>
      <c r="AM80" s="26"/>
      <c r="AN80" s="26"/>
      <c r="AO80" s="26"/>
      <c r="AP80" s="26"/>
      <c r="AQ80" s="26">
        <v>32</v>
      </c>
      <c r="AR80" s="26"/>
      <c r="AS80" s="26"/>
      <c r="AT80" s="26">
        <v>5</v>
      </c>
      <c r="AU80" s="26"/>
      <c r="AV80" s="26"/>
      <c r="AW80" s="26">
        <v>1</v>
      </c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>
        <f t="shared" si="32"/>
        <v>135</v>
      </c>
      <c r="BI80" s="6" t="e">
        <f>T80+U80</f>
        <v>#REF!</v>
      </c>
      <c r="BJ80" s="6" t="e">
        <f t="shared" si="34"/>
        <v>#REF!</v>
      </c>
      <c r="BM80" s="6" t="e">
        <f t="shared" si="35"/>
        <v>#REF!</v>
      </c>
      <c r="BN80" s="6" t="e">
        <f t="shared" si="36"/>
        <v>#REF!</v>
      </c>
      <c r="BO80" s="82" t="e">
        <f t="shared" si="37"/>
        <v>#REF!</v>
      </c>
      <c r="BP80" s="6" t="e">
        <f t="shared" si="27"/>
        <v>#REF!</v>
      </c>
      <c r="BQ80" s="6" t="e">
        <f t="shared" si="28"/>
        <v>#REF!</v>
      </c>
      <c r="BU80" s="6" t="e">
        <f t="shared" si="38"/>
        <v>#REF!</v>
      </c>
      <c r="BX80" s="6" t="e">
        <f t="shared" si="39"/>
        <v>#REF!</v>
      </c>
      <c r="BY80" s="6" t="e">
        <f t="shared" si="40"/>
        <v>#REF!</v>
      </c>
      <c r="BZ80" s="82" t="e">
        <f t="shared" si="41"/>
        <v>#REF!</v>
      </c>
      <c r="CA80" s="6" t="e">
        <f t="shared" si="29"/>
        <v>#REF!</v>
      </c>
      <c r="CB80" s="6" t="e">
        <f t="shared" si="30"/>
        <v>#REF!</v>
      </c>
      <c r="CF80" s="82"/>
      <c r="CG80" s="6" t="e">
        <f t="shared" si="42"/>
        <v>#REF!</v>
      </c>
      <c r="CH80" s="6" t="e">
        <f t="shared" si="43"/>
        <v>#REF!</v>
      </c>
      <c r="CL80" s="82"/>
      <c r="CM80" s="6" t="e">
        <f t="shared" si="44"/>
        <v>#REF!</v>
      </c>
      <c r="CN80" s="6" t="e">
        <f t="shared" si="45"/>
        <v>#REF!</v>
      </c>
    </row>
    <row r="81" spans="1:92" x14ac:dyDescent="0.25">
      <c r="A81" s="22">
        <v>78</v>
      </c>
      <c r="B81" s="23">
        <v>77</v>
      </c>
      <c r="C81" s="24" t="s">
        <v>14</v>
      </c>
      <c r="D81" s="53" t="s">
        <v>1041</v>
      </c>
      <c r="E81" s="23">
        <v>101006</v>
      </c>
      <c r="F81" s="23">
        <v>612869</v>
      </c>
      <c r="G81" s="24" t="s">
        <v>1042</v>
      </c>
      <c r="H81" s="71" t="str">
        <f t="shared" si="31"/>
        <v>505946-612869</v>
      </c>
      <c r="I81" s="23">
        <v>505946</v>
      </c>
      <c r="J81" s="24" t="s">
        <v>1043</v>
      </c>
      <c r="K81" s="24" t="s">
        <v>19</v>
      </c>
      <c r="L81" s="24" t="s">
        <v>1030</v>
      </c>
      <c r="M81" s="24" t="s">
        <v>21</v>
      </c>
      <c r="N81" s="25">
        <v>45108</v>
      </c>
      <c r="O81" s="25">
        <v>45473</v>
      </c>
      <c r="P81" s="10"/>
      <c r="Q81" s="10"/>
      <c r="R81" s="10"/>
      <c r="S81" s="11"/>
      <c r="T81" s="14"/>
      <c r="U81" s="14"/>
      <c r="V81" s="14"/>
      <c r="W81" s="14"/>
      <c r="X81" s="18"/>
      <c r="Y81" s="18"/>
      <c r="Z81" s="18">
        <v>45.2</v>
      </c>
      <c r="AA81" s="18" t="s">
        <v>1643</v>
      </c>
      <c r="AB81" s="6"/>
      <c r="AC81" s="26">
        <v>2861</v>
      </c>
      <c r="AD81" s="26"/>
      <c r="AE81" s="26"/>
      <c r="AF81" s="26"/>
      <c r="AG81" s="26">
        <v>161</v>
      </c>
      <c r="AH81" s="26"/>
      <c r="AI81" s="26">
        <v>1</v>
      </c>
      <c r="AJ81" s="26"/>
      <c r="AK81" s="26"/>
      <c r="AL81" s="26">
        <v>19</v>
      </c>
      <c r="AM81" s="26"/>
      <c r="AN81" s="26"/>
      <c r="AO81" s="26"/>
      <c r="AP81" s="26"/>
      <c r="AQ81" s="26">
        <v>266</v>
      </c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>
        <v>46</v>
      </c>
      <c r="BC81" s="26">
        <v>64</v>
      </c>
      <c r="BD81" s="26"/>
      <c r="BE81" s="26">
        <v>28</v>
      </c>
      <c r="BF81" s="26"/>
      <c r="BG81" s="26">
        <v>36</v>
      </c>
      <c r="BH81" s="26">
        <f t="shared" si="32"/>
        <v>621</v>
      </c>
      <c r="BI81" s="6">
        <f t="shared" ref="BI81:BI89" si="47">Z81</f>
        <v>45.2</v>
      </c>
      <c r="BJ81" s="6">
        <f t="shared" si="34"/>
        <v>56.129999999999995</v>
      </c>
      <c r="BM81" s="6">
        <f t="shared" si="35"/>
        <v>56.129999999999995</v>
      </c>
      <c r="BN81" s="6">
        <f t="shared" si="36"/>
        <v>10.929999999999993</v>
      </c>
      <c r="BO81" s="82">
        <f t="shared" si="37"/>
        <v>0.19472652770354523</v>
      </c>
      <c r="BP81" s="6">
        <f t="shared" si="27"/>
        <v>129317.20000000001</v>
      </c>
      <c r="BQ81" s="6">
        <f t="shared" si="28"/>
        <v>160587.93</v>
      </c>
      <c r="BU81" s="6">
        <f t="shared" si="38"/>
        <v>59.07</v>
      </c>
      <c r="BX81" s="6">
        <f t="shared" si="39"/>
        <v>59.07</v>
      </c>
      <c r="BY81" s="6">
        <f t="shared" si="40"/>
        <v>13.869999999999997</v>
      </c>
      <c r="BZ81" s="82">
        <f t="shared" si="41"/>
        <v>0.23480616218046382</v>
      </c>
      <c r="CA81" s="6">
        <f t="shared" si="29"/>
        <v>129317.20000000001</v>
      </c>
      <c r="CB81" s="6">
        <f t="shared" si="30"/>
        <v>168999.27</v>
      </c>
      <c r="CF81" s="82"/>
      <c r="CG81" s="6">
        <f t="shared" si="42"/>
        <v>28069.200000000001</v>
      </c>
      <c r="CH81" s="6">
        <f t="shared" si="43"/>
        <v>34856.729999999996</v>
      </c>
      <c r="CL81" s="82"/>
      <c r="CM81" s="6">
        <f t="shared" si="44"/>
        <v>28069.200000000001</v>
      </c>
      <c r="CN81" s="6">
        <f t="shared" si="45"/>
        <v>36682.47</v>
      </c>
    </row>
    <row r="82" spans="1:92" x14ac:dyDescent="0.25">
      <c r="A82" s="22">
        <v>79</v>
      </c>
      <c r="B82" s="23">
        <v>78</v>
      </c>
      <c r="C82" s="24" t="s">
        <v>14</v>
      </c>
      <c r="D82" s="53" t="s">
        <v>1044</v>
      </c>
      <c r="E82" s="23">
        <v>400964</v>
      </c>
      <c r="F82" s="23">
        <v>209503</v>
      </c>
      <c r="G82" s="24" t="s">
        <v>1045</v>
      </c>
      <c r="H82" s="71" t="str">
        <f t="shared" si="31"/>
        <v>505946-209503</v>
      </c>
      <c r="I82" s="23">
        <v>505946</v>
      </c>
      <c r="J82" s="24" t="s">
        <v>1043</v>
      </c>
      <c r="K82" s="24" t="s">
        <v>19</v>
      </c>
      <c r="L82" s="24" t="s">
        <v>1046</v>
      </c>
      <c r="M82" s="24" t="s">
        <v>21</v>
      </c>
      <c r="N82" s="25">
        <v>45108</v>
      </c>
      <c r="O82" s="25">
        <v>45473</v>
      </c>
      <c r="P82" s="10"/>
      <c r="Q82" s="10"/>
      <c r="R82" s="10"/>
      <c r="S82" s="11"/>
      <c r="T82" s="14"/>
      <c r="U82" s="14"/>
      <c r="V82" s="14"/>
      <c r="W82" s="14"/>
      <c r="X82" s="18"/>
      <c r="Y82" s="18"/>
      <c r="Z82" s="18">
        <v>43.2</v>
      </c>
      <c r="AA82" s="18" t="s">
        <v>1643</v>
      </c>
      <c r="AB82" s="6"/>
      <c r="AC82" s="26">
        <v>439</v>
      </c>
      <c r="AD82" s="26"/>
      <c r="AE82" s="26"/>
      <c r="AF82" s="26">
        <v>9</v>
      </c>
      <c r="AG82" s="26">
        <v>26</v>
      </c>
      <c r="AH82" s="26"/>
      <c r="AI82" s="26">
        <v>2</v>
      </c>
      <c r="AJ82" s="26"/>
      <c r="AK82" s="26"/>
      <c r="AL82" s="26"/>
      <c r="AM82" s="26"/>
      <c r="AN82" s="26">
        <v>45</v>
      </c>
      <c r="AO82" s="26"/>
      <c r="AP82" s="26"/>
      <c r="AQ82" s="26"/>
      <c r="AR82" s="26"/>
      <c r="AS82" s="26"/>
      <c r="AT82" s="26"/>
      <c r="AU82" s="26">
        <v>70</v>
      </c>
      <c r="AV82" s="26"/>
      <c r="AW82" s="26"/>
      <c r="AX82" s="26"/>
      <c r="AY82" s="26"/>
      <c r="AZ82" s="26"/>
      <c r="BA82" s="26"/>
      <c r="BB82" s="26">
        <v>1</v>
      </c>
      <c r="BC82" s="26"/>
      <c r="BD82" s="26"/>
      <c r="BE82" s="26"/>
      <c r="BF82" s="26">
        <v>16</v>
      </c>
      <c r="BG82" s="26"/>
      <c r="BH82" s="26">
        <f t="shared" si="32"/>
        <v>169</v>
      </c>
      <c r="BI82" s="6">
        <f t="shared" si="47"/>
        <v>43.2</v>
      </c>
      <c r="BJ82" s="6">
        <f t="shared" si="34"/>
        <v>53.65</v>
      </c>
      <c r="BL82" s="48">
        <f>VLOOKUP(H82,[1]NOI!F:K,6,FALSE)*-1</f>
        <v>-16.43</v>
      </c>
      <c r="BM82" s="6">
        <f t="shared" si="35"/>
        <v>37.22</v>
      </c>
      <c r="BN82" s="6">
        <f t="shared" si="36"/>
        <v>10.449999999999996</v>
      </c>
      <c r="BO82" s="82">
        <f t="shared" si="37"/>
        <v>0.1947809878844361</v>
      </c>
      <c r="BP82" s="6">
        <f t="shared" si="27"/>
        <v>18964.800000000003</v>
      </c>
      <c r="BQ82" s="6">
        <f t="shared" si="28"/>
        <v>23552.35</v>
      </c>
      <c r="BU82" s="6">
        <f t="shared" si="38"/>
        <v>56.46</v>
      </c>
      <c r="BW82" s="48">
        <f t="shared" ref="BW82:BW89" si="48">BL82</f>
        <v>-16.43</v>
      </c>
      <c r="BX82" s="6">
        <f t="shared" si="39"/>
        <v>40.03</v>
      </c>
      <c r="BY82" s="6">
        <f t="shared" si="40"/>
        <v>13.259999999999998</v>
      </c>
      <c r="BZ82" s="82">
        <f t="shared" si="41"/>
        <v>0.23485653560042505</v>
      </c>
      <c r="CA82" s="6">
        <f t="shared" si="29"/>
        <v>18964.800000000003</v>
      </c>
      <c r="CB82" s="6">
        <f t="shared" si="30"/>
        <v>24785.94</v>
      </c>
      <c r="CF82" s="82"/>
      <c r="CG82" s="6">
        <f t="shared" si="42"/>
        <v>7300.8</v>
      </c>
      <c r="CH82" s="6">
        <f t="shared" si="43"/>
        <v>9066.85</v>
      </c>
      <c r="CL82" s="82"/>
      <c r="CM82" s="6">
        <f t="shared" si="44"/>
        <v>7300.8</v>
      </c>
      <c r="CN82" s="6">
        <f t="shared" si="45"/>
        <v>9541.74</v>
      </c>
    </row>
    <row r="83" spans="1:92" x14ac:dyDescent="0.25">
      <c r="A83" s="22">
        <v>80</v>
      </c>
      <c r="B83" s="23">
        <v>79</v>
      </c>
      <c r="C83" s="24" t="s">
        <v>14</v>
      </c>
      <c r="D83" s="53" t="s">
        <v>1047</v>
      </c>
      <c r="E83" s="23">
        <v>400966</v>
      </c>
      <c r="F83" s="23">
        <v>209903</v>
      </c>
      <c r="G83" s="24" t="s">
        <v>1048</v>
      </c>
      <c r="H83" s="71" t="str">
        <f t="shared" si="31"/>
        <v>505946-209903</v>
      </c>
      <c r="I83" s="23">
        <v>505946</v>
      </c>
      <c r="J83" s="24" t="s">
        <v>1043</v>
      </c>
      <c r="K83" s="24" t="s">
        <v>19</v>
      </c>
      <c r="L83" s="24" t="s">
        <v>1046</v>
      </c>
      <c r="M83" s="24" t="s">
        <v>21</v>
      </c>
      <c r="N83" s="25">
        <v>45108</v>
      </c>
      <c r="O83" s="25">
        <v>45473</v>
      </c>
      <c r="P83" s="10"/>
      <c r="Q83" s="10"/>
      <c r="R83" s="10"/>
      <c r="S83" s="11"/>
      <c r="T83" s="14"/>
      <c r="U83" s="14"/>
      <c r="V83" s="14"/>
      <c r="W83" s="14"/>
      <c r="X83" s="18"/>
      <c r="Y83" s="18"/>
      <c r="Z83" s="18">
        <v>48.24</v>
      </c>
      <c r="AA83" s="18" t="s">
        <v>1643</v>
      </c>
      <c r="AB83" s="6"/>
      <c r="AC83" s="26">
        <v>816</v>
      </c>
      <c r="AD83" s="26"/>
      <c r="AE83" s="26"/>
      <c r="AF83" s="26">
        <v>10</v>
      </c>
      <c r="AG83" s="26"/>
      <c r="AH83" s="26"/>
      <c r="AI83" s="26">
        <v>15</v>
      </c>
      <c r="AJ83" s="26"/>
      <c r="AK83" s="26"/>
      <c r="AL83" s="26"/>
      <c r="AM83" s="26"/>
      <c r="AN83" s="26">
        <v>50</v>
      </c>
      <c r="AO83" s="26"/>
      <c r="AP83" s="26"/>
      <c r="AQ83" s="26">
        <v>163</v>
      </c>
      <c r="AR83" s="26">
        <v>3</v>
      </c>
      <c r="AS83" s="26">
        <v>9</v>
      </c>
      <c r="AT83" s="26"/>
      <c r="AU83" s="26">
        <v>34</v>
      </c>
      <c r="AV83" s="26">
        <v>6</v>
      </c>
      <c r="AW83" s="26"/>
      <c r="AX83" s="26"/>
      <c r="AY83" s="26"/>
      <c r="AZ83" s="26"/>
      <c r="BA83" s="26">
        <v>4</v>
      </c>
      <c r="BB83" s="26">
        <v>12</v>
      </c>
      <c r="BC83" s="26"/>
      <c r="BD83" s="26"/>
      <c r="BE83" s="26"/>
      <c r="BF83" s="26">
        <v>43</v>
      </c>
      <c r="BG83" s="26"/>
      <c r="BH83" s="26">
        <f t="shared" si="32"/>
        <v>349</v>
      </c>
      <c r="BI83" s="6">
        <f t="shared" si="47"/>
        <v>48.24</v>
      </c>
      <c r="BJ83" s="6">
        <f t="shared" si="34"/>
        <v>59.91</v>
      </c>
      <c r="BL83" s="48">
        <f>VLOOKUP(H83,[1]NOI!F:K,6,FALSE)*-1</f>
        <v>-16.72</v>
      </c>
      <c r="BM83" s="6">
        <f t="shared" si="35"/>
        <v>43.19</v>
      </c>
      <c r="BN83" s="6">
        <f t="shared" si="36"/>
        <v>11.669999999999995</v>
      </c>
      <c r="BO83" s="82">
        <f t="shared" si="37"/>
        <v>0.19479218828242356</v>
      </c>
      <c r="BP83" s="6">
        <f t="shared" si="27"/>
        <v>39363.840000000004</v>
      </c>
      <c r="BQ83" s="6">
        <f t="shared" si="28"/>
        <v>48886.559999999998</v>
      </c>
      <c r="BU83" s="6">
        <f t="shared" si="38"/>
        <v>63.04</v>
      </c>
      <c r="BW83" s="48">
        <f t="shared" si="48"/>
        <v>-16.72</v>
      </c>
      <c r="BX83" s="6">
        <f t="shared" si="39"/>
        <v>46.32</v>
      </c>
      <c r="BY83" s="6">
        <f t="shared" si="40"/>
        <v>14.799999999999997</v>
      </c>
      <c r="BZ83" s="82">
        <f t="shared" si="41"/>
        <v>0.23477157360406087</v>
      </c>
      <c r="CA83" s="6">
        <f t="shared" si="29"/>
        <v>39363.840000000004</v>
      </c>
      <c r="CB83" s="6">
        <f t="shared" si="30"/>
        <v>51440.639999999999</v>
      </c>
      <c r="CF83" s="82"/>
      <c r="CG83" s="6">
        <f t="shared" si="42"/>
        <v>16835.760000000002</v>
      </c>
      <c r="CH83" s="6">
        <f t="shared" si="43"/>
        <v>20908.59</v>
      </c>
      <c r="CL83" s="82"/>
      <c r="CM83" s="6">
        <f t="shared" si="44"/>
        <v>16835.760000000002</v>
      </c>
      <c r="CN83" s="6">
        <f t="shared" si="45"/>
        <v>22000.959999999999</v>
      </c>
    </row>
    <row r="84" spans="1:92" x14ac:dyDescent="0.25">
      <c r="A84" s="22">
        <v>81</v>
      </c>
      <c r="B84" s="23">
        <v>80</v>
      </c>
      <c r="C84" s="24" t="s">
        <v>14</v>
      </c>
      <c r="D84" s="53" t="s">
        <v>1049</v>
      </c>
      <c r="E84" s="23">
        <v>400974</v>
      </c>
      <c r="F84" s="23">
        <v>256503</v>
      </c>
      <c r="G84" s="24" t="s">
        <v>1050</v>
      </c>
      <c r="H84" s="71" t="str">
        <f t="shared" si="31"/>
        <v>505946-256503</v>
      </c>
      <c r="I84" s="23">
        <v>505946</v>
      </c>
      <c r="J84" s="24" t="s">
        <v>1043</v>
      </c>
      <c r="K84" s="24" t="s">
        <v>19</v>
      </c>
      <c r="L84" s="24" t="s">
        <v>1046</v>
      </c>
      <c r="M84" s="24" t="s">
        <v>21</v>
      </c>
      <c r="N84" s="25">
        <v>45108</v>
      </c>
      <c r="O84" s="25">
        <v>45473</v>
      </c>
      <c r="P84" s="10"/>
      <c r="Q84" s="10"/>
      <c r="R84" s="10"/>
      <c r="S84" s="11"/>
      <c r="T84" s="14"/>
      <c r="U84" s="14"/>
      <c r="V84" s="14"/>
      <c r="W84" s="14"/>
      <c r="X84" s="18"/>
      <c r="Y84" s="18"/>
      <c r="Z84" s="18">
        <v>47.64</v>
      </c>
      <c r="AA84" s="18" t="s">
        <v>1643</v>
      </c>
      <c r="AB84" s="6"/>
      <c r="AC84" s="26">
        <v>2533</v>
      </c>
      <c r="AD84" s="26">
        <v>1</v>
      </c>
      <c r="AE84" s="26">
        <v>2</v>
      </c>
      <c r="AF84" s="26">
        <v>17</v>
      </c>
      <c r="AG84" s="26">
        <v>1</v>
      </c>
      <c r="AH84" s="26"/>
      <c r="AI84" s="26">
        <v>105</v>
      </c>
      <c r="AJ84" s="26"/>
      <c r="AK84" s="26"/>
      <c r="AL84" s="26">
        <v>2</v>
      </c>
      <c r="AM84" s="26">
        <v>37</v>
      </c>
      <c r="AN84" s="26"/>
      <c r="AO84" s="26">
        <v>40</v>
      </c>
      <c r="AP84" s="26"/>
      <c r="AQ84" s="26">
        <v>183</v>
      </c>
      <c r="AR84" s="26">
        <v>2</v>
      </c>
      <c r="AS84" s="26"/>
      <c r="AT84" s="26"/>
      <c r="AU84" s="26">
        <v>89</v>
      </c>
      <c r="AV84" s="26">
        <v>2</v>
      </c>
      <c r="AW84" s="26">
        <v>17</v>
      </c>
      <c r="AX84" s="26"/>
      <c r="AY84" s="26">
        <v>335</v>
      </c>
      <c r="AZ84" s="26"/>
      <c r="BA84" s="26"/>
      <c r="BB84" s="26">
        <v>14</v>
      </c>
      <c r="BC84" s="26">
        <v>6</v>
      </c>
      <c r="BD84" s="26">
        <v>74</v>
      </c>
      <c r="BE84" s="26">
        <v>89</v>
      </c>
      <c r="BF84" s="26">
        <v>217</v>
      </c>
      <c r="BG84" s="26"/>
      <c r="BH84" s="26">
        <f t="shared" si="32"/>
        <v>1233</v>
      </c>
      <c r="BI84" s="6">
        <f t="shared" si="47"/>
        <v>47.64</v>
      </c>
      <c r="BJ84" s="6">
        <f t="shared" si="34"/>
        <v>59.169999999999995</v>
      </c>
      <c r="BL84" s="48">
        <f>VLOOKUP(H84,[1]NOI!F:K,6,FALSE)*-1</f>
        <v>-20.69</v>
      </c>
      <c r="BM84" s="6">
        <f t="shared" si="35"/>
        <v>38.47999999999999</v>
      </c>
      <c r="BN84" s="6">
        <f t="shared" si="36"/>
        <v>11.529999999999994</v>
      </c>
      <c r="BO84" s="82">
        <f t="shared" si="37"/>
        <v>0.19486226128105449</v>
      </c>
      <c r="BP84" s="6">
        <f t="shared" si="27"/>
        <v>120672.12</v>
      </c>
      <c r="BQ84" s="6">
        <f t="shared" si="28"/>
        <v>149877.60999999999</v>
      </c>
      <c r="BU84" s="6">
        <f t="shared" si="38"/>
        <v>62.26</v>
      </c>
      <c r="BW84" s="48">
        <f t="shared" si="48"/>
        <v>-20.69</v>
      </c>
      <c r="BX84" s="6">
        <f t="shared" si="39"/>
        <v>41.569999999999993</v>
      </c>
      <c r="BY84" s="6">
        <f t="shared" si="40"/>
        <v>14.619999999999997</v>
      </c>
      <c r="BZ84" s="82">
        <f t="shared" si="41"/>
        <v>0.23482171538708638</v>
      </c>
      <c r="CA84" s="6">
        <f t="shared" si="29"/>
        <v>120672.12</v>
      </c>
      <c r="CB84" s="6">
        <f t="shared" si="30"/>
        <v>157704.57999999999</v>
      </c>
      <c r="CF84" s="82"/>
      <c r="CG84" s="6">
        <f t="shared" si="42"/>
        <v>58740.12</v>
      </c>
      <c r="CH84" s="6">
        <f t="shared" si="43"/>
        <v>72956.61</v>
      </c>
      <c r="CL84" s="82"/>
      <c r="CM84" s="6">
        <f t="shared" si="44"/>
        <v>58740.12</v>
      </c>
      <c r="CN84" s="6">
        <f t="shared" si="45"/>
        <v>76766.58</v>
      </c>
    </row>
    <row r="85" spans="1:92" x14ac:dyDescent="0.25">
      <c r="A85" s="22">
        <v>82</v>
      </c>
      <c r="B85" s="23">
        <v>81</v>
      </c>
      <c r="C85" s="24" t="s">
        <v>14</v>
      </c>
      <c r="D85" s="53" t="s">
        <v>1051</v>
      </c>
      <c r="E85" s="23">
        <v>400978</v>
      </c>
      <c r="F85" s="23">
        <v>271106</v>
      </c>
      <c r="G85" s="24" t="s">
        <v>1052</v>
      </c>
      <c r="H85" s="71" t="str">
        <f t="shared" si="31"/>
        <v>505946-271106</v>
      </c>
      <c r="I85" s="23">
        <v>505946</v>
      </c>
      <c r="J85" s="24" t="s">
        <v>1043</v>
      </c>
      <c r="K85" s="24" t="s">
        <v>19</v>
      </c>
      <c r="L85" s="24" t="s">
        <v>1053</v>
      </c>
      <c r="M85" s="24" t="s">
        <v>21</v>
      </c>
      <c r="N85" s="25">
        <v>45108</v>
      </c>
      <c r="O85" s="25">
        <v>45473</v>
      </c>
      <c r="P85" s="10"/>
      <c r="Q85" s="10"/>
      <c r="R85" s="10"/>
      <c r="S85" s="11"/>
      <c r="T85" s="14"/>
      <c r="U85" s="14"/>
      <c r="V85" s="14"/>
      <c r="W85" s="14"/>
      <c r="X85" s="18"/>
      <c r="Y85" s="18"/>
      <c r="Z85" s="18">
        <v>97.35</v>
      </c>
      <c r="AA85" s="18" t="s">
        <v>1643</v>
      </c>
      <c r="AB85" s="6"/>
      <c r="AC85" s="26">
        <v>296</v>
      </c>
      <c r="AD85" s="26"/>
      <c r="AE85" s="26">
        <v>3</v>
      </c>
      <c r="AF85" s="26">
        <v>33</v>
      </c>
      <c r="AG85" s="26"/>
      <c r="AH85" s="26"/>
      <c r="AI85" s="26"/>
      <c r="AJ85" s="26"/>
      <c r="AK85" s="26"/>
      <c r="AL85" s="26"/>
      <c r="AM85" s="26"/>
      <c r="AN85" s="26"/>
      <c r="AO85" s="26">
        <v>25</v>
      </c>
      <c r="AP85" s="26">
        <v>1</v>
      </c>
      <c r="AQ85" s="26">
        <v>33</v>
      </c>
      <c r="AR85" s="26"/>
      <c r="AS85" s="26">
        <v>12</v>
      </c>
      <c r="AT85" s="26"/>
      <c r="AU85" s="26">
        <v>4</v>
      </c>
      <c r="AV85" s="26"/>
      <c r="AW85" s="26">
        <v>48</v>
      </c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>
        <f t="shared" si="32"/>
        <v>159</v>
      </c>
      <c r="BI85" s="6">
        <f t="shared" si="47"/>
        <v>97.35</v>
      </c>
      <c r="BJ85" s="6">
        <f t="shared" si="34"/>
        <v>120.92</v>
      </c>
      <c r="BL85" s="48">
        <f>VLOOKUP(H85,[1]NOI!F:K,6,FALSE)*-1</f>
        <v>-10.36</v>
      </c>
      <c r="BM85" s="6">
        <f t="shared" si="35"/>
        <v>110.56</v>
      </c>
      <c r="BN85" s="6">
        <f t="shared" si="36"/>
        <v>23.570000000000007</v>
      </c>
      <c r="BO85" s="82">
        <f t="shared" si="37"/>
        <v>0.19492226265299378</v>
      </c>
      <c r="BP85" s="6">
        <f t="shared" si="27"/>
        <v>28815.599999999999</v>
      </c>
      <c r="BQ85" s="6">
        <f t="shared" si="28"/>
        <v>35792.32</v>
      </c>
      <c r="BU85" s="6">
        <f t="shared" si="38"/>
        <v>127.24000000000001</v>
      </c>
      <c r="BW85" s="48">
        <f t="shared" si="48"/>
        <v>-10.36</v>
      </c>
      <c r="BX85" s="6">
        <f t="shared" si="39"/>
        <v>116.88000000000001</v>
      </c>
      <c r="BY85" s="6">
        <f t="shared" si="40"/>
        <v>29.890000000000015</v>
      </c>
      <c r="BZ85" s="82">
        <f t="shared" si="41"/>
        <v>0.23491040553285139</v>
      </c>
      <c r="CA85" s="6">
        <f t="shared" si="29"/>
        <v>28815.599999999999</v>
      </c>
      <c r="CB85" s="6">
        <f t="shared" si="30"/>
        <v>37663.040000000001</v>
      </c>
      <c r="CF85" s="82"/>
      <c r="CG85" s="6">
        <f t="shared" si="42"/>
        <v>15478.65</v>
      </c>
      <c r="CH85" s="6">
        <f t="shared" si="43"/>
        <v>19226.28</v>
      </c>
      <c r="CL85" s="82"/>
      <c r="CM85" s="6">
        <f t="shared" si="44"/>
        <v>15478.65</v>
      </c>
      <c r="CN85" s="6">
        <f t="shared" si="45"/>
        <v>20231.16</v>
      </c>
    </row>
    <row r="86" spans="1:92" x14ac:dyDescent="0.25">
      <c r="A86" s="22">
        <v>83</v>
      </c>
      <c r="B86" s="23">
        <v>82</v>
      </c>
      <c r="C86" s="24" t="s">
        <v>14</v>
      </c>
      <c r="D86" s="53" t="s">
        <v>1054</v>
      </c>
      <c r="E86" s="23">
        <v>400984</v>
      </c>
      <c r="F86" s="23">
        <v>284728</v>
      </c>
      <c r="G86" s="24" t="s">
        <v>1055</v>
      </c>
      <c r="H86" s="71" t="str">
        <f t="shared" si="31"/>
        <v>505946-284728</v>
      </c>
      <c r="I86" s="23">
        <v>505946</v>
      </c>
      <c r="J86" s="24" t="s">
        <v>1043</v>
      </c>
      <c r="K86" s="24" t="s">
        <v>19</v>
      </c>
      <c r="L86" s="24" t="s">
        <v>1056</v>
      </c>
      <c r="M86" s="24" t="s">
        <v>21</v>
      </c>
      <c r="N86" s="25">
        <v>45108</v>
      </c>
      <c r="O86" s="25">
        <v>45473</v>
      </c>
      <c r="P86" s="10"/>
      <c r="Q86" s="10"/>
      <c r="R86" s="10"/>
      <c r="S86" s="11"/>
      <c r="T86" s="14"/>
      <c r="U86" s="14"/>
      <c r="V86" s="14"/>
      <c r="W86" s="14"/>
      <c r="X86" s="18"/>
      <c r="Y86" s="18"/>
      <c r="Z86" s="18">
        <v>96.32</v>
      </c>
      <c r="AA86" s="18" t="s">
        <v>1643</v>
      </c>
      <c r="AB86" s="6"/>
      <c r="AC86" s="26">
        <v>1794</v>
      </c>
      <c r="AD86" s="26"/>
      <c r="AE86" s="26">
        <v>58</v>
      </c>
      <c r="AF86" s="26">
        <v>48</v>
      </c>
      <c r="AG86" s="26"/>
      <c r="AH86" s="26">
        <v>53</v>
      </c>
      <c r="AI86" s="26"/>
      <c r="AJ86" s="26"/>
      <c r="AK86" s="26"/>
      <c r="AL86" s="26">
        <v>25</v>
      </c>
      <c r="AM86" s="26"/>
      <c r="AN86" s="26">
        <v>95</v>
      </c>
      <c r="AO86" s="26"/>
      <c r="AP86" s="26">
        <v>50</v>
      </c>
      <c r="AQ86" s="26">
        <v>102</v>
      </c>
      <c r="AR86" s="26">
        <v>31</v>
      </c>
      <c r="AS86" s="26">
        <v>240</v>
      </c>
      <c r="AT86" s="26"/>
      <c r="AU86" s="26">
        <v>135</v>
      </c>
      <c r="AV86" s="26"/>
      <c r="AW86" s="26"/>
      <c r="AX86" s="26"/>
      <c r="AY86" s="26">
        <v>228</v>
      </c>
      <c r="AZ86" s="26"/>
      <c r="BA86" s="26"/>
      <c r="BB86" s="26">
        <v>20</v>
      </c>
      <c r="BC86" s="26"/>
      <c r="BD86" s="26"/>
      <c r="BE86" s="26">
        <v>6</v>
      </c>
      <c r="BF86" s="26">
        <v>40</v>
      </c>
      <c r="BG86" s="26">
        <v>160</v>
      </c>
      <c r="BH86" s="26">
        <f t="shared" si="32"/>
        <v>1291</v>
      </c>
      <c r="BI86" s="6">
        <f t="shared" si="47"/>
        <v>96.32</v>
      </c>
      <c r="BJ86" s="6">
        <f t="shared" si="34"/>
        <v>119.64</v>
      </c>
      <c r="BL86" s="48">
        <f>VLOOKUP(H86,[1]NOI!F:K,6,FALSE)*-1</f>
        <v>-32.79</v>
      </c>
      <c r="BM86" s="6">
        <f t="shared" si="35"/>
        <v>86.85</v>
      </c>
      <c r="BN86" s="6">
        <f t="shared" si="36"/>
        <v>23.320000000000007</v>
      </c>
      <c r="BO86" s="82">
        <f t="shared" si="37"/>
        <v>0.19491808759612175</v>
      </c>
      <c r="BP86" s="6">
        <f t="shared" si="27"/>
        <v>172798.07999999999</v>
      </c>
      <c r="BQ86" s="6">
        <f t="shared" si="28"/>
        <v>214634.16</v>
      </c>
      <c r="BU86" s="6">
        <f t="shared" si="38"/>
        <v>125.89</v>
      </c>
      <c r="BW86" s="48">
        <f t="shared" si="48"/>
        <v>-32.79</v>
      </c>
      <c r="BX86" s="6">
        <f t="shared" si="39"/>
        <v>93.1</v>
      </c>
      <c r="BY86" s="6">
        <f t="shared" si="40"/>
        <v>29.570000000000007</v>
      </c>
      <c r="BZ86" s="82">
        <f t="shared" si="41"/>
        <v>0.234887600285964</v>
      </c>
      <c r="CA86" s="6">
        <f t="shared" si="29"/>
        <v>172798.07999999999</v>
      </c>
      <c r="CB86" s="6">
        <f t="shared" si="30"/>
        <v>225846.66</v>
      </c>
      <c r="CF86" s="82"/>
      <c r="CG86" s="6">
        <f t="shared" si="42"/>
        <v>124349.12</v>
      </c>
      <c r="CH86" s="6">
        <f t="shared" si="43"/>
        <v>154455.24</v>
      </c>
      <c r="CL86" s="82"/>
      <c r="CM86" s="6">
        <f t="shared" si="44"/>
        <v>124349.12</v>
      </c>
      <c r="CN86" s="6">
        <f t="shared" si="45"/>
        <v>162523.99</v>
      </c>
    </row>
    <row r="87" spans="1:92" x14ac:dyDescent="0.25">
      <c r="A87" s="22">
        <v>84</v>
      </c>
      <c r="B87" s="23">
        <v>83</v>
      </c>
      <c r="C87" s="24" t="s">
        <v>14</v>
      </c>
      <c r="D87" s="53" t="s">
        <v>1057</v>
      </c>
      <c r="E87" s="23">
        <v>401000</v>
      </c>
      <c r="F87" s="23">
        <v>613203</v>
      </c>
      <c r="G87" s="24" t="s">
        <v>1058</v>
      </c>
      <c r="H87" s="71" t="str">
        <f t="shared" si="31"/>
        <v>505946-613203</v>
      </c>
      <c r="I87" s="23">
        <v>505946</v>
      </c>
      <c r="J87" s="24" t="s">
        <v>1043</v>
      </c>
      <c r="K87" s="24" t="s">
        <v>19</v>
      </c>
      <c r="L87" s="24" t="s">
        <v>1059</v>
      </c>
      <c r="M87" s="24" t="s">
        <v>21</v>
      </c>
      <c r="N87" s="25">
        <v>45108</v>
      </c>
      <c r="O87" s="25">
        <v>45473</v>
      </c>
      <c r="P87" s="10"/>
      <c r="Q87" s="10"/>
      <c r="R87" s="10"/>
      <c r="S87" s="11"/>
      <c r="T87" s="14"/>
      <c r="U87" s="14"/>
      <c r="V87" s="14"/>
      <c r="W87" s="14"/>
      <c r="X87" s="18"/>
      <c r="Y87" s="18"/>
      <c r="Z87" s="18">
        <v>43.87</v>
      </c>
      <c r="AA87" s="18" t="s">
        <v>1643</v>
      </c>
      <c r="AB87" s="6"/>
      <c r="AC87" s="26">
        <v>579</v>
      </c>
      <c r="AD87" s="26"/>
      <c r="AE87" s="26"/>
      <c r="AF87" s="26">
        <v>23</v>
      </c>
      <c r="AG87" s="26">
        <v>54</v>
      </c>
      <c r="AH87" s="26">
        <v>6</v>
      </c>
      <c r="AI87" s="26">
        <v>7</v>
      </c>
      <c r="AJ87" s="26"/>
      <c r="AK87" s="26"/>
      <c r="AL87" s="26"/>
      <c r="AM87" s="26"/>
      <c r="AN87" s="26"/>
      <c r="AO87" s="26"/>
      <c r="AP87" s="26"/>
      <c r="AQ87" s="26">
        <v>2</v>
      </c>
      <c r="AR87" s="26"/>
      <c r="AS87" s="26">
        <v>119</v>
      </c>
      <c r="AT87" s="26">
        <v>13</v>
      </c>
      <c r="AU87" s="26">
        <v>10</v>
      </c>
      <c r="AV87" s="26">
        <v>46</v>
      </c>
      <c r="AW87" s="26">
        <v>117</v>
      </c>
      <c r="AX87" s="26"/>
      <c r="AY87" s="26"/>
      <c r="AZ87" s="26"/>
      <c r="BA87" s="26"/>
      <c r="BB87" s="26">
        <v>2</v>
      </c>
      <c r="BC87" s="26"/>
      <c r="BD87" s="26"/>
      <c r="BE87" s="26"/>
      <c r="BF87" s="26">
        <v>3</v>
      </c>
      <c r="BG87" s="26"/>
      <c r="BH87" s="26">
        <f t="shared" si="32"/>
        <v>402</v>
      </c>
      <c r="BI87" s="6">
        <f t="shared" si="47"/>
        <v>43.87</v>
      </c>
      <c r="BJ87" s="6">
        <f t="shared" si="34"/>
        <v>54.48</v>
      </c>
      <c r="BL87" s="48">
        <f>VLOOKUP(H87,[1]NOI!F:K,6,FALSE)*-1</f>
        <v>-15.56</v>
      </c>
      <c r="BM87" s="6">
        <f t="shared" si="35"/>
        <v>38.919999999999995</v>
      </c>
      <c r="BN87" s="6">
        <f t="shared" si="36"/>
        <v>10.61</v>
      </c>
      <c r="BO87" s="82">
        <f t="shared" si="37"/>
        <v>0.19475036710719529</v>
      </c>
      <c r="BP87" s="6">
        <f t="shared" si="27"/>
        <v>25400.73</v>
      </c>
      <c r="BQ87" s="6">
        <f t="shared" si="28"/>
        <v>31543.919999999998</v>
      </c>
      <c r="BU87" s="6">
        <f t="shared" si="38"/>
        <v>57.33</v>
      </c>
      <c r="BW87" s="48">
        <f t="shared" si="48"/>
        <v>-15.56</v>
      </c>
      <c r="BX87" s="6">
        <f t="shared" si="39"/>
        <v>41.769999999999996</v>
      </c>
      <c r="BY87" s="6">
        <f t="shared" si="40"/>
        <v>13.46</v>
      </c>
      <c r="BZ87" s="82">
        <f t="shared" si="41"/>
        <v>0.23478109192394908</v>
      </c>
      <c r="CA87" s="6">
        <f t="shared" si="29"/>
        <v>25400.73</v>
      </c>
      <c r="CB87" s="6">
        <f t="shared" si="30"/>
        <v>33194.07</v>
      </c>
      <c r="CF87" s="82"/>
      <c r="CG87" s="6">
        <f t="shared" si="42"/>
        <v>17635.739999999998</v>
      </c>
      <c r="CH87" s="6">
        <f t="shared" si="43"/>
        <v>21900.959999999999</v>
      </c>
      <c r="CL87" s="82"/>
      <c r="CM87" s="6">
        <f t="shared" si="44"/>
        <v>17635.739999999998</v>
      </c>
      <c r="CN87" s="6">
        <f t="shared" si="45"/>
        <v>23046.66</v>
      </c>
    </row>
    <row r="88" spans="1:92" x14ac:dyDescent="0.25">
      <c r="A88" s="22">
        <v>85</v>
      </c>
      <c r="B88" s="23">
        <v>84</v>
      </c>
      <c r="C88" s="24" t="s">
        <v>14</v>
      </c>
      <c r="D88" s="53" t="s">
        <v>1060</v>
      </c>
      <c r="E88" s="23">
        <v>401873</v>
      </c>
      <c r="F88" s="23">
        <v>209612</v>
      </c>
      <c r="G88" s="24" t="s">
        <v>1061</v>
      </c>
      <c r="H88" s="71" t="str">
        <f t="shared" si="31"/>
        <v>505946-209612</v>
      </c>
      <c r="I88" s="23">
        <v>505946</v>
      </c>
      <c r="J88" s="24" t="s">
        <v>1043</v>
      </c>
      <c r="K88" s="24" t="s">
        <v>19</v>
      </c>
      <c r="L88" s="24" t="s">
        <v>1046</v>
      </c>
      <c r="M88" s="24" t="s">
        <v>21</v>
      </c>
      <c r="N88" s="25">
        <v>45108</v>
      </c>
      <c r="O88" s="25">
        <v>45473</v>
      </c>
      <c r="P88" s="10"/>
      <c r="Q88" s="10"/>
      <c r="R88" s="10"/>
      <c r="S88" s="11"/>
      <c r="T88" s="14"/>
      <c r="U88" s="14"/>
      <c r="V88" s="14"/>
      <c r="W88" s="14"/>
      <c r="X88" s="18"/>
      <c r="Y88" s="18"/>
      <c r="Z88" s="18">
        <v>48.48</v>
      </c>
      <c r="AA88" s="18" t="s">
        <v>1643</v>
      </c>
      <c r="AB88" s="6"/>
      <c r="AC88" s="26">
        <v>825</v>
      </c>
      <c r="AD88" s="26"/>
      <c r="AE88" s="26">
        <v>18</v>
      </c>
      <c r="AF88" s="26">
        <v>1</v>
      </c>
      <c r="AG88" s="26"/>
      <c r="AH88" s="26"/>
      <c r="AI88" s="26">
        <v>116</v>
      </c>
      <c r="AJ88" s="26"/>
      <c r="AK88" s="26"/>
      <c r="AL88" s="26"/>
      <c r="AM88" s="26"/>
      <c r="AN88" s="26"/>
      <c r="AO88" s="26">
        <v>56</v>
      </c>
      <c r="AP88" s="26"/>
      <c r="AQ88" s="26"/>
      <c r="AR88" s="26"/>
      <c r="AS88" s="26"/>
      <c r="AT88" s="26"/>
      <c r="AU88" s="26">
        <v>2</v>
      </c>
      <c r="AV88" s="26"/>
      <c r="AW88" s="26">
        <v>111</v>
      </c>
      <c r="AX88" s="26"/>
      <c r="AY88" s="26"/>
      <c r="AZ88" s="26"/>
      <c r="BA88" s="26"/>
      <c r="BB88" s="26">
        <v>2</v>
      </c>
      <c r="BC88" s="26"/>
      <c r="BD88" s="26"/>
      <c r="BE88" s="26"/>
      <c r="BF88" s="26">
        <v>34</v>
      </c>
      <c r="BG88" s="26"/>
      <c r="BH88" s="26">
        <f t="shared" si="32"/>
        <v>340</v>
      </c>
      <c r="BI88" s="6">
        <f t="shared" si="47"/>
        <v>48.48</v>
      </c>
      <c r="BJ88" s="6">
        <f t="shared" si="34"/>
        <v>60.21</v>
      </c>
      <c r="BL88" s="48">
        <f>VLOOKUP(H88,[1]NOI!F:K,6,FALSE)*-1</f>
        <v>-17.34</v>
      </c>
      <c r="BM88" s="6">
        <f t="shared" si="35"/>
        <v>42.870000000000005</v>
      </c>
      <c r="BN88" s="6">
        <f t="shared" si="36"/>
        <v>11.730000000000004</v>
      </c>
      <c r="BO88" s="82">
        <f t="shared" si="37"/>
        <v>0.19481813652217245</v>
      </c>
      <c r="BP88" s="6">
        <f t="shared" si="27"/>
        <v>39996</v>
      </c>
      <c r="BQ88" s="6">
        <f t="shared" si="28"/>
        <v>49673.25</v>
      </c>
      <c r="BU88" s="6">
        <f t="shared" si="38"/>
        <v>63.36</v>
      </c>
      <c r="BW88" s="48">
        <f t="shared" si="48"/>
        <v>-17.34</v>
      </c>
      <c r="BX88" s="6">
        <f t="shared" si="39"/>
        <v>46.019999999999996</v>
      </c>
      <c r="BY88" s="6">
        <f t="shared" si="40"/>
        <v>14.880000000000003</v>
      </c>
      <c r="BZ88" s="82">
        <f t="shared" si="41"/>
        <v>0.23484848484848489</v>
      </c>
      <c r="CA88" s="6">
        <f t="shared" si="29"/>
        <v>39996</v>
      </c>
      <c r="CB88" s="6">
        <f t="shared" si="30"/>
        <v>52272</v>
      </c>
      <c r="CF88" s="82"/>
      <c r="CG88" s="6">
        <f t="shared" si="42"/>
        <v>16483.2</v>
      </c>
      <c r="CH88" s="6">
        <f t="shared" si="43"/>
        <v>20471.400000000001</v>
      </c>
      <c r="CL88" s="82"/>
      <c r="CM88" s="6">
        <f t="shared" si="44"/>
        <v>16483.2</v>
      </c>
      <c r="CN88" s="6">
        <f t="shared" si="45"/>
        <v>21542.400000000001</v>
      </c>
    </row>
    <row r="89" spans="1:92" x14ac:dyDescent="0.25">
      <c r="A89" s="22">
        <v>86</v>
      </c>
      <c r="B89" s="23">
        <v>85</v>
      </c>
      <c r="C89" s="24" t="s">
        <v>14</v>
      </c>
      <c r="D89" s="53" t="s">
        <v>1062</v>
      </c>
      <c r="E89" s="23">
        <v>400980</v>
      </c>
      <c r="F89" s="23">
        <v>284028</v>
      </c>
      <c r="G89" s="24" t="s">
        <v>1063</v>
      </c>
      <c r="H89" s="71" t="str">
        <f t="shared" si="31"/>
        <v>505946-284028</v>
      </c>
      <c r="I89" s="23">
        <v>505946</v>
      </c>
      <c r="J89" s="24" t="s">
        <v>1064</v>
      </c>
      <c r="K89" s="24" t="s">
        <v>19</v>
      </c>
      <c r="L89" s="24" t="s">
        <v>1056</v>
      </c>
      <c r="M89" s="24" t="s">
        <v>21</v>
      </c>
      <c r="N89" s="25">
        <v>45108</v>
      </c>
      <c r="O89" s="25">
        <v>45473</v>
      </c>
      <c r="P89" s="10"/>
      <c r="Q89" s="10"/>
      <c r="R89" s="10"/>
      <c r="S89" s="11"/>
      <c r="T89" s="14"/>
      <c r="U89" s="14"/>
      <c r="V89" s="14"/>
      <c r="W89" s="14"/>
      <c r="X89" s="18"/>
      <c r="Y89" s="18"/>
      <c r="Z89" s="18">
        <v>92.4</v>
      </c>
      <c r="AA89" s="18" t="s">
        <v>1643</v>
      </c>
      <c r="AB89" s="6"/>
      <c r="AC89" s="26">
        <v>2388</v>
      </c>
      <c r="AD89" s="26"/>
      <c r="AE89" s="26">
        <v>2</v>
      </c>
      <c r="AF89" s="26"/>
      <c r="AG89" s="26"/>
      <c r="AH89" s="26"/>
      <c r="AI89" s="26"/>
      <c r="AJ89" s="26"/>
      <c r="AK89" s="26">
        <v>74</v>
      </c>
      <c r="AL89" s="26">
        <v>2</v>
      </c>
      <c r="AM89" s="26"/>
      <c r="AN89" s="26"/>
      <c r="AO89" s="26"/>
      <c r="AP89" s="26"/>
      <c r="AQ89" s="26">
        <v>66</v>
      </c>
      <c r="AR89" s="26"/>
      <c r="AS89" s="26">
        <v>310</v>
      </c>
      <c r="AT89" s="26"/>
      <c r="AU89" s="26">
        <v>60</v>
      </c>
      <c r="AV89" s="26"/>
      <c r="AW89" s="26"/>
      <c r="AX89" s="26"/>
      <c r="AY89" s="26"/>
      <c r="AZ89" s="26">
        <v>79</v>
      </c>
      <c r="BA89" s="26"/>
      <c r="BB89" s="26">
        <v>14</v>
      </c>
      <c r="BC89" s="26"/>
      <c r="BD89" s="26"/>
      <c r="BE89" s="26"/>
      <c r="BF89" s="26"/>
      <c r="BG89" s="26"/>
      <c r="BH89" s="26">
        <f t="shared" si="32"/>
        <v>607</v>
      </c>
      <c r="BI89" s="6">
        <f t="shared" si="47"/>
        <v>92.4</v>
      </c>
      <c r="BJ89" s="6">
        <f t="shared" si="34"/>
        <v>114.77000000000001</v>
      </c>
      <c r="BL89" s="48">
        <f>VLOOKUP(H89,[1]NOI!F:K,6,FALSE)*-1</f>
        <v>-45.68</v>
      </c>
      <c r="BM89" s="6">
        <f t="shared" si="35"/>
        <v>69.09</v>
      </c>
      <c r="BN89" s="6">
        <f t="shared" si="36"/>
        <v>22.370000000000005</v>
      </c>
      <c r="BO89" s="82">
        <f t="shared" si="37"/>
        <v>0.19491156225494469</v>
      </c>
      <c r="BP89" s="6">
        <f t="shared" si="27"/>
        <v>220651.2</v>
      </c>
      <c r="BQ89" s="6">
        <f t="shared" si="28"/>
        <v>274070.76</v>
      </c>
      <c r="BU89" s="6">
        <f t="shared" si="38"/>
        <v>120.77000000000001</v>
      </c>
      <c r="BW89" s="48">
        <f t="shared" si="48"/>
        <v>-45.68</v>
      </c>
      <c r="BX89" s="6">
        <f t="shared" si="39"/>
        <v>75.09</v>
      </c>
      <c r="BY89" s="6">
        <f t="shared" si="40"/>
        <v>28.370000000000005</v>
      </c>
      <c r="BZ89" s="82">
        <f t="shared" si="41"/>
        <v>0.23490933178769563</v>
      </c>
      <c r="CA89" s="6">
        <f t="shared" si="29"/>
        <v>220651.2</v>
      </c>
      <c r="CB89" s="6">
        <f t="shared" si="30"/>
        <v>288398.76</v>
      </c>
      <c r="CF89" s="82"/>
      <c r="CG89" s="6">
        <f t="shared" si="42"/>
        <v>56086.8</v>
      </c>
      <c r="CH89" s="6">
        <f t="shared" si="43"/>
        <v>69665.39</v>
      </c>
      <c r="CL89" s="82"/>
      <c r="CM89" s="6">
        <f t="shared" si="44"/>
        <v>56086.8</v>
      </c>
      <c r="CN89" s="6">
        <f t="shared" si="45"/>
        <v>73307.39</v>
      </c>
    </row>
    <row r="90" spans="1:92" x14ac:dyDescent="0.25">
      <c r="A90" s="22">
        <v>87</v>
      </c>
      <c r="B90" s="23">
        <v>86</v>
      </c>
      <c r="C90" s="24" t="s">
        <v>14</v>
      </c>
      <c r="D90" s="53" t="s">
        <v>1065</v>
      </c>
      <c r="E90" s="23">
        <v>138506</v>
      </c>
      <c r="F90" s="23">
        <v>10000070613</v>
      </c>
      <c r="G90" s="24" t="s">
        <v>1066</v>
      </c>
      <c r="H90" s="71" t="str">
        <f t="shared" si="31"/>
        <v>100530-10000070613</v>
      </c>
      <c r="I90" s="23">
        <v>100530</v>
      </c>
      <c r="J90" s="24" t="s">
        <v>1067</v>
      </c>
      <c r="K90" s="24" t="s">
        <v>19</v>
      </c>
      <c r="L90" s="24" t="s">
        <v>1068</v>
      </c>
      <c r="M90" s="24" t="s">
        <v>21</v>
      </c>
      <c r="N90" s="25">
        <v>45108</v>
      </c>
      <c r="O90" s="25">
        <v>45473</v>
      </c>
      <c r="P90" s="10"/>
      <c r="Q90" s="10"/>
      <c r="R90" s="10"/>
      <c r="S90" s="11"/>
      <c r="T90" s="14"/>
      <c r="U90" s="14"/>
      <c r="V90" s="14"/>
      <c r="W90" s="14"/>
      <c r="X90" s="18"/>
      <c r="Y90" s="18"/>
      <c r="Z90" s="18">
        <v>22.63</v>
      </c>
      <c r="AA90" s="18" t="s">
        <v>1775</v>
      </c>
      <c r="AB90" s="6"/>
      <c r="AC90" s="26">
        <v>496</v>
      </c>
      <c r="AD90" s="26"/>
      <c r="AE90" s="26">
        <v>4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>
        <v>196</v>
      </c>
      <c r="AR90" s="26"/>
      <c r="AS90" s="26">
        <v>4</v>
      </c>
      <c r="AT90" s="26"/>
      <c r="AU90" s="26"/>
      <c r="AV90" s="26"/>
      <c r="AW90" s="26"/>
      <c r="AX90" s="26"/>
      <c r="AY90" s="26"/>
      <c r="AZ90" s="26"/>
      <c r="BA90" s="26">
        <v>6</v>
      </c>
      <c r="BB90" s="26"/>
      <c r="BC90" s="26"/>
      <c r="BD90" s="26"/>
      <c r="BE90" s="26"/>
      <c r="BF90" s="26"/>
      <c r="BG90" s="26"/>
      <c r="BH90" s="26">
        <f t="shared" si="32"/>
        <v>210</v>
      </c>
      <c r="BI90" s="6">
        <f>Z90</f>
        <v>22.63</v>
      </c>
      <c r="BJ90" s="6">
        <f t="shared" si="34"/>
        <v>28.1</v>
      </c>
      <c r="BM90" s="6">
        <f t="shared" si="35"/>
        <v>28.1</v>
      </c>
      <c r="BN90" s="6">
        <f t="shared" si="36"/>
        <v>5.4700000000000024</v>
      </c>
      <c r="BO90" s="82">
        <f t="shared" si="37"/>
        <v>0.19466192170818514</v>
      </c>
      <c r="BP90" s="6">
        <f t="shared" si="27"/>
        <v>11224.48</v>
      </c>
      <c r="BQ90" s="6">
        <f t="shared" si="28"/>
        <v>13937.6</v>
      </c>
      <c r="BU90" s="6">
        <f t="shared" si="38"/>
        <v>29.57</v>
      </c>
      <c r="BX90" s="6">
        <f t="shared" si="39"/>
        <v>29.57</v>
      </c>
      <c r="BY90" s="6">
        <f t="shared" si="40"/>
        <v>6.9400000000000013</v>
      </c>
      <c r="BZ90" s="82">
        <f t="shared" si="41"/>
        <v>0.23469732837335142</v>
      </c>
      <c r="CA90" s="6">
        <f t="shared" si="29"/>
        <v>11224.48</v>
      </c>
      <c r="CB90" s="6">
        <f t="shared" si="30"/>
        <v>14666.72</v>
      </c>
      <c r="CF90" s="82"/>
      <c r="CG90" s="6">
        <f t="shared" si="42"/>
        <v>4752.3</v>
      </c>
      <c r="CH90" s="6">
        <f t="shared" si="43"/>
        <v>5901</v>
      </c>
      <c r="CL90" s="82"/>
      <c r="CM90" s="6">
        <f t="shared" si="44"/>
        <v>4752.3</v>
      </c>
      <c r="CN90" s="6">
        <f t="shared" si="45"/>
        <v>6209.7</v>
      </c>
    </row>
    <row r="91" spans="1:92" x14ac:dyDescent="0.25">
      <c r="A91" s="22">
        <v>88</v>
      </c>
      <c r="B91" s="23">
        <v>87</v>
      </c>
      <c r="C91" s="24" t="s">
        <v>14</v>
      </c>
      <c r="D91" s="53" t="s">
        <v>1069</v>
      </c>
      <c r="E91" s="23">
        <v>403837</v>
      </c>
      <c r="F91" s="23">
        <v>5768</v>
      </c>
      <c r="G91" s="24" t="s">
        <v>1070</v>
      </c>
      <c r="H91" s="71" t="str">
        <f t="shared" si="31"/>
        <v>100278-5768</v>
      </c>
      <c r="I91" s="23">
        <v>100278</v>
      </c>
      <c r="J91" s="24" t="s">
        <v>1071</v>
      </c>
      <c r="K91" s="24" t="s">
        <v>19</v>
      </c>
      <c r="L91" s="24" t="s">
        <v>125</v>
      </c>
      <c r="M91" s="24" t="s">
        <v>21</v>
      </c>
      <c r="N91" s="25">
        <v>45108</v>
      </c>
      <c r="O91" s="25">
        <v>45473</v>
      </c>
      <c r="P91" s="10"/>
      <c r="Q91" s="10"/>
      <c r="R91" s="10"/>
      <c r="S91" s="11"/>
      <c r="T91" s="14" t="e">
        <f>VLOOKUP(E91,#REF!,12,FALSE)</f>
        <v>#REF!</v>
      </c>
      <c r="U91" s="14"/>
      <c r="V91" s="14" t="e">
        <f>VLOOKUP(E91,#REF!,14,FALSE)</f>
        <v>#REF!</v>
      </c>
      <c r="W91" s="14"/>
      <c r="X91" s="18"/>
      <c r="Y91" s="18"/>
      <c r="Z91" s="18">
        <v>63.08</v>
      </c>
      <c r="AA91" s="18" t="s">
        <v>1671</v>
      </c>
      <c r="AB91" s="6"/>
      <c r="AC91" s="26">
        <v>5616</v>
      </c>
      <c r="AD91" s="26">
        <v>255</v>
      </c>
      <c r="AE91" s="26"/>
      <c r="AF91" s="26"/>
      <c r="AG91" s="26"/>
      <c r="AH91" s="26"/>
      <c r="AI91" s="26"/>
      <c r="AJ91" s="26">
        <v>17</v>
      </c>
      <c r="AK91" s="26">
        <v>370</v>
      </c>
      <c r="AL91" s="26">
        <v>2</v>
      </c>
      <c r="AM91" s="26"/>
      <c r="AN91" s="26"/>
      <c r="AO91" s="26">
        <v>292</v>
      </c>
      <c r="AP91" s="26"/>
      <c r="AQ91" s="26">
        <v>80</v>
      </c>
      <c r="AR91" s="26">
        <v>1</v>
      </c>
      <c r="AS91" s="26"/>
      <c r="AT91" s="26"/>
      <c r="AU91" s="26">
        <v>177</v>
      </c>
      <c r="AV91" s="26"/>
      <c r="AW91" s="26">
        <v>412</v>
      </c>
      <c r="AX91" s="26"/>
      <c r="AY91" s="26"/>
      <c r="AZ91" s="26"/>
      <c r="BA91" s="26"/>
      <c r="BB91" s="26">
        <v>4</v>
      </c>
      <c r="BC91" s="26"/>
      <c r="BD91" s="26">
        <v>33</v>
      </c>
      <c r="BE91" s="26">
        <v>10</v>
      </c>
      <c r="BF91" s="26">
        <v>186</v>
      </c>
      <c r="BG91" s="26"/>
      <c r="BH91" s="26">
        <f t="shared" si="32"/>
        <v>1839</v>
      </c>
      <c r="BI91" s="6">
        <f t="shared" ref="BI91:BI99" si="49">Z91</f>
        <v>63.08</v>
      </c>
      <c r="BJ91" s="6">
        <f t="shared" si="34"/>
        <v>78.350000000000009</v>
      </c>
      <c r="BL91" s="48">
        <f>VLOOKUP(H91,[1]NOI!F:K,6,FALSE)*-1</f>
        <v>-14.02</v>
      </c>
      <c r="BM91" s="6">
        <f t="shared" si="35"/>
        <v>64.330000000000013</v>
      </c>
      <c r="BN91" s="6">
        <f t="shared" si="36"/>
        <v>15.27000000000001</v>
      </c>
      <c r="BO91" s="82">
        <f t="shared" si="37"/>
        <v>0.19489470325462679</v>
      </c>
      <c r="BP91" s="6">
        <f t="shared" si="27"/>
        <v>354257.27999999997</v>
      </c>
      <c r="BQ91" s="6">
        <f t="shared" si="28"/>
        <v>440013.60000000003</v>
      </c>
      <c r="BU91" s="6">
        <f t="shared" si="38"/>
        <v>82.440000000000012</v>
      </c>
      <c r="BW91" s="48">
        <f t="shared" ref="BW91:BW98" si="50">BL91</f>
        <v>-14.02</v>
      </c>
      <c r="BX91" s="6">
        <f t="shared" si="39"/>
        <v>68.420000000000016</v>
      </c>
      <c r="BY91" s="6">
        <f t="shared" si="40"/>
        <v>19.360000000000014</v>
      </c>
      <c r="BZ91" s="82">
        <f t="shared" si="41"/>
        <v>0.23483745754488125</v>
      </c>
      <c r="CA91" s="6">
        <f t="shared" si="29"/>
        <v>354257.27999999997</v>
      </c>
      <c r="CB91" s="6">
        <f t="shared" si="30"/>
        <v>462983.0400000001</v>
      </c>
      <c r="CF91" s="82"/>
      <c r="CG91" s="6">
        <f t="shared" si="42"/>
        <v>116004.12</v>
      </c>
      <c r="CH91" s="6">
        <f t="shared" si="43"/>
        <v>144085.65000000002</v>
      </c>
      <c r="CL91" s="82"/>
      <c r="CM91" s="6">
        <f t="shared" si="44"/>
        <v>116004.12</v>
      </c>
      <c r="CN91" s="6">
        <f t="shared" si="45"/>
        <v>151607.16000000003</v>
      </c>
    </row>
    <row r="92" spans="1:92" x14ac:dyDescent="0.25">
      <c r="A92" s="22">
        <v>89</v>
      </c>
      <c r="B92" s="23">
        <v>88</v>
      </c>
      <c r="C92" s="24" t="s">
        <v>14</v>
      </c>
      <c r="D92" s="53" t="s">
        <v>1072</v>
      </c>
      <c r="E92" s="23">
        <v>401074</v>
      </c>
      <c r="F92" s="24" t="s">
        <v>1073</v>
      </c>
      <c r="G92" s="24" t="s">
        <v>1074</v>
      </c>
      <c r="H92" s="71" t="str">
        <f t="shared" si="31"/>
        <v>100278-CP5590</v>
      </c>
      <c r="I92" s="23">
        <v>100278</v>
      </c>
      <c r="J92" s="24" t="s">
        <v>1071</v>
      </c>
      <c r="K92" s="24" t="s">
        <v>19</v>
      </c>
      <c r="L92" s="24" t="s">
        <v>125</v>
      </c>
      <c r="M92" s="24" t="s">
        <v>21</v>
      </c>
      <c r="N92" s="25">
        <v>45108</v>
      </c>
      <c r="O92" s="25">
        <v>45473</v>
      </c>
      <c r="P92" s="10"/>
      <c r="Q92" s="10"/>
      <c r="R92" s="10"/>
      <c r="S92" s="11"/>
      <c r="T92" s="14" t="e">
        <f>VLOOKUP(E92,#REF!,12,FALSE)</f>
        <v>#REF!</v>
      </c>
      <c r="U92" s="14"/>
      <c r="V92" s="14" t="e">
        <f>VLOOKUP(E92,#REF!,14,FALSE)</f>
        <v>#REF!</v>
      </c>
      <c r="W92" s="14"/>
      <c r="X92" s="18"/>
      <c r="Y92" s="18"/>
      <c r="Z92" s="18">
        <v>84.83</v>
      </c>
      <c r="AA92" s="18" t="s">
        <v>1671</v>
      </c>
      <c r="AB92" s="6"/>
      <c r="AC92" s="26">
        <v>4001</v>
      </c>
      <c r="AD92" s="26"/>
      <c r="AE92" s="26"/>
      <c r="AF92" s="26">
        <v>20</v>
      </c>
      <c r="AG92" s="26"/>
      <c r="AH92" s="26">
        <v>99</v>
      </c>
      <c r="AI92" s="26"/>
      <c r="AJ92" s="26"/>
      <c r="AK92" s="26"/>
      <c r="AL92" s="26"/>
      <c r="AM92" s="26"/>
      <c r="AN92" s="26">
        <v>393</v>
      </c>
      <c r="AO92" s="26"/>
      <c r="AP92" s="26"/>
      <c r="AQ92" s="26"/>
      <c r="AR92" s="26"/>
      <c r="AS92" s="26"/>
      <c r="AT92" s="26"/>
      <c r="AU92" s="26"/>
      <c r="AV92" s="26"/>
      <c r="AW92" s="26">
        <v>490</v>
      </c>
      <c r="AX92" s="26"/>
      <c r="AY92" s="26"/>
      <c r="AZ92" s="26"/>
      <c r="BA92" s="26"/>
      <c r="BB92" s="26"/>
      <c r="BC92" s="26">
        <v>178</v>
      </c>
      <c r="BD92" s="26"/>
      <c r="BE92" s="26"/>
      <c r="BF92" s="26">
        <v>24</v>
      </c>
      <c r="BG92" s="26"/>
      <c r="BH92" s="26">
        <f t="shared" si="32"/>
        <v>1204</v>
      </c>
      <c r="BI92" s="6">
        <f t="shared" si="49"/>
        <v>84.83</v>
      </c>
      <c r="BJ92" s="6">
        <f t="shared" si="34"/>
        <v>105.36</v>
      </c>
      <c r="BL92" s="48">
        <v>-36.08</v>
      </c>
      <c r="BM92" s="6">
        <f t="shared" si="35"/>
        <v>69.28</v>
      </c>
      <c r="BN92" s="6">
        <f t="shared" si="36"/>
        <v>20.53</v>
      </c>
      <c r="BO92" s="82">
        <f t="shared" si="37"/>
        <v>0.19485573272589218</v>
      </c>
      <c r="BP92" s="6">
        <f t="shared" si="27"/>
        <v>339404.83</v>
      </c>
      <c r="BQ92" s="6">
        <f t="shared" si="28"/>
        <v>421545.36</v>
      </c>
      <c r="BU92" s="6">
        <f t="shared" si="38"/>
        <v>110.87</v>
      </c>
      <c r="BW92" s="48">
        <f t="shared" si="50"/>
        <v>-36.08</v>
      </c>
      <c r="BX92" s="6">
        <f t="shared" si="39"/>
        <v>74.790000000000006</v>
      </c>
      <c r="BY92" s="6">
        <f t="shared" si="40"/>
        <v>26.040000000000006</v>
      </c>
      <c r="BZ92" s="82">
        <f t="shared" si="41"/>
        <v>0.23486966717777583</v>
      </c>
      <c r="CA92" s="6">
        <f t="shared" si="29"/>
        <v>339404.83</v>
      </c>
      <c r="CB92" s="6">
        <f t="shared" si="30"/>
        <v>443590.87</v>
      </c>
      <c r="CF92" s="82"/>
      <c r="CG92" s="6">
        <f t="shared" si="42"/>
        <v>102135.31999999999</v>
      </c>
      <c r="CH92" s="6">
        <f t="shared" si="43"/>
        <v>126853.44</v>
      </c>
      <c r="CL92" s="82"/>
      <c r="CM92" s="6">
        <f t="shared" si="44"/>
        <v>102135.31999999999</v>
      </c>
      <c r="CN92" s="6">
        <f t="shared" si="45"/>
        <v>133487.48000000001</v>
      </c>
    </row>
    <row r="93" spans="1:92" x14ac:dyDescent="0.25">
      <c r="A93" s="22">
        <v>90</v>
      </c>
      <c r="B93" s="23">
        <v>89</v>
      </c>
      <c r="C93" s="24" t="s">
        <v>14</v>
      </c>
      <c r="D93" s="53" t="s">
        <v>1075</v>
      </c>
      <c r="E93" s="23">
        <v>401076</v>
      </c>
      <c r="F93" s="24" t="s">
        <v>1076</v>
      </c>
      <c r="G93" s="24" t="s">
        <v>1077</v>
      </c>
      <c r="H93" s="71" t="str">
        <f t="shared" si="31"/>
        <v>100278-CP5591</v>
      </c>
      <c r="I93" s="23">
        <v>100278</v>
      </c>
      <c r="J93" s="24" t="s">
        <v>1071</v>
      </c>
      <c r="K93" s="24" t="s">
        <v>19</v>
      </c>
      <c r="L93" s="24" t="s">
        <v>125</v>
      </c>
      <c r="M93" s="24" t="s">
        <v>21</v>
      </c>
      <c r="N93" s="25">
        <v>45108</v>
      </c>
      <c r="O93" s="25">
        <v>45473</v>
      </c>
      <c r="P93" s="10"/>
      <c r="Q93" s="10"/>
      <c r="R93" s="10"/>
      <c r="S93" s="11"/>
      <c r="T93" s="14" t="e">
        <f>VLOOKUP(E93,#REF!,12,FALSE)</f>
        <v>#REF!</v>
      </c>
      <c r="U93" s="14"/>
      <c r="V93" s="14" t="e">
        <f>VLOOKUP(E93,#REF!,14,FALSE)</f>
        <v>#REF!</v>
      </c>
      <c r="W93" s="14"/>
      <c r="X93" s="18"/>
      <c r="Y93" s="18"/>
      <c r="Z93" s="18">
        <v>85.3</v>
      </c>
      <c r="AA93" s="18" t="s">
        <v>1671</v>
      </c>
      <c r="AB93" s="6"/>
      <c r="AC93" s="26">
        <v>2980</v>
      </c>
      <c r="AD93" s="26"/>
      <c r="AE93" s="26"/>
      <c r="AF93" s="26">
        <v>227</v>
      </c>
      <c r="AG93" s="26"/>
      <c r="AH93" s="26"/>
      <c r="AI93" s="26"/>
      <c r="AJ93" s="26">
        <v>16</v>
      </c>
      <c r="AK93" s="26"/>
      <c r="AL93" s="26"/>
      <c r="AM93" s="26"/>
      <c r="AN93" s="26"/>
      <c r="AO93" s="26">
        <v>172</v>
      </c>
      <c r="AP93" s="26"/>
      <c r="AQ93" s="26"/>
      <c r="AR93" s="26"/>
      <c r="AS93" s="26"/>
      <c r="AT93" s="26"/>
      <c r="AU93" s="26"/>
      <c r="AV93" s="26"/>
      <c r="AW93" s="26"/>
      <c r="AX93" s="26"/>
      <c r="AY93" s="26">
        <v>122</v>
      </c>
      <c r="AZ93" s="26">
        <v>25</v>
      </c>
      <c r="BA93" s="26"/>
      <c r="BB93" s="26"/>
      <c r="BC93" s="26"/>
      <c r="BD93" s="26"/>
      <c r="BE93" s="26"/>
      <c r="BF93" s="26">
        <v>260</v>
      </c>
      <c r="BG93" s="26"/>
      <c r="BH93" s="26">
        <f t="shared" si="32"/>
        <v>822</v>
      </c>
      <c r="BI93" s="6">
        <f t="shared" si="49"/>
        <v>85.3</v>
      </c>
      <c r="BJ93" s="6">
        <f t="shared" si="34"/>
        <v>105.95</v>
      </c>
      <c r="BL93" s="48">
        <v>-36.549999999999997</v>
      </c>
      <c r="BM93" s="6">
        <f t="shared" si="35"/>
        <v>69.400000000000006</v>
      </c>
      <c r="BN93" s="6">
        <f t="shared" si="36"/>
        <v>20.650000000000006</v>
      </c>
      <c r="BO93" s="82">
        <f t="shared" si="37"/>
        <v>0.19490325625294955</v>
      </c>
      <c r="BP93" s="6">
        <f t="shared" si="27"/>
        <v>254194</v>
      </c>
      <c r="BQ93" s="6">
        <f t="shared" si="28"/>
        <v>315731</v>
      </c>
      <c r="BU93" s="6">
        <f t="shared" si="38"/>
        <v>111.49000000000001</v>
      </c>
      <c r="BW93" s="48">
        <f t="shared" si="50"/>
        <v>-36.549999999999997</v>
      </c>
      <c r="BX93" s="6">
        <f t="shared" si="39"/>
        <v>74.940000000000012</v>
      </c>
      <c r="BY93" s="6">
        <f t="shared" si="40"/>
        <v>26.190000000000012</v>
      </c>
      <c r="BZ93" s="82">
        <f t="shared" si="41"/>
        <v>0.23490896044488305</v>
      </c>
      <c r="CA93" s="6">
        <f t="shared" si="29"/>
        <v>254194</v>
      </c>
      <c r="CB93" s="6">
        <f t="shared" si="30"/>
        <v>332240.2</v>
      </c>
      <c r="CF93" s="82"/>
      <c r="CG93" s="6">
        <f t="shared" si="42"/>
        <v>70116.599999999991</v>
      </c>
      <c r="CH93" s="6">
        <f t="shared" si="43"/>
        <v>87090.900000000009</v>
      </c>
      <c r="CL93" s="82"/>
      <c r="CM93" s="6">
        <f t="shared" si="44"/>
        <v>70116.599999999991</v>
      </c>
      <c r="CN93" s="6">
        <f t="shared" si="45"/>
        <v>91644.780000000013</v>
      </c>
    </row>
    <row r="94" spans="1:92" x14ac:dyDescent="0.25">
      <c r="A94" s="22">
        <v>91</v>
      </c>
      <c r="B94" s="23">
        <v>90</v>
      </c>
      <c r="C94" s="24" t="s">
        <v>14</v>
      </c>
      <c r="D94" s="53" t="s">
        <v>1078</v>
      </c>
      <c r="E94" s="23">
        <v>404723</v>
      </c>
      <c r="F94" s="24" t="s">
        <v>1079</v>
      </c>
      <c r="G94" s="24" t="s">
        <v>1080</v>
      </c>
      <c r="H94" s="71" t="str">
        <f t="shared" si="31"/>
        <v>100278-CP5501</v>
      </c>
      <c r="I94" s="23">
        <v>100278</v>
      </c>
      <c r="J94" s="24" t="s">
        <v>1071</v>
      </c>
      <c r="K94" s="24" t="s">
        <v>19</v>
      </c>
      <c r="L94" s="24" t="s">
        <v>1081</v>
      </c>
      <c r="M94" s="24" t="s">
        <v>21</v>
      </c>
      <c r="N94" s="25">
        <v>45108</v>
      </c>
      <c r="O94" s="25">
        <v>45473</v>
      </c>
      <c r="P94" s="10"/>
      <c r="Q94" s="10"/>
      <c r="R94" s="10"/>
      <c r="S94" s="11"/>
      <c r="T94" s="14" t="e">
        <f>VLOOKUP(E94,#REF!,12,FALSE)</f>
        <v>#REF!</v>
      </c>
      <c r="U94" s="14"/>
      <c r="V94" s="14" t="e">
        <f>VLOOKUP(E94,#REF!,14,FALSE)</f>
        <v>#REF!</v>
      </c>
      <c r="W94" s="14"/>
      <c r="X94" s="18"/>
      <c r="Y94" s="18"/>
      <c r="Z94" s="18">
        <v>58.3</v>
      </c>
      <c r="AA94" s="18" t="s">
        <v>1671</v>
      </c>
      <c r="AB94" s="6"/>
      <c r="AC94" s="26">
        <v>938</v>
      </c>
      <c r="AD94" s="26"/>
      <c r="AE94" s="26"/>
      <c r="AF94" s="26">
        <v>36</v>
      </c>
      <c r="AG94" s="26"/>
      <c r="AH94" s="26"/>
      <c r="AI94" s="26"/>
      <c r="AJ94" s="26">
        <v>135</v>
      </c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>
        <v>4</v>
      </c>
      <c r="BG94" s="26"/>
      <c r="BH94" s="26">
        <f t="shared" si="32"/>
        <v>175</v>
      </c>
      <c r="BI94" s="6">
        <f t="shared" si="49"/>
        <v>58.3</v>
      </c>
      <c r="BJ94" s="6">
        <f t="shared" si="34"/>
        <v>72.410000000000011</v>
      </c>
      <c r="BL94" s="48">
        <v>-17.68</v>
      </c>
      <c r="BM94" s="6">
        <f t="shared" si="35"/>
        <v>54.730000000000011</v>
      </c>
      <c r="BN94" s="6">
        <f t="shared" si="36"/>
        <v>14.110000000000014</v>
      </c>
      <c r="BO94" s="82">
        <f t="shared" si="37"/>
        <v>0.19486258804032608</v>
      </c>
      <c r="BP94" s="6">
        <f t="shared" si="27"/>
        <v>54685.399999999994</v>
      </c>
      <c r="BQ94" s="6">
        <f t="shared" si="28"/>
        <v>67920.580000000016</v>
      </c>
      <c r="BU94" s="6">
        <f t="shared" si="38"/>
        <v>76.190000000000012</v>
      </c>
      <c r="BW94" s="48">
        <f t="shared" si="50"/>
        <v>-17.68</v>
      </c>
      <c r="BX94" s="6">
        <f t="shared" si="39"/>
        <v>58.510000000000012</v>
      </c>
      <c r="BY94" s="6">
        <f t="shared" si="40"/>
        <v>17.890000000000015</v>
      </c>
      <c r="BZ94" s="82">
        <f t="shared" si="41"/>
        <v>0.23480771754823485</v>
      </c>
      <c r="CA94" s="6">
        <f t="shared" si="29"/>
        <v>54685.399999999994</v>
      </c>
      <c r="CB94" s="6">
        <f t="shared" si="30"/>
        <v>71466.220000000016</v>
      </c>
      <c r="CF94" s="82"/>
      <c r="CG94" s="6">
        <f t="shared" si="42"/>
        <v>10202.5</v>
      </c>
      <c r="CH94" s="6">
        <f t="shared" si="43"/>
        <v>12671.750000000002</v>
      </c>
      <c r="CL94" s="82"/>
      <c r="CM94" s="6">
        <f t="shared" si="44"/>
        <v>10202.5</v>
      </c>
      <c r="CN94" s="6">
        <f t="shared" si="45"/>
        <v>13333.250000000002</v>
      </c>
    </row>
    <row r="95" spans="1:92" x14ac:dyDescent="0.25">
      <c r="A95" s="22">
        <v>92</v>
      </c>
      <c r="B95" s="23">
        <v>91</v>
      </c>
      <c r="C95" s="24" t="s">
        <v>14</v>
      </c>
      <c r="D95" s="53" t="s">
        <v>1082</v>
      </c>
      <c r="E95" s="23">
        <v>406459</v>
      </c>
      <c r="F95" s="23">
        <v>5764</v>
      </c>
      <c r="G95" s="24" t="s">
        <v>1083</v>
      </c>
      <c r="H95" s="71" t="str">
        <f t="shared" si="31"/>
        <v>100278-5764</v>
      </c>
      <c r="I95" s="23">
        <v>100278</v>
      </c>
      <c r="J95" s="24" t="s">
        <v>1071</v>
      </c>
      <c r="K95" s="24" t="s">
        <v>19</v>
      </c>
      <c r="L95" s="24" t="s">
        <v>125</v>
      </c>
      <c r="M95" s="24" t="s">
        <v>21</v>
      </c>
      <c r="N95" s="25">
        <v>45108</v>
      </c>
      <c r="O95" s="25">
        <v>45473</v>
      </c>
      <c r="P95" s="10"/>
      <c r="Q95" s="10"/>
      <c r="R95" s="10"/>
      <c r="S95" s="11"/>
      <c r="T95" s="14" t="e">
        <f>VLOOKUP(E95,#REF!,12,FALSE)</f>
        <v>#REF!</v>
      </c>
      <c r="U95" s="14"/>
      <c r="V95" s="14" t="e">
        <f>VLOOKUP(E95,#REF!,14,FALSE)</f>
        <v>#REF!</v>
      </c>
      <c r="W95" s="14"/>
      <c r="X95" s="18"/>
      <c r="Y95" s="18"/>
      <c r="Z95" s="18">
        <v>68.010000000000005</v>
      </c>
      <c r="AA95" s="18" t="s">
        <v>1671</v>
      </c>
      <c r="AB95" s="6"/>
      <c r="AC95" s="26">
        <v>2860</v>
      </c>
      <c r="AD95" s="26">
        <v>92</v>
      </c>
      <c r="AE95" s="26">
        <v>57</v>
      </c>
      <c r="AF95" s="26">
        <v>4</v>
      </c>
      <c r="AG95" s="26"/>
      <c r="AH95" s="26"/>
      <c r="AI95" s="26"/>
      <c r="AJ95" s="26">
        <v>19</v>
      </c>
      <c r="AK95" s="26">
        <v>97</v>
      </c>
      <c r="AL95" s="26"/>
      <c r="AM95" s="26"/>
      <c r="AN95" s="26"/>
      <c r="AO95" s="26">
        <v>250</v>
      </c>
      <c r="AP95" s="26"/>
      <c r="AQ95" s="26"/>
      <c r="AR95" s="26"/>
      <c r="AS95" s="26"/>
      <c r="AT95" s="26">
        <v>6</v>
      </c>
      <c r="AU95" s="26">
        <v>109</v>
      </c>
      <c r="AV95" s="26"/>
      <c r="AW95" s="26"/>
      <c r="AX95" s="26"/>
      <c r="AY95" s="26"/>
      <c r="AZ95" s="26">
        <v>150</v>
      </c>
      <c r="BA95" s="26"/>
      <c r="BB95" s="26">
        <v>1</v>
      </c>
      <c r="BC95" s="26"/>
      <c r="BD95" s="26"/>
      <c r="BE95" s="26"/>
      <c r="BF95" s="26">
        <v>226</v>
      </c>
      <c r="BG95" s="26"/>
      <c r="BH95" s="26">
        <f t="shared" si="32"/>
        <v>1011</v>
      </c>
      <c r="BI95" s="6">
        <f t="shared" si="49"/>
        <v>68.010000000000005</v>
      </c>
      <c r="BJ95" s="6">
        <f t="shared" si="34"/>
        <v>84.47</v>
      </c>
      <c r="BL95" s="48">
        <f>VLOOKUP(H95,[1]NOI!F:K,6,FALSE)*-1</f>
        <v>-9.9700000000000006</v>
      </c>
      <c r="BM95" s="6">
        <f t="shared" si="35"/>
        <v>74.5</v>
      </c>
      <c r="BN95" s="6">
        <f t="shared" si="36"/>
        <v>16.459999999999994</v>
      </c>
      <c r="BO95" s="82">
        <f t="shared" si="37"/>
        <v>0.19486208121226464</v>
      </c>
      <c r="BP95" s="6">
        <f t="shared" si="27"/>
        <v>194508.6</v>
      </c>
      <c r="BQ95" s="6">
        <f t="shared" si="28"/>
        <v>241584.19999999998</v>
      </c>
      <c r="BU95" s="6">
        <f t="shared" si="38"/>
        <v>88.89</v>
      </c>
      <c r="BW95" s="48">
        <f t="shared" si="50"/>
        <v>-9.9700000000000006</v>
      </c>
      <c r="BX95" s="6">
        <f t="shared" si="39"/>
        <v>78.92</v>
      </c>
      <c r="BY95" s="6">
        <f t="shared" si="40"/>
        <v>20.879999999999995</v>
      </c>
      <c r="BZ95" s="82">
        <f t="shared" si="41"/>
        <v>0.23489706378670261</v>
      </c>
      <c r="CA95" s="6">
        <f t="shared" si="29"/>
        <v>194508.6</v>
      </c>
      <c r="CB95" s="6">
        <f t="shared" si="30"/>
        <v>254225.4</v>
      </c>
      <c r="CF95" s="82"/>
      <c r="CG95" s="6">
        <f t="shared" si="42"/>
        <v>68758.11</v>
      </c>
      <c r="CH95" s="6">
        <f t="shared" si="43"/>
        <v>85399.17</v>
      </c>
      <c r="CL95" s="82"/>
      <c r="CM95" s="6">
        <f t="shared" si="44"/>
        <v>68758.11</v>
      </c>
      <c r="CN95" s="6">
        <f t="shared" si="45"/>
        <v>89867.79</v>
      </c>
    </row>
    <row r="96" spans="1:92" x14ac:dyDescent="0.25">
      <c r="A96" s="22">
        <v>93</v>
      </c>
      <c r="B96" s="23">
        <v>92</v>
      </c>
      <c r="C96" s="24" t="s">
        <v>14</v>
      </c>
      <c r="D96" s="53" t="s">
        <v>1084</v>
      </c>
      <c r="E96" s="23">
        <v>401100</v>
      </c>
      <c r="F96" s="24" t="s">
        <v>1085</v>
      </c>
      <c r="G96" s="24" t="s">
        <v>1086</v>
      </c>
      <c r="H96" s="71" t="str">
        <f t="shared" si="31"/>
        <v>100278-CP579</v>
      </c>
      <c r="I96" s="23">
        <v>100278</v>
      </c>
      <c r="J96" s="24" t="s">
        <v>1071</v>
      </c>
      <c r="K96" s="24" t="s">
        <v>19</v>
      </c>
      <c r="L96" s="24" t="s">
        <v>125</v>
      </c>
      <c r="M96" s="24" t="s">
        <v>21</v>
      </c>
      <c r="N96" s="25">
        <v>45108</v>
      </c>
      <c r="O96" s="25">
        <v>45473</v>
      </c>
      <c r="P96" s="10"/>
      <c r="Q96" s="10"/>
      <c r="R96" s="10"/>
      <c r="S96" s="11"/>
      <c r="T96" s="14" t="e">
        <f>VLOOKUP(E96,#REF!,12,FALSE)</f>
        <v>#REF!</v>
      </c>
      <c r="U96" s="14"/>
      <c r="V96" s="14" t="e">
        <f>VLOOKUP(E96,#REF!,14,FALSE)</f>
        <v>#REF!</v>
      </c>
      <c r="W96" s="14"/>
      <c r="X96" s="18"/>
      <c r="Y96" s="18"/>
      <c r="Z96" s="18">
        <v>72.97</v>
      </c>
      <c r="AA96" s="18" t="s">
        <v>1671</v>
      </c>
      <c r="AB96" s="6"/>
      <c r="AC96" s="26">
        <v>599</v>
      </c>
      <c r="AD96" s="26"/>
      <c r="AE96" s="26">
        <v>5</v>
      </c>
      <c r="AF96" s="26">
        <v>3</v>
      </c>
      <c r="AG96" s="26"/>
      <c r="AH96" s="26"/>
      <c r="AI96" s="26">
        <v>16</v>
      </c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>
        <v>36</v>
      </c>
      <c r="AZ96" s="26"/>
      <c r="BA96" s="26"/>
      <c r="BB96" s="26"/>
      <c r="BC96" s="26">
        <v>23</v>
      </c>
      <c r="BD96" s="26"/>
      <c r="BE96" s="26"/>
      <c r="BF96" s="26">
        <v>157</v>
      </c>
      <c r="BG96" s="26">
        <v>120</v>
      </c>
      <c r="BH96" s="26">
        <f t="shared" si="32"/>
        <v>360</v>
      </c>
      <c r="BI96" s="6">
        <f t="shared" si="49"/>
        <v>72.97</v>
      </c>
      <c r="BJ96" s="6">
        <f t="shared" si="34"/>
        <v>90.63000000000001</v>
      </c>
      <c r="BL96" s="48">
        <v>-25.59</v>
      </c>
      <c r="BM96" s="6">
        <f t="shared" si="35"/>
        <v>65.040000000000006</v>
      </c>
      <c r="BN96" s="6">
        <f t="shared" si="36"/>
        <v>17.660000000000011</v>
      </c>
      <c r="BO96" s="82">
        <f t="shared" si="37"/>
        <v>0.19485821471918802</v>
      </c>
      <c r="BP96" s="6">
        <f t="shared" si="27"/>
        <v>43709.03</v>
      </c>
      <c r="BQ96" s="6">
        <f t="shared" si="28"/>
        <v>54287.37</v>
      </c>
      <c r="BU96" s="6">
        <f t="shared" si="38"/>
        <v>95.37</v>
      </c>
      <c r="BW96" s="48">
        <f t="shared" si="50"/>
        <v>-25.59</v>
      </c>
      <c r="BX96" s="6">
        <f t="shared" si="39"/>
        <v>69.78</v>
      </c>
      <c r="BY96" s="6">
        <f t="shared" si="40"/>
        <v>22.400000000000006</v>
      </c>
      <c r="BZ96" s="82">
        <f t="shared" si="41"/>
        <v>0.23487469854251866</v>
      </c>
      <c r="CA96" s="6">
        <f t="shared" si="29"/>
        <v>43709.03</v>
      </c>
      <c r="CB96" s="6">
        <f t="shared" si="30"/>
        <v>57126.630000000005</v>
      </c>
      <c r="CF96" s="82"/>
      <c r="CG96" s="6">
        <f t="shared" si="42"/>
        <v>26269.200000000001</v>
      </c>
      <c r="CH96" s="6">
        <f t="shared" si="43"/>
        <v>32626.800000000003</v>
      </c>
      <c r="CL96" s="82"/>
      <c r="CM96" s="6">
        <f t="shared" si="44"/>
        <v>26269.200000000001</v>
      </c>
      <c r="CN96" s="6">
        <f t="shared" si="45"/>
        <v>34333.200000000004</v>
      </c>
    </row>
    <row r="97" spans="1:92" x14ac:dyDescent="0.25">
      <c r="A97" s="22">
        <v>94</v>
      </c>
      <c r="B97" s="23">
        <v>93</v>
      </c>
      <c r="C97" s="24" t="s">
        <v>14</v>
      </c>
      <c r="D97" s="53" t="s">
        <v>1087</v>
      </c>
      <c r="E97" s="23">
        <v>402116</v>
      </c>
      <c r="F97" s="23">
        <v>5705</v>
      </c>
      <c r="G97" s="24" t="s">
        <v>1088</v>
      </c>
      <c r="H97" s="71" t="str">
        <f t="shared" si="31"/>
        <v>100278-5705</v>
      </c>
      <c r="I97" s="23">
        <v>100278</v>
      </c>
      <c r="J97" s="24" t="s">
        <v>1071</v>
      </c>
      <c r="K97" s="24" t="s">
        <v>19</v>
      </c>
      <c r="L97" s="24" t="s">
        <v>125</v>
      </c>
      <c r="M97" s="24" t="s">
        <v>21</v>
      </c>
      <c r="N97" s="25">
        <v>45108</v>
      </c>
      <c r="O97" s="25">
        <v>45473</v>
      </c>
      <c r="P97" s="10"/>
      <c r="Q97" s="10"/>
      <c r="R97" s="10"/>
      <c r="S97" s="11"/>
      <c r="T97" s="14" t="e">
        <f>VLOOKUP(E97,#REF!,12,FALSE)</f>
        <v>#REF!</v>
      </c>
      <c r="U97" s="14"/>
      <c r="V97" s="14" t="e">
        <f>VLOOKUP(E97,#REF!,14,FALSE)</f>
        <v>#REF!</v>
      </c>
      <c r="W97" s="14"/>
      <c r="X97" s="18"/>
      <c r="Y97" s="18"/>
      <c r="Z97" s="18">
        <v>79.69</v>
      </c>
      <c r="AA97" s="18" t="s">
        <v>1671</v>
      </c>
      <c r="AB97" s="6"/>
      <c r="AC97" s="26">
        <v>750</v>
      </c>
      <c r="AD97" s="26"/>
      <c r="AE97" s="26">
        <v>23</v>
      </c>
      <c r="AF97" s="26"/>
      <c r="AG97" s="26"/>
      <c r="AH97" s="26"/>
      <c r="AI97" s="26">
        <v>20</v>
      </c>
      <c r="AJ97" s="26"/>
      <c r="AK97" s="26"/>
      <c r="AL97" s="26">
        <v>7</v>
      </c>
      <c r="AM97" s="26"/>
      <c r="AN97" s="26"/>
      <c r="AO97" s="26"/>
      <c r="AP97" s="26">
        <v>7</v>
      </c>
      <c r="AQ97" s="26"/>
      <c r="AR97" s="26">
        <v>7</v>
      </c>
      <c r="AS97" s="26"/>
      <c r="AT97" s="26"/>
      <c r="AU97" s="26">
        <v>1</v>
      </c>
      <c r="AV97" s="26"/>
      <c r="AW97" s="26"/>
      <c r="AX97" s="26">
        <v>29</v>
      </c>
      <c r="AY97" s="26"/>
      <c r="AZ97" s="26"/>
      <c r="BA97" s="26"/>
      <c r="BB97" s="26">
        <v>1</v>
      </c>
      <c r="BC97" s="26"/>
      <c r="BD97" s="26"/>
      <c r="BE97" s="26"/>
      <c r="BF97" s="26"/>
      <c r="BG97" s="26"/>
      <c r="BH97" s="26">
        <f t="shared" si="32"/>
        <v>95</v>
      </c>
      <c r="BI97" s="6">
        <f t="shared" si="49"/>
        <v>79.69</v>
      </c>
      <c r="BJ97" s="6">
        <f t="shared" si="34"/>
        <v>98.98</v>
      </c>
      <c r="BL97" s="48">
        <f>VLOOKUP(H97,[1]NOI!F:K,6,FALSE)*-1</f>
        <v>-29.21</v>
      </c>
      <c r="BM97" s="6">
        <f t="shared" si="35"/>
        <v>69.77000000000001</v>
      </c>
      <c r="BN97" s="6">
        <f t="shared" si="36"/>
        <v>19.290000000000006</v>
      </c>
      <c r="BO97" s="82">
        <f t="shared" si="37"/>
        <v>0.19488785613255208</v>
      </c>
      <c r="BP97" s="6">
        <f t="shared" si="27"/>
        <v>59767.5</v>
      </c>
      <c r="BQ97" s="6">
        <f t="shared" si="28"/>
        <v>74235</v>
      </c>
      <c r="BU97" s="6">
        <f t="shared" si="38"/>
        <v>104.15</v>
      </c>
      <c r="BW97" s="48">
        <f t="shared" si="50"/>
        <v>-29.21</v>
      </c>
      <c r="BX97" s="6">
        <f t="shared" si="39"/>
        <v>74.94</v>
      </c>
      <c r="BY97" s="6">
        <f t="shared" si="40"/>
        <v>24.460000000000008</v>
      </c>
      <c r="BZ97" s="82">
        <f t="shared" si="41"/>
        <v>0.23485357657225162</v>
      </c>
      <c r="CA97" s="6">
        <f t="shared" si="29"/>
        <v>59767.5</v>
      </c>
      <c r="CB97" s="6">
        <f t="shared" si="30"/>
        <v>78112.5</v>
      </c>
      <c r="CF97" s="82"/>
      <c r="CG97" s="6">
        <f t="shared" si="42"/>
        <v>7570.55</v>
      </c>
      <c r="CH97" s="6">
        <f t="shared" si="43"/>
        <v>9403.1</v>
      </c>
      <c r="CL97" s="82"/>
      <c r="CM97" s="6">
        <f t="shared" si="44"/>
        <v>7570.55</v>
      </c>
      <c r="CN97" s="6">
        <f t="shared" si="45"/>
        <v>9894.25</v>
      </c>
    </row>
    <row r="98" spans="1:92" x14ac:dyDescent="0.25">
      <c r="A98" s="22">
        <v>95</v>
      </c>
      <c r="B98" s="23">
        <v>94</v>
      </c>
      <c r="C98" s="24" t="s">
        <v>14</v>
      </c>
      <c r="D98" s="53" t="s">
        <v>1089</v>
      </c>
      <c r="E98" s="23">
        <v>403777</v>
      </c>
      <c r="F98" s="23">
        <v>5722</v>
      </c>
      <c r="G98" s="24" t="s">
        <v>1090</v>
      </c>
      <c r="H98" s="71" t="str">
        <f t="shared" si="31"/>
        <v>100278-5722</v>
      </c>
      <c r="I98" s="23">
        <v>100278</v>
      </c>
      <c r="J98" s="24" t="s">
        <v>1071</v>
      </c>
      <c r="K98" s="24" t="s">
        <v>19</v>
      </c>
      <c r="L98" s="24" t="s">
        <v>125</v>
      </c>
      <c r="M98" s="24" t="s">
        <v>21</v>
      </c>
      <c r="N98" s="25">
        <v>45108</v>
      </c>
      <c r="O98" s="25">
        <v>45473</v>
      </c>
      <c r="P98" s="10"/>
      <c r="Q98" s="10"/>
      <c r="R98" s="10"/>
      <c r="S98" s="11"/>
      <c r="T98" s="14" t="e">
        <f>VLOOKUP(E98,#REF!,12,FALSE)</f>
        <v>#REF!</v>
      </c>
      <c r="U98" s="14"/>
      <c r="V98" s="14" t="e">
        <f>VLOOKUP(E98,#REF!,14,FALSE)</f>
        <v>#REF!</v>
      </c>
      <c r="W98" s="14"/>
      <c r="X98" s="18"/>
      <c r="Y98" s="18"/>
      <c r="Z98" s="18">
        <v>70.930000000000007</v>
      </c>
      <c r="AA98" s="18" t="s">
        <v>1671</v>
      </c>
      <c r="AB98" s="6"/>
      <c r="AC98" s="26">
        <v>170</v>
      </c>
      <c r="AD98" s="26"/>
      <c r="AE98" s="26">
        <v>2</v>
      </c>
      <c r="AF98" s="26">
        <v>4</v>
      </c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>
        <v>37</v>
      </c>
      <c r="AR98" s="26"/>
      <c r="AS98" s="26"/>
      <c r="AT98" s="26"/>
      <c r="AU98" s="26">
        <v>3</v>
      </c>
      <c r="AV98" s="26"/>
      <c r="AW98" s="26"/>
      <c r="AX98" s="26"/>
      <c r="AY98" s="26">
        <v>1</v>
      </c>
      <c r="AZ98" s="26"/>
      <c r="BA98" s="26">
        <v>12</v>
      </c>
      <c r="BB98" s="26"/>
      <c r="BC98" s="26"/>
      <c r="BD98" s="26"/>
      <c r="BE98" s="26"/>
      <c r="BF98" s="26"/>
      <c r="BG98" s="26"/>
      <c r="BH98" s="26">
        <f t="shared" si="32"/>
        <v>59</v>
      </c>
      <c r="BI98" s="6">
        <f t="shared" si="49"/>
        <v>70.930000000000007</v>
      </c>
      <c r="BJ98" s="6">
        <f t="shared" si="34"/>
        <v>88.100000000000009</v>
      </c>
      <c r="BL98" s="48">
        <f>VLOOKUP(H98,[1]NOI!F:K,6,FALSE)*-1</f>
        <v>-15.8</v>
      </c>
      <c r="BM98" s="6">
        <f t="shared" si="35"/>
        <v>72.300000000000011</v>
      </c>
      <c r="BN98" s="6">
        <f t="shared" si="36"/>
        <v>17.170000000000002</v>
      </c>
      <c r="BO98" s="82">
        <f t="shared" si="37"/>
        <v>0.19489216799091941</v>
      </c>
      <c r="BP98" s="6">
        <f t="shared" si="27"/>
        <v>12058.1</v>
      </c>
      <c r="BQ98" s="6">
        <f t="shared" si="28"/>
        <v>14977.000000000002</v>
      </c>
      <c r="BU98" s="6">
        <f t="shared" si="38"/>
        <v>92.7</v>
      </c>
      <c r="BW98" s="48">
        <f t="shared" si="50"/>
        <v>-15.8</v>
      </c>
      <c r="BX98" s="6">
        <f t="shared" si="39"/>
        <v>76.900000000000006</v>
      </c>
      <c r="BY98" s="6">
        <f t="shared" si="40"/>
        <v>21.769999999999996</v>
      </c>
      <c r="BZ98" s="82">
        <f t="shared" si="41"/>
        <v>0.23484358144552314</v>
      </c>
      <c r="CA98" s="6">
        <f t="shared" si="29"/>
        <v>12058.1</v>
      </c>
      <c r="CB98" s="6">
        <f t="shared" si="30"/>
        <v>15759</v>
      </c>
      <c r="CF98" s="82"/>
      <c r="CG98" s="6">
        <f t="shared" si="42"/>
        <v>4184.8700000000008</v>
      </c>
      <c r="CH98" s="6">
        <f t="shared" si="43"/>
        <v>5197.9000000000005</v>
      </c>
      <c r="CL98" s="82"/>
      <c r="CM98" s="6">
        <f t="shared" si="44"/>
        <v>4184.8700000000008</v>
      </c>
      <c r="CN98" s="6">
        <f t="shared" si="45"/>
        <v>5469.3</v>
      </c>
    </row>
    <row r="99" spans="1:92" x14ac:dyDescent="0.25">
      <c r="A99" s="22">
        <v>96</v>
      </c>
      <c r="B99" s="23">
        <v>95</v>
      </c>
      <c r="C99" s="24" t="s">
        <v>14</v>
      </c>
      <c r="D99" s="53" t="s">
        <v>1091</v>
      </c>
      <c r="E99" s="23">
        <v>140933</v>
      </c>
      <c r="F99" s="23">
        <v>5383</v>
      </c>
      <c r="G99" s="24" t="s">
        <v>1092</v>
      </c>
      <c r="H99" s="71" t="str">
        <f t="shared" si="31"/>
        <v>100278-5383</v>
      </c>
      <c r="I99" s="23">
        <v>100278</v>
      </c>
      <c r="J99" s="24" t="s">
        <v>1071</v>
      </c>
      <c r="K99" s="24" t="s">
        <v>19</v>
      </c>
      <c r="L99" s="24" t="s">
        <v>125</v>
      </c>
      <c r="M99" s="24" t="s">
        <v>21</v>
      </c>
      <c r="N99" s="25">
        <v>45108</v>
      </c>
      <c r="O99" s="25">
        <v>45473</v>
      </c>
      <c r="P99" s="10"/>
      <c r="Q99" s="10"/>
      <c r="R99" s="10"/>
      <c r="S99" s="11"/>
      <c r="T99" s="14" t="e">
        <f>VLOOKUP(E99,#REF!,12,FALSE)</f>
        <v>#REF!</v>
      </c>
      <c r="U99" s="14"/>
      <c r="V99" s="14" t="e">
        <f>VLOOKUP(E99,#REF!,14,FALSE)</f>
        <v>#REF!</v>
      </c>
      <c r="W99" s="14"/>
      <c r="X99" s="18"/>
      <c r="Y99" s="18"/>
      <c r="Z99" s="18">
        <v>60.19</v>
      </c>
      <c r="AA99" s="18" t="s">
        <v>1671</v>
      </c>
      <c r="AB99" s="6"/>
      <c r="AC99" s="26">
        <v>338</v>
      </c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>
        <f t="shared" si="32"/>
        <v>0</v>
      </c>
      <c r="BI99" s="6">
        <f t="shared" si="49"/>
        <v>60.19</v>
      </c>
      <c r="BJ99" s="6">
        <f t="shared" si="34"/>
        <v>74.760000000000005</v>
      </c>
      <c r="BM99" s="6">
        <f t="shared" si="35"/>
        <v>74.760000000000005</v>
      </c>
      <c r="BN99" s="6">
        <f t="shared" si="36"/>
        <v>14.570000000000007</v>
      </c>
      <c r="BO99" s="82">
        <f t="shared" si="37"/>
        <v>0.19489031567683263</v>
      </c>
      <c r="BP99" s="6">
        <f t="shared" si="27"/>
        <v>20344.219999999998</v>
      </c>
      <c r="BQ99" s="6">
        <f t="shared" si="28"/>
        <v>25268.880000000001</v>
      </c>
      <c r="BU99" s="6">
        <f t="shared" si="38"/>
        <v>78.660000000000011</v>
      </c>
      <c r="BX99" s="6">
        <f t="shared" si="39"/>
        <v>78.660000000000011</v>
      </c>
      <c r="BY99" s="6">
        <f t="shared" si="40"/>
        <v>18.470000000000013</v>
      </c>
      <c r="BZ99" s="82">
        <f t="shared" si="41"/>
        <v>0.23480803457920177</v>
      </c>
      <c r="CA99" s="6">
        <f t="shared" si="29"/>
        <v>20344.219999999998</v>
      </c>
      <c r="CB99" s="6">
        <f t="shared" si="30"/>
        <v>26587.080000000005</v>
      </c>
      <c r="CF99" s="82"/>
      <c r="CG99" s="6">
        <f t="shared" si="42"/>
        <v>0</v>
      </c>
      <c r="CH99" s="6">
        <f t="shared" si="43"/>
        <v>0</v>
      </c>
      <c r="CL99" s="82"/>
      <c r="CM99" s="6">
        <f t="shared" si="44"/>
        <v>0</v>
      </c>
      <c r="CN99" s="6">
        <f t="shared" si="45"/>
        <v>0</v>
      </c>
    </row>
    <row r="100" spans="1:92" x14ac:dyDescent="0.25">
      <c r="A100" s="22">
        <v>98</v>
      </c>
      <c r="B100" s="23">
        <v>96</v>
      </c>
      <c r="C100" s="24" t="s">
        <v>14</v>
      </c>
      <c r="D100" s="53" t="s">
        <v>1093</v>
      </c>
      <c r="E100" s="23">
        <v>134282</v>
      </c>
      <c r="F100" s="23">
        <v>85604</v>
      </c>
      <c r="G100" s="24" t="s">
        <v>1094</v>
      </c>
      <c r="H100" s="71" t="str">
        <f t="shared" si="31"/>
        <v>100297-85604</v>
      </c>
      <c r="I100" s="23">
        <v>100297</v>
      </c>
      <c r="J100" s="24" t="s">
        <v>1095</v>
      </c>
      <c r="K100" s="24" t="s">
        <v>19</v>
      </c>
      <c r="L100" s="24" t="s">
        <v>1096</v>
      </c>
      <c r="M100" s="24" t="s">
        <v>21</v>
      </c>
      <c r="N100" s="25">
        <v>45108</v>
      </c>
      <c r="O100" s="25">
        <v>45473</v>
      </c>
      <c r="P100" s="10"/>
      <c r="Q100" s="10"/>
      <c r="R100" s="10"/>
      <c r="S100" s="11"/>
      <c r="T100" s="14"/>
      <c r="U100" s="14"/>
      <c r="V100" s="14">
        <v>32.9</v>
      </c>
      <c r="W100" s="14"/>
      <c r="X100" s="18"/>
      <c r="Y100" s="18"/>
      <c r="Z100" s="18"/>
      <c r="AA100" s="18"/>
      <c r="AB100" s="6"/>
      <c r="AC100" s="26">
        <v>584</v>
      </c>
      <c r="AD100" s="26"/>
      <c r="AE100" s="26"/>
      <c r="AF100" s="26"/>
      <c r="AG100" s="26"/>
      <c r="AH100" s="26"/>
      <c r="AI100" s="26"/>
      <c r="AJ100" s="26"/>
      <c r="AK100" s="26">
        <v>17</v>
      </c>
      <c r="AL100" s="26"/>
      <c r="AM100" s="26"/>
      <c r="AN100" s="26"/>
      <c r="AO100" s="26"/>
      <c r="AP100" s="26"/>
      <c r="AQ100" s="26"/>
      <c r="AR100" s="26">
        <v>99</v>
      </c>
      <c r="AS100" s="26"/>
      <c r="AT100" s="26"/>
      <c r="AU100" s="26"/>
      <c r="AV100" s="26"/>
      <c r="AW100" s="26"/>
      <c r="AX100" s="26">
        <v>31</v>
      </c>
      <c r="AY100" s="26"/>
      <c r="AZ100" s="26"/>
      <c r="BA100" s="26"/>
      <c r="BB100" s="26"/>
      <c r="BC100" s="26"/>
      <c r="BD100" s="26"/>
      <c r="BE100" s="26"/>
      <c r="BF100" s="26"/>
      <c r="BG100" s="26"/>
      <c r="BH100" s="26">
        <f t="shared" si="32"/>
        <v>147</v>
      </c>
      <c r="BI100" s="6">
        <f>V100</f>
        <v>32.9</v>
      </c>
      <c r="BJ100" s="6">
        <f t="shared" si="34"/>
        <v>40.85</v>
      </c>
      <c r="BM100" s="6">
        <f t="shared" si="35"/>
        <v>40.85</v>
      </c>
      <c r="BN100" s="6">
        <f t="shared" si="36"/>
        <v>7.9500000000000028</v>
      </c>
      <c r="BO100" s="82">
        <f t="shared" si="37"/>
        <v>0.19461444308445539</v>
      </c>
      <c r="BP100" s="6">
        <f t="shared" si="27"/>
        <v>19213.599999999999</v>
      </c>
      <c r="BQ100" s="6">
        <f t="shared" si="28"/>
        <v>23856.400000000001</v>
      </c>
      <c r="BU100" s="6">
        <f t="shared" si="38"/>
        <v>42.989999999999995</v>
      </c>
      <c r="BX100" s="6">
        <f t="shared" si="39"/>
        <v>42.989999999999995</v>
      </c>
      <c r="BY100" s="6">
        <f t="shared" si="40"/>
        <v>10.089999999999996</v>
      </c>
      <c r="BZ100" s="82">
        <f t="shared" si="41"/>
        <v>0.2347057455222144</v>
      </c>
      <c r="CA100" s="6">
        <f t="shared" si="29"/>
        <v>19213.599999999999</v>
      </c>
      <c r="CB100" s="6">
        <f t="shared" si="30"/>
        <v>25106.159999999996</v>
      </c>
      <c r="CF100" s="82"/>
      <c r="CG100" s="6">
        <f t="shared" si="42"/>
        <v>4836.3</v>
      </c>
      <c r="CH100" s="6">
        <f t="shared" si="43"/>
        <v>6004.95</v>
      </c>
      <c r="CL100" s="82"/>
      <c r="CM100" s="6">
        <f t="shared" si="44"/>
        <v>4836.3</v>
      </c>
      <c r="CN100" s="6">
        <f t="shared" si="45"/>
        <v>6319.5299999999988</v>
      </c>
    </row>
    <row r="101" spans="1:92" x14ac:dyDescent="0.25">
      <c r="A101" s="22">
        <v>99</v>
      </c>
      <c r="B101" s="23">
        <v>97</v>
      </c>
      <c r="C101" s="24" t="s">
        <v>14</v>
      </c>
      <c r="D101" s="53" t="s">
        <v>1097</v>
      </c>
      <c r="E101" s="23">
        <v>100082</v>
      </c>
      <c r="F101" s="24" t="s">
        <v>1098</v>
      </c>
      <c r="G101" s="24" t="s">
        <v>1099</v>
      </c>
      <c r="H101" s="71" t="str">
        <f t="shared" si="31"/>
        <v>100232-80349/477115</v>
      </c>
      <c r="I101" s="23">
        <v>100232</v>
      </c>
      <c r="J101" s="24" t="s">
        <v>1100</v>
      </c>
      <c r="K101" s="24" t="s">
        <v>19</v>
      </c>
      <c r="L101" s="24" t="s">
        <v>891</v>
      </c>
      <c r="M101" s="24" t="s">
        <v>21</v>
      </c>
      <c r="N101" s="25">
        <v>45108</v>
      </c>
      <c r="O101" s="25">
        <v>45473</v>
      </c>
      <c r="P101" s="10"/>
      <c r="Q101" s="10"/>
      <c r="R101" s="10"/>
      <c r="S101" s="11"/>
      <c r="T101" s="14"/>
      <c r="U101" s="14"/>
      <c r="V101" s="14"/>
      <c r="W101" s="14"/>
      <c r="X101" s="18"/>
      <c r="Y101" s="18"/>
      <c r="Z101" s="18">
        <v>36.44</v>
      </c>
      <c r="AA101" s="18" t="s">
        <v>1700</v>
      </c>
      <c r="AB101" s="6"/>
      <c r="AC101" s="26">
        <v>263</v>
      </c>
      <c r="AD101" s="26"/>
      <c r="AE101" s="26"/>
      <c r="AF101" s="26"/>
      <c r="AG101" s="26"/>
      <c r="AH101" s="26"/>
      <c r="AI101" s="26">
        <v>78</v>
      </c>
      <c r="AJ101" s="26"/>
      <c r="AK101" s="26"/>
      <c r="AL101" s="26"/>
      <c r="AM101" s="26"/>
      <c r="AN101" s="26"/>
      <c r="AO101" s="26"/>
      <c r="AP101" s="26">
        <v>10</v>
      </c>
      <c r="AQ101" s="26"/>
      <c r="AR101" s="26"/>
      <c r="AS101" s="26"/>
      <c r="AT101" s="26"/>
      <c r="AU101" s="26">
        <v>11</v>
      </c>
      <c r="AV101" s="26"/>
      <c r="AW101" s="26"/>
      <c r="AX101" s="26">
        <v>4</v>
      </c>
      <c r="AY101" s="26"/>
      <c r="AZ101" s="26"/>
      <c r="BA101" s="26"/>
      <c r="BB101" s="26"/>
      <c r="BC101" s="26">
        <v>61</v>
      </c>
      <c r="BD101" s="26"/>
      <c r="BE101" s="26"/>
      <c r="BF101" s="26"/>
      <c r="BG101" s="26"/>
      <c r="BH101" s="26">
        <f t="shared" si="32"/>
        <v>164</v>
      </c>
      <c r="BI101" s="6">
        <f t="shared" ref="BI101:BI117" si="51">Z101</f>
        <v>36.44</v>
      </c>
      <c r="BJ101" s="6">
        <f t="shared" si="34"/>
        <v>45.25</v>
      </c>
      <c r="BM101" s="6">
        <f t="shared" si="35"/>
        <v>45.25</v>
      </c>
      <c r="BN101" s="6">
        <f t="shared" si="36"/>
        <v>8.8100000000000023</v>
      </c>
      <c r="BO101" s="82">
        <f t="shared" si="37"/>
        <v>0.19469613259668514</v>
      </c>
      <c r="BP101" s="6">
        <f t="shared" si="27"/>
        <v>9583.7199999999993</v>
      </c>
      <c r="BQ101" s="6">
        <f t="shared" si="28"/>
        <v>11900.75</v>
      </c>
      <c r="BU101" s="6">
        <f t="shared" si="38"/>
        <v>47.62</v>
      </c>
      <c r="BX101" s="6">
        <f t="shared" si="39"/>
        <v>47.62</v>
      </c>
      <c r="BY101" s="6">
        <f t="shared" si="40"/>
        <v>11.18</v>
      </c>
      <c r="BZ101" s="82">
        <f t="shared" si="41"/>
        <v>0.23477530449391013</v>
      </c>
      <c r="CA101" s="6">
        <f t="shared" si="29"/>
        <v>9583.7199999999993</v>
      </c>
      <c r="CB101" s="6">
        <f t="shared" si="30"/>
        <v>12524.06</v>
      </c>
      <c r="CF101" s="82"/>
      <c r="CG101" s="6">
        <f t="shared" si="42"/>
        <v>5976.16</v>
      </c>
      <c r="CH101" s="6">
        <f t="shared" si="43"/>
        <v>7421</v>
      </c>
      <c r="CL101" s="82"/>
      <c r="CM101" s="6">
        <f t="shared" si="44"/>
        <v>5976.16</v>
      </c>
      <c r="CN101" s="6">
        <f t="shared" si="45"/>
        <v>7809.6799999999994</v>
      </c>
    </row>
    <row r="102" spans="1:92" x14ac:dyDescent="0.25">
      <c r="A102" s="22">
        <v>100</v>
      </c>
      <c r="B102" s="23">
        <v>98</v>
      </c>
      <c r="C102" s="24" t="s">
        <v>14</v>
      </c>
      <c r="D102" s="53" t="s">
        <v>1101</v>
      </c>
      <c r="E102" s="23">
        <v>401140</v>
      </c>
      <c r="F102" s="23">
        <v>41698</v>
      </c>
      <c r="G102" s="24" t="s">
        <v>1102</v>
      </c>
      <c r="H102" s="71" t="str">
        <f t="shared" si="31"/>
        <v>100307-41698</v>
      </c>
      <c r="I102" s="23">
        <v>100307</v>
      </c>
      <c r="J102" s="24" t="s">
        <v>1103</v>
      </c>
      <c r="K102" s="24" t="s">
        <v>19</v>
      </c>
      <c r="L102" s="24" t="s">
        <v>1104</v>
      </c>
      <c r="M102" s="24" t="s">
        <v>21</v>
      </c>
      <c r="N102" s="25">
        <v>45108</v>
      </c>
      <c r="O102" s="25">
        <v>45473</v>
      </c>
      <c r="P102" s="10"/>
      <c r="Q102" s="10"/>
      <c r="R102" s="10"/>
      <c r="S102" s="11"/>
      <c r="T102" s="14"/>
      <c r="U102" s="14"/>
      <c r="V102" s="14"/>
      <c r="W102" s="14"/>
      <c r="X102" s="18"/>
      <c r="Y102" s="18"/>
      <c r="Z102" s="18">
        <v>51.25</v>
      </c>
      <c r="AA102" s="18" t="s">
        <v>1671</v>
      </c>
      <c r="AB102" s="6"/>
      <c r="AC102" s="26">
        <v>724</v>
      </c>
      <c r="AD102" s="26"/>
      <c r="AE102" s="26">
        <v>24</v>
      </c>
      <c r="AF102" s="26"/>
      <c r="AG102" s="26"/>
      <c r="AH102" s="26">
        <v>2</v>
      </c>
      <c r="AI102" s="26">
        <v>100</v>
      </c>
      <c r="AJ102" s="26"/>
      <c r="AK102" s="26"/>
      <c r="AL102" s="26"/>
      <c r="AM102" s="26"/>
      <c r="AN102" s="26"/>
      <c r="AO102" s="26"/>
      <c r="AP102" s="26"/>
      <c r="AQ102" s="26">
        <v>21</v>
      </c>
      <c r="AR102" s="26"/>
      <c r="AS102" s="26"/>
      <c r="AT102" s="26"/>
      <c r="AU102" s="26"/>
      <c r="AV102" s="26"/>
      <c r="AW102" s="26">
        <v>3</v>
      </c>
      <c r="AX102" s="26">
        <v>14</v>
      </c>
      <c r="AY102" s="26"/>
      <c r="AZ102" s="26"/>
      <c r="BA102" s="26">
        <v>4</v>
      </c>
      <c r="BB102" s="26">
        <v>34</v>
      </c>
      <c r="BC102" s="26"/>
      <c r="BD102" s="26">
        <v>12</v>
      </c>
      <c r="BE102" s="26">
        <v>16</v>
      </c>
      <c r="BF102" s="26">
        <v>172</v>
      </c>
      <c r="BG102" s="26"/>
      <c r="BH102" s="26">
        <f t="shared" si="32"/>
        <v>402</v>
      </c>
      <c r="BI102" s="6">
        <f t="shared" si="51"/>
        <v>51.25</v>
      </c>
      <c r="BJ102" s="6">
        <f t="shared" si="34"/>
        <v>63.65</v>
      </c>
      <c r="BL102" s="48">
        <f>VLOOKUP(H102,[1]NOI!F:K,6,FALSE)*-1</f>
        <v>-38.950000000000003</v>
      </c>
      <c r="BM102" s="6">
        <f t="shared" si="35"/>
        <v>24.699999999999996</v>
      </c>
      <c r="BN102" s="6">
        <f t="shared" si="36"/>
        <v>12.399999999999999</v>
      </c>
      <c r="BO102" s="82">
        <f t="shared" si="37"/>
        <v>0.19481539670070697</v>
      </c>
      <c r="BP102" s="6">
        <f t="shared" si="27"/>
        <v>37105</v>
      </c>
      <c r="BQ102" s="6">
        <f t="shared" si="28"/>
        <v>46082.6</v>
      </c>
      <c r="BU102" s="6">
        <f t="shared" si="38"/>
        <v>66.98</v>
      </c>
      <c r="BW102" s="48">
        <f t="shared" ref="BW102:BW114" si="52">BL102</f>
        <v>-38.950000000000003</v>
      </c>
      <c r="BX102" s="6">
        <f t="shared" si="39"/>
        <v>28.03</v>
      </c>
      <c r="BY102" s="6">
        <f t="shared" si="40"/>
        <v>15.730000000000004</v>
      </c>
      <c r="BZ102" s="82">
        <f t="shared" si="41"/>
        <v>0.23484622275306066</v>
      </c>
      <c r="CA102" s="6">
        <f t="shared" si="29"/>
        <v>37105</v>
      </c>
      <c r="CB102" s="6">
        <f t="shared" si="30"/>
        <v>48493.520000000004</v>
      </c>
      <c r="CF102" s="82"/>
      <c r="CG102" s="6">
        <f t="shared" si="42"/>
        <v>20602.5</v>
      </c>
      <c r="CH102" s="6">
        <f t="shared" si="43"/>
        <v>25587.3</v>
      </c>
      <c r="CL102" s="82"/>
      <c r="CM102" s="6">
        <f t="shared" si="44"/>
        <v>20602.5</v>
      </c>
      <c r="CN102" s="6">
        <f t="shared" si="45"/>
        <v>26925.960000000003</v>
      </c>
    </row>
    <row r="103" spans="1:92" x14ac:dyDescent="0.25">
      <c r="A103" s="22">
        <v>101</v>
      </c>
      <c r="B103" s="23">
        <v>99</v>
      </c>
      <c r="C103" s="24" t="s">
        <v>14</v>
      </c>
      <c r="D103" s="53" t="s">
        <v>1105</v>
      </c>
      <c r="E103" s="23">
        <v>401146</v>
      </c>
      <c r="F103" s="23">
        <v>41749</v>
      </c>
      <c r="G103" s="24" t="s">
        <v>1106</v>
      </c>
      <c r="H103" s="71" t="str">
        <f t="shared" si="31"/>
        <v>100307-41749</v>
      </c>
      <c r="I103" s="23">
        <v>100307</v>
      </c>
      <c r="J103" s="24" t="s">
        <v>1103</v>
      </c>
      <c r="K103" s="24" t="s">
        <v>19</v>
      </c>
      <c r="L103" s="24" t="s">
        <v>1104</v>
      </c>
      <c r="M103" s="24" t="s">
        <v>21</v>
      </c>
      <c r="N103" s="25">
        <v>45108</v>
      </c>
      <c r="O103" s="25">
        <v>45473</v>
      </c>
      <c r="P103" s="10"/>
      <c r="Q103" s="10"/>
      <c r="R103" s="10"/>
      <c r="S103" s="11"/>
      <c r="T103" s="14"/>
      <c r="U103" s="14"/>
      <c r="V103" s="14"/>
      <c r="W103" s="14"/>
      <c r="X103" s="18"/>
      <c r="Y103" s="18"/>
      <c r="Z103" s="18">
        <v>52.02</v>
      </c>
      <c r="AA103" s="18" t="s">
        <v>1671</v>
      </c>
      <c r="AB103" s="6"/>
      <c r="AC103" s="26">
        <v>2057</v>
      </c>
      <c r="AD103" s="26">
        <v>1</v>
      </c>
      <c r="AE103" s="26"/>
      <c r="AF103" s="26">
        <v>3</v>
      </c>
      <c r="AG103" s="26"/>
      <c r="AH103" s="26"/>
      <c r="AI103" s="26">
        <v>150</v>
      </c>
      <c r="AJ103" s="26"/>
      <c r="AK103" s="26"/>
      <c r="AL103" s="26">
        <v>2</v>
      </c>
      <c r="AM103" s="26"/>
      <c r="AN103" s="26"/>
      <c r="AO103" s="26">
        <v>22</v>
      </c>
      <c r="AP103" s="26">
        <v>2</v>
      </c>
      <c r="AQ103" s="26">
        <v>114</v>
      </c>
      <c r="AR103" s="26">
        <v>9</v>
      </c>
      <c r="AS103" s="26">
        <v>156</v>
      </c>
      <c r="AT103" s="26"/>
      <c r="AU103" s="26">
        <v>1</v>
      </c>
      <c r="AV103" s="26">
        <v>6</v>
      </c>
      <c r="AW103" s="26">
        <v>90</v>
      </c>
      <c r="AX103" s="26">
        <v>8</v>
      </c>
      <c r="AY103" s="26">
        <v>20</v>
      </c>
      <c r="AZ103" s="26"/>
      <c r="BA103" s="26">
        <v>4</v>
      </c>
      <c r="BB103" s="26">
        <v>12</v>
      </c>
      <c r="BC103" s="26"/>
      <c r="BD103" s="26"/>
      <c r="BE103" s="26">
        <v>9</v>
      </c>
      <c r="BF103" s="26">
        <v>266</v>
      </c>
      <c r="BG103" s="26">
        <v>56</v>
      </c>
      <c r="BH103" s="26">
        <f t="shared" si="32"/>
        <v>931</v>
      </c>
      <c r="BI103" s="6">
        <f t="shared" si="51"/>
        <v>52.02</v>
      </c>
      <c r="BJ103" s="6">
        <f t="shared" si="34"/>
        <v>64.61</v>
      </c>
      <c r="BL103" s="48">
        <f>VLOOKUP(H103,[1]NOI!F:K,6,FALSE)*-1</f>
        <v>-38.950000000000003</v>
      </c>
      <c r="BM103" s="6">
        <f t="shared" si="35"/>
        <v>25.659999999999997</v>
      </c>
      <c r="BN103" s="6">
        <f t="shared" si="36"/>
        <v>12.589999999999996</v>
      </c>
      <c r="BO103" s="82">
        <f t="shared" si="37"/>
        <v>0.19486147655161734</v>
      </c>
      <c r="BP103" s="6">
        <f t="shared" si="27"/>
        <v>107005.14</v>
      </c>
      <c r="BQ103" s="6">
        <f t="shared" si="28"/>
        <v>132902.76999999999</v>
      </c>
      <c r="BU103" s="6">
        <f t="shared" si="38"/>
        <v>67.98</v>
      </c>
      <c r="BW103" s="48">
        <f t="shared" si="52"/>
        <v>-38.950000000000003</v>
      </c>
      <c r="BX103" s="6">
        <f t="shared" si="39"/>
        <v>29.03</v>
      </c>
      <c r="BY103" s="6">
        <f t="shared" si="40"/>
        <v>15.96</v>
      </c>
      <c r="BZ103" s="82">
        <f t="shared" si="41"/>
        <v>0.23477493380406</v>
      </c>
      <c r="CA103" s="6">
        <f t="shared" si="29"/>
        <v>107005.14</v>
      </c>
      <c r="CB103" s="6">
        <f t="shared" si="30"/>
        <v>139834.86000000002</v>
      </c>
      <c r="CF103" s="82"/>
      <c r="CG103" s="6">
        <f t="shared" si="42"/>
        <v>48430.62</v>
      </c>
      <c r="CH103" s="6">
        <f t="shared" si="43"/>
        <v>60151.909999999996</v>
      </c>
      <c r="CL103" s="82"/>
      <c r="CM103" s="6">
        <f t="shared" si="44"/>
        <v>48430.62</v>
      </c>
      <c r="CN103" s="6">
        <f t="shared" si="45"/>
        <v>63289.380000000005</v>
      </c>
    </row>
    <row r="104" spans="1:92" x14ac:dyDescent="0.25">
      <c r="A104" s="22">
        <v>102</v>
      </c>
      <c r="B104" s="23">
        <v>100</v>
      </c>
      <c r="C104" s="24" t="s">
        <v>14</v>
      </c>
      <c r="D104" s="53" t="s">
        <v>1107</v>
      </c>
      <c r="E104" s="23">
        <v>401168</v>
      </c>
      <c r="F104" s="23">
        <v>46255</v>
      </c>
      <c r="G104" s="24" t="s">
        <v>1108</v>
      </c>
      <c r="H104" s="71" t="str">
        <f t="shared" si="31"/>
        <v>100307-46255</v>
      </c>
      <c r="I104" s="23">
        <v>100307</v>
      </c>
      <c r="J104" s="24" t="s">
        <v>1103</v>
      </c>
      <c r="K104" s="24" t="s">
        <v>19</v>
      </c>
      <c r="L104" s="24" t="s">
        <v>1109</v>
      </c>
      <c r="M104" s="24" t="s">
        <v>21</v>
      </c>
      <c r="N104" s="25">
        <v>45108</v>
      </c>
      <c r="O104" s="25">
        <v>45473</v>
      </c>
      <c r="P104" s="10"/>
      <c r="Q104" s="10"/>
      <c r="R104" s="10"/>
      <c r="S104" s="11"/>
      <c r="T104" s="14"/>
      <c r="U104" s="14"/>
      <c r="V104" s="14"/>
      <c r="W104" s="14"/>
      <c r="X104" s="18"/>
      <c r="Y104" s="18"/>
      <c r="Z104" s="18">
        <v>70.75</v>
      </c>
      <c r="AA104" s="18" t="s">
        <v>1671</v>
      </c>
      <c r="AB104" s="6"/>
      <c r="AC104" s="26">
        <v>2407</v>
      </c>
      <c r="AD104" s="26"/>
      <c r="AE104" s="26"/>
      <c r="AF104" s="26">
        <v>47</v>
      </c>
      <c r="AG104" s="26">
        <v>1</v>
      </c>
      <c r="AH104" s="26"/>
      <c r="AI104" s="26">
        <v>40</v>
      </c>
      <c r="AJ104" s="26"/>
      <c r="AK104" s="26"/>
      <c r="AL104" s="26"/>
      <c r="AM104" s="26"/>
      <c r="AN104" s="26"/>
      <c r="AO104" s="26"/>
      <c r="AP104" s="26"/>
      <c r="AQ104" s="26">
        <v>59</v>
      </c>
      <c r="AR104" s="26">
        <v>24</v>
      </c>
      <c r="AS104" s="26">
        <v>149</v>
      </c>
      <c r="AT104" s="26"/>
      <c r="AU104" s="26">
        <v>52</v>
      </c>
      <c r="AV104" s="26"/>
      <c r="AW104" s="26">
        <v>15</v>
      </c>
      <c r="AX104" s="26">
        <v>23</v>
      </c>
      <c r="AY104" s="26"/>
      <c r="AZ104" s="26"/>
      <c r="BA104" s="26">
        <v>7</v>
      </c>
      <c r="BB104" s="26">
        <v>13</v>
      </c>
      <c r="BC104" s="26"/>
      <c r="BD104" s="26">
        <v>2</v>
      </c>
      <c r="BE104" s="26">
        <v>15</v>
      </c>
      <c r="BF104" s="26">
        <v>105</v>
      </c>
      <c r="BG104" s="26">
        <v>99</v>
      </c>
      <c r="BH104" s="26">
        <f t="shared" si="32"/>
        <v>651</v>
      </c>
      <c r="BI104" s="6">
        <f t="shared" si="51"/>
        <v>70.75</v>
      </c>
      <c r="BJ104" s="6">
        <f t="shared" si="34"/>
        <v>87.87</v>
      </c>
      <c r="BL104" s="48">
        <f>VLOOKUP(H104,[1]NOI!F:K,6,FALSE)*-1</f>
        <v>-42.4</v>
      </c>
      <c r="BM104" s="6">
        <f t="shared" si="35"/>
        <v>45.470000000000006</v>
      </c>
      <c r="BN104" s="6">
        <f t="shared" si="36"/>
        <v>17.120000000000005</v>
      </c>
      <c r="BO104" s="82">
        <f t="shared" si="37"/>
        <v>0.19483327643109144</v>
      </c>
      <c r="BP104" s="6">
        <f t="shared" si="27"/>
        <v>170295.25</v>
      </c>
      <c r="BQ104" s="6">
        <f t="shared" si="28"/>
        <v>211503.09</v>
      </c>
      <c r="BU104" s="6">
        <f t="shared" si="38"/>
        <v>92.47</v>
      </c>
      <c r="BW104" s="48">
        <f t="shared" si="52"/>
        <v>-42.4</v>
      </c>
      <c r="BX104" s="6">
        <f t="shared" si="39"/>
        <v>50.07</v>
      </c>
      <c r="BY104" s="6">
        <f t="shared" si="40"/>
        <v>21.72</v>
      </c>
      <c r="BZ104" s="82">
        <f t="shared" si="41"/>
        <v>0.23488699037525684</v>
      </c>
      <c r="CA104" s="6">
        <f t="shared" si="29"/>
        <v>170295.25</v>
      </c>
      <c r="CB104" s="6">
        <f t="shared" si="30"/>
        <v>222575.29</v>
      </c>
      <c r="CF104" s="82"/>
      <c r="CG104" s="6">
        <f t="shared" si="42"/>
        <v>46058.25</v>
      </c>
      <c r="CH104" s="6">
        <f t="shared" si="43"/>
        <v>57203.37</v>
      </c>
      <c r="CL104" s="82"/>
      <c r="CM104" s="6">
        <f t="shared" si="44"/>
        <v>46058.25</v>
      </c>
      <c r="CN104" s="6">
        <f t="shared" si="45"/>
        <v>60197.97</v>
      </c>
    </row>
    <row r="105" spans="1:92" x14ac:dyDescent="0.25">
      <c r="A105" s="22">
        <v>103</v>
      </c>
      <c r="B105" s="23">
        <v>101</v>
      </c>
      <c r="C105" s="24" t="s">
        <v>14</v>
      </c>
      <c r="D105" s="53" t="s">
        <v>1110</v>
      </c>
      <c r="E105" s="23">
        <v>401172</v>
      </c>
      <c r="F105" s="23">
        <v>59701</v>
      </c>
      <c r="G105" s="24" t="s">
        <v>1111</v>
      </c>
      <c r="H105" s="71" t="str">
        <f t="shared" si="31"/>
        <v>100307-59701</v>
      </c>
      <c r="I105" s="23">
        <v>100307</v>
      </c>
      <c r="J105" s="24" t="s">
        <v>1103</v>
      </c>
      <c r="K105" s="24" t="s">
        <v>19</v>
      </c>
      <c r="L105" s="24" t="s">
        <v>1112</v>
      </c>
      <c r="M105" s="24" t="s">
        <v>21</v>
      </c>
      <c r="N105" s="25">
        <v>45108</v>
      </c>
      <c r="O105" s="25">
        <v>45473</v>
      </c>
      <c r="P105" s="10"/>
      <c r="Q105" s="10"/>
      <c r="R105" s="10"/>
      <c r="S105" s="11"/>
      <c r="T105" s="14"/>
      <c r="U105" s="14"/>
      <c r="V105" s="14"/>
      <c r="W105" s="14"/>
      <c r="X105" s="18"/>
      <c r="Y105" s="18"/>
      <c r="Z105" s="18">
        <v>34.619999999999997</v>
      </c>
      <c r="AA105" s="18" t="s">
        <v>1671</v>
      </c>
      <c r="AB105" s="6"/>
      <c r="AC105" s="26">
        <v>12579</v>
      </c>
      <c r="AD105" s="26"/>
      <c r="AE105" s="26"/>
      <c r="AF105" s="26">
        <v>197</v>
      </c>
      <c r="AG105" s="26"/>
      <c r="AH105" s="26">
        <v>21</v>
      </c>
      <c r="AI105" s="26"/>
      <c r="AJ105" s="26"/>
      <c r="AK105" s="26">
        <v>186</v>
      </c>
      <c r="AL105" s="26">
        <v>8</v>
      </c>
      <c r="AM105" s="26"/>
      <c r="AN105" s="26">
        <v>751</v>
      </c>
      <c r="AO105" s="26">
        <v>535</v>
      </c>
      <c r="AP105" s="26"/>
      <c r="AQ105" s="26">
        <v>576</v>
      </c>
      <c r="AR105" s="26">
        <v>12</v>
      </c>
      <c r="AS105" s="26">
        <v>410</v>
      </c>
      <c r="AT105" s="26">
        <v>86</v>
      </c>
      <c r="AU105" s="26">
        <v>23</v>
      </c>
      <c r="AV105" s="26">
        <v>11</v>
      </c>
      <c r="AW105" s="26">
        <v>2</v>
      </c>
      <c r="AX105" s="26"/>
      <c r="AY105" s="26">
        <v>18</v>
      </c>
      <c r="AZ105" s="26">
        <v>148</v>
      </c>
      <c r="BA105" s="26">
        <v>1</v>
      </c>
      <c r="BB105" s="26">
        <v>226</v>
      </c>
      <c r="BC105" s="26"/>
      <c r="BD105" s="26"/>
      <c r="BE105" s="26"/>
      <c r="BF105" s="26">
        <v>133</v>
      </c>
      <c r="BG105" s="26"/>
      <c r="BH105" s="26">
        <f t="shared" si="32"/>
        <v>3344</v>
      </c>
      <c r="BI105" s="6">
        <f t="shared" si="51"/>
        <v>34.619999999999997</v>
      </c>
      <c r="BJ105" s="6">
        <f t="shared" si="34"/>
        <v>42.989999999999995</v>
      </c>
      <c r="BL105" s="48">
        <f>VLOOKUP(H105,[1]NOI!F:K,6,FALSE)*-1</f>
        <v>-20.45</v>
      </c>
      <c r="BM105" s="6">
        <f t="shared" si="35"/>
        <v>22.539999999999996</v>
      </c>
      <c r="BN105" s="6">
        <f t="shared" si="36"/>
        <v>8.3699999999999974</v>
      </c>
      <c r="BO105" s="82">
        <f t="shared" si="37"/>
        <v>0.19469644103279829</v>
      </c>
      <c r="BP105" s="6">
        <f t="shared" si="27"/>
        <v>435484.98</v>
      </c>
      <c r="BQ105" s="6">
        <f t="shared" si="28"/>
        <v>540771.21</v>
      </c>
      <c r="BU105" s="6">
        <f t="shared" si="38"/>
        <v>45.239999999999995</v>
      </c>
      <c r="BW105" s="48">
        <f t="shared" si="52"/>
        <v>-20.45</v>
      </c>
      <c r="BX105" s="6">
        <f t="shared" si="39"/>
        <v>24.789999999999996</v>
      </c>
      <c r="BY105" s="6">
        <f t="shared" si="40"/>
        <v>10.619999999999997</v>
      </c>
      <c r="BZ105" s="82">
        <f t="shared" si="41"/>
        <v>0.23474801061007955</v>
      </c>
      <c r="CA105" s="6">
        <f t="shared" si="29"/>
        <v>435484.98</v>
      </c>
      <c r="CB105" s="6">
        <f t="shared" si="30"/>
        <v>569073.96</v>
      </c>
      <c r="CF105" s="82"/>
      <c r="CG105" s="6">
        <f t="shared" si="42"/>
        <v>115769.27999999998</v>
      </c>
      <c r="CH105" s="6">
        <f t="shared" si="43"/>
        <v>143758.55999999997</v>
      </c>
      <c r="CL105" s="82"/>
      <c r="CM105" s="6">
        <f t="shared" si="44"/>
        <v>115769.27999999998</v>
      </c>
      <c r="CN105" s="6">
        <f t="shared" si="45"/>
        <v>151282.55999999997</v>
      </c>
    </row>
    <row r="106" spans="1:92" x14ac:dyDescent="0.25">
      <c r="A106" s="22">
        <v>104</v>
      </c>
      <c r="B106" s="23">
        <v>102</v>
      </c>
      <c r="C106" s="24" t="s">
        <v>14</v>
      </c>
      <c r="D106" s="53" t="s">
        <v>1113</v>
      </c>
      <c r="E106" s="23">
        <v>401172</v>
      </c>
      <c r="F106" s="23">
        <v>59701</v>
      </c>
      <c r="G106" s="24" t="s">
        <v>1111</v>
      </c>
      <c r="H106" s="71" t="str">
        <f t="shared" si="31"/>
        <v>100307-59701</v>
      </c>
      <c r="I106" s="23">
        <v>100307</v>
      </c>
      <c r="J106" s="24" t="s">
        <v>1103</v>
      </c>
      <c r="K106" s="24" t="s">
        <v>19</v>
      </c>
      <c r="L106" s="24" t="s">
        <v>1112</v>
      </c>
      <c r="M106" s="24" t="s">
        <v>21</v>
      </c>
      <c r="N106" s="25">
        <v>45108</v>
      </c>
      <c r="O106" s="25">
        <v>45473</v>
      </c>
      <c r="P106" s="10"/>
      <c r="Q106" s="10"/>
      <c r="R106" s="10"/>
      <c r="S106" s="11"/>
      <c r="T106" s="14"/>
      <c r="U106" s="14"/>
      <c r="V106" s="14"/>
      <c r="W106" s="14"/>
      <c r="X106" s="18"/>
      <c r="Y106" s="18"/>
      <c r="Z106" s="18">
        <v>34.619999999999997</v>
      </c>
      <c r="AA106" s="18" t="s">
        <v>1671</v>
      </c>
      <c r="AB106" s="6"/>
      <c r="AC106" s="26">
        <v>1000</v>
      </c>
      <c r="AD106" s="26"/>
      <c r="AE106" s="26"/>
      <c r="AF106" s="26">
        <v>197</v>
      </c>
      <c r="AG106" s="26"/>
      <c r="AH106" s="26">
        <v>21</v>
      </c>
      <c r="AI106" s="26"/>
      <c r="AJ106" s="26"/>
      <c r="AK106" s="26">
        <v>186</v>
      </c>
      <c r="AL106" s="26">
        <v>8</v>
      </c>
      <c r="AM106" s="26"/>
      <c r="AN106" s="26">
        <v>751</v>
      </c>
      <c r="AO106" s="26">
        <v>535</v>
      </c>
      <c r="AP106" s="26"/>
      <c r="AQ106" s="26">
        <v>576</v>
      </c>
      <c r="AR106" s="26">
        <v>12</v>
      </c>
      <c r="AS106" s="26">
        <v>410</v>
      </c>
      <c r="AT106" s="26">
        <v>86</v>
      </c>
      <c r="AU106" s="26">
        <v>23</v>
      </c>
      <c r="AV106" s="26">
        <v>11</v>
      </c>
      <c r="AW106" s="26">
        <v>2</v>
      </c>
      <c r="AX106" s="26"/>
      <c r="AY106" s="26">
        <v>18</v>
      </c>
      <c r="AZ106" s="26">
        <v>148</v>
      </c>
      <c r="BA106" s="26">
        <v>1</v>
      </c>
      <c r="BB106" s="26">
        <v>226</v>
      </c>
      <c r="BC106" s="26"/>
      <c r="BD106" s="26"/>
      <c r="BE106" s="26"/>
      <c r="BF106" s="26">
        <v>133</v>
      </c>
      <c r="BG106" s="26"/>
      <c r="BH106" s="26">
        <f t="shared" si="32"/>
        <v>3344</v>
      </c>
      <c r="BI106" s="6">
        <f t="shared" si="51"/>
        <v>34.619999999999997</v>
      </c>
      <c r="BJ106" s="6">
        <f t="shared" si="34"/>
        <v>42.989999999999995</v>
      </c>
      <c r="BL106" s="48">
        <f>VLOOKUP(H106,[1]NOI!F:K,6,FALSE)*-1</f>
        <v>-20.45</v>
      </c>
      <c r="BM106" s="6">
        <f t="shared" si="35"/>
        <v>22.539999999999996</v>
      </c>
      <c r="BN106" s="6">
        <f t="shared" si="36"/>
        <v>8.3699999999999974</v>
      </c>
      <c r="BO106" s="82">
        <f t="shared" si="37"/>
        <v>0.19469644103279829</v>
      </c>
      <c r="BP106" s="6">
        <f t="shared" si="27"/>
        <v>34620</v>
      </c>
      <c r="BQ106" s="6">
        <f t="shared" si="28"/>
        <v>42989.999999999993</v>
      </c>
      <c r="BU106" s="6">
        <f t="shared" si="38"/>
        <v>45.239999999999995</v>
      </c>
      <c r="BW106" s="48">
        <f t="shared" si="52"/>
        <v>-20.45</v>
      </c>
      <c r="BX106" s="6">
        <f t="shared" si="39"/>
        <v>24.789999999999996</v>
      </c>
      <c r="BY106" s="6">
        <f t="shared" si="40"/>
        <v>10.619999999999997</v>
      </c>
      <c r="BZ106" s="82">
        <f t="shared" si="41"/>
        <v>0.23474801061007955</v>
      </c>
      <c r="CA106" s="6">
        <f t="shared" si="29"/>
        <v>34620</v>
      </c>
      <c r="CB106" s="6">
        <f t="shared" si="30"/>
        <v>45239.999999999993</v>
      </c>
      <c r="CF106" s="82"/>
      <c r="CG106" s="6">
        <f t="shared" si="42"/>
        <v>115769.27999999998</v>
      </c>
      <c r="CH106" s="6">
        <f t="shared" si="43"/>
        <v>143758.55999999997</v>
      </c>
      <c r="CL106" s="82"/>
      <c r="CM106" s="6">
        <f t="shared" si="44"/>
        <v>115769.27999999998</v>
      </c>
      <c r="CN106" s="6">
        <f t="shared" si="45"/>
        <v>151282.55999999997</v>
      </c>
    </row>
    <row r="107" spans="1:92" x14ac:dyDescent="0.25">
      <c r="A107" s="22">
        <v>105</v>
      </c>
      <c r="B107" s="23">
        <v>103</v>
      </c>
      <c r="C107" s="54" t="s">
        <v>836</v>
      </c>
      <c r="D107" s="53" t="s">
        <v>1114</v>
      </c>
      <c r="E107" s="23">
        <v>410245</v>
      </c>
      <c r="F107" s="23">
        <v>44873</v>
      </c>
      <c r="G107" s="24" t="s">
        <v>1115</v>
      </c>
      <c r="H107" s="71" t="str">
        <f t="shared" si="31"/>
        <v>100307-44873</v>
      </c>
      <c r="I107" s="23">
        <v>100307</v>
      </c>
      <c r="J107" s="24" t="s">
        <v>1103</v>
      </c>
      <c r="K107" s="24" t="s">
        <v>19</v>
      </c>
      <c r="L107" s="24" t="s">
        <v>1112</v>
      </c>
      <c r="M107" s="24" t="s">
        <v>21</v>
      </c>
      <c r="N107" s="25">
        <v>45108</v>
      </c>
      <c r="O107" s="25">
        <v>45473</v>
      </c>
      <c r="P107" s="10"/>
      <c r="Q107" s="10"/>
      <c r="R107" s="10"/>
      <c r="S107" s="11"/>
      <c r="T107" s="14"/>
      <c r="U107" s="14"/>
      <c r="V107" s="14"/>
      <c r="W107" s="14"/>
      <c r="X107" s="18"/>
      <c r="Y107" s="18"/>
      <c r="Z107" s="18">
        <v>42.09</v>
      </c>
      <c r="AA107" s="18" t="s">
        <v>1671</v>
      </c>
      <c r="AB107" s="6"/>
      <c r="AC107" s="26">
        <v>222</v>
      </c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>
        <f t="shared" si="32"/>
        <v>0</v>
      </c>
      <c r="BI107" s="6">
        <f t="shared" si="51"/>
        <v>42.09</v>
      </c>
      <c r="BJ107" s="6">
        <f t="shared" si="34"/>
        <v>52.269999999999996</v>
      </c>
      <c r="BL107" s="48">
        <f>VLOOKUP(H107,[1]NOI!F:K,6,FALSE)*-1</f>
        <v>-20.45</v>
      </c>
      <c r="BM107" s="6">
        <f t="shared" si="35"/>
        <v>31.819999999999997</v>
      </c>
      <c r="BN107" s="6">
        <f t="shared" si="36"/>
        <v>10.179999999999993</v>
      </c>
      <c r="BO107" s="82">
        <f t="shared" si="37"/>
        <v>0.19475798737325414</v>
      </c>
      <c r="BP107" s="6">
        <f t="shared" si="27"/>
        <v>9343.9800000000014</v>
      </c>
      <c r="BQ107" s="6">
        <f t="shared" si="28"/>
        <v>11603.939999999999</v>
      </c>
      <c r="BU107" s="6">
        <f t="shared" si="38"/>
        <v>55</v>
      </c>
      <c r="BW107" s="48">
        <f t="shared" si="52"/>
        <v>-20.45</v>
      </c>
      <c r="BX107" s="6">
        <f t="shared" si="39"/>
        <v>34.549999999999997</v>
      </c>
      <c r="BY107" s="6">
        <f t="shared" si="40"/>
        <v>12.909999999999997</v>
      </c>
      <c r="BZ107" s="82">
        <f t="shared" si="41"/>
        <v>0.23472727272727267</v>
      </c>
      <c r="CA107" s="6">
        <f t="shared" si="29"/>
        <v>9343.9800000000014</v>
      </c>
      <c r="CB107" s="6">
        <f t="shared" si="30"/>
        <v>12210</v>
      </c>
      <c r="CF107" s="82"/>
      <c r="CG107" s="6">
        <f t="shared" si="42"/>
        <v>0</v>
      </c>
      <c r="CH107" s="6">
        <f t="shared" si="43"/>
        <v>0</v>
      </c>
      <c r="CL107" s="82"/>
      <c r="CM107" s="6">
        <f t="shared" si="44"/>
        <v>0</v>
      </c>
      <c r="CN107" s="6">
        <f t="shared" si="45"/>
        <v>0</v>
      </c>
    </row>
    <row r="108" spans="1:92" x14ac:dyDescent="0.25">
      <c r="A108" s="22">
        <v>106</v>
      </c>
      <c r="B108" s="23">
        <v>104</v>
      </c>
      <c r="C108" s="54" t="s">
        <v>836</v>
      </c>
      <c r="D108" s="53" t="s">
        <v>1116</v>
      </c>
      <c r="E108" s="23">
        <v>410247</v>
      </c>
      <c r="F108" s="23">
        <v>44880</v>
      </c>
      <c r="G108" s="24" t="s">
        <v>1701</v>
      </c>
      <c r="H108" s="71" t="str">
        <f t="shared" si="31"/>
        <v>100307-44880</v>
      </c>
      <c r="I108" s="23">
        <v>100307</v>
      </c>
      <c r="J108" s="24" t="s">
        <v>1103</v>
      </c>
      <c r="K108" s="24" t="s">
        <v>19</v>
      </c>
      <c r="L108" s="24" t="s">
        <v>1112</v>
      </c>
      <c r="M108" s="24" t="s">
        <v>21</v>
      </c>
      <c r="N108" s="25">
        <v>45108</v>
      </c>
      <c r="O108" s="25">
        <v>45473</v>
      </c>
      <c r="P108" s="10"/>
      <c r="Q108" s="10"/>
      <c r="R108" s="10"/>
      <c r="S108" s="11"/>
      <c r="T108" s="14"/>
      <c r="U108" s="14"/>
      <c r="V108" s="14"/>
      <c r="W108" s="14"/>
      <c r="X108" s="18"/>
      <c r="Y108" s="18"/>
      <c r="Z108" s="18">
        <v>42.09</v>
      </c>
      <c r="AA108" s="18" t="s">
        <v>1671</v>
      </c>
      <c r="AB108" s="6"/>
      <c r="AC108" s="26">
        <v>362</v>
      </c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>
        <f t="shared" si="32"/>
        <v>0</v>
      </c>
      <c r="BI108" s="6">
        <f t="shared" si="51"/>
        <v>42.09</v>
      </c>
      <c r="BJ108" s="6">
        <f t="shared" si="34"/>
        <v>52.269999999999996</v>
      </c>
      <c r="BL108" s="48">
        <f>VLOOKUP(H108,[1]NOI!F:K,6,FALSE)*-1</f>
        <v>-20.45</v>
      </c>
      <c r="BM108" s="6">
        <f t="shared" si="35"/>
        <v>31.819999999999997</v>
      </c>
      <c r="BN108" s="6">
        <f t="shared" si="36"/>
        <v>10.179999999999993</v>
      </c>
      <c r="BO108" s="82">
        <f t="shared" si="37"/>
        <v>0.19475798737325414</v>
      </c>
      <c r="BP108" s="6">
        <f t="shared" si="27"/>
        <v>15236.580000000002</v>
      </c>
      <c r="BQ108" s="6">
        <f t="shared" si="28"/>
        <v>18921.739999999998</v>
      </c>
      <c r="BU108" s="6">
        <f t="shared" si="38"/>
        <v>55</v>
      </c>
      <c r="BW108" s="48">
        <f t="shared" si="52"/>
        <v>-20.45</v>
      </c>
      <c r="BX108" s="6">
        <f t="shared" si="39"/>
        <v>34.549999999999997</v>
      </c>
      <c r="BY108" s="6">
        <f t="shared" si="40"/>
        <v>12.909999999999997</v>
      </c>
      <c r="BZ108" s="82">
        <f t="shared" si="41"/>
        <v>0.23472727272727267</v>
      </c>
      <c r="CA108" s="6">
        <f t="shared" si="29"/>
        <v>15236.580000000002</v>
      </c>
      <c r="CB108" s="6">
        <f t="shared" si="30"/>
        <v>19910</v>
      </c>
      <c r="CF108" s="82"/>
      <c r="CG108" s="6">
        <f t="shared" si="42"/>
        <v>0</v>
      </c>
      <c r="CH108" s="6">
        <f t="shared" si="43"/>
        <v>0</v>
      </c>
      <c r="CL108" s="82"/>
      <c r="CM108" s="6">
        <f t="shared" si="44"/>
        <v>0</v>
      </c>
      <c r="CN108" s="6">
        <f t="shared" si="45"/>
        <v>0</v>
      </c>
    </row>
    <row r="109" spans="1:92" x14ac:dyDescent="0.25">
      <c r="A109" s="22">
        <v>107</v>
      </c>
      <c r="B109" s="23">
        <v>105</v>
      </c>
      <c r="C109" s="24" t="s">
        <v>14</v>
      </c>
      <c r="D109" s="53" t="s">
        <v>1117</v>
      </c>
      <c r="E109" s="23">
        <v>401923</v>
      </c>
      <c r="F109" s="23">
        <v>43277</v>
      </c>
      <c r="G109" s="24" t="s">
        <v>1118</v>
      </c>
      <c r="H109" s="71" t="str">
        <f t="shared" si="31"/>
        <v>100307-43277</v>
      </c>
      <c r="I109" s="23">
        <v>100307</v>
      </c>
      <c r="J109" s="24" t="s">
        <v>1103</v>
      </c>
      <c r="K109" s="24" t="s">
        <v>19</v>
      </c>
      <c r="L109" s="24" t="s">
        <v>125</v>
      </c>
      <c r="M109" s="24" t="s">
        <v>21</v>
      </c>
      <c r="N109" s="25">
        <v>45108</v>
      </c>
      <c r="O109" s="25">
        <v>45473</v>
      </c>
      <c r="P109" s="10"/>
      <c r="Q109" s="10"/>
      <c r="R109" s="10"/>
      <c r="S109" s="11"/>
      <c r="T109" s="14"/>
      <c r="U109" s="14"/>
      <c r="V109" s="14"/>
      <c r="W109" s="14"/>
      <c r="X109" s="18"/>
      <c r="Y109" s="18"/>
      <c r="Z109" s="18">
        <v>65.66</v>
      </c>
      <c r="AA109" s="18" t="s">
        <v>1671</v>
      </c>
      <c r="AB109" s="6"/>
      <c r="AC109" s="26">
        <v>8693</v>
      </c>
      <c r="AD109" s="26">
        <v>50</v>
      </c>
      <c r="AE109" s="26"/>
      <c r="AF109" s="26">
        <v>82</v>
      </c>
      <c r="AG109" s="26"/>
      <c r="AH109" s="26"/>
      <c r="AI109" s="26"/>
      <c r="AJ109" s="26"/>
      <c r="AK109" s="26"/>
      <c r="AL109" s="26">
        <v>78</v>
      </c>
      <c r="AM109" s="26"/>
      <c r="AN109" s="26">
        <v>90</v>
      </c>
      <c r="AO109" s="26"/>
      <c r="AP109" s="26"/>
      <c r="AQ109" s="26">
        <v>614</v>
      </c>
      <c r="AR109" s="26">
        <v>9</v>
      </c>
      <c r="AS109" s="26"/>
      <c r="AT109" s="26"/>
      <c r="AU109" s="26">
        <v>248</v>
      </c>
      <c r="AV109" s="26"/>
      <c r="AW109" s="26">
        <v>138</v>
      </c>
      <c r="AX109" s="26"/>
      <c r="AY109" s="26">
        <v>455</v>
      </c>
      <c r="AZ109" s="26">
        <v>131</v>
      </c>
      <c r="BA109" s="26">
        <v>16</v>
      </c>
      <c r="BB109" s="26">
        <v>89</v>
      </c>
      <c r="BC109" s="26">
        <v>5</v>
      </c>
      <c r="BD109" s="26">
        <v>6</v>
      </c>
      <c r="BE109" s="26"/>
      <c r="BF109" s="26"/>
      <c r="BG109" s="26">
        <v>70</v>
      </c>
      <c r="BH109" s="26">
        <f t="shared" si="32"/>
        <v>2081</v>
      </c>
      <c r="BI109" s="6">
        <f t="shared" si="51"/>
        <v>65.66</v>
      </c>
      <c r="BJ109" s="6">
        <f t="shared" si="34"/>
        <v>81.550000000000011</v>
      </c>
      <c r="BL109" s="48">
        <f>VLOOKUP(H109,[1]NOI!F:K,6,FALSE)*-1</f>
        <v>-12.17</v>
      </c>
      <c r="BM109" s="6">
        <f t="shared" si="35"/>
        <v>69.38000000000001</v>
      </c>
      <c r="BN109" s="6">
        <f t="shared" si="36"/>
        <v>15.890000000000015</v>
      </c>
      <c r="BO109" s="82">
        <f t="shared" si="37"/>
        <v>0.19484978540772546</v>
      </c>
      <c r="BP109" s="6">
        <f t="shared" si="27"/>
        <v>570782.38</v>
      </c>
      <c r="BQ109" s="6">
        <f t="shared" si="28"/>
        <v>708914.15000000014</v>
      </c>
      <c r="BU109" s="6">
        <f t="shared" si="38"/>
        <v>85.820000000000007</v>
      </c>
      <c r="BW109" s="48">
        <f t="shared" si="52"/>
        <v>-12.17</v>
      </c>
      <c r="BX109" s="6">
        <f t="shared" si="39"/>
        <v>73.650000000000006</v>
      </c>
      <c r="BY109" s="6">
        <f t="shared" si="40"/>
        <v>20.160000000000011</v>
      </c>
      <c r="BZ109" s="82">
        <f t="shared" si="41"/>
        <v>0.23491027732463307</v>
      </c>
      <c r="CA109" s="6">
        <f t="shared" si="29"/>
        <v>570782.38</v>
      </c>
      <c r="CB109" s="6">
        <f t="shared" si="30"/>
        <v>746033.26</v>
      </c>
      <c r="CF109" s="82"/>
      <c r="CG109" s="6">
        <f t="shared" si="42"/>
        <v>136638.46</v>
      </c>
      <c r="CH109" s="6">
        <f t="shared" si="43"/>
        <v>169705.55000000002</v>
      </c>
      <c r="CL109" s="82"/>
      <c r="CM109" s="6">
        <f t="shared" si="44"/>
        <v>136638.46</v>
      </c>
      <c r="CN109" s="6">
        <f t="shared" si="45"/>
        <v>178591.42</v>
      </c>
    </row>
    <row r="110" spans="1:92" x14ac:dyDescent="0.25">
      <c r="A110" s="22">
        <v>108</v>
      </c>
      <c r="B110" s="23">
        <v>106</v>
      </c>
      <c r="C110" s="24" t="s">
        <v>14</v>
      </c>
      <c r="D110" s="53" t="s">
        <v>1119</v>
      </c>
      <c r="E110" s="23">
        <v>402003</v>
      </c>
      <c r="F110" s="23">
        <v>44224</v>
      </c>
      <c r="G110" s="24" t="s">
        <v>1120</v>
      </c>
      <c r="H110" s="71" t="str">
        <f t="shared" si="31"/>
        <v>100307-44224</v>
      </c>
      <c r="I110" s="23">
        <v>100307</v>
      </c>
      <c r="J110" s="24" t="s">
        <v>1103</v>
      </c>
      <c r="K110" s="24" t="s">
        <v>19</v>
      </c>
      <c r="L110" s="24" t="s">
        <v>1121</v>
      </c>
      <c r="M110" s="24" t="s">
        <v>21</v>
      </c>
      <c r="N110" s="25">
        <v>45108</v>
      </c>
      <c r="O110" s="25">
        <v>45473</v>
      </c>
      <c r="P110" s="10"/>
      <c r="Q110" s="10"/>
      <c r="R110" s="10"/>
      <c r="S110" s="11"/>
      <c r="T110" s="14"/>
      <c r="U110" s="14"/>
      <c r="V110" s="14"/>
      <c r="W110" s="14"/>
      <c r="X110" s="18"/>
      <c r="Y110" s="18"/>
      <c r="Z110" s="18">
        <v>43.05</v>
      </c>
      <c r="AA110" s="18" t="s">
        <v>1671</v>
      </c>
      <c r="AB110" s="6"/>
      <c r="AC110" s="26">
        <v>473</v>
      </c>
      <c r="AD110" s="26">
        <v>2</v>
      </c>
      <c r="AE110" s="26"/>
      <c r="AF110" s="26">
        <v>42</v>
      </c>
      <c r="AG110" s="26"/>
      <c r="AH110" s="26"/>
      <c r="AI110" s="26">
        <v>29</v>
      </c>
      <c r="AJ110" s="26"/>
      <c r="AK110" s="26"/>
      <c r="AL110" s="26"/>
      <c r="AM110" s="26"/>
      <c r="AN110" s="26"/>
      <c r="AO110" s="26">
        <v>165</v>
      </c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>
        <v>3</v>
      </c>
      <c r="BC110" s="26"/>
      <c r="BD110" s="26">
        <v>18</v>
      </c>
      <c r="BE110" s="26"/>
      <c r="BF110" s="26"/>
      <c r="BG110" s="26"/>
      <c r="BH110" s="26">
        <f t="shared" si="32"/>
        <v>259</v>
      </c>
      <c r="BI110" s="6">
        <f t="shared" si="51"/>
        <v>43.05</v>
      </c>
      <c r="BJ110" s="6">
        <f t="shared" si="34"/>
        <v>53.46</v>
      </c>
      <c r="BL110" s="48">
        <f>VLOOKUP(H110,[1]NOI!F:K,6,FALSE)*-1</f>
        <v>-23.37</v>
      </c>
      <c r="BM110" s="6">
        <f t="shared" si="35"/>
        <v>30.09</v>
      </c>
      <c r="BN110" s="6">
        <f t="shared" si="36"/>
        <v>10.410000000000004</v>
      </c>
      <c r="BO110" s="82">
        <f t="shared" si="37"/>
        <v>0.19472502805836145</v>
      </c>
      <c r="BP110" s="6">
        <f t="shared" si="27"/>
        <v>20362.649999999998</v>
      </c>
      <c r="BQ110" s="6">
        <f t="shared" si="28"/>
        <v>25286.58</v>
      </c>
      <c r="BU110" s="6">
        <f t="shared" si="38"/>
        <v>56.26</v>
      </c>
      <c r="BW110" s="48">
        <f t="shared" si="52"/>
        <v>-23.37</v>
      </c>
      <c r="BX110" s="6">
        <f t="shared" si="39"/>
        <v>32.89</v>
      </c>
      <c r="BY110" s="6">
        <f t="shared" si="40"/>
        <v>13.21</v>
      </c>
      <c r="BZ110" s="82">
        <f t="shared" si="41"/>
        <v>0.23480270174191256</v>
      </c>
      <c r="CA110" s="6">
        <f t="shared" si="29"/>
        <v>20362.649999999998</v>
      </c>
      <c r="CB110" s="6">
        <f t="shared" si="30"/>
        <v>26610.98</v>
      </c>
      <c r="CF110" s="82"/>
      <c r="CG110" s="6">
        <f t="shared" si="42"/>
        <v>11149.949999999999</v>
      </c>
      <c r="CH110" s="6">
        <f t="shared" si="43"/>
        <v>13846.14</v>
      </c>
      <c r="CL110" s="82"/>
      <c r="CM110" s="6">
        <f t="shared" si="44"/>
        <v>11149.949999999999</v>
      </c>
      <c r="CN110" s="6">
        <f t="shared" si="45"/>
        <v>14571.34</v>
      </c>
    </row>
    <row r="111" spans="1:92" x14ac:dyDescent="0.25">
      <c r="A111" s="22">
        <v>109</v>
      </c>
      <c r="B111" s="23">
        <v>107</v>
      </c>
      <c r="C111" s="24" t="s">
        <v>14</v>
      </c>
      <c r="D111" s="53" t="s">
        <v>1122</v>
      </c>
      <c r="E111" s="23">
        <v>403439</v>
      </c>
      <c r="F111" s="23">
        <v>44113</v>
      </c>
      <c r="G111" s="24" t="s">
        <v>1123</v>
      </c>
      <c r="H111" s="71" t="str">
        <f t="shared" si="31"/>
        <v>100307-44113</v>
      </c>
      <c r="I111" s="23">
        <v>100307</v>
      </c>
      <c r="J111" s="24" t="s">
        <v>1103</v>
      </c>
      <c r="K111" s="24" t="s">
        <v>19</v>
      </c>
      <c r="L111" s="24" t="s">
        <v>364</v>
      </c>
      <c r="M111" s="24" t="s">
        <v>21</v>
      </c>
      <c r="N111" s="25">
        <v>45108</v>
      </c>
      <c r="O111" s="25">
        <v>45473</v>
      </c>
      <c r="P111" s="10"/>
      <c r="Q111" s="10"/>
      <c r="R111" s="10"/>
      <c r="S111" s="11"/>
      <c r="T111" s="14"/>
      <c r="U111" s="14"/>
      <c r="V111" s="14"/>
      <c r="W111" s="14"/>
      <c r="X111" s="18"/>
      <c r="Y111" s="18"/>
      <c r="Z111" s="18">
        <v>58.34</v>
      </c>
      <c r="AA111" s="18" t="s">
        <v>1671</v>
      </c>
      <c r="AB111" s="6"/>
      <c r="AC111" s="26">
        <v>528</v>
      </c>
      <c r="AD111" s="26"/>
      <c r="AE111" s="26"/>
      <c r="AF111" s="26"/>
      <c r="AG111" s="26">
        <v>1</v>
      </c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>
        <v>6</v>
      </c>
      <c r="AV111" s="26"/>
      <c r="AW111" s="26"/>
      <c r="AX111" s="26"/>
      <c r="AY111" s="26">
        <v>96</v>
      </c>
      <c r="AZ111" s="26">
        <v>4</v>
      </c>
      <c r="BA111" s="26"/>
      <c r="BB111" s="26">
        <v>5</v>
      </c>
      <c r="BC111" s="26"/>
      <c r="BD111" s="26"/>
      <c r="BE111" s="26"/>
      <c r="BF111" s="26"/>
      <c r="BG111" s="26">
        <v>20</v>
      </c>
      <c r="BH111" s="26">
        <f t="shared" si="32"/>
        <v>132</v>
      </c>
      <c r="BI111" s="6">
        <f t="shared" si="51"/>
        <v>58.34</v>
      </c>
      <c r="BJ111" s="6">
        <f t="shared" si="34"/>
        <v>72.460000000000008</v>
      </c>
      <c r="BL111" s="48">
        <f>VLOOKUP(H111,[1]NOI!F:K,6,FALSE)*-1</f>
        <v>-24.35</v>
      </c>
      <c r="BM111" s="6">
        <f t="shared" si="35"/>
        <v>48.110000000000007</v>
      </c>
      <c r="BN111" s="6">
        <f t="shared" si="36"/>
        <v>14.120000000000005</v>
      </c>
      <c r="BO111" s="82">
        <f t="shared" si="37"/>
        <v>0.19486613303891806</v>
      </c>
      <c r="BP111" s="6">
        <f t="shared" si="27"/>
        <v>30803.52</v>
      </c>
      <c r="BQ111" s="6">
        <f t="shared" si="28"/>
        <v>38258.880000000005</v>
      </c>
      <c r="BU111" s="6">
        <f t="shared" si="38"/>
        <v>76.25</v>
      </c>
      <c r="BW111" s="48">
        <f t="shared" si="52"/>
        <v>-24.35</v>
      </c>
      <c r="BX111" s="6">
        <f t="shared" si="39"/>
        <v>51.9</v>
      </c>
      <c r="BY111" s="6">
        <f t="shared" si="40"/>
        <v>17.909999999999997</v>
      </c>
      <c r="BZ111" s="82">
        <f t="shared" si="41"/>
        <v>0.23488524590163931</v>
      </c>
      <c r="CA111" s="6">
        <f t="shared" si="29"/>
        <v>30803.52</v>
      </c>
      <c r="CB111" s="6">
        <f t="shared" si="30"/>
        <v>40260</v>
      </c>
      <c r="CF111" s="82"/>
      <c r="CG111" s="6">
        <f t="shared" si="42"/>
        <v>7700.88</v>
      </c>
      <c r="CH111" s="6">
        <f t="shared" si="43"/>
        <v>9564.7200000000012</v>
      </c>
      <c r="CL111" s="82"/>
      <c r="CM111" s="6">
        <f t="shared" si="44"/>
        <v>7700.88</v>
      </c>
      <c r="CN111" s="6">
        <f t="shared" si="45"/>
        <v>10065</v>
      </c>
    </row>
    <row r="112" spans="1:92" x14ac:dyDescent="0.25">
      <c r="A112" s="22">
        <v>110</v>
      </c>
      <c r="B112" s="23">
        <v>108</v>
      </c>
      <c r="C112" s="24" t="s">
        <v>14</v>
      </c>
      <c r="D112" s="53" t="s">
        <v>1124</v>
      </c>
      <c r="E112" s="23">
        <v>403651</v>
      </c>
      <c r="F112" s="23">
        <v>39911</v>
      </c>
      <c r="G112" s="24" t="s">
        <v>1125</v>
      </c>
      <c r="H112" s="71" t="str">
        <f t="shared" si="31"/>
        <v>100307-39911</v>
      </c>
      <c r="I112" s="23">
        <v>100307</v>
      </c>
      <c r="J112" s="24" t="s">
        <v>1103</v>
      </c>
      <c r="K112" s="24" t="s">
        <v>19</v>
      </c>
      <c r="L112" s="24" t="s">
        <v>1126</v>
      </c>
      <c r="M112" s="24" t="s">
        <v>21</v>
      </c>
      <c r="N112" s="25">
        <v>45108</v>
      </c>
      <c r="O112" s="25">
        <v>45473</v>
      </c>
      <c r="P112" s="10"/>
      <c r="Q112" s="10"/>
      <c r="R112" s="10"/>
      <c r="S112" s="11"/>
      <c r="T112" s="14"/>
      <c r="U112" s="14"/>
      <c r="V112" s="14"/>
      <c r="W112" s="14"/>
      <c r="X112" s="18"/>
      <c r="Y112" s="18"/>
      <c r="Z112" s="18">
        <v>78.12</v>
      </c>
      <c r="AA112" s="18" t="s">
        <v>1671</v>
      </c>
      <c r="AB112" s="6"/>
      <c r="AC112" s="26">
        <v>667</v>
      </c>
      <c r="AD112" s="26">
        <v>79</v>
      </c>
      <c r="AE112" s="26"/>
      <c r="AF112" s="26">
        <v>207</v>
      </c>
      <c r="AG112" s="26">
        <v>46</v>
      </c>
      <c r="AH112" s="26"/>
      <c r="AI112" s="26">
        <v>1</v>
      </c>
      <c r="AJ112" s="26"/>
      <c r="AK112" s="26"/>
      <c r="AL112" s="26">
        <v>10</v>
      </c>
      <c r="AM112" s="26"/>
      <c r="AN112" s="26">
        <v>34</v>
      </c>
      <c r="AO112" s="26"/>
      <c r="AP112" s="26"/>
      <c r="AQ112" s="26">
        <v>7</v>
      </c>
      <c r="AR112" s="26">
        <v>1</v>
      </c>
      <c r="AS112" s="26">
        <v>64</v>
      </c>
      <c r="AT112" s="26">
        <v>5</v>
      </c>
      <c r="AU112" s="26">
        <v>32</v>
      </c>
      <c r="AV112" s="26"/>
      <c r="AW112" s="26"/>
      <c r="AX112" s="26"/>
      <c r="AY112" s="26"/>
      <c r="AZ112" s="26">
        <v>58</v>
      </c>
      <c r="BA112" s="26"/>
      <c r="BB112" s="26"/>
      <c r="BC112" s="26"/>
      <c r="BD112" s="26">
        <v>159</v>
      </c>
      <c r="BE112" s="26"/>
      <c r="BF112" s="26">
        <v>1</v>
      </c>
      <c r="BG112" s="26">
        <v>62</v>
      </c>
      <c r="BH112" s="26">
        <f t="shared" si="32"/>
        <v>766</v>
      </c>
      <c r="BI112" s="6">
        <f t="shared" si="51"/>
        <v>78.12</v>
      </c>
      <c r="BJ112" s="6">
        <f t="shared" si="34"/>
        <v>97.03</v>
      </c>
      <c r="BL112" s="48">
        <f>VLOOKUP(H112,[1]NOI!F:K,6,FALSE)*-1</f>
        <v>-17.37</v>
      </c>
      <c r="BM112" s="6">
        <f t="shared" si="35"/>
        <v>79.66</v>
      </c>
      <c r="BN112" s="6">
        <f t="shared" si="36"/>
        <v>18.909999999999997</v>
      </c>
      <c r="BO112" s="82">
        <f t="shared" si="37"/>
        <v>0.19488817891373797</v>
      </c>
      <c r="BP112" s="6">
        <f t="shared" si="27"/>
        <v>52106.04</v>
      </c>
      <c r="BQ112" s="6">
        <f t="shared" si="28"/>
        <v>64719.01</v>
      </c>
      <c r="BU112" s="6">
        <f t="shared" si="38"/>
        <v>102.10000000000001</v>
      </c>
      <c r="BW112" s="48">
        <f t="shared" si="52"/>
        <v>-17.37</v>
      </c>
      <c r="BX112" s="6">
        <f t="shared" si="39"/>
        <v>84.73</v>
      </c>
      <c r="BY112" s="6">
        <f t="shared" si="40"/>
        <v>23.980000000000004</v>
      </c>
      <c r="BZ112" s="82">
        <f t="shared" si="41"/>
        <v>0.23486777668952011</v>
      </c>
      <c r="CA112" s="6">
        <f t="shared" si="29"/>
        <v>52106.04</v>
      </c>
      <c r="CB112" s="6">
        <f t="shared" si="30"/>
        <v>68100.700000000012</v>
      </c>
      <c r="CF112" s="82"/>
      <c r="CG112" s="6">
        <f t="shared" si="42"/>
        <v>59839.920000000006</v>
      </c>
      <c r="CH112" s="6">
        <f t="shared" si="43"/>
        <v>74324.98</v>
      </c>
      <c r="CL112" s="82"/>
      <c r="CM112" s="6">
        <f t="shared" si="44"/>
        <v>59839.920000000006</v>
      </c>
      <c r="CN112" s="6">
        <f t="shared" si="45"/>
        <v>78208.600000000006</v>
      </c>
    </row>
    <row r="113" spans="1:92" x14ac:dyDescent="0.25">
      <c r="A113" s="22">
        <v>111</v>
      </c>
      <c r="B113" s="23">
        <v>109</v>
      </c>
      <c r="C113" s="24" t="s">
        <v>14</v>
      </c>
      <c r="D113" s="53" t="s">
        <v>1127</v>
      </c>
      <c r="E113" s="23">
        <v>403652</v>
      </c>
      <c r="F113" s="23">
        <v>39912</v>
      </c>
      <c r="G113" s="24" t="s">
        <v>1128</v>
      </c>
      <c r="H113" s="71" t="str">
        <f t="shared" si="31"/>
        <v>100307-39912</v>
      </c>
      <c r="I113" s="23">
        <v>100307</v>
      </c>
      <c r="J113" s="24" t="s">
        <v>1103</v>
      </c>
      <c r="K113" s="24" t="s">
        <v>19</v>
      </c>
      <c r="L113" s="24" t="s">
        <v>1126</v>
      </c>
      <c r="M113" s="24" t="s">
        <v>21</v>
      </c>
      <c r="N113" s="25">
        <v>45108</v>
      </c>
      <c r="O113" s="25">
        <v>45473</v>
      </c>
      <c r="P113" s="10"/>
      <c r="Q113" s="10"/>
      <c r="R113" s="10"/>
      <c r="S113" s="11"/>
      <c r="T113" s="14"/>
      <c r="U113" s="14"/>
      <c r="V113" s="14"/>
      <c r="W113" s="14"/>
      <c r="X113" s="18"/>
      <c r="Y113" s="18"/>
      <c r="Z113" s="18">
        <v>78.12</v>
      </c>
      <c r="AA113" s="18" t="s">
        <v>1671</v>
      </c>
      <c r="AB113" s="6"/>
      <c r="AC113" s="26">
        <v>399</v>
      </c>
      <c r="AD113" s="26">
        <v>73</v>
      </c>
      <c r="AE113" s="26"/>
      <c r="AF113" s="26">
        <v>22</v>
      </c>
      <c r="AG113" s="26"/>
      <c r="AH113" s="26"/>
      <c r="AI113" s="26"/>
      <c r="AJ113" s="26"/>
      <c r="AK113" s="26"/>
      <c r="AL113" s="26">
        <v>3</v>
      </c>
      <c r="AM113" s="26"/>
      <c r="AN113" s="26"/>
      <c r="AO113" s="26"/>
      <c r="AP113" s="26"/>
      <c r="AQ113" s="26">
        <v>11</v>
      </c>
      <c r="AR113" s="26"/>
      <c r="AS113" s="26"/>
      <c r="AT113" s="26">
        <v>26</v>
      </c>
      <c r="AU113" s="26">
        <v>6</v>
      </c>
      <c r="AV113" s="26"/>
      <c r="AW113" s="26"/>
      <c r="AX113" s="26"/>
      <c r="AY113" s="26"/>
      <c r="AZ113" s="26">
        <v>103</v>
      </c>
      <c r="BA113" s="26"/>
      <c r="BB113" s="26">
        <v>12</v>
      </c>
      <c r="BC113" s="26"/>
      <c r="BD113" s="26"/>
      <c r="BE113" s="26"/>
      <c r="BF113" s="26">
        <v>18</v>
      </c>
      <c r="BG113" s="26"/>
      <c r="BH113" s="26">
        <f t="shared" si="32"/>
        <v>274</v>
      </c>
      <c r="BI113" s="6">
        <f t="shared" si="51"/>
        <v>78.12</v>
      </c>
      <c r="BJ113" s="6">
        <f t="shared" si="34"/>
        <v>97.03</v>
      </c>
      <c r="BL113" s="48">
        <f>VLOOKUP(H113,[1]NOI!F:K,6,FALSE)*-1</f>
        <v>-17.37</v>
      </c>
      <c r="BM113" s="6">
        <f t="shared" si="35"/>
        <v>79.66</v>
      </c>
      <c r="BN113" s="6">
        <f t="shared" si="36"/>
        <v>18.909999999999997</v>
      </c>
      <c r="BO113" s="82">
        <f t="shared" si="37"/>
        <v>0.19488817891373797</v>
      </c>
      <c r="BP113" s="6">
        <f t="shared" si="27"/>
        <v>31169.88</v>
      </c>
      <c r="BQ113" s="6">
        <f t="shared" si="28"/>
        <v>38714.97</v>
      </c>
      <c r="BU113" s="6">
        <f t="shared" si="38"/>
        <v>102.10000000000001</v>
      </c>
      <c r="BW113" s="48">
        <f t="shared" si="52"/>
        <v>-17.37</v>
      </c>
      <c r="BX113" s="6">
        <f t="shared" si="39"/>
        <v>84.73</v>
      </c>
      <c r="BY113" s="6">
        <f t="shared" si="40"/>
        <v>23.980000000000004</v>
      </c>
      <c r="BZ113" s="82">
        <f t="shared" si="41"/>
        <v>0.23486777668952011</v>
      </c>
      <c r="CA113" s="6">
        <f t="shared" si="29"/>
        <v>31169.88</v>
      </c>
      <c r="CB113" s="6">
        <f t="shared" si="30"/>
        <v>40737.9</v>
      </c>
      <c r="CF113" s="82"/>
      <c r="CG113" s="6">
        <f t="shared" si="42"/>
        <v>21404.880000000001</v>
      </c>
      <c r="CH113" s="6">
        <f t="shared" si="43"/>
        <v>26586.22</v>
      </c>
      <c r="CL113" s="82"/>
      <c r="CM113" s="6">
        <f t="shared" si="44"/>
        <v>21404.880000000001</v>
      </c>
      <c r="CN113" s="6">
        <f t="shared" si="45"/>
        <v>27975.4</v>
      </c>
    </row>
    <row r="114" spans="1:92" x14ac:dyDescent="0.25">
      <c r="A114" s="22">
        <v>112</v>
      </c>
      <c r="B114" s="23">
        <v>110</v>
      </c>
      <c r="C114" s="24" t="s">
        <v>14</v>
      </c>
      <c r="D114" s="53" t="s">
        <v>1129</v>
      </c>
      <c r="E114" s="23">
        <v>405801</v>
      </c>
      <c r="F114" s="23">
        <v>43292</v>
      </c>
      <c r="G114" s="24" t="s">
        <v>1130</v>
      </c>
      <c r="H114" s="71" t="str">
        <f t="shared" si="31"/>
        <v>100307-43292</v>
      </c>
      <c r="I114" s="23">
        <v>100307</v>
      </c>
      <c r="J114" s="24" t="s">
        <v>1103</v>
      </c>
      <c r="K114" s="24" t="s">
        <v>19</v>
      </c>
      <c r="L114" s="24" t="s">
        <v>125</v>
      </c>
      <c r="M114" s="24" t="s">
        <v>21</v>
      </c>
      <c r="N114" s="25">
        <v>45108</v>
      </c>
      <c r="O114" s="25">
        <v>45473</v>
      </c>
      <c r="P114" s="10"/>
      <c r="Q114" s="10"/>
      <c r="R114" s="10"/>
      <c r="S114" s="11"/>
      <c r="T114" s="14"/>
      <c r="U114" s="14"/>
      <c r="V114" s="14"/>
      <c r="W114" s="14"/>
      <c r="X114" s="18"/>
      <c r="Y114" s="18"/>
      <c r="Z114" s="18">
        <v>72.03</v>
      </c>
      <c r="AA114" s="18" t="s">
        <v>1671</v>
      </c>
      <c r="AB114" s="6"/>
      <c r="AC114" s="26">
        <v>150</v>
      </c>
      <c r="AD114" s="26"/>
      <c r="AE114" s="26"/>
      <c r="AF114" s="26"/>
      <c r="AG114" s="26"/>
      <c r="AH114" s="26">
        <v>210</v>
      </c>
      <c r="AI114" s="26">
        <v>111</v>
      </c>
      <c r="AJ114" s="26">
        <v>1</v>
      </c>
      <c r="AK114" s="26"/>
      <c r="AL114" s="26"/>
      <c r="AM114" s="26"/>
      <c r="AN114" s="26"/>
      <c r="AO114" s="26"/>
      <c r="AP114" s="26"/>
      <c r="AQ114" s="26"/>
      <c r="AR114" s="26">
        <v>64</v>
      </c>
      <c r="AS114" s="26">
        <v>794</v>
      </c>
      <c r="AT114" s="26"/>
      <c r="AU114" s="26"/>
      <c r="AV114" s="26"/>
      <c r="AW114" s="26"/>
      <c r="AX114" s="26"/>
      <c r="AY114" s="26"/>
      <c r="AZ114" s="26"/>
      <c r="BA114" s="26">
        <v>24</v>
      </c>
      <c r="BB114" s="26">
        <v>23</v>
      </c>
      <c r="BC114" s="26"/>
      <c r="BD114" s="26"/>
      <c r="BE114" s="26"/>
      <c r="BF114" s="26"/>
      <c r="BG114" s="26"/>
      <c r="BH114" s="26">
        <f t="shared" si="32"/>
        <v>1227</v>
      </c>
      <c r="BI114" s="6">
        <f t="shared" si="51"/>
        <v>72.03</v>
      </c>
      <c r="BJ114" s="6">
        <f t="shared" si="34"/>
        <v>89.460000000000008</v>
      </c>
      <c r="BL114" s="48">
        <f>VLOOKUP(H114,[1]NOI!F:K,6,FALSE)*-1</f>
        <v>-17</v>
      </c>
      <c r="BM114" s="6">
        <f t="shared" si="35"/>
        <v>72.460000000000008</v>
      </c>
      <c r="BN114" s="6">
        <f t="shared" si="36"/>
        <v>17.430000000000007</v>
      </c>
      <c r="BO114" s="82">
        <f t="shared" si="37"/>
        <v>0.19483568075117377</v>
      </c>
      <c r="BP114" s="6">
        <f t="shared" si="27"/>
        <v>10804.5</v>
      </c>
      <c r="BQ114" s="6">
        <f t="shared" si="28"/>
        <v>13419.000000000002</v>
      </c>
      <c r="BU114" s="6">
        <f t="shared" si="38"/>
        <v>94.14</v>
      </c>
      <c r="BW114" s="48">
        <f t="shared" si="52"/>
        <v>-17</v>
      </c>
      <c r="BX114" s="6">
        <f t="shared" si="39"/>
        <v>77.14</v>
      </c>
      <c r="BY114" s="6">
        <f t="shared" si="40"/>
        <v>22.11</v>
      </c>
      <c r="BZ114" s="82">
        <f t="shared" si="41"/>
        <v>0.2348629700446144</v>
      </c>
      <c r="CA114" s="6">
        <f t="shared" si="29"/>
        <v>10804.5</v>
      </c>
      <c r="CB114" s="6">
        <f t="shared" si="30"/>
        <v>14121</v>
      </c>
      <c r="CF114" s="82"/>
      <c r="CG114" s="6">
        <f t="shared" si="42"/>
        <v>88380.81</v>
      </c>
      <c r="CH114" s="6">
        <f t="shared" si="43"/>
        <v>109767.42000000001</v>
      </c>
      <c r="CL114" s="82"/>
      <c r="CM114" s="6">
        <f t="shared" si="44"/>
        <v>88380.81</v>
      </c>
      <c r="CN114" s="6">
        <f t="shared" si="45"/>
        <v>115509.78</v>
      </c>
    </row>
    <row r="115" spans="1:92" x14ac:dyDescent="0.25">
      <c r="A115" s="22">
        <v>113</v>
      </c>
      <c r="B115" s="23">
        <v>111</v>
      </c>
      <c r="C115" s="24" t="s">
        <v>14</v>
      </c>
      <c r="D115" s="53" t="s">
        <v>1131</v>
      </c>
      <c r="E115" s="23">
        <v>305583</v>
      </c>
      <c r="F115" s="24" t="s">
        <v>1132</v>
      </c>
      <c r="G115" s="24" t="s">
        <v>1133</v>
      </c>
      <c r="H115" s="71" t="str">
        <f t="shared" si="31"/>
        <v>100307-64421/521241</v>
      </c>
      <c r="I115" s="23">
        <v>100307</v>
      </c>
      <c r="J115" s="24" t="s">
        <v>1103</v>
      </c>
      <c r="K115" s="24" t="s">
        <v>19</v>
      </c>
      <c r="L115" s="24" t="s">
        <v>1134</v>
      </c>
      <c r="M115" s="24" t="s">
        <v>21</v>
      </c>
      <c r="N115" s="25">
        <v>45108</v>
      </c>
      <c r="O115" s="25">
        <v>45473</v>
      </c>
      <c r="P115" s="10"/>
      <c r="Q115" s="10"/>
      <c r="R115" s="10"/>
      <c r="S115" s="11"/>
      <c r="T115" s="14"/>
      <c r="U115" s="14"/>
      <c r="V115" s="14"/>
      <c r="W115" s="14"/>
      <c r="X115" s="18"/>
      <c r="Y115" s="18"/>
      <c r="Z115" s="18">
        <v>17.89</v>
      </c>
      <c r="AA115" s="18" t="s">
        <v>1643</v>
      </c>
      <c r="AB115" s="6"/>
      <c r="AC115" s="26">
        <v>1342</v>
      </c>
      <c r="AD115" s="26"/>
      <c r="AE115" s="26"/>
      <c r="AF115" s="26">
        <v>31</v>
      </c>
      <c r="AG115" s="26"/>
      <c r="AH115" s="26">
        <v>10</v>
      </c>
      <c r="AI115" s="26"/>
      <c r="AJ115" s="26"/>
      <c r="AK115" s="26"/>
      <c r="AL115" s="26"/>
      <c r="AM115" s="26"/>
      <c r="AN115" s="26">
        <v>198</v>
      </c>
      <c r="AO115" s="26">
        <v>290</v>
      </c>
      <c r="AP115" s="26"/>
      <c r="AQ115" s="26"/>
      <c r="AR115" s="26"/>
      <c r="AS115" s="26">
        <v>19</v>
      </c>
      <c r="AT115" s="26"/>
      <c r="AU115" s="26"/>
      <c r="AV115" s="26">
        <v>1</v>
      </c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>
        <f t="shared" si="32"/>
        <v>549</v>
      </c>
      <c r="BI115" s="6">
        <f t="shared" si="51"/>
        <v>17.89</v>
      </c>
      <c r="BJ115" s="6">
        <f t="shared" si="34"/>
        <v>22.21</v>
      </c>
      <c r="BM115" s="6">
        <f t="shared" si="35"/>
        <v>22.21</v>
      </c>
      <c r="BN115" s="6">
        <f t="shared" si="36"/>
        <v>4.32</v>
      </c>
      <c r="BO115" s="82">
        <f t="shared" si="37"/>
        <v>0.1945069788383611</v>
      </c>
      <c r="BP115" s="6">
        <f t="shared" si="27"/>
        <v>24008.38</v>
      </c>
      <c r="BQ115" s="6">
        <f t="shared" si="28"/>
        <v>29805.82</v>
      </c>
      <c r="BU115" s="6">
        <f t="shared" si="38"/>
        <v>23.37</v>
      </c>
      <c r="BX115" s="6">
        <f t="shared" si="39"/>
        <v>23.37</v>
      </c>
      <c r="BY115" s="6">
        <f t="shared" si="40"/>
        <v>5.48</v>
      </c>
      <c r="BZ115" s="82">
        <f t="shared" si="41"/>
        <v>0.23448866067608046</v>
      </c>
      <c r="CA115" s="6">
        <f t="shared" si="29"/>
        <v>24008.38</v>
      </c>
      <c r="CB115" s="6">
        <f t="shared" si="30"/>
        <v>31362.54</v>
      </c>
      <c r="CF115" s="82"/>
      <c r="CG115" s="6">
        <f t="shared" si="42"/>
        <v>9821.61</v>
      </c>
      <c r="CH115" s="6">
        <f t="shared" si="43"/>
        <v>12193.29</v>
      </c>
      <c r="CL115" s="82"/>
      <c r="CM115" s="6">
        <f t="shared" si="44"/>
        <v>9821.61</v>
      </c>
      <c r="CN115" s="6">
        <f t="shared" si="45"/>
        <v>12830.130000000001</v>
      </c>
    </row>
    <row r="116" spans="1:92" x14ac:dyDescent="0.25">
      <c r="A116" s="22">
        <v>114</v>
      </c>
      <c r="B116" s="23">
        <v>112</v>
      </c>
      <c r="C116" s="24" t="s">
        <v>14</v>
      </c>
      <c r="D116" s="53" t="s">
        <v>1135</v>
      </c>
      <c r="E116" s="23">
        <v>410081</v>
      </c>
      <c r="F116" s="23">
        <v>39946</v>
      </c>
      <c r="G116" s="24" t="s">
        <v>1136</v>
      </c>
      <c r="H116" s="71" t="str">
        <f t="shared" si="31"/>
        <v>100307-39946</v>
      </c>
      <c r="I116" s="23">
        <v>100307</v>
      </c>
      <c r="J116" s="24" t="s">
        <v>1103</v>
      </c>
      <c r="K116" s="24" t="s">
        <v>19</v>
      </c>
      <c r="L116" s="24" t="s">
        <v>1137</v>
      </c>
      <c r="M116" s="24" t="s">
        <v>21</v>
      </c>
      <c r="N116" s="25">
        <v>45108</v>
      </c>
      <c r="O116" s="25">
        <v>45473</v>
      </c>
      <c r="P116" s="10"/>
      <c r="Q116" s="10"/>
      <c r="R116" s="10"/>
      <c r="S116" s="11"/>
      <c r="T116" s="14"/>
      <c r="U116" s="14"/>
      <c r="V116" s="14"/>
      <c r="W116" s="14"/>
      <c r="X116" s="18"/>
      <c r="Y116" s="18"/>
      <c r="Z116" s="18">
        <v>66.36</v>
      </c>
      <c r="AA116" s="18" t="s">
        <v>1671</v>
      </c>
      <c r="AB116" s="6"/>
      <c r="AC116" s="26">
        <v>693</v>
      </c>
      <c r="AD116" s="26"/>
      <c r="AE116" s="26"/>
      <c r="AF116" s="26"/>
      <c r="AG116" s="26">
        <v>27</v>
      </c>
      <c r="AH116" s="26"/>
      <c r="AI116" s="26">
        <v>2</v>
      </c>
      <c r="AJ116" s="26">
        <v>4</v>
      </c>
      <c r="AK116" s="26"/>
      <c r="AL116" s="26"/>
      <c r="AM116" s="26"/>
      <c r="AN116" s="26"/>
      <c r="AO116" s="26">
        <v>75</v>
      </c>
      <c r="AP116" s="26"/>
      <c r="AQ116" s="26"/>
      <c r="AR116" s="26">
        <v>1</v>
      </c>
      <c r="AS116" s="26"/>
      <c r="AT116" s="26"/>
      <c r="AU116" s="26"/>
      <c r="AV116" s="26"/>
      <c r="AW116" s="26"/>
      <c r="AX116" s="26">
        <v>5</v>
      </c>
      <c r="AY116" s="26"/>
      <c r="AZ116" s="26"/>
      <c r="BA116" s="26"/>
      <c r="BB116" s="26"/>
      <c r="BC116" s="26"/>
      <c r="BD116" s="26"/>
      <c r="BE116" s="26"/>
      <c r="BF116" s="26"/>
      <c r="BG116" s="26"/>
      <c r="BH116" s="26">
        <f t="shared" si="32"/>
        <v>114</v>
      </c>
      <c r="BI116" s="6">
        <f t="shared" si="51"/>
        <v>66.36</v>
      </c>
      <c r="BJ116" s="6">
        <f t="shared" si="34"/>
        <v>82.42</v>
      </c>
      <c r="BL116" s="48">
        <f>VLOOKUP(H116,[1]NOI!F:K,6,FALSE)*-1</f>
        <v>-26.29</v>
      </c>
      <c r="BM116" s="6">
        <f t="shared" si="35"/>
        <v>56.13</v>
      </c>
      <c r="BN116" s="6">
        <f t="shared" si="36"/>
        <v>16.060000000000002</v>
      </c>
      <c r="BO116" s="82">
        <f t="shared" si="37"/>
        <v>0.19485561756855135</v>
      </c>
      <c r="BP116" s="6">
        <f t="shared" si="27"/>
        <v>45987.48</v>
      </c>
      <c r="BQ116" s="6">
        <f t="shared" si="28"/>
        <v>57117.06</v>
      </c>
      <c r="BU116" s="6">
        <f t="shared" si="38"/>
        <v>86.73</v>
      </c>
      <c r="BW116" s="48">
        <f>BL116</f>
        <v>-26.29</v>
      </c>
      <c r="BX116" s="6">
        <f t="shared" si="39"/>
        <v>60.440000000000005</v>
      </c>
      <c r="BY116" s="6">
        <f t="shared" si="40"/>
        <v>20.370000000000005</v>
      </c>
      <c r="BZ116" s="82">
        <f t="shared" si="41"/>
        <v>0.23486682808716711</v>
      </c>
      <c r="CA116" s="6">
        <f t="shared" si="29"/>
        <v>45987.48</v>
      </c>
      <c r="CB116" s="6">
        <f t="shared" si="30"/>
        <v>60103.89</v>
      </c>
      <c r="CF116" s="82"/>
      <c r="CG116" s="6">
        <f t="shared" si="42"/>
        <v>7565.04</v>
      </c>
      <c r="CH116" s="6">
        <f t="shared" si="43"/>
        <v>9395.880000000001</v>
      </c>
      <c r="CL116" s="82"/>
      <c r="CM116" s="6">
        <f t="shared" si="44"/>
        <v>7565.04</v>
      </c>
      <c r="CN116" s="6">
        <f t="shared" si="45"/>
        <v>9887.2200000000012</v>
      </c>
    </row>
    <row r="117" spans="1:92" x14ac:dyDescent="0.25">
      <c r="A117" s="22">
        <v>115</v>
      </c>
      <c r="B117" s="23">
        <v>113</v>
      </c>
      <c r="C117" s="24" t="s">
        <v>14</v>
      </c>
      <c r="D117" s="53" t="s">
        <v>1138</v>
      </c>
      <c r="E117" s="23">
        <v>133859</v>
      </c>
      <c r="F117" s="24" t="s">
        <v>1139</v>
      </c>
      <c r="G117" s="24" t="s">
        <v>1140</v>
      </c>
      <c r="H117" s="71" t="str">
        <f t="shared" si="31"/>
        <v>100170-550473/00075</v>
      </c>
      <c r="I117" s="23">
        <v>100170</v>
      </c>
      <c r="J117" s="24" t="s">
        <v>1141</v>
      </c>
      <c r="K117" s="24" t="s">
        <v>19</v>
      </c>
      <c r="L117" s="24" t="s">
        <v>1040</v>
      </c>
      <c r="M117" s="24" t="s">
        <v>21</v>
      </c>
      <c r="N117" s="25">
        <v>45108</v>
      </c>
      <c r="O117" s="25">
        <v>45473</v>
      </c>
      <c r="P117" s="10"/>
      <c r="Q117" s="10"/>
      <c r="R117" s="10"/>
      <c r="S117" s="11"/>
      <c r="T117" s="14"/>
      <c r="U117" s="14"/>
      <c r="V117" s="14"/>
      <c r="W117" s="14"/>
      <c r="X117" s="18"/>
      <c r="Y117" s="18"/>
      <c r="Z117" s="18">
        <v>26.57</v>
      </c>
      <c r="AA117" s="18" t="s">
        <v>1643</v>
      </c>
      <c r="AB117" s="6"/>
      <c r="AC117" s="26">
        <v>2050</v>
      </c>
      <c r="AD117" s="26"/>
      <c r="AE117" s="26"/>
      <c r="AF117" s="26"/>
      <c r="AG117" s="26"/>
      <c r="AH117" s="26">
        <v>1</v>
      </c>
      <c r="AI117" s="26"/>
      <c r="AJ117" s="26"/>
      <c r="AK117" s="26"/>
      <c r="AL117" s="26">
        <v>45</v>
      </c>
      <c r="AM117" s="26"/>
      <c r="AN117" s="26"/>
      <c r="AO117" s="26"/>
      <c r="AP117" s="26"/>
      <c r="AQ117" s="26">
        <v>215</v>
      </c>
      <c r="AR117" s="26">
        <v>1</v>
      </c>
      <c r="AS117" s="26"/>
      <c r="AT117" s="26"/>
      <c r="AU117" s="26">
        <v>1</v>
      </c>
      <c r="AV117" s="26"/>
      <c r="AW117" s="26"/>
      <c r="AX117" s="26"/>
      <c r="AY117" s="26"/>
      <c r="AZ117" s="26"/>
      <c r="BA117" s="26">
        <v>6</v>
      </c>
      <c r="BB117" s="26"/>
      <c r="BC117" s="26"/>
      <c r="BD117" s="26"/>
      <c r="BE117" s="26"/>
      <c r="BF117" s="26">
        <v>2</v>
      </c>
      <c r="BG117" s="26"/>
      <c r="BH117" s="26">
        <f t="shared" si="32"/>
        <v>271</v>
      </c>
      <c r="BI117" s="6">
        <f t="shared" si="51"/>
        <v>26.57</v>
      </c>
      <c r="BJ117" s="6">
        <f t="shared" si="34"/>
        <v>32.989999999999995</v>
      </c>
      <c r="BM117" s="6">
        <f t="shared" si="35"/>
        <v>32.989999999999995</v>
      </c>
      <c r="BN117" s="6">
        <f t="shared" si="36"/>
        <v>6.4199999999999946</v>
      </c>
      <c r="BO117" s="82">
        <f t="shared" si="37"/>
        <v>0.19460442558351002</v>
      </c>
      <c r="BP117" s="6">
        <f t="shared" si="27"/>
        <v>54468.5</v>
      </c>
      <c r="BQ117" s="6">
        <f t="shared" si="28"/>
        <v>67629.499999999985</v>
      </c>
      <c r="BU117" s="6">
        <f t="shared" si="38"/>
        <v>34.72</v>
      </c>
      <c r="BX117" s="6">
        <f t="shared" si="39"/>
        <v>34.72</v>
      </c>
      <c r="BY117" s="6">
        <f t="shared" si="40"/>
        <v>8.1499999999999986</v>
      </c>
      <c r="BZ117" s="82">
        <f t="shared" si="41"/>
        <v>0.23473502304147462</v>
      </c>
      <c r="CA117" s="6">
        <f t="shared" si="29"/>
        <v>54468.5</v>
      </c>
      <c r="CB117" s="6">
        <f t="shared" si="30"/>
        <v>71176</v>
      </c>
      <c r="CF117" s="82"/>
      <c r="CG117" s="6">
        <f t="shared" si="42"/>
        <v>7200.47</v>
      </c>
      <c r="CH117" s="6">
        <f t="shared" si="43"/>
        <v>8940.2899999999991</v>
      </c>
      <c r="CL117" s="82"/>
      <c r="CM117" s="6">
        <f t="shared" si="44"/>
        <v>7200.47</v>
      </c>
      <c r="CN117" s="6">
        <f t="shared" si="45"/>
        <v>9409.119999999999</v>
      </c>
    </row>
    <row r="118" spans="1:92" x14ac:dyDescent="0.25">
      <c r="A118" s="22">
        <v>116</v>
      </c>
      <c r="B118" s="23">
        <v>114</v>
      </c>
      <c r="C118" s="24" t="s">
        <v>14</v>
      </c>
      <c r="D118" s="53" t="s">
        <v>1142</v>
      </c>
      <c r="E118" s="23">
        <v>113756</v>
      </c>
      <c r="F118" s="23">
        <v>2000</v>
      </c>
      <c r="G118" s="24" t="s">
        <v>1143</v>
      </c>
      <c r="H118" s="71" t="str">
        <f t="shared" si="31"/>
        <v>100382-2000</v>
      </c>
      <c r="I118" s="23">
        <v>100382</v>
      </c>
      <c r="J118" s="24" t="s">
        <v>1144</v>
      </c>
      <c r="K118" s="24" t="s">
        <v>19</v>
      </c>
      <c r="L118" s="24" t="s">
        <v>1145</v>
      </c>
      <c r="M118" s="24" t="s">
        <v>21</v>
      </c>
      <c r="N118" s="25">
        <v>45108</v>
      </c>
      <c r="O118" s="25">
        <v>45473</v>
      </c>
      <c r="P118" s="10">
        <f>T118</f>
        <v>45.12</v>
      </c>
      <c r="Q118" s="10"/>
      <c r="R118" s="10"/>
      <c r="S118" s="11"/>
      <c r="T118" s="14">
        <v>45.12</v>
      </c>
      <c r="U118" s="14">
        <v>1</v>
      </c>
      <c r="V118" s="14"/>
      <c r="W118" s="14"/>
      <c r="X118" s="18"/>
      <c r="Y118" s="18"/>
      <c r="Z118" s="18"/>
      <c r="AA118" s="18"/>
      <c r="AB118" s="6"/>
      <c r="AC118" s="26">
        <v>366</v>
      </c>
      <c r="AD118" s="26">
        <v>8</v>
      </c>
      <c r="AE118" s="26"/>
      <c r="AF118" s="26"/>
      <c r="AG118" s="26">
        <v>2</v>
      </c>
      <c r="AH118" s="26"/>
      <c r="AI118" s="26"/>
      <c r="AJ118" s="26"/>
      <c r="AK118" s="26">
        <v>2</v>
      </c>
      <c r="AL118" s="26"/>
      <c r="AM118" s="26"/>
      <c r="AN118" s="26">
        <v>2</v>
      </c>
      <c r="AO118" s="26"/>
      <c r="AP118" s="26"/>
      <c r="AQ118" s="26">
        <v>8</v>
      </c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>
        <v>99</v>
      </c>
      <c r="BG118" s="26"/>
      <c r="BH118" s="26">
        <f t="shared" si="32"/>
        <v>121</v>
      </c>
      <c r="BI118" s="6">
        <f t="shared" ref="BI118:BI123" si="53">T118+U118</f>
        <v>46.12</v>
      </c>
      <c r="BJ118" s="6">
        <f t="shared" si="34"/>
        <v>57.28</v>
      </c>
      <c r="BM118" s="6">
        <f t="shared" si="35"/>
        <v>57.28</v>
      </c>
      <c r="BN118" s="6">
        <f t="shared" si="36"/>
        <v>11.160000000000004</v>
      </c>
      <c r="BO118" s="82">
        <f t="shared" si="37"/>
        <v>0.19483240223463694</v>
      </c>
      <c r="BP118" s="6">
        <f t="shared" si="27"/>
        <v>16879.919999999998</v>
      </c>
      <c r="BQ118" s="6">
        <f t="shared" si="28"/>
        <v>20964.48</v>
      </c>
      <c r="BU118" s="6">
        <f t="shared" si="38"/>
        <v>60.269999999999996</v>
      </c>
      <c r="BX118" s="6">
        <f t="shared" si="39"/>
        <v>60.269999999999996</v>
      </c>
      <c r="BY118" s="6">
        <f t="shared" si="40"/>
        <v>14.149999999999999</v>
      </c>
      <c r="BZ118" s="82">
        <f t="shared" si="41"/>
        <v>0.23477683756429399</v>
      </c>
      <c r="CA118" s="6">
        <f t="shared" si="29"/>
        <v>16879.919999999998</v>
      </c>
      <c r="CB118" s="6">
        <f t="shared" si="30"/>
        <v>22058.82</v>
      </c>
      <c r="CF118" s="82"/>
      <c r="CG118" s="6">
        <f t="shared" si="42"/>
        <v>5580.5199999999995</v>
      </c>
      <c r="CH118" s="6">
        <f t="shared" si="43"/>
        <v>6930.88</v>
      </c>
      <c r="CL118" s="82"/>
      <c r="CM118" s="6">
        <f t="shared" si="44"/>
        <v>5580.5199999999995</v>
      </c>
      <c r="CN118" s="6">
        <f t="shared" si="45"/>
        <v>7292.6699999999992</v>
      </c>
    </row>
    <row r="119" spans="1:92" x14ac:dyDescent="0.25">
      <c r="A119" s="22">
        <v>117</v>
      </c>
      <c r="B119" s="23">
        <v>115</v>
      </c>
      <c r="C119" s="24" t="s">
        <v>14</v>
      </c>
      <c r="D119" s="53" t="s">
        <v>1146</v>
      </c>
      <c r="E119" s="23">
        <v>134408</v>
      </c>
      <c r="F119" s="23">
        <v>1500</v>
      </c>
      <c r="G119" s="24" t="s">
        <v>1147</v>
      </c>
      <c r="H119" s="71" t="str">
        <f t="shared" si="31"/>
        <v>100382-1500</v>
      </c>
      <c r="I119" s="23">
        <v>100382</v>
      </c>
      <c r="J119" s="24" t="s">
        <v>1144</v>
      </c>
      <c r="K119" s="24" t="s">
        <v>19</v>
      </c>
      <c r="L119" s="24" t="s">
        <v>1145</v>
      </c>
      <c r="M119" s="24" t="s">
        <v>21</v>
      </c>
      <c r="N119" s="25">
        <v>45108</v>
      </c>
      <c r="O119" s="25">
        <v>45473</v>
      </c>
      <c r="P119" s="10">
        <f>T119</f>
        <v>45.12</v>
      </c>
      <c r="Q119" s="10"/>
      <c r="R119" s="10"/>
      <c r="S119" s="11"/>
      <c r="T119" s="14">
        <v>45.12</v>
      </c>
      <c r="U119" s="14">
        <v>1</v>
      </c>
      <c r="V119" s="14"/>
      <c r="W119" s="14"/>
      <c r="X119" s="18"/>
      <c r="Y119" s="18"/>
      <c r="Z119" s="18"/>
      <c r="AA119" s="18"/>
      <c r="AB119" s="6"/>
      <c r="AC119" s="26">
        <v>1283</v>
      </c>
      <c r="AD119" s="26"/>
      <c r="AE119" s="26"/>
      <c r="AF119" s="26"/>
      <c r="AG119" s="26"/>
      <c r="AH119" s="26">
        <v>111</v>
      </c>
      <c r="AI119" s="26"/>
      <c r="AJ119" s="26"/>
      <c r="AK119" s="26"/>
      <c r="AL119" s="26"/>
      <c r="AM119" s="26"/>
      <c r="AN119" s="26">
        <v>88</v>
      </c>
      <c r="AO119" s="26"/>
      <c r="AP119" s="26">
        <v>2</v>
      </c>
      <c r="AQ119" s="26">
        <v>56</v>
      </c>
      <c r="AR119" s="26">
        <v>25</v>
      </c>
      <c r="AS119" s="26"/>
      <c r="AT119" s="26">
        <v>2</v>
      </c>
      <c r="AU119" s="26">
        <v>17</v>
      </c>
      <c r="AV119" s="26"/>
      <c r="AW119" s="26"/>
      <c r="AX119" s="26"/>
      <c r="AY119" s="26"/>
      <c r="AZ119" s="26">
        <v>38</v>
      </c>
      <c r="BA119" s="26"/>
      <c r="BB119" s="26">
        <v>1</v>
      </c>
      <c r="BC119" s="26"/>
      <c r="BD119" s="26"/>
      <c r="BE119" s="26"/>
      <c r="BF119" s="26">
        <v>77</v>
      </c>
      <c r="BG119" s="26"/>
      <c r="BH119" s="26">
        <f t="shared" si="32"/>
        <v>417</v>
      </c>
      <c r="BI119" s="6">
        <f t="shared" si="53"/>
        <v>46.12</v>
      </c>
      <c r="BJ119" s="6">
        <f t="shared" si="34"/>
        <v>57.28</v>
      </c>
      <c r="BM119" s="6">
        <f t="shared" si="35"/>
        <v>57.28</v>
      </c>
      <c r="BN119" s="6">
        <f t="shared" si="36"/>
        <v>11.160000000000004</v>
      </c>
      <c r="BO119" s="82">
        <f t="shared" si="37"/>
        <v>0.19483240223463694</v>
      </c>
      <c r="BP119" s="6">
        <f t="shared" si="27"/>
        <v>59171.96</v>
      </c>
      <c r="BQ119" s="6">
        <f t="shared" si="28"/>
        <v>73490.240000000005</v>
      </c>
      <c r="BU119" s="6">
        <f t="shared" si="38"/>
        <v>60.269999999999996</v>
      </c>
      <c r="BX119" s="6">
        <f t="shared" si="39"/>
        <v>60.269999999999996</v>
      </c>
      <c r="BY119" s="6">
        <f t="shared" si="40"/>
        <v>14.149999999999999</v>
      </c>
      <c r="BZ119" s="82">
        <f t="shared" si="41"/>
        <v>0.23477683756429399</v>
      </c>
      <c r="CA119" s="6">
        <f t="shared" si="29"/>
        <v>59171.96</v>
      </c>
      <c r="CB119" s="6">
        <f t="shared" si="30"/>
        <v>77326.409999999989</v>
      </c>
      <c r="CF119" s="82"/>
      <c r="CG119" s="6">
        <f t="shared" si="42"/>
        <v>19232.039999999997</v>
      </c>
      <c r="CH119" s="6">
        <f t="shared" si="43"/>
        <v>23885.760000000002</v>
      </c>
      <c r="CL119" s="82"/>
      <c r="CM119" s="6">
        <f t="shared" si="44"/>
        <v>19232.039999999997</v>
      </c>
      <c r="CN119" s="6">
        <f t="shared" si="45"/>
        <v>25132.59</v>
      </c>
    </row>
    <row r="120" spans="1:92" x14ac:dyDescent="0.25">
      <c r="A120" s="22">
        <v>118</v>
      </c>
      <c r="B120" s="23">
        <v>115</v>
      </c>
      <c r="C120" s="24" t="s">
        <v>14</v>
      </c>
      <c r="D120" s="53" t="s">
        <v>1146</v>
      </c>
      <c r="E120" s="23">
        <v>134408</v>
      </c>
      <c r="F120" s="23">
        <v>1500</v>
      </c>
      <c r="G120" s="24" t="s">
        <v>1147</v>
      </c>
      <c r="H120" s="71" t="str">
        <f t="shared" si="31"/>
        <v>100382-1500</v>
      </c>
      <c r="I120" s="23">
        <v>100382</v>
      </c>
      <c r="J120" s="24" t="s">
        <v>1144</v>
      </c>
      <c r="K120" s="24" t="s">
        <v>19</v>
      </c>
      <c r="L120" s="24" t="s">
        <v>1145</v>
      </c>
      <c r="M120" s="24" t="s">
        <v>21</v>
      </c>
      <c r="N120" s="25">
        <v>45108</v>
      </c>
      <c r="O120" s="25">
        <v>45473</v>
      </c>
      <c r="P120" s="10"/>
      <c r="Q120" s="10"/>
      <c r="R120" s="10"/>
      <c r="S120" s="11"/>
      <c r="T120" s="14">
        <v>45.12</v>
      </c>
      <c r="U120" s="14">
        <v>1</v>
      </c>
      <c r="V120" s="14"/>
      <c r="W120" s="14"/>
      <c r="X120" s="18"/>
      <c r="Y120" s="18"/>
      <c r="Z120" s="18"/>
      <c r="AA120" s="18"/>
      <c r="AB120" s="6"/>
      <c r="AC120" s="26">
        <v>1283</v>
      </c>
      <c r="AD120" s="26"/>
      <c r="AE120" s="26"/>
      <c r="AF120" s="26"/>
      <c r="AG120" s="26"/>
      <c r="AH120" s="26">
        <v>111</v>
      </c>
      <c r="AI120" s="26"/>
      <c r="AJ120" s="26"/>
      <c r="AK120" s="26"/>
      <c r="AL120" s="26"/>
      <c r="AM120" s="26"/>
      <c r="AN120" s="26">
        <v>88</v>
      </c>
      <c r="AO120" s="26"/>
      <c r="AP120" s="26">
        <v>2</v>
      </c>
      <c r="AQ120" s="26">
        <v>56</v>
      </c>
      <c r="AR120" s="26">
        <v>25</v>
      </c>
      <c r="AS120" s="26"/>
      <c r="AT120" s="26">
        <v>2</v>
      </c>
      <c r="AU120" s="26">
        <v>17</v>
      </c>
      <c r="AV120" s="26"/>
      <c r="AW120" s="26"/>
      <c r="AX120" s="26"/>
      <c r="AY120" s="26"/>
      <c r="AZ120" s="26">
        <v>38</v>
      </c>
      <c r="BA120" s="26"/>
      <c r="BB120" s="26">
        <v>1</v>
      </c>
      <c r="BC120" s="26"/>
      <c r="BD120" s="26"/>
      <c r="BE120" s="26"/>
      <c r="BF120" s="26">
        <v>77</v>
      </c>
      <c r="BG120" s="26"/>
      <c r="BH120" s="26">
        <f t="shared" si="32"/>
        <v>417</v>
      </c>
      <c r="BI120" s="6">
        <f t="shared" si="53"/>
        <v>46.12</v>
      </c>
      <c r="BJ120" s="6">
        <f t="shared" si="34"/>
        <v>57.28</v>
      </c>
      <c r="BM120" s="6">
        <f t="shared" si="35"/>
        <v>57.28</v>
      </c>
      <c r="BN120" s="6">
        <f t="shared" si="36"/>
        <v>11.160000000000004</v>
      </c>
      <c r="BO120" s="82">
        <f t="shared" si="37"/>
        <v>0.19483240223463694</v>
      </c>
      <c r="BP120" s="6">
        <f t="shared" si="27"/>
        <v>59171.96</v>
      </c>
      <c r="BQ120" s="6">
        <f t="shared" si="28"/>
        <v>73490.240000000005</v>
      </c>
      <c r="BU120" s="6">
        <f t="shared" si="38"/>
        <v>60.269999999999996</v>
      </c>
      <c r="BX120" s="6">
        <f t="shared" si="39"/>
        <v>60.269999999999996</v>
      </c>
      <c r="BY120" s="6">
        <f t="shared" si="40"/>
        <v>14.149999999999999</v>
      </c>
      <c r="BZ120" s="82">
        <f t="shared" si="41"/>
        <v>0.23477683756429399</v>
      </c>
      <c r="CA120" s="6">
        <f t="shared" si="29"/>
        <v>59171.96</v>
      </c>
      <c r="CB120" s="6">
        <f t="shared" si="30"/>
        <v>77326.409999999989</v>
      </c>
      <c r="CF120" s="82"/>
      <c r="CG120" s="6">
        <f t="shared" si="42"/>
        <v>19232.039999999997</v>
      </c>
      <c r="CH120" s="6">
        <f t="shared" si="43"/>
        <v>23885.760000000002</v>
      </c>
      <c r="CL120" s="82"/>
      <c r="CM120" s="6">
        <f t="shared" si="44"/>
        <v>19232.039999999997</v>
      </c>
      <c r="CN120" s="6">
        <f t="shared" si="45"/>
        <v>25132.59</v>
      </c>
    </row>
    <row r="121" spans="1:92" x14ac:dyDescent="0.25">
      <c r="A121" s="22">
        <v>119</v>
      </c>
      <c r="B121" s="23">
        <v>116</v>
      </c>
      <c r="C121" s="24" t="s">
        <v>14</v>
      </c>
      <c r="D121" s="53" t="s">
        <v>1148</v>
      </c>
      <c r="E121" s="23">
        <v>133841</v>
      </c>
      <c r="F121" s="23">
        <v>1450</v>
      </c>
      <c r="G121" s="24" t="s">
        <v>1149</v>
      </c>
      <c r="H121" s="71" t="str">
        <f t="shared" si="31"/>
        <v>100382-1450</v>
      </c>
      <c r="I121" s="23">
        <v>100382</v>
      </c>
      <c r="J121" s="24" t="s">
        <v>1144</v>
      </c>
      <c r="K121" s="24" t="s">
        <v>19</v>
      </c>
      <c r="L121" s="24" t="s">
        <v>1150</v>
      </c>
      <c r="M121" s="24" t="s">
        <v>21</v>
      </c>
      <c r="N121" s="25">
        <v>45108</v>
      </c>
      <c r="O121" s="25">
        <v>45473</v>
      </c>
      <c r="P121" s="10">
        <f t="shared" ref="P121:P123" si="54">T121</f>
        <v>39.479999999999997</v>
      </c>
      <c r="Q121" s="10"/>
      <c r="R121" s="10"/>
      <c r="S121" s="11"/>
      <c r="T121" s="14">
        <v>39.479999999999997</v>
      </c>
      <c r="U121" s="14">
        <v>1</v>
      </c>
      <c r="V121" s="14"/>
      <c r="W121" s="14"/>
      <c r="X121" s="18"/>
      <c r="Y121" s="18"/>
      <c r="Z121" s="18"/>
      <c r="AA121" s="18"/>
      <c r="AB121" s="6"/>
      <c r="AC121" s="26">
        <v>15508</v>
      </c>
      <c r="AD121" s="26">
        <v>389</v>
      </c>
      <c r="AE121" s="26">
        <v>233</v>
      </c>
      <c r="AF121" s="26">
        <v>354</v>
      </c>
      <c r="AG121" s="26">
        <v>227</v>
      </c>
      <c r="AH121" s="26">
        <v>342</v>
      </c>
      <c r="AI121" s="26">
        <v>126</v>
      </c>
      <c r="AJ121" s="26">
        <v>225</v>
      </c>
      <c r="AK121" s="26">
        <v>309</v>
      </c>
      <c r="AL121" s="26">
        <v>165</v>
      </c>
      <c r="AM121" s="26">
        <v>595</v>
      </c>
      <c r="AN121" s="26"/>
      <c r="AO121" s="26">
        <v>508</v>
      </c>
      <c r="AP121" s="26">
        <v>122</v>
      </c>
      <c r="AQ121" s="26"/>
      <c r="AR121" s="26">
        <v>68</v>
      </c>
      <c r="AS121" s="26">
        <v>905</v>
      </c>
      <c r="AT121" s="26">
        <v>144</v>
      </c>
      <c r="AU121" s="26">
        <v>99</v>
      </c>
      <c r="AV121" s="26">
        <v>26</v>
      </c>
      <c r="AW121" s="26">
        <v>489</v>
      </c>
      <c r="AX121" s="26">
        <v>109</v>
      </c>
      <c r="AY121" s="26"/>
      <c r="AZ121" s="26">
        <v>63</v>
      </c>
      <c r="BA121" s="26">
        <v>104</v>
      </c>
      <c r="BB121" s="26">
        <v>185</v>
      </c>
      <c r="BC121" s="26">
        <v>6</v>
      </c>
      <c r="BD121" s="26">
        <v>102</v>
      </c>
      <c r="BE121" s="26"/>
      <c r="BF121" s="26">
        <v>330</v>
      </c>
      <c r="BG121" s="26">
        <v>525</v>
      </c>
      <c r="BH121" s="26">
        <f t="shared" si="32"/>
        <v>6750</v>
      </c>
      <c r="BI121" s="6">
        <f t="shared" si="53"/>
        <v>40.479999999999997</v>
      </c>
      <c r="BJ121" s="6">
        <f t="shared" si="34"/>
        <v>50.269999999999996</v>
      </c>
      <c r="BM121" s="6">
        <f t="shared" si="35"/>
        <v>50.269999999999996</v>
      </c>
      <c r="BN121" s="6">
        <f t="shared" si="36"/>
        <v>9.7899999999999991</v>
      </c>
      <c r="BO121" s="82">
        <f t="shared" si="37"/>
        <v>0.19474835886214442</v>
      </c>
      <c r="BP121" s="6">
        <f t="shared" si="27"/>
        <v>627763.84</v>
      </c>
      <c r="BQ121" s="6">
        <f t="shared" si="28"/>
        <v>779587.15999999992</v>
      </c>
      <c r="BU121" s="6">
        <f t="shared" si="38"/>
        <v>52.9</v>
      </c>
      <c r="BX121" s="6">
        <f t="shared" si="39"/>
        <v>52.9</v>
      </c>
      <c r="BY121" s="6">
        <f t="shared" si="40"/>
        <v>12.420000000000002</v>
      </c>
      <c r="BZ121" s="82">
        <f t="shared" si="41"/>
        <v>0.23478260869565221</v>
      </c>
      <c r="CA121" s="6">
        <f t="shared" si="29"/>
        <v>627763.84</v>
      </c>
      <c r="CB121" s="6">
        <f t="shared" si="30"/>
        <v>820373.2</v>
      </c>
      <c r="CF121" s="82"/>
      <c r="CG121" s="6">
        <f t="shared" si="42"/>
        <v>273240</v>
      </c>
      <c r="CH121" s="6">
        <f t="shared" si="43"/>
        <v>339322.5</v>
      </c>
      <c r="CL121" s="82"/>
      <c r="CM121" s="6">
        <f t="shared" si="44"/>
        <v>273240</v>
      </c>
      <c r="CN121" s="6">
        <f t="shared" si="45"/>
        <v>357075</v>
      </c>
    </row>
    <row r="122" spans="1:92" x14ac:dyDescent="0.25">
      <c r="A122" s="22">
        <v>120</v>
      </c>
      <c r="B122" s="23">
        <v>117</v>
      </c>
      <c r="C122" s="24" t="s">
        <v>14</v>
      </c>
      <c r="D122" s="53" t="s">
        <v>1151</v>
      </c>
      <c r="E122" s="23">
        <v>133842</v>
      </c>
      <c r="F122" s="23">
        <v>1451</v>
      </c>
      <c r="G122" s="24" t="s">
        <v>1152</v>
      </c>
      <c r="H122" s="71" t="str">
        <f t="shared" si="31"/>
        <v>100382-1451</v>
      </c>
      <c r="I122" s="23">
        <v>100382</v>
      </c>
      <c r="J122" s="24" t="s">
        <v>1144</v>
      </c>
      <c r="K122" s="24" t="s">
        <v>19</v>
      </c>
      <c r="L122" s="24" t="s">
        <v>1150</v>
      </c>
      <c r="M122" s="24" t="s">
        <v>21</v>
      </c>
      <c r="N122" s="25">
        <v>45108</v>
      </c>
      <c r="O122" s="25">
        <v>45473</v>
      </c>
      <c r="P122" s="10">
        <f t="shared" si="54"/>
        <v>39.479999999999997</v>
      </c>
      <c r="Q122" s="10"/>
      <c r="R122" s="10"/>
      <c r="S122" s="11"/>
      <c r="T122" s="14">
        <v>39.479999999999997</v>
      </c>
      <c r="U122" s="14">
        <v>1</v>
      </c>
      <c r="V122" s="14"/>
      <c r="W122" s="14"/>
      <c r="X122" s="18"/>
      <c r="Y122" s="18"/>
      <c r="Z122" s="18"/>
      <c r="AA122" s="18"/>
      <c r="AB122" s="6"/>
      <c r="AC122" s="26">
        <v>4725</v>
      </c>
      <c r="AD122" s="26"/>
      <c r="AE122" s="26"/>
      <c r="AF122" s="26"/>
      <c r="AG122" s="26"/>
      <c r="AH122" s="26"/>
      <c r="AI122" s="26"/>
      <c r="AJ122" s="26"/>
      <c r="AK122" s="26">
        <v>198</v>
      </c>
      <c r="AL122" s="26"/>
      <c r="AM122" s="26"/>
      <c r="AN122" s="26">
        <v>706</v>
      </c>
      <c r="AO122" s="26"/>
      <c r="AP122" s="26"/>
      <c r="AQ122" s="26"/>
      <c r="AR122" s="26"/>
      <c r="AS122" s="26"/>
      <c r="AT122" s="26"/>
      <c r="AU122" s="26">
        <v>1</v>
      </c>
      <c r="AV122" s="26">
        <v>250</v>
      </c>
      <c r="AW122" s="26"/>
      <c r="AX122" s="26"/>
      <c r="AY122" s="26">
        <v>24</v>
      </c>
      <c r="AZ122" s="26"/>
      <c r="BA122" s="26"/>
      <c r="BB122" s="26">
        <v>13</v>
      </c>
      <c r="BC122" s="26"/>
      <c r="BD122" s="26">
        <v>41</v>
      </c>
      <c r="BE122" s="26"/>
      <c r="BF122" s="26">
        <v>11</v>
      </c>
      <c r="BG122" s="26"/>
      <c r="BH122" s="26">
        <f t="shared" si="32"/>
        <v>1244</v>
      </c>
      <c r="BI122" s="6">
        <f t="shared" si="53"/>
        <v>40.479999999999997</v>
      </c>
      <c r="BJ122" s="6">
        <f t="shared" si="34"/>
        <v>50.269999999999996</v>
      </c>
      <c r="BM122" s="6">
        <f t="shared" si="35"/>
        <v>50.269999999999996</v>
      </c>
      <c r="BN122" s="6">
        <f t="shared" si="36"/>
        <v>9.7899999999999991</v>
      </c>
      <c r="BO122" s="82">
        <f t="shared" si="37"/>
        <v>0.19474835886214442</v>
      </c>
      <c r="BP122" s="6">
        <f t="shared" si="27"/>
        <v>191267.99999999997</v>
      </c>
      <c r="BQ122" s="6">
        <f t="shared" si="28"/>
        <v>237525.74999999997</v>
      </c>
      <c r="BU122" s="6">
        <f t="shared" si="38"/>
        <v>52.9</v>
      </c>
      <c r="BX122" s="6">
        <f t="shared" si="39"/>
        <v>52.9</v>
      </c>
      <c r="BY122" s="6">
        <f t="shared" si="40"/>
        <v>12.420000000000002</v>
      </c>
      <c r="BZ122" s="82">
        <f t="shared" si="41"/>
        <v>0.23478260869565221</v>
      </c>
      <c r="CA122" s="6">
        <f t="shared" si="29"/>
        <v>191267.99999999997</v>
      </c>
      <c r="CB122" s="6">
        <f t="shared" si="30"/>
        <v>249952.5</v>
      </c>
      <c r="CF122" s="82"/>
      <c r="CG122" s="6">
        <f t="shared" si="42"/>
        <v>50357.119999999995</v>
      </c>
      <c r="CH122" s="6">
        <f t="shared" si="43"/>
        <v>62535.88</v>
      </c>
      <c r="CL122" s="82"/>
      <c r="CM122" s="6">
        <f t="shared" si="44"/>
        <v>50357.119999999995</v>
      </c>
      <c r="CN122" s="6">
        <f t="shared" si="45"/>
        <v>65807.599999999991</v>
      </c>
    </row>
    <row r="123" spans="1:92" x14ac:dyDescent="0.25">
      <c r="A123" s="22">
        <v>121</v>
      </c>
      <c r="B123" s="23">
        <v>118</v>
      </c>
      <c r="C123" s="24" t="s">
        <v>14</v>
      </c>
      <c r="D123" s="53" t="s">
        <v>1153</v>
      </c>
      <c r="E123" s="23">
        <v>133843</v>
      </c>
      <c r="F123" s="23">
        <v>1452</v>
      </c>
      <c r="G123" s="24" t="s">
        <v>1154</v>
      </c>
      <c r="H123" s="71" t="str">
        <f t="shared" si="31"/>
        <v>100382-1452</v>
      </c>
      <c r="I123" s="23">
        <v>100382</v>
      </c>
      <c r="J123" s="24" t="s">
        <v>1144</v>
      </c>
      <c r="K123" s="24" t="s">
        <v>19</v>
      </c>
      <c r="L123" s="24" t="s">
        <v>1150</v>
      </c>
      <c r="M123" s="24" t="s">
        <v>21</v>
      </c>
      <c r="N123" s="25">
        <v>45108</v>
      </c>
      <c r="O123" s="25">
        <v>45473</v>
      </c>
      <c r="P123" s="10">
        <f t="shared" si="54"/>
        <v>39.479999999999997</v>
      </c>
      <c r="Q123" s="10"/>
      <c r="R123" s="10"/>
      <c r="S123" s="11"/>
      <c r="T123" s="14">
        <v>39.479999999999997</v>
      </c>
      <c r="U123" s="14">
        <v>1</v>
      </c>
      <c r="V123" s="14"/>
      <c r="W123" s="14"/>
      <c r="X123" s="18"/>
      <c r="Y123" s="18"/>
      <c r="Z123" s="18"/>
      <c r="AA123" s="18"/>
      <c r="AB123" s="6"/>
      <c r="AC123" s="26">
        <v>1660</v>
      </c>
      <c r="AD123" s="26"/>
      <c r="AE123" s="26"/>
      <c r="AF123" s="26"/>
      <c r="AG123" s="26"/>
      <c r="AH123" s="26"/>
      <c r="AI123" s="26">
        <v>329</v>
      </c>
      <c r="AJ123" s="26"/>
      <c r="AK123" s="26"/>
      <c r="AL123" s="26"/>
      <c r="AM123" s="26"/>
      <c r="AN123" s="26">
        <v>325</v>
      </c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>
        <v>467</v>
      </c>
      <c r="AZ123" s="26"/>
      <c r="BA123" s="26"/>
      <c r="BB123" s="26"/>
      <c r="BC123" s="26"/>
      <c r="BD123" s="26">
        <v>44</v>
      </c>
      <c r="BE123" s="26"/>
      <c r="BF123" s="26">
        <v>93</v>
      </c>
      <c r="BG123" s="26"/>
      <c r="BH123" s="26">
        <f t="shared" si="32"/>
        <v>1258</v>
      </c>
      <c r="BI123" s="6">
        <f t="shared" si="53"/>
        <v>40.479999999999997</v>
      </c>
      <c r="BJ123" s="6">
        <f t="shared" si="34"/>
        <v>50.269999999999996</v>
      </c>
      <c r="BM123" s="6">
        <f t="shared" si="35"/>
        <v>50.269999999999996</v>
      </c>
      <c r="BN123" s="6">
        <f t="shared" si="36"/>
        <v>9.7899999999999991</v>
      </c>
      <c r="BO123" s="82">
        <f t="shared" si="37"/>
        <v>0.19474835886214442</v>
      </c>
      <c r="BP123" s="6">
        <f t="shared" si="27"/>
        <v>67196.799999999988</v>
      </c>
      <c r="BQ123" s="6">
        <f t="shared" si="28"/>
        <v>83448.2</v>
      </c>
      <c r="BU123" s="6">
        <f t="shared" si="38"/>
        <v>52.9</v>
      </c>
      <c r="BX123" s="6">
        <f t="shared" si="39"/>
        <v>52.9</v>
      </c>
      <c r="BY123" s="6">
        <f t="shared" si="40"/>
        <v>12.420000000000002</v>
      </c>
      <c r="BZ123" s="82">
        <f t="shared" si="41"/>
        <v>0.23478260869565221</v>
      </c>
      <c r="CA123" s="6">
        <f t="shared" si="29"/>
        <v>67196.799999999988</v>
      </c>
      <c r="CB123" s="6">
        <f t="shared" si="30"/>
        <v>87814</v>
      </c>
      <c r="CF123" s="82"/>
      <c r="CG123" s="6">
        <f t="shared" si="42"/>
        <v>50923.839999999997</v>
      </c>
      <c r="CH123" s="6">
        <f t="shared" si="43"/>
        <v>63239.659999999996</v>
      </c>
      <c r="CL123" s="82"/>
      <c r="CM123" s="6">
        <f t="shared" si="44"/>
        <v>50923.839999999997</v>
      </c>
      <c r="CN123" s="6">
        <f t="shared" si="45"/>
        <v>66548.2</v>
      </c>
    </row>
    <row r="124" spans="1:92" x14ac:dyDescent="0.25">
      <c r="A124" s="22">
        <v>122</v>
      </c>
      <c r="B124" s="23">
        <v>119</v>
      </c>
      <c r="C124" s="24" t="s">
        <v>14</v>
      </c>
      <c r="D124" s="53" t="s">
        <v>1155</v>
      </c>
      <c r="E124" s="23">
        <v>101360</v>
      </c>
      <c r="F124" s="24" t="s">
        <v>1156</v>
      </c>
      <c r="G124" s="24" t="s">
        <v>1157</v>
      </c>
      <c r="H124" s="71" t="str">
        <f t="shared" si="31"/>
        <v>100170-364102/90222</v>
      </c>
      <c r="I124" s="23">
        <v>100170</v>
      </c>
      <c r="J124" s="24" t="s">
        <v>1158</v>
      </c>
      <c r="K124" s="24" t="s">
        <v>19</v>
      </c>
      <c r="L124" s="24" t="s">
        <v>1030</v>
      </c>
      <c r="M124" s="24" t="s">
        <v>21</v>
      </c>
      <c r="N124" s="25">
        <v>45108</v>
      </c>
      <c r="O124" s="25">
        <v>45473</v>
      </c>
      <c r="P124" s="10"/>
      <c r="Q124" s="10"/>
      <c r="R124" s="10">
        <v>35.119999999999997</v>
      </c>
      <c r="S124" s="11" t="s">
        <v>1641</v>
      </c>
      <c r="T124" s="14"/>
      <c r="U124" s="14"/>
      <c r="V124" s="14">
        <v>35.119999999999997</v>
      </c>
      <c r="W124" s="14"/>
      <c r="X124" s="18"/>
      <c r="Y124" s="18"/>
      <c r="Z124" s="18"/>
      <c r="AA124" s="18"/>
      <c r="AB124" s="6"/>
      <c r="AC124" s="26">
        <v>150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>
        <v>164</v>
      </c>
      <c r="AP124" s="26"/>
      <c r="AQ124" s="26"/>
      <c r="AR124" s="26"/>
      <c r="AS124" s="26"/>
      <c r="AT124" s="26">
        <v>58</v>
      </c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>
        <f t="shared" si="32"/>
        <v>222</v>
      </c>
      <c r="BI124" s="6">
        <f>V124</f>
        <v>35.119999999999997</v>
      </c>
      <c r="BJ124" s="6">
        <f t="shared" si="34"/>
        <v>43.61</v>
      </c>
      <c r="BM124" s="6">
        <f t="shared" si="35"/>
        <v>43.61</v>
      </c>
      <c r="BN124" s="6">
        <f t="shared" si="36"/>
        <v>8.490000000000002</v>
      </c>
      <c r="BO124" s="82">
        <f t="shared" si="37"/>
        <v>0.19468011923870676</v>
      </c>
      <c r="BP124" s="6">
        <f t="shared" si="27"/>
        <v>5268</v>
      </c>
      <c r="BQ124" s="6">
        <f t="shared" si="28"/>
        <v>6541.5</v>
      </c>
      <c r="BU124" s="6">
        <f t="shared" si="38"/>
        <v>45.89</v>
      </c>
      <c r="BX124" s="6">
        <f t="shared" si="39"/>
        <v>45.89</v>
      </c>
      <c r="BY124" s="6">
        <f t="shared" si="40"/>
        <v>10.770000000000003</v>
      </c>
      <c r="BZ124" s="82">
        <f t="shared" si="41"/>
        <v>0.2346916539551101</v>
      </c>
      <c r="CA124" s="6">
        <f t="shared" si="29"/>
        <v>5268</v>
      </c>
      <c r="CB124" s="6">
        <f t="shared" si="30"/>
        <v>6883.5</v>
      </c>
      <c r="CF124" s="82"/>
      <c r="CG124" s="6">
        <f t="shared" si="42"/>
        <v>7796.6399999999994</v>
      </c>
      <c r="CH124" s="6">
        <f t="shared" si="43"/>
        <v>9681.42</v>
      </c>
      <c r="CL124" s="82"/>
      <c r="CM124" s="6">
        <f t="shared" si="44"/>
        <v>7796.6399999999994</v>
      </c>
      <c r="CN124" s="6">
        <f t="shared" si="45"/>
        <v>10187.58</v>
      </c>
    </row>
    <row r="125" spans="1:92" x14ac:dyDescent="0.25">
      <c r="A125" s="22">
        <v>123</v>
      </c>
      <c r="B125" s="23">
        <v>120</v>
      </c>
      <c r="C125" s="24" t="s">
        <v>14</v>
      </c>
      <c r="D125" s="53" t="s">
        <v>1159</v>
      </c>
      <c r="E125" s="23">
        <v>101346</v>
      </c>
      <c r="F125" s="24" t="s">
        <v>1160</v>
      </c>
      <c r="G125" s="24" t="s">
        <v>1161</v>
      </c>
      <c r="H125" s="71" t="str">
        <f t="shared" si="31"/>
        <v>100170-49248/102082</v>
      </c>
      <c r="I125" s="23">
        <v>100170</v>
      </c>
      <c r="J125" s="24" t="s">
        <v>1158</v>
      </c>
      <c r="K125" s="24" t="s">
        <v>19</v>
      </c>
      <c r="L125" s="24" t="s">
        <v>1162</v>
      </c>
      <c r="M125" s="24" t="s">
        <v>21</v>
      </c>
      <c r="N125" s="25">
        <v>45108</v>
      </c>
      <c r="O125" s="25">
        <v>45473</v>
      </c>
      <c r="P125" s="10"/>
      <c r="Q125" s="10"/>
      <c r="R125" s="10">
        <v>32.799999999999997</v>
      </c>
      <c r="S125" s="11" t="s">
        <v>1641</v>
      </c>
      <c r="T125" s="14"/>
      <c r="U125" s="14"/>
      <c r="V125" s="14">
        <v>32.799999999999997</v>
      </c>
      <c r="W125" s="14"/>
      <c r="X125" s="18"/>
      <c r="Y125" s="18"/>
      <c r="Z125" s="18"/>
      <c r="AA125" s="18"/>
      <c r="AB125" s="6"/>
      <c r="AC125" s="26">
        <v>316</v>
      </c>
      <c r="AD125" s="26"/>
      <c r="AE125" s="26">
        <v>8</v>
      </c>
      <c r="AF125" s="26">
        <v>59</v>
      </c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>
        <v>26</v>
      </c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>
        <f t="shared" si="32"/>
        <v>93</v>
      </c>
      <c r="BI125" s="6">
        <f>V125</f>
        <v>32.799999999999997</v>
      </c>
      <c r="BJ125" s="6">
        <f t="shared" si="34"/>
        <v>40.729999999999997</v>
      </c>
      <c r="BM125" s="6">
        <f t="shared" si="35"/>
        <v>40.729999999999997</v>
      </c>
      <c r="BN125" s="6">
        <f t="shared" si="36"/>
        <v>7.93</v>
      </c>
      <c r="BO125" s="82">
        <f t="shared" si="37"/>
        <v>0.19469678369752028</v>
      </c>
      <c r="BP125" s="6">
        <f t="shared" si="27"/>
        <v>10364.799999999999</v>
      </c>
      <c r="BQ125" s="6">
        <f t="shared" si="28"/>
        <v>12870.679999999998</v>
      </c>
      <c r="BU125" s="6">
        <f t="shared" si="38"/>
        <v>42.86</v>
      </c>
      <c r="BX125" s="6">
        <f t="shared" si="39"/>
        <v>42.86</v>
      </c>
      <c r="BY125" s="6">
        <f t="shared" si="40"/>
        <v>10.060000000000002</v>
      </c>
      <c r="BZ125" s="82">
        <f t="shared" si="41"/>
        <v>0.23471768548763422</v>
      </c>
      <c r="CA125" s="6">
        <f t="shared" si="29"/>
        <v>10364.799999999999</v>
      </c>
      <c r="CB125" s="6">
        <f t="shared" si="30"/>
        <v>13543.76</v>
      </c>
      <c r="CF125" s="82"/>
      <c r="CG125" s="6">
        <f t="shared" si="42"/>
        <v>3050.3999999999996</v>
      </c>
      <c r="CH125" s="6">
        <f t="shared" si="43"/>
        <v>3787.89</v>
      </c>
      <c r="CL125" s="82"/>
      <c r="CM125" s="6">
        <f t="shared" si="44"/>
        <v>3050.3999999999996</v>
      </c>
      <c r="CN125" s="6">
        <f t="shared" si="45"/>
        <v>3985.98</v>
      </c>
    </row>
    <row r="126" spans="1:92" x14ac:dyDescent="0.25">
      <c r="A126" s="22">
        <v>124</v>
      </c>
      <c r="B126" s="23">
        <v>121</v>
      </c>
      <c r="C126" s="24" t="s">
        <v>14</v>
      </c>
      <c r="D126" s="53" t="s">
        <v>1163</v>
      </c>
      <c r="E126" s="23">
        <v>141476</v>
      </c>
      <c r="F126" s="24" t="s">
        <v>1164</v>
      </c>
      <c r="G126" s="24" t="s">
        <v>1166</v>
      </c>
      <c r="H126" s="71" t="str">
        <f t="shared" si="31"/>
        <v>116461-S722VA</v>
      </c>
      <c r="I126" s="23">
        <v>116461</v>
      </c>
      <c r="J126" s="24" t="s">
        <v>1165</v>
      </c>
      <c r="K126" s="24" t="s">
        <v>19</v>
      </c>
      <c r="L126" s="24" t="s">
        <v>1167</v>
      </c>
      <c r="M126" s="24" t="s">
        <v>21</v>
      </c>
      <c r="N126" s="25">
        <v>45108</v>
      </c>
      <c r="O126" s="25">
        <v>45473</v>
      </c>
      <c r="P126" s="10"/>
      <c r="Q126" s="10"/>
      <c r="R126" s="10">
        <v>31.68</v>
      </c>
      <c r="S126" s="11" t="s">
        <v>1702</v>
      </c>
      <c r="T126" s="14"/>
      <c r="U126" s="14"/>
      <c r="V126" s="14">
        <v>31.68</v>
      </c>
      <c r="W126" s="14"/>
      <c r="X126" s="18"/>
      <c r="Y126" s="18"/>
      <c r="Z126" s="18"/>
      <c r="AA126" s="18"/>
      <c r="AB126" s="6"/>
      <c r="AC126" s="26">
        <v>2967</v>
      </c>
      <c r="AD126" s="26">
        <v>295</v>
      </c>
      <c r="AE126" s="26">
        <v>16</v>
      </c>
      <c r="AF126" s="26">
        <v>1</v>
      </c>
      <c r="AG126" s="26">
        <v>57</v>
      </c>
      <c r="AH126" s="26"/>
      <c r="AI126" s="26">
        <v>7</v>
      </c>
      <c r="AJ126" s="26"/>
      <c r="AK126" s="26">
        <v>90</v>
      </c>
      <c r="AL126" s="26"/>
      <c r="AM126" s="26">
        <v>48</v>
      </c>
      <c r="AN126" s="26">
        <v>80</v>
      </c>
      <c r="AO126" s="26"/>
      <c r="AP126" s="26">
        <v>25</v>
      </c>
      <c r="AQ126" s="26">
        <v>15</v>
      </c>
      <c r="AR126" s="26"/>
      <c r="AS126" s="26">
        <v>164</v>
      </c>
      <c r="AT126" s="26">
        <v>14</v>
      </c>
      <c r="AU126" s="26">
        <v>2</v>
      </c>
      <c r="AV126" s="26"/>
      <c r="AW126" s="26"/>
      <c r="AX126" s="26"/>
      <c r="AY126" s="26"/>
      <c r="AZ126" s="26"/>
      <c r="BA126" s="26"/>
      <c r="BB126" s="26">
        <v>2</v>
      </c>
      <c r="BC126" s="26"/>
      <c r="BD126" s="26"/>
      <c r="BE126" s="26">
        <v>15</v>
      </c>
      <c r="BF126" s="26"/>
      <c r="BG126" s="26"/>
      <c r="BH126" s="26">
        <f t="shared" si="32"/>
        <v>831</v>
      </c>
      <c r="BI126" s="6">
        <f>V126</f>
        <v>31.68</v>
      </c>
      <c r="BJ126" s="6">
        <f t="shared" si="34"/>
        <v>39.339999999999996</v>
      </c>
      <c r="BM126" s="6">
        <f t="shared" si="35"/>
        <v>39.339999999999996</v>
      </c>
      <c r="BN126" s="6">
        <f t="shared" si="36"/>
        <v>7.6599999999999966</v>
      </c>
      <c r="BO126" s="82">
        <f t="shared" si="37"/>
        <v>0.19471276054905942</v>
      </c>
      <c r="BP126" s="6">
        <f t="shared" si="27"/>
        <v>93994.559999999998</v>
      </c>
      <c r="BQ126" s="6">
        <f t="shared" si="28"/>
        <v>116721.77999999998</v>
      </c>
      <c r="BU126" s="6">
        <f t="shared" si="38"/>
        <v>41.4</v>
      </c>
      <c r="BX126" s="6">
        <f t="shared" si="39"/>
        <v>41.4</v>
      </c>
      <c r="BY126" s="6">
        <f t="shared" si="40"/>
        <v>9.7199999999999989</v>
      </c>
      <c r="BZ126" s="82">
        <f t="shared" si="41"/>
        <v>0.23478260869565215</v>
      </c>
      <c r="CA126" s="6">
        <f t="shared" si="29"/>
        <v>93994.559999999998</v>
      </c>
      <c r="CB126" s="6">
        <f t="shared" si="30"/>
        <v>122833.8</v>
      </c>
      <c r="CF126" s="82"/>
      <c r="CG126" s="6">
        <f t="shared" si="42"/>
        <v>26326.079999999998</v>
      </c>
      <c r="CH126" s="6">
        <f t="shared" si="43"/>
        <v>32691.539999999997</v>
      </c>
      <c r="CL126" s="82"/>
      <c r="CM126" s="6">
        <f t="shared" si="44"/>
        <v>26326.079999999998</v>
      </c>
      <c r="CN126" s="6">
        <f t="shared" si="45"/>
        <v>34403.4</v>
      </c>
    </row>
    <row r="127" spans="1:92" x14ac:dyDescent="0.25">
      <c r="A127" s="22">
        <v>125</v>
      </c>
      <c r="B127" s="23">
        <v>122</v>
      </c>
      <c r="C127" s="24" t="s">
        <v>14</v>
      </c>
      <c r="D127" s="53" t="s">
        <v>1168</v>
      </c>
      <c r="E127" s="23">
        <v>141479</v>
      </c>
      <c r="F127" s="24" t="s">
        <v>1169</v>
      </c>
      <c r="G127" s="24" t="s">
        <v>1170</v>
      </c>
      <c r="H127" s="71" t="str">
        <f t="shared" si="31"/>
        <v>116461-S722MA</v>
      </c>
      <c r="I127" s="23">
        <v>116461</v>
      </c>
      <c r="J127" s="24" t="s">
        <v>1165</v>
      </c>
      <c r="K127" s="24" t="s">
        <v>19</v>
      </c>
      <c r="L127" s="24" t="s">
        <v>1167</v>
      </c>
      <c r="M127" s="24" t="s">
        <v>21</v>
      </c>
      <c r="N127" s="25">
        <v>45108</v>
      </c>
      <c r="O127" s="25">
        <v>45473</v>
      </c>
      <c r="P127" s="10"/>
      <c r="Q127" s="10"/>
      <c r="R127" s="10">
        <v>31.68</v>
      </c>
      <c r="S127" s="11" t="s">
        <v>1702</v>
      </c>
      <c r="T127" s="14"/>
      <c r="U127" s="14"/>
      <c r="V127" s="14">
        <v>31.68</v>
      </c>
      <c r="W127" s="14"/>
      <c r="X127" s="18"/>
      <c r="Y127" s="18"/>
      <c r="Z127" s="18"/>
      <c r="AA127" s="18"/>
      <c r="AB127" s="6"/>
      <c r="AC127" s="26">
        <v>997</v>
      </c>
      <c r="AD127" s="26">
        <v>35</v>
      </c>
      <c r="AE127" s="26"/>
      <c r="AF127" s="26"/>
      <c r="AG127" s="26"/>
      <c r="AH127" s="26"/>
      <c r="AI127" s="26">
        <v>14</v>
      </c>
      <c r="AJ127" s="26">
        <v>1</v>
      </c>
      <c r="AK127" s="26">
        <v>3</v>
      </c>
      <c r="AL127" s="26"/>
      <c r="AM127" s="26"/>
      <c r="AN127" s="26"/>
      <c r="AO127" s="26"/>
      <c r="AP127" s="26">
        <v>17</v>
      </c>
      <c r="AQ127" s="26">
        <v>8</v>
      </c>
      <c r="AR127" s="26">
        <v>2</v>
      </c>
      <c r="AS127" s="26">
        <v>196</v>
      </c>
      <c r="AT127" s="26">
        <v>7</v>
      </c>
      <c r="AU127" s="26"/>
      <c r="AV127" s="26"/>
      <c r="AW127" s="26"/>
      <c r="AX127" s="26"/>
      <c r="AY127" s="26"/>
      <c r="AZ127" s="26"/>
      <c r="BA127" s="26"/>
      <c r="BB127" s="26">
        <v>1</v>
      </c>
      <c r="BC127" s="26"/>
      <c r="BD127" s="26"/>
      <c r="BE127" s="26"/>
      <c r="BF127" s="26"/>
      <c r="BG127" s="26"/>
      <c r="BH127" s="26">
        <f t="shared" si="32"/>
        <v>284</v>
      </c>
      <c r="BI127" s="6">
        <f>V127</f>
        <v>31.68</v>
      </c>
      <c r="BJ127" s="6">
        <f t="shared" si="34"/>
        <v>39.339999999999996</v>
      </c>
      <c r="BM127" s="6">
        <f t="shared" si="35"/>
        <v>39.339999999999996</v>
      </c>
      <c r="BN127" s="6">
        <f t="shared" si="36"/>
        <v>7.6599999999999966</v>
      </c>
      <c r="BO127" s="82">
        <f t="shared" si="37"/>
        <v>0.19471276054905942</v>
      </c>
      <c r="BP127" s="6">
        <f t="shared" si="27"/>
        <v>31584.959999999999</v>
      </c>
      <c r="BQ127" s="6">
        <f t="shared" si="28"/>
        <v>39221.979999999996</v>
      </c>
      <c r="BU127" s="6">
        <f t="shared" si="38"/>
        <v>41.4</v>
      </c>
      <c r="BX127" s="6">
        <f t="shared" si="39"/>
        <v>41.4</v>
      </c>
      <c r="BY127" s="6">
        <f t="shared" si="40"/>
        <v>9.7199999999999989</v>
      </c>
      <c r="BZ127" s="82">
        <f t="shared" si="41"/>
        <v>0.23478260869565215</v>
      </c>
      <c r="CA127" s="6">
        <f t="shared" si="29"/>
        <v>31584.959999999999</v>
      </c>
      <c r="CB127" s="6">
        <f t="shared" si="30"/>
        <v>41275.799999999996</v>
      </c>
      <c r="CF127" s="82"/>
      <c r="CG127" s="6">
        <f t="shared" si="42"/>
        <v>8997.1200000000008</v>
      </c>
      <c r="CH127" s="6">
        <f t="shared" si="43"/>
        <v>11172.56</v>
      </c>
      <c r="CL127" s="82"/>
      <c r="CM127" s="6">
        <f t="shared" si="44"/>
        <v>8997.1200000000008</v>
      </c>
      <c r="CN127" s="6">
        <f t="shared" si="45"/>
        <v>11757.6</v>
      </c>
    </row>
    <row r="128" spans="1:92" x14ac:dyDescent="0.25">
      <c r="A128" s="22">
        <v>126</v>
      </c>
      <c r="B128" s="23">
        <v>123</v>
      </c>
      <c r="C128" s="24" t="s">
        <v>14</v>
      </c>
      <c r="D128" s="53" t="s">
        <v>1171</v>
      </c>
      <c r="E128" s="23">
        <v>141483</v>
      </c>
      <c r="F128" s="24" t="s">
        <v>1172</v>
      </c>
      <c r="G128" s="24" t="s">
        <v>1173</v>
      </c>
      <c r="H128" s="71" t="str">
        <f t="shared" si="31"/>
        <v>116461-S721MA</v>
      </c>
      <c r="I128" s="23">
        <v>116461</v>
      </c>
      <c r="J128" s="24" t="s">
        <v>1165</v>
      </c>
      <c r="K128" s="24" t="s">
        <v>19</v>
      </c>
      <c r="L128" s="24" t="s">
        <v>1167</v>
      </c>
      <c r="M128" s="24" t="s">
        <v>21</v>
      </c>
      <c r="N128" s="25">
        <v>45108</v>
      </c>
      <c r="O128" s="25">
        <v>45473</v>
      </c>
      <c r="P128" s="10"/>
      <c r="Q128" s="10"/>
      <c r="R128" s="10">
        <v>31.68</v>
      </c>
      <c r="S128" s="11" t="s">
        <v>1702</v>
      </c>
      <c r="T128" s="14"/>
      <c r="U128" s="14"/>
      <c r="V128" s="14">
        <v>31.68</v>
      </c>
      <c r="W128" s="14"/>
      <c r="X128" s="18"/>
      <c r="Y128" s="18"/>
      <c r="Z128" s="18"/>
      <c r="AA128" s="18"/>
      <c r="AB128" s="6"/>
      <c r="AC128" s="26">
        <v>1072</v>
      </c>
      <c r="AD128" s="26"/>
      <c r="AE128" s="26">
        <v>19</v>
      </c>
      <c r="AF128" s="26"/>
      <c r="AG128" s="26">
        <v>2</v>
      </c>
      <c r="AH128" s="26"/>
      <c r="AI128" s="26"/>
      <c r="AJ128" s="26"/>
      <c r="AK128" s="26"/>
      <c r="AL128" s="26">
        <v>1</v>
      </c>
      <c r="AM128" s="26"/>
      <c r="AN128" s="26"/>
      <c r="AO128" s="26">
        <v>245</v>
      </c>
      <c r="AP128" s="26"/>
      <c r="AQ128" s="26"/>
      <c r="AR128" s="26"/>
      <c r="AS128" s="26">
        <v>14</v>
      </c>
      <c r="AT128" s="26"/>
      <c r="AU128" s="26">
        <v>1</v>
      </c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>
        <v>33</v>
      </c>
      <c r="BG128" s="26"/>
      <c r="BH128" s="26">
        <f t="shared" si="32"/>
        <v>315</v>
      </c>
      <c r="BI128" s="6">
        <f>V128</f>
        <v>31.68</v>
      </c>
      <c r="BJ128" s="6">
        <f t="shared" si="34"/>
        <v>39.339999999999996</v>
      </c>
      <c r="BM128" s="6">
        <f t="shared" si="35"/>
        <v>39.339999999999996</v>
      </c>
      <c r="BN128" s="6">
        <f t="shared" si="36"/>
        <v>7.6599999999999966</v>
      </c>
      <c r="BO128" s="82">
        <f t="shared" si="37"/>
        <v>0.19471276054905942</v>
      </c>
      <c r="BP128" s="6">
        <f t="shared" si="27"/>
        <v>33960.959999999999</v>
      </c>
      <c r="BQ128" s="6">
        <f t="shared" si="28"/>
        <v>42172.479999999996</v>
      </c>
      <c r="BU128" s="6">
        <f t="shared" si="38"/>
        <v>41.4</v>
      </c>
      <c r="BX128" s="6">
        <f t="shared" si="39"/>
        <v>41.4</v>
      </c>
      <c r="BY128" s="6">
        <f t="shared" si="40"/>
        <v>9.7199999999999989</v>
      </c>
      <c r="BZ128" s="82">
        <f t="shared" si="41"/>
        <v>0.23478260869565215</v>
      </c>
      <c r="CA128" s="6">
        <f t="shared" si="29"/>
        <v>33960.959999999999</v>
      </c>
      <c r="CB128" s="6">
        <f t="shared" si="30"/>
        <v>44380.799999999996</v>
      </c>
      <c r="CF128" s="82"/>
      <c r="CG128" s="6">
        <f t="shared" si="42"/>
        <v>9979.2000000000007</v>
      </c>
      <c r="CH128" s="6">
        <f t="shared" si="43"/>
        <v>12392.099999999999</v>
      </c>
      <c r="CL128" s="82"/>
      <c r="CM128" s="6">
        <f t="shared" si="44"/>
        <v>9979.2000000000007</v>
      </c>
      <c r="CN128" s="6">
        <f t="shared" si="45"/>
        <v>13041</v>
      </c>
    </row>
    <row r="129" spans="1:92" x14ac:dyDescent="0.25">
      <c r="A129" s="22">
        <v>127</v>
      </c>
      <c r="B129" s="23">
        <v>124</v>
      </c>
      <c r="C129" s="24" t="s">
        <v>14</v>
      </c>
      <c r="D129" s="53" t="s">
        <v>1174</v>
      </c>
      <c r="E129" s="23">
        <v>401214</v>
      </c>
      <c r="F129" s="24" t="s">
        <v>1175</v>
      </c>
      <c r="G129" s="24" t="s">
        <v>1176</v>
      </c>
      <c r="H129" s="71" t="str">
        <f t="shared" si="31"/>
        <v>100339-OIF00215A</v>
      </c>
      <c r="I129" s="23">
        <v>100339</v>
      </c>
      <c r="J129" s="24" t="s">
        <v>1177</v>
      </c>
      <c r="K129" s="24" t="s">
        <v>19</v>
      </c>
      <c r="L129" s="24" t="s">
        <v>125</v>
      </c>
      <c r="M129" s="24" t="s">
        <v>21</v>
      </c>
      <c r="N129" s="25">
        <v>45108</v>
      </c>
      <c r="O129" s="25">
        <v>45473</v>
      </c>
      <c r="P129" s="10"/>
      <c r="Q129" s="10"/>
      <c r="R129" s="10"/>
      <c r="S129" s="11" t="s">
        <v>1703</v>
      </c>
      <c r="T129" s="14"/>
      <c r="U129" s="14"/>
      <c r="V129" s="14"/>
      <c r="W129" s="14"/>
      <c r="X129" s="18">
        <v>32.130000000000003</v>
      </c>
      <c r="Y129" s="18">
        <v>4.75</v>
      </c>
      <c r="Z129" s="18"/>
      <c r="AA129" s="18"/>
      <c r="AB129" s="6"/>
      <c r="AC129" s="26">
        <v>300</v>
      </c>
      <c r="AD129" s="26">
        <v>66</v>
      </c>
      <c r="AE129" s="26">
        <v>39</v>
      </c>
      <c r="AF129" s="26">
        <v>34</v>
      </c>
      <c r="AG129" s="26">
        <v>58</v>
      </c>
      <c r="AH129" s="26">
        <v>4</v>
      </c>
      <c r="AI129" s="26">
        <v>169</v>
      </c>
      <c r="AJ129" s="26">
        <v>3</v>
      </c>
      <c r="AK129" s="26">
        <v>175</v>
      </c>
      <c r="AL129" s="26">
        <v>93</v>
      </c>
      <c r="AM129" s="26">
        <v>50</v>
      </c>
      <c r="AN129" s="26">
        <v>573</v>
      </c>
      <c r="AO129" s="26">
        <v>45</v>
      </c>
      <c r="AP129" s="26">
        <v>2</v>
      </c>
      <c r="AQ129" s="26"/>
      <c r="AR129" s="26"/>
      <c r="AS129" s="26">
        <v>522</v>
      </c>
      <c r="AT129" s="26"/>
      <c r="AU129" s="26">
        <v>1</v>
      </c>
      <c r="AV129" s="26"/>
      <c r="AW129" s="26">
        <v>108</v>
      </c>
      <c r="AX129" s="26">
        <v>124</v>
      </c>
      <c r="AY129" s="26">
        <v>29</v>
      </c>
      <c r="AZ129" s="26">
        <v>62</v>
      </c>
      <c r="BA129" s="26"/>
      <c r="BB129" s="26">
        <v>87</v>
      </c>
      <c r="BC129" s="26">
        <v>22</v>
      </c>
      <c r="BD129" s="26"/>
      <c r="BE129" s="26">
        <v>17</v>
      </c>
      <c r="BF129" s="26">
        <v>49</v>
      </c>
      <c r="BG129" s="26">
        <v>480</v>
      </c>
      <c r="BH129" s="26">
        <f t="shared" si="32"/>
        <v>2812</v>
      </c>
      <c r="BI129" s="6">
        <f t="shared" ref="BI129:BI143" si="55">X129+Y129</f>
        <v>36.880000000000003</v>
      </c>
      <c r="BJ129" s="6">
        <f t="shared" si="34"/>
        <v>45.8</v>
      </c>
      <c r="BL129" s="48">
        <f>VLOOKUP(H129,[1]NOI!F:K,6,FALSE)*-1</f>
        <v>-7.4</v>
      </c>
      <c r="BM129" s="6">
        <f t="shared" si="35"/>
        <v>38.4</v>
      </c>
      <c r="BN129" s="6">
        <f t="shared" si="36"/>
        <v>8.9199999999999946</v>
      </c>
      <c r="BO129" s="82">
        <f t="shared" si="37"/>
        <v>0.19475982532751082</v>
      </c>
      <c r="BP129" s="6">
        <f t="shared" si="27"/>
        <v>11064</v>
      </c>
      <c r="BQ129" s="6">
        <f t="shared" si="28"/>
        <v>13740</v>
      </c>
      <c r="BU129" s="6">
        <f t="shared" si="38"/>
        <v>48.19</v>
      </c>
      <c r="BW129" s="48">
        <f t="shared" ref="BW129:BW143" si="56">BL129</f>
        <v>-7.4</v>
      </c>
      <c r="BX129" s="6">
        <f t="shared" si="39"/>
        <v>40.79</v>
      </c>
      <c r="BY129" s="6">
        <f t="shared" si="40"/>
        <v>11.309999999999995</v>
      </c>
      <c r="BZ129" s="82">
        <f t="shared" si="41"/>
        <v>0.23469599501971355</v>
      </c>
      <c r="CA129" s="6">
        <f t="shared" si="29"/>
        <v>11064</v>
      </c>
      <c r="CB129" s="6">
        <f t="shared" si="30"/>
        <v>14457</v>
      </c>
      <c r="CF129" s="82"/>
      <c r="CG129" s="6">
        <f t="shared" si="42"/>
        <v>103706.56000000001</v>
      </c>
      <c r="CH129" s="6">
        <f t="shared" si="43"/>
        <v>128789.59999999999</v>
      </c>
      <c r="CL129" s="82"/>
      <c r="CM129" s="6">
        <f t="shared" si="44"/>
        <v>103706.56000000001</v>
      </c>
      <c r="CN129" s="6">
        <f t="shared" si="45"/>
        <v>135510.28</v>
      </c>
    </row>
    <row r="130" spans="1:92" x14ac:dyDescent="0.25">
      <c r="A130" s="22">
        <v>128</v>
      </c>
      <c r="B130" s="23">
        <v>125</v>
      </c>
      <c r="C130" s="24" t="s">
        <v>14</v>
      </c>
      <c r="D130" s="53" t="s">
        <v>1178</v>
      </c>
      <c r="E130" s="23">
        <v>401220</v>
      </c>
      <c r="F130" s="24" t="s">
        <v>1179</v>
      </c>
      <c r="G130" s="24" t="s">
        <v>1180</v>
      </c>
      <c r="H130" s="71" t="str">
        <f t="shared" si="31"/>
        <v>100339-MCL03623</v>
      </c>
      <c r="I130" s="23">
        <v>100339</v>
      </c>
      <c r="J130" s="24" t="s">
        <v>1177</v>
      </c>
      <c r="K130" s="24" t="s">
        <v>19</v>
      </c>
      <c r="L130" s="24" t="s">
        <v>1181</v>
      </c>
      <c r="M130" s="24" t="s">
        <v>21</v>
      </c>
      <c r="N130" s="25">
        <v>45108</v>
      </c>
      <c r="O130" s="25">
        <v>45473</v>
      </c>
      <c r="P130" s="10"/>
      <c r="Q130" s="10"/>
      <c r="R130" s="10"/>
      <c r="S130" s="11" t="s">
        <v>1703</v>
      </c>
      <c r="T130" s="14"/>
      <c r="U130" s="14"/>
      <c r="V130" s="14"/>
      <c r="W130" s="14"/>
      <c r="X130" s="18">
        <v>36.4</v>
      </c>
      <c r="Y130" s="18">
        <v>4.75</v>
      </c>
      <c r="Z130" s="18"/>
      <c r="AA130" s="18"/>
      <c r="AB130" s="6"/>
      <c r="AC130" s="26">
        <v>1692</v>
      </c>
      <c r="AD130" s="26"/>
      <c r="AE130" s="26"/>
      <c r="AF130" s="26">
        <v>28</v>
      </c>
      <c r="AG130" s="26">
        <v>109</v>
      </c>
      <c r="AH130" s="26">
        <v>110</v>
      </c>
      <c r="AI130" s="26"/>
      <c r="AJ130" s="26"/>
      <c r="AK130" s="26"/>
      <c r="AL130" s="26">
        <v>1</v>
      </c>
      <c r="AM130" s="26"/>
      <c r="AN130" s="26">
        <v>228</v>
      </c>
      <c r="AO130" s="26">
        <v>107</v>
      </c>
      <c r="AP130" s="26"/>
      <c r="AQ130" s="26"/>
      <c r="AR130" s="26"/>
      <c r="AS130" s="26">
        <v>13</v>
      </c>
      <c r="AT130" s="26"/>
      <c r="AU130" s="26">
        <v>5</v>
      </c>
      <c r="AV130" s="26"/>
      <c r="AW130" s="26"/>
      <c r="AX130" s="26">
        <v>23</v>
      </c>
      <c r="AY130" s="26"/>
      <c r="AZ130" s="26">
        <v>30</v>
      </c>
      <c r="BA130" s="26">
        <v>5</v>
      </c>
      <c r="BB130" s="26">
        <v>25</v>
      </c>
      <c r="BC130" s="26"/>
      <c r="BD130" s="26"/>
      <c r="BE130" s="26">
        <v>6</v>
      </c>
      <c r="BF130" s="26">
        <v>2</v>
      </c>
      <c r="BG130" s="26"/>
      <c r="BH130" s="26">
        <f t="shared" si="32"/>
        <v>692</v>
      </c>
      <c r="BI130" s="6">
        <f t="shared" si="55"/>
        <v>41.15</v>
      </c>
      <c r="BJ130" s="6">
        <f t="shared" si="34"/>
        <v>51.1</v>
      </c>
      <c r="BL130" s="48">
        <f>VLOOKUP(H130,[1]NOI!F:K,6,FALSE)*-1</f>
        <v>-6.66</v>
      </c>
      <c r="BM130" s="6">
        <f t="shared" si="35"/>
        <v>44.44</v>
      </c>
      <c r="BN130" s="6">
        <f t="shared" si="36"/>
        <v>9.9500000000000028</v>
      </c>
      <c r="BO130" s="82">
        <f t="shared" si="37"/>
        <v>0.19471624266144819</v>
      </c>
      <c r="BP130" s="6">
        <f t="shared" si="27"/>
        <v>69625.8</v>
      </c>
      <c r="BQ130" s="6">
        <f t="shared" si="28"/>
        <v>86461.2</v>
      </c>
      <c r="BU130" s="6">
        <f t="shared" si="38"/>
        <v>53.78</v>
      </c>
      <c r="BW130" s="48">
        <f t="shared" si="56"/>
        <v>-6.66</v>
      </c>
      <c r="BX130" s="6">
        <f t="shared" si="39"/>
        <v>47.120000000000005</v>
      </c>
      <c r="BY130" s="6">
        <f t="shared" si="40"/>
        <v>12.630000000000003</v>
      </c>
      <c r="BZ130" s="82">
        <f t="shared" si="41"/>
        <v>0.23484566753439945</v>
      </c>
      <c r="CA130" s="6">
        <f t="shared" si="29"/>
        <v>69625.8</v>
      </c>
      <c r="CB130" s="6">
        <f t="shared" si="30"/>
        <v>90995.76</v>
      </c>
      <c r="CF130" s="82"/>
      <c r="CG130" s="6">
        <f t="shared" si="42"/>
        <v>28475.8</v>
      </c>
      <c r="CH130" s="6">
        <f t="shared" si="43"/>
        <v>35361.200000000004</v>
      </c>
      <c r="CL130" s="82"/>
      <c r="CM130" s="6">
        <f t="shared" si="44"/>
        <v>28475.8</v>
      </c>
      <c r="CN130" s="6">
        <f t="shared" si="45"/>
        <v>37215.760000000002</v>
      </c>
    </row>
    <row r="131" spans="1:92" x14ac:dyDescent="0.25">
      <c r="A131" s="22">
        <v>129</v>
      </c>
      <c r="B131" s="23">
        <v>126</v>
      </c>
      <c r="C131" s="24" t="s">
        <v>14</v>
      </c>
      <c r="D131" s="53" t="s">
        <v>1182</v>
      </c>
      <c r="E131" s="23">
        <v>401228</v>
      </c>
      <c r="F131" s="24" t="s">
        <v>1183</v>
      </c>
      <c r="G131" s="24" t="s">
        <v>1184</v>
      </c>
      <c r="H131" s="71" t="str">
        <f t="shared" si="31"/>
        <v>100339-MCF03761</v>
      </c>
      <c r="I131" s="23">
        <v>100339</v>
      </c>
      <c r="J131" s="24" t="s">
        <v>1177</v>
      </c>
      <c r="K131" s="24" t="s">
        <v>19</v>
      </c>
      <c r="L131" s="24" t="s">
        <v>125</v>
      </c>
      <c r="M131" s="24" t="s">
        <v>21</v>
      </c>
      <c r="N131" s="25">
        <v>45108</v>
      </c>
      <c r="O131" s="25">
        <v>45473</v>
      </c>
      <c r="P131" s="10"/>
      <c r="Q131" s="10"/>
      <c r="R131" s="10"/>
      <c r="S131" s="11" t="s">
        <v>1703</v>
      </c>
      <c r="T131" s="14"/>
      <c r="U131" s="14"/>
      <c r="V131" s="14"/>
      <c r="W131" s="14"/>
      <c r="X131" s="18">
        <v>33.6</v>
      </c>
      <c r="Y131" s="18">
        <v>4.75</v>
      </c>
      <c r="Z131" s="18"/>
      <c r="AA131" s="18"/>
      <c r="AB131" s="6"/>
      <c r="AC131" s="26">
        <v>5433</v>
      </c>
      <c r="AD131" s="26"/>
      <c r="AE131" s="26">
        <v>10</v>
      </c>
      <c r="AF131" s="26">
        <v>30</v>
      </c>
      <c r="AG131" s="26"/>
      <c r="AH131" s="26"/>
      <c r="AI131" s="26">
        <v>2</v>
      </c>
      <c r="AJ131" s="26"/>
      <c r="AK131" s="26"/>
      <c r="AL131" s="26">
        <v>23</v>
      </c>
      <c r="AM131" s="26"/>
      <c r="AN131" s="26"/>
      <c r="AO131" s="26"/>
      <c r="AP131" s="26">
        <v>2</v>
      </c>
      <c r="AQ131" s="26"/>
      <c r="AR131" s="26"/>
      <c r="AS131" s="26">
        <v>508</v>
      </c>
      <c r="AT131" s="26"/>
      <c r="AU131" s="26">
        <v>2</v>
      </c>
      <c r="AV131" s="26"/>
      <c r="AW131" s="26"/>
      <c r="AX131" s="26">
        <v>3</v>
      </c>
      <c r="AY131" s="26">
        <v>514</v>
      </c>
      <c r="AZ131" s="26"/>
      <c r="BA131" s="26"/>
      <c r="BB131" s="26">
        <v>19</v>
      </c>
      <c r="BC131" s="26"/>
      <c r="BD131" s="26"/>
      <c r="BE131" s="26"/>
      <c r="BF131" s="26"/>
      <c r="BG131" s="26"/>
      <c r="BH131" s="26">
        <f t="shared" si="32"/>
        <v>1113</v>
      </c>
      <c r="BI131" s="6">
        <f t="shared" si="55"/>
        <v>38.35</v>
      </c>
      <c r="BJ131" s="6">
        <f t="shared" si="34"/>
        <v>47.62</v>
      </c>
      <c r="BL131" s="48">
        <f>VLOOKUP(H131,[1]NOI!F:K,6,FALSE)*-1</f>
        <v>-7.4</v>
      </c>
      <c r="BM131" s="6">
        <f t="shared" si="35"/>
        <v>40.22</v>
      </c>
      <c r="BN131" s="6">
        <f t="shared" si="36"/>
        <v>9.269999999999996</v>
      </c>
      <c r="BO131" s="82">
        <f t="shared" si="37"/>
        <v>0.19466610667786638</v>
      </c>
      <c r="BP131" s="6">
        <f t="shared" ref="BP131:BP144" si="57">BI131*AC131</f>
        <v>208355.55000000002</v>
      </c>
      <c r="BQ131" s="6">
        <f t="shared" ref="BQ131:BQ144" si="58">(BJ131+BK131)*AC131</f>
        <v>258719.46</v>
      </c>
      <c r="BU131" s="6">
        <f t="shared" si="38"/>
        <v>50.12</v>
      </c>
      <c r="BW131" s="48">
        <f t="shared" si="56"/>
        <v>-7.4</v>
      </c>
      <c r="BX131" s="6">
        <f t="shared" si="39"/>
        <v>42.72</v>
      </c>
      <c r="BY131" s="6">
        <f t="shared" si="40"/>
        <v>11.769999999999996</v>
      </c>
      <c r="BZ131" s="82">
        <f t="shared" si="41"/>
        <v>0.23483639265762163</v>
      </c>
      <c r="CA131" s="6">
        <f t="shared" ref="CA131:CA144" si="59">(BI131*AC131)</f>
        <v>208355.55000000002</v>
      </c>
      <c r="CB131" s="6">
        <f t="shared" ref="CB131:CB144" si="60">(BU131+BV131)*AC131</f>
        <v>272301.95999999996</v>
      </c>
      <c r="CF131" s="82"/>
      <c r="CG131" s="6">
        <f t="shared" si="42"/>
        <v>42683.55</v>
      </c>
      <c r="CH131" s="6">
        <f t="shared" si="43"/>
        <v>53001.06</v>
      </c>
      <c r="CL131" s="82"/>
      <c r="CM131" s="6">
        <f t="shared" si="44"/>
        <v>42683.55</v>
      </c>
      <c r="CN131" s="6">
        <f t="shared" si="45"/>
        <v>55783.56</v>
      </c>
    </row>
    <row r="132" spans="1:92" x14ac:dyDescent="0.25">
      <c r="A132" s="22">
        <v>130</v>
      </c>
      <c r="B132" s="23">
        <v>127</v>
      </c>
      <c r="C132" s="24" t="s">
        <v>14</v>
      </c>
      <c r="D132" s="53" t="s">
        <v>1185</v>
      </c>
      <c r="E132" s="23">
        <v>401232</v>
      </c>
      <c r="F132" s="24" t="s">
        <v>1186</v>
      </c>
      <c r="G132" s="24" t="s">
        <v>1187</v>
      </c>
      <c r="H132" s="71" t="str">
        <f t="shared" ref="H132:H195" si="61">_xlfn.CONCAT(I132,"-",F132)</f>
        <v>100339-MCF03786</v>
      </c>
      <c r="I132" s="23">
        <v>100339</v>
      </c>
      <c r="J132" s="24" t="s">
        <v>1177</v>
      </c>
      <c r="K132" s="24" t="s">
        <v>19</v>
      </c>
      <c r="L132" s="24" t="s">
        <v>125</v>
      </c>
      <c r="M132" s="24" t="s">
        <v>21</v>
      </c>
      <c r="N132" s="25">
        <v>45108</v>
      </c>
      <c r="O132" s="25">
        <v>45473</v>
      </c>
      <c r="P132" s="10"/>
      <c r="Q132" s="10"/>
      <c r="R132" s="10"/>
      <c r="S132" s="11" t="s">
        <v>1703</v>
      </c>
      <c r="T132" s="14"/>
      <c r="U132" s="14"/>
      <c r="V132" s="14"/>
      <c r="W132" s="14"/>
      <c r="X132" s="18">
        <v>36.54</v>
      </c>
      <c r="Y132" s="18">
        <v>4.75</v>
      </c>
      <c r="Z132" s="18"/>
      <c r="AA132" s="18"/>
      <c r="AB132" s="6"/>
      <c r="AC132" s="26">
        <v>1517</v>
      </c>
      <c r="AD132" s="26"/>
      <c r="AE132" s="26"/>
      <c r="AF132" s="26"/>
      <c r="AG132" s="26">
        <v>410</v>
      </c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>
        <v>12</v>
      </c>
      <c r="BB132" s="26"/>
      <c r="BC132" s="26"/>
      <c r="BD132" s="26"/>
      <c r="BE132" s="26">
        <v>2</v>
      </c>
      <c r="BF132" s="26"/>
      <c r="BG132" s="26"/>
      <c r="BH132" s="26">
        <f t="shared" ref="BH132:BH195" si="62">SUM(AD132:BG132)</f>
        <v>424</v>
      </c>
      <c r="BI132" s="6">
        <f t="shared" si="55"/>
        <v>41.29</v>
      </c>
      <c r="BJ132" s="6">
        <f t="shared" ref="BJ132:BJ144" si="63">ROUNDUP(((BI132/0.805)-0.02),2)</f>
        <v>51.28</v>
      </c>
      <c r="BL132" s="48">
        <f>VLOOKUP(H132,[1]NOI!F:K,6,FALSE)*-1</f>
        <v>-7.4</v>
      </c>
      <c r="BM132" s="6">
        <f t="shared" ref="BM132:BM195" si="64">BJ132+BK132+BL132</f>
        <v>43.88</v>
      </c>
      <c r="BN132" s="6">
        <f t="shared" ref="BN132:BN195" si="65">(BJ132+BK132)-BI132</f>
        <v>9.990000000000002</v>
      </c>
      <c r="BO132" s="82">
        <f t="shared" ref="BO132:BO195" si="66">((BJ132+BK132)-BI132)/(BJ132+BK132)</f>
        <v>0.1948127925117005</v>
      </c>
      <c r="BP132" s="6">
        <f t="shared" si="57"/>
        <v>62636.93</v>
      </c>
      <c r="BQ132" s="6">
        <f t="shared" si="58"/>
        <v>77791.759999999995</v>
      </c>
      <c r="BU132" s="6">
        <f t="shared" ref="BU132:BU144" si="67">ROUNDUP(((BI132/0.765)-0.02),2)</f>
        <v>53.96</v>
      </c>
      <c r="BW132" s="48">
        <f t="shared" si="56"/>
        <v>-7.4</v>
      </c>
      <c r="BX132" s="6">
        <f t="shared" ref="BX132:BX144" si="68">BU132+BV132+BW132</f>
        <v>46.56</v>
      </c>
      <c r="BY132" s="6">
        <f t="shared" ref="BY132:BY144" si="69">(BU132+BV132)-BI132</f>
        <v>12.670000000000002</v>
      </c>
      <c r="BZ132" s="82">
        <f t="shared" ref="BZ132:BZ144" si="70">((BU132+BV132)-BI132)/(BU132+BV132)</f>
        <v>0.23480355819125281</v>
      </c>
      <c r="CA132" s="6">
        <f t="shared" si="59"/>
        <v>62636.93</v>
      </c>
      <c r="CB132" s="6">
        <f t="shared" si="60"/>
        <v>81857.320000000007</v>
      </c>
      <c r="CF132" s="82"/>
      <c r="CG132" s="6">
        <f t="shared" ref="CG132:CG144" si="71">BI132*BH132</f>
        <v>17506.96</v>
      </c>
      <c r="CH132" s="6">
        <f t="shared" ref="CH132:CH144" si="72">(BJ132+BK132)*BH132</f>
        <v>21742.720000000001</v>
      </c>
      <c r="CL132" s="82"/>
      <c r="CM132" s="6">
        <f t="shared" ref="CM132:CM144" si="73">BI132*BH132</f>
        <v>17506.96</v>
      </c>
      <c r="CN132" s="6">
        <f t="shared" ref="CN132:CN144" si="74">(BU132+BV132)*BH132</f>
        <v>22879.040000000001</v>
      </c>
    </row>
    <row r="133" spans="1:92" x14ac:dyDescent="0.25">
      <c r="A133" s="22">
        <v>131</v>
      </c>
      <c r="B133" s="23">
        <v>128</v>
      </c>
      <c r="C133" s="24" t="s">
        <v>14</v>
      </c>
      <c r="D133" s="53" t="s">
        <v>1188</v>
      </c>
      <c r="E133" s="23">
        <v>401246</v>
      </c>
      <c r="F133" s="24" t="s">
        <v>1189</v>
      </c>
      <c r="G133" s="24" t="s">
        <v>1190</v>
      </c>
      <c r="H133" s="71" t="str">
        <f t="shared" si="61"/>
        <v>100339-OIF03456</v>
      </c>
      <c r="I133" s="23">
        <v>100339</v>
      </c>
      <c r="J133" s="24" t="s">
        <v>1177</v>
      </c>
      <c r="K133" s="24" t="s">
        <v>19</v>
      </c>
      <c r="L133" s="24" t="s">
        <v>1191</v>
      </c>
      <c r="M133" s="24" t="s">
        <v>21</v>
      </c>
      <c r="N133" s="25">
        <v>45108</v>
      </c>
      <c r="O133" s="25">
        <v>45473</v>
      </c>
      <c r="P133" s="10"/>
      <c r="Q133" s="10"/>
      <c r="R133" s="10"/>
      <c r="S133" s="11" t="s">
        <v>1703</v>
      </c>
      <c r="T133" s="14"/>
      <c r="U133" s="14"/>
      <c r="V133" s="14"/>
      <c r="W133" s="14"/>
      <c r="X133" s="18">
        <v>45</v>
      </c>
      <c r="Y133" s="18">
        <v>4.75</v>
      </c>
      <c r="Z133" s="18"/>
      <c r="AA133" s="18"/>
      <c r="AB133" s="6"/>
      <c r="AC133" s="26">
        <v>1161</v>
      </c>
      <c r="AD133" s="26"/>
      <c r="AE133" s="26">
        <v>141</v>
      </c>
      <c r="AF133" s="26">
        <v>62</v>
      </c>
      <c r="AG133" s="26"/>
      <c r="AH133" s="26"/>
      <c r="AI133" s="26"/>
      <c r="AJ133" s="26"/>
      <c r="AK133" s="26"/>
      <c r="AL133" s="26"/>
      <c r="AM133" s="26"/>
      <c r="AN133" s="26"/>
      <c r="AO133" s="26"/>
      <c r="AP133" s="26">
        <v>1</v>
      </c>
      <c r="AQ133" s="26"/>
      <c r="AR133" s="26">
        <v>84</v>
      </c>
      <c r="AS133" s="26"/>
      <c r="AT133" s="26"/>
      <c r="AU133" s="26"/>
      <c r="AV133" s="26"/>
      <c r="AW133" s="26">
        <v>18</v>
      </c>
      <c r="AX133" s="26"/>
      <c r="AY133" s="26"/>
      <c r="AZ133" s="26"/>
      <c r="BA133" s="26"/>
      <c r="BB133" s="26">
        <v>69</v>
      </c>
      <c r="BC133" s="26">
        <v>34</v>
      </c>
      <c r="BD133" s="26"/>
      <c r="BE133" s="26"/>
      <c r="BF133" s="26">
        <v>134</v>
      </c>
      <c r="BG133" s="26"/>
      <c r="BH133" s="26">
        <f t="shared" si="62"/>
        <v>543</v>
      </c>
      <c r="BI133" s="6">
        <f t="shared" si="55"/>
        <v>49.75</v>
      </c>
      <c r="BJ133" s="6">
        <f t="shared" si="63"/>
        <v>61.79</v>
      </c>
      <c r="BL133" s="48">
        <f>VLOOKUP(H133,[1]NOI!F:K,6,FALSE)*-1</f>
        <v>-5.92</v>
      </c>
      <c r="BM133" s="6">
        <f t="shared" si="64"/>
        <v>55.87</v>
      </c>
      <c r="BN133" s="6">
        <f t="shared" si="65"/>
        <v>12.04</v>
      </c>
      <c r="BO133" s="82">
        <f t="shared" si="66"/>
        <v>0.19485353617090143</v>
      </c>
      <c r="BP133" s="6">
        <f t="shared" si="57"/>
        <v>57759.75</v>
      </c>
      <c r="BQ133" s="6">
        <f t="shared" si="58"/>
        <v>71738.19</v>
      </c>
      <c r="BU133" s="6">
        <f t="shared" si="67"/>
        <v>65.02000000000001</v>
      </c>
      <c r="BW133" s="48">
        <f t="shared" si="56"/>
        <v>-5.92</v>
      </c>
      <c r="BX133" s="6">
        <f t="shared" si="68"/>
        <v>59.100000000000009</v>
      </c>
      <c r="BY133" s="6">
        <f t="shared" si="69"/>
        <v>15.27000000000001</v>
      </c>
      <c r="BZ133" s="82">
        <f t="shared" si="70"/>
        <v>0.2348508151338051</v>
      </c>
      <c r="CA133" s="6">
        <f t="shared" si="59"/>
        <v>57759.75</v>
      </c>
      <c r="CB133" s="6">
        <f t="shared" si="60"/>
        <v>75488.220000000016</v>
      </c>
      <c r="CF133" s="82"/>
      <c r="CG133" s="6">
        <f t="shared" si="71"/>
        <v>27014.25</v>
      </c>
      <c r="CH133" s="6">
        <f t="shared" si="72"/>
        <v>33551.97</v>
      </c>
      <c r="CL133" s="82"/>
      <c r="CM133" s="6">
        <f t="shared" si="73"/>
        <v>27014.25</v>
      </c>
      <c r="CN133" s="6">
        <f t="shared" si="74"/>
        <v>35305.860000000008</v>
      </c>
    </row>
    <row r="134" spans="1:92" x14ac:dyDescent="0.25">
      <c r="A134" s="22">
        <v>132</v>
      </c>
      <c r="B134" s="23">
        <v>129</v>
      </c>
      <c r="C134" s="24" t="s">
        <v>14</v>
      </c>
      <c r="D134" s="53" t="s">
        <v>1192</v>
      </c>
      <c r="E134" s="23">
        <v>401254</v>
      </c>
      <c r="F134" s="24" t="s">
        <v>1193</v>
      </c>
      <c r="G134" s="24" t="s">
        <v>1194</v>
      </c>
      <c r="H134" s="71" t="str">
        <f t="shared" si="61"/>
        <v>100339-MCF03927</v>
      </c>
      <c r="I134" s="23">
        <v>100339</v>
      </c>
      <c r="J134" s="24" t="s">
        <v>1177</v>
      </c>
      <c r="K134" s="24" t="s">
        <v>19</v>
      </c>
      <c r="L134" s="24" t="s">
        <v>125</v>
      </c>
      <c r="M134" s="24" t="s">
        <v>21</v>
      </c>
      <c r="N134" s="25">
        <v>45108</v>
      </c>
      <c r="O134" s="25">
        <v>45473</v>
      </c>
      <c r="P134" s="10"/>
      <c r="Q134" s="10"/>
      <c r="R134" s="10"/>
      <c r="S134" s="11" t="s">
        <v>1703</v>
      </c>
      <c r="T134" s="14"/>
      <c r="U134" s="14"/>
      <c r="V134" s="14"/>
      <c r="W134" s="14"/>
      <c r="X134" s="18">
        <v>41</v>
      </c>
      <c r="Y134" s="18">
        <v>4.75</v>
      </c>
      <c r="Z134" s="18"/>
      <c r="AA134" s="18"/>
      <c r="AB134" s="6"/>
      <c r="AC134" s="26">
        <v>172</v>
      </c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>
        <v>7</v>
      </c>
      <c r="AY134" s="26"/>
      <c r="AZ134" s="26">
        <v>57</v>
      </c>
      <c r="BA134" s="26"/>
      <c r="BB134" s="26">
        <v>7</v>
      </c>
      <c r="BC134" s="26"/>
      <c r="BD134" s="26"/>
      <c r="BE134" s="26"/>
      <c r="BF134" s="26">
        <v>6</v>
      </c>
      <c r="BG134" s="26"/>
      <c r="BH134" s="26">
        <f t="shared" si="62"/>
        <v>77</v>
      </c>
      <c r="BI134" s="6">
        <f t="shared" si="55"/>
        <v>45.75</v>
      </c>
      <c r="BJ134" s="6">
        <f t="shared" si="63"/>
        <v>56.82</v>
      </c>
      <c r="BL134" s="48">
        <f>VLOOKUP(H134,[1]NOI!F:K,6,FALSE)*-1</f>
        <v>-7.4</v>
      </c>
      <c r="BM134" s="6">
        <f t="shared" si="64"/>
        <v>49.42</v>
      </c>
      <c r="BN134" s="6">
        <f t="shared" si="65"/>
        <v>11.07</v>
      </c>
      <c r="BO134" s="82">
        <f t="shared" si="66"/>
        <v>0.19482576557550157</v>
      </c>
      <c r="BP134" s="6">
        <f t="shared" si="57"/>
        <v>7869</v>
      </c>
      <c r="BQ134" s="6">
        <f t="shared" si="58"/>
        <v>9773.0400000000009</v>
      </c>
      <c r="BU134" s="6">
        <f t="shared" si="67"/>
        <v>59.79</v>
      </c>
      <c r="BW134" s="48">
        <f t="shared" si="56"/>
        <v>-7.4</v>
      </c>
      <c r="BX134" s="6">
        <f t="shared" si="68"/>
        <v>52.39</v>
      </c>
      <c r="BY134" s="6">
        <f t="shared" si="69"/>
        <v>14.04</v>
      </c>
      <c r="BZ134" s="82">
        <f t="shared" si="70"/>
        <v>0.23482187656798795</v>
      </c>
      <c r="CA134" s="6">
        <f t="shared" si="59"/>
        <v>7869</v>
      </c>
      <c r="CB134" s="6">
        <f t="shared" si="60"/>
        <v>10283.879999999999</v>
      </c>
      <c r="CF134" s="82"/>
      <c r="CG134" s="6">
        <f t="shared" si="71"/>
        <v>3522.75</v>
      </c>
      <c r="CH134" s="6">
        <f t="shared" si="72"/>
        <v>4375.1400000000003</v>
      </c>
      <c r="CL134" s="82"/>
      <c r="CM134" s="6">
        <f t="shared" si="73"/>
        <v>3522.75</v>
      </c>
      <c r="CN134" s="6">
        <f t="shared" si="74"/>
        <v>4603.83</v>
      </c>
    </row>
    <row r="135" spans="1:92" x14ac:dyDescent="0.25">
      <c r="A135" s="22">
        <v>133</v>
      </c>
      <c r="B135" s="23">
        <v>130</v>
      </c>
      <c r="C135" s="24" t="s">
        <v>14</v>
      </c>
      <c r="D135" s="53" t="s">
        <v>1195</v>
      </c>
      <c r="E135" s="23">
        <v>401258</v>
      </c>
      <c r="F135" s="24" t="s">
        <v>1196</v>
      </c>
      <c r="G135" s="24" t="s">
        <v>1197</v>
      </c>
      <c r="H135" s="71" t="str">
        <f t="shared" si="61"/>
        <v>100339-MCL03622</v>
      </c>
      <c r="I135" s="23">
        <v>100339</v>
      </c>
      <c r="J135" s="24" t="s">
        <v>1177</v>
      </c>
      <c r="K135" s="24" t="s">
        <v>19</v>
      </c>
      <c r="L135" s="24" t="s">
        <v>1191</v>
      </c>
      <c r="M135" s="24" t="s">
        <v>21</v>
      </c>
      <c r="N135" s="25">
        <v>45108</v>
      </c>
      <c r="O135" s="25">
        <v>45473</v>
      </c>
      <c r="P135" s="10"/>
      <c r="Q135" s="10"/>
      <c r="R135" s="10"/>
      <c r="S135" s="11" t="s">
        <v>1703</v>
      </c>
      <c r="T135" s="14"/>
      <c r="U135" s="14"/>
      <c r="V135" s="14"/>
      <c r="W135" s="14"/>
      <c r="X135" s="18">
        <v>29.35</v>
      </c>
      <c r="Y135" s="18">
        <v>4.75</v>
      </c>
      <c r="Z135" s="18"/>
      <c r="AA135" s="18"/>
      <c r="AB135" s="6"/>
      <c r="AC135" s="26">
        <v>937</v>
      </c>
      <c r="AD135" s="26"/>
      <c r="AE135" s="26"/>
      <c r="AF135" s="26"/>
      <c r="AG135" s="26"/>
      <c r="AH135" s="26"/>
      <c r="AI135" s="26">
        <v>127</v>
      </c>
      <c r="AJ135" s="26">
        <v>2</v>
      </c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>
        <v>2</v>
      </c>
      <c r="AV135" s="26"/>
      <c r="AW135" s="26"/>
      <c r="AX135" s="26"/>
      <c r="AY135" s="26"/>
      <c r="AZ135" s="26"/>
      <c r="BA135" s="26">
        <v>2</v>
      </c>
      <c r="BB135" s="26">
        <v>47</v>
      </c>
      <c r="BC135" s="26"/>
      <c r="BD135" s="26"/>
      <c r="BE135" s="26"/>
      <c r="BF135" s="26">
        <v>117</v>
      </c>
      <c r="BG135" s="26"/>
      <c r="BH135" s="26">
        <f t="shared" si="62"/>
        <v>297</v>
      </c>
      <c r="BI135" s="6">
        <f t="shared" si="55"/>
        <v>34.1</v>
      </c>
      <c r="BJ135" s="6">
        <f t="shared" si="63"/>
        <v>42.35</v>
      </c>
      <c r="BL135" s="48">
        <f>VLOOKUP(H135,[1]NOI!F:K,6,FALSE)*-1</f>
        <v>-5.92</v>
      </c>
      <c r="BM135" s="6">
        <f t="shared" si="64"/>
        <v>36.43</v>
      </c>
      <c r="BN135" s="6">
        <f t="shared" si="65"/>
        <v>8.25</v>
      </c>
      <c r="BO135" s="82">
        <f t="shared" si="66"/>
        <v>0.19480519480519479</v>
      </c>
      <c r="BP135" s="6">
        <f t="shared" si="57"/>
        <v>31951.7</v>
      </c>
      <c r="BQ135" s="6">
        <f t="shared" si="58"/>
        <v>39681.950000000004</v>
      </c>
      <c r="BU135" s="6">
        <f t="shared" si="67"/>
        <v>44.559999999999995</v>
      </c>
      <c r="BW135" s="48">
        <f t="shared" si="56"/>
        <v>-5.92</v>
      </c>
      <c r="BX135" s="6">
        <f t="shared" si="68"/>
        <v>38.639999999999993</v>
      </c>
      <c r="BY135" s="6">
        <f t="shared" si="69"/>
        <v>10.459999999999994</v>
      </c>
      <c r="BZ135" s="82">
        <f t="shared" si="70"/>
        <v>0.23473967684021532</v>
      </c>
      <c r="CA135" s="6">
        <f t="shared" si="59"/>
        <v>31951.7</v>
      </c>
      <c r="CB135" s="6">
        <f t="shared" si="60"/>
        <v>41752.719999999994</v>
      </c>
      <c r="CF135" s="82"/>
      <c r="CG135" s="6">
        <f t="shared" si="71"/>
        <v>10127.700000000001</v>
      </c>
      <c r="CH135" s="6">
        <f t="shared" si="72"/>
        <v>12577.95</v>
      </c>
      <c r="CL135" s="82"/>
      <c r="CM135" s="6">
        <f t="shared" si="73"/>
        <v>10127.700000000001</v>
      </c>
      <c r="CN135" s="6">
        <f t="shared" si="74"/>
        <v>13234.319999999998</v>
      </c>
    </row>
    <row r="136" spans="1:92" x14ac:dyDescent="0.25">
      <c r="A136" s="22">
        <v>134</v>
      </c>
      <c r="B136" s="23">
        <v>131</v>
      </c>
      <c r="C136" s="24" t="s">
        <v>14</v>
      </c>
      <c r="D136" s="53" t="s">
        <v>1198</v>
      </c>
      <c r="E136" s="23">
        <v>401264</v>
      </c>
      <c r="F136" s="24" t="s">
        <v>1199</v>
      </c>
      <c r="G136" s="24" t="s">
        <v>1200</v>
      </c>
      <c r="H136" s="71" t="str">
        <f t="shared" si="61"/>
        <v>100339-OIF00024A</v>
      </c>
      <c r="I136" s="23">
        <v>100339</v>
      </c>
      <c r="J136" s="24" t="s">
        <v>1177</v>
      </c>
      <c r="K136" s="24" t="s">
        <v>19</v>
      </c>
      <c r="L136" s="24" t="s">
        <v>125</v>
      </c>
      <c r="M136" s="24" t="s">
        <v>21</v>
      </c>
      <c r="N136" s="25">
        <v>45108</v>
      </c>
      <c r="O136" s="25">
        <v>45473</v>
      </c>
      <c r="P136" s="10"/>
      <c r="Q136" s="10"/>
      <c r="R136" s="10"/>
      <c r="S136" s="11" t="s">
        <v>1703</v>
      </c>
      <c r="T136" s="14"/>
      <c r="U136" s="14"/>
      <c r="V136" s="14"/>
      <c r="W136" s="14"/>
      <c r="X136" s="18">
        <v>33.5</v>
      </c>
      <c r="Y136" s="18">
        <v>4.75</v>
      </c>
      <c r="Z136" s="18"/>
      <c r="AA136" s="18"/>
      <c r="AB136" s="6"/>
      <c r="AC136" s="26">
        <v>545</v>
      </c>
      <c r="AD136" s="26"/>
      <c r="AE136" s="26"/>
      <c r="AF136" s="26">
        <v>4</v>
      </c>
      <c r="AG136" s="26">
        <v>57</v>
      </c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>
        <v>33</v>
      </c>
      <c r="AV136" s="26"/>
      <c r="AW136" s="26">
        <v>30</v>
      </c>
      <c r="AX136" s="26"/>
      <c r="AY136" s="26"/>
      <c r="AZ136" s="26"/>
      <c r="BA136" s="26"/>
      <c r="BB136" s="26">
        <v>2</v>
      </c>
      <c r="BC136" s="26">
        <v>3</v>
      </c>
      <c r="BD136" s="26"/>
      <c r="BE136" s="26"/>
      <c r="BF136" s="26"/>
      <c r="BG136" s="26">
        <v>103</v>
      </c>
      <c r="BH136" s="26">
        <f t="shared" si="62"/>
        <v>232</v>
      </c>
      <c r="BI136" s="6">
        <f t="shared" si="55"/>
        <v>38.25</v>
      </c>
      <c r="BJ136" s="6">
        <f t="shared" si="63"/>
        <v>47.5</v>
      </c>
      <c r="BL136" s="48">
        <f>VLOOKUP(H136,[1]NOI!F:K,6,FALSE)*-1</f>
        <v>-7.4</v>
      </c>
      <c r="BM136" s="6">
        <f t="shared" si="64"/>
        <v>40.1</v>
      </c>
      <c r="BN136" s="6">
        <f t="shared" si="65"/>
        <v>9.25</v>
      </c>
      <c r="BO136" s="82">
        <f t="shared" si="66"/>
        <v>0.19473684210526315</v>
      </c>
      <c r="BP136" s="6">
        <f t="shared" si="57"/>
        <v>20846.25</v>
      </c>
      <c r="BQ136" s="6">
        <f t="shared" si="58"/>
        <v>25887.5</v>
      </c>
      <c r="BU136" s="6">
        <f t="shared" si="67"/>
        <v>49.98</v>
      </c>
      <c r="BW136" s="48">
        <f t="shared" si="56"/>
        <v>-7.4</v>
      </c>
      <c r="BX136" s="6">
        <f t="shared" si="68"/>
        <v>42.58</v>
      </c>
      <c r="BY136" s="6">
        <f t="shared" si="69"/>
        <v>11.729999999999997</v>
      </c>
      <c r="BZ136" s="82">
        <f t="shared" si="70"/>
        <v>0.23469387755102036</v>
      </c>
      <c r="CA136" s="6">
        <f t="shared" si="59"/>
        <v>20846.25</v>
      </c>
      <c r="CB136" s="6">
        <f t="shared" si="60"/>
        <v>27239.1</v>
      </c>
      <c r="CF136" s="82"/>
      <c r="CG136" s="6">
        <f t="shared" si="71"/>
        <v>8874</v>
      </c>
      <c r="CH136" s="6">
        <f t="shared" si="72"/>
        <v>11020</v>
      </c>
      <c r="CL136" s="82"/>
      <c r="CM136" s="6">
        <f t="shared" si="73"/>
        <v>8874</v>
      </c>
      <c r="CN136" s="6">
        <f t="shared" si="74"/>
        <v>11595.359999999999</v>
      </c>
    </row>
    <row r="137" spans="1:92" x14ac:dyDescent="0.25">
      <c r="A137" s="22">
        <v>135</v>
      </c>
      <c r="B137" s="23">
        <v>132</v>
      </c>
      <c r="C137" s="24" t="s">
        <v>14</v>
      </c>
      <c r="D137" s="53" t="s">
        <v>1201</v>
      </c>
      <c r="E137" s="23">
        <v>403280</v>
      </c>
      <c r="F137" s="24" t="s">
        <v>1202</v>
      </c>
      <c r="G137" s="24" t="s">
        <v>1203</v>
      </c>
      <c r="H137" s="71" t="str">
        <f t="shared" si="61"/>
        <v>100339-OIF03613</v>
      </c>
      <c r="I137" s="23">
        <v>100339</v>
      </c>
      <c r="J137" s="24" t="s">
        <v>1177</v>
      </c>
      <c r="K137" s="24" t="s">
        <v>19</v>
      </c>
      <c r="L137" s="24" t="s">
        <v>1191</v>
      </c>
      <c r="M137" s="24" t="s">
        <v>21</v>
      </c>
      <c r="N137" s="25">
        <v>45108</v>
      </c>
      <c r="O137" s="25">
        <v>45473</v>
      </c>
      <c r="P137" s="10"/>
      <c r="Q137" s="10"/>
      <c r="R137" s="10"/>
      <c r="S137" s="11" t="s">
        <v>1703</v>
      </c>
      <c r="T137" s="14"/>
      <c r="U137" s="14"/>
      <c r="V137" s="14"/>
      <c r="W137" s="14"/>
      <c r="X137" s="18">
        <v>31.3</v>
      </c>
      <c r="Y137" s="18">
        <v>4.75</v>
      </c>
      <c r="Z137" s="18"/>
      <c r="AA137" s="18"/>
      <c r="AB137" s="6"/>
      <c r="AC137" s="26">
        <v>100</v>
      </c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>
        <v>90</v>
      </c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>
        <f t="shared" si="62"/>
        <v>90</v>
      </c>
      <c r="BI137" s="6">
        <f t="shared" si="55"/>
        <v>36.049999999999997</v>
      </c>
      <c r="BJ137" s="6">
        <f t="shared" si="63"/>
        <v>44.769999999999996</v>
      </c>
      <c r="BL137" s="48">
        <f>VLOOKUP(H137,[1]NOI!F:K,6,FALSE)*-1</f>
        <v>-5.92</v>
      </c>
      <c r="BM137" s="6">
        <f t="shared" si="64"/>
        <v>38.849999999999994</v>
      </c>
      <c r="BN137" s="6">
        <f t="shared" si="65"/>
        <v>8.7199999999999989</v>
      </c>
      <c r="BO137" s="82">
        <f t="shared" si="66"/>
        <v>0.19477328568237659</v>
      </c>
      <c r="BP137" s="6">
        <f t="shared" si="57"/>
        <v>3604.9999999999995</v>
      </c>
      <c r="BQ137" s="6">
        <f t="shared" si="58"/>
        <v>4477</v>
      </c>
      <c r="BU137" s="6">
        <f t="shared" si="67"/>
        <v>47.11</v>
      </c>
      <c r="BW137" s="48">
        <f t="shared" si="56"/>
        <v>-5.92</v>
      </c>
      <c r="BX137" s="6">
        <f t="shared" si="68"/>
        <v>41.19</v>
      </c>
      <c r="BY137" s="6">
        <f t="shared" si="69"/>
        <v>11.060000000000002</v>
      </c>
      <c r="BZ137" s="82">
        <f t="shared" si="70"/>
        <v>0.23476968796433884</v>
      </c>
      <c r="CA137" s="6">
        <f t="shared" si="59"/>
        <v>3604.9999999999995</v>
      </c>
      <c r="CB137" s="6">
        <f t="shared" si="60"/>
        <v>4711</v>
      </c>
      <c r="CF137" s="82"/>
      <c r="CG137" s="6">
        <f t="shared" si="71"/>
        <v>3244.4999999999995</v>
      </c>
      <c r="CH137" s="6">
        <f t="shared" si="72"/>
        <v>4029.2999999999997</v>
      </c>
      <c r="CL137" s="82"/>
      <c r="CM137" s="6">
        <f t="shared" si="73"/>
        <v>3244.4999999999995</v>
      </c>
      <c r="CN137" s="6">
        <f t="shared" si="74"/>
        <v>4239.8999999999996</v>
      </c>
    </row>
    <row r="138" spans="1:92" x14ac:dyDescent="0.25">
      <c r="A138" s="22">
        <v>136</v>
      </c>
      <c r="B138" s="23">
        <v>133</v>
      </c>
      <c r="C138" s="24" t="s">
        <v>14</v>
      </c>
      <c r="D138" s="53" t="s">
        <v>1204</v>
      </c>
      <c r="E138" s="23">
        <v>403701</v>
      </c>
      <c r="F138" s="23">
        <v>1000000496</v>
      </c>
      <c r="G138" s="24" t="s">
        <v>1205</v>
      </c>
      <c r="H138" s="71" t="str">
        <f t="shared" si="61"/>
        <v>100339-1000000496</v>
      </c>
      <c r="I138" s="23">
        <v>100339</v>
      </c>
      <c r="J138" s="24" t="s">
        <v>1177</v>
      </c>
      <c r="K138" s="24" t="s">
        <v>19</v>
      </c>
      <c r="L138" s="24" t="s">
        <v>125</v>
      </c>
      <c r="M138" s="24" t="s">
        <v>21</v>
      </c>
      <c r="N138" s="25">
        <v>45108</v>
      </c>
      <c r="O138" s="25">
        <v>45473</v>
      </c>
      <c r="P138" s="10"/>
      <c r="Q138" s="10"/>
      <c r="R138" s="10"/>
      <c r="S138" s="11" t="s">
        <v>1703</v>
      </c>
      <c r="T138" s="14"/>
      <c r="U138" s="14"/>
      <c r="V138" s="14"/>
      <c r="W138" s="14"/>
      <c r="X138" s="18">
        <v>39.75</v>
      </c>
      <c r="Y138" s="18">
        <v>4.75</v>
      </c>
      <c r="Z138" s="18"/>
      <c r="AA138" s="18"/>
      <c r="AB138" s="6"/>
      <c r="AC138" s="26">
        <v>5150</v>
      </c>
      <c r="AD138" s="26"/>
      <c r="AE138" s="26">
        <v>86</v>
      </c>
      <c r="AF138" s="26">
        <v>26</v>
      </c>
      <c r="AG138" s="26">
        <v>71</v>
      </c>
      <c r="AH138" s="26"/>
      <c r="AI138" s="26"/>
      <c r="AJ138" s="26">
        <v>1</v>
      </c>
      <c r="AK138" s="26"/>
      <c r="AL138" s="26"/>
      <c r="AM138" s="26">
        <v>90</v>
      </c>
      <c r="AN138" s="26"/>
      <c r="AO138" s="26">
        <v>55</v>
      </c>
      <c r="AP138" s="26">
        <v>5</v>
      </c>
      <c r="AQ138" s="26"/>
      <c r="AR138" s="26">
        <v>10</v>
      </c>
      <c r="AS138" s="26">
        <v>1</v>
      </c>
      <c r="AT138" s="26"/>
      <c r="AU138" s="26"/>
      <c r="AV138" s="26"/>
      <c r="AW138" s="26">
        <v>555</v>
      </c>
      <c r="AX138" s="26">
        <v>40</v>
      </c>
      <c r="AY138" s="26"/>
      <c r="AZ138" s="26">
        <v>58</v>
      </c>
      <c r="BA138" s="26"/>
      <c r="BB138" s="26">
        <v>8</v>
      </c>
      <c r="BC138" s="26">
        <v>15</v>
      </c>
      <c r="BD138" s="26"/>
      <c r="BE138" s="26">
        <v>12</v>
      </c>
      <c r="BF138" s="26">
        <v>136</v>
      </c>
      <c r="BG138" s="26">
        <v>253</v>
      </c>
      <c r="BH138" s="26">
        <f t="shared" si="62"/>
        <v>1422</v>
      </c>
      <c r="BI138" s="6">
        <f t="shared" si="55"/>
        <v>44.5</v>
      </c>
      <c r="BJ138" s="6">
        <f t="shared" si="63"/>
        <v>55.26</v>
      </c>
      <c r="BL138" s="48">
        <f>VLOOKUP(H138,[1]NOI!F:K,6,FALSE)*-1</f>
        <v>-7.4</v>
      </c>
      <c r="BM138" s="6">
        <f t="shared" si="64"/>
        <v>47.86</v>
      </c>
      <c r="BN138" s="6">
        <f t="shared" si="65"/>
        <v>10.759999999999998</v>
      </c>
      <c r="BO138" s="82">
        <f t="shared" si="66"/>
        <v>0.19471588852696342</v>
      </c>
      <c r="BP138" s="6">
        <f t="shared" si="57"/>
        <v>229175</v>
      </c>
      <c r="BQ138" s="6">
        <f t="shared" si="58"/>
        <v>284589</v>
      </c>
      <c r="BU138" s="6">
        <f t="shared" si="67"/>
        <v>58.15</v>
      </c>
      <c r="BW138" s="48">
        <f t="shared" si="56"/>
        <v>-7.4</v>
      </c>
      <c r="BX138" s="6">
        <f t="shared" si="68"/>
        <v>50.75</v>
      </c>
      <c r="BY138" s="6">
        <f t="shared" si="69"/>
        <v>13.649999999999999</v>
      </c>
      <c r="BZ138" s="82">
        <f t="shared" si="70"/>
        <v>0.234737747205503</v>
      </c>
      <c r="CA138" s="6">
        <f t="shared" si="59"/>
        <v>229175</v>
      </c>
      <c r="CB138" s="6">
        <f t="shared" si="60"/>
        <v>299472.5</v>
      </c>
      <c r="CF138" s="82"/>
      <c r="CG138" s="6">
        <f t="shared" si="71"/>
        <v>63279</v>
      </c>
      <c r="CH138" s="6">
        <f t="shared" si="72"/>
        <v>78579.72</v>
      </c>
      <c r="CL138" s="82"/>
      <c r="CM138" s="6">
        <f t="shared" si="73"/>
        <v>63279</v>
      </c>
      <c r="CN138" s="6">
        <f t="shared" si="74"/>
        <v>82689.3</v>
      </c>
    </row>
    <row r="139" spans="1:92" x14ac:dyDescent="0.25">
      <c r="A139" s="22">
        <v>137</v>
      </c>
      <c r="B139" s="23">
        <v>134</v>
      </c>
      <c r="C139" s="24" t="s">
        <v>14</v>
      </c>
      <c r="D139" s="53" t="s">
        <v>1206</v>
      </c>
      <c r="E139" s="23">
        <v>403977</v>
      </c>
      <c r="F139" s="24" t="s">
        <v>1207</v>
      </c>
      <c r="G139" s="24" t="s">
        <v>1208</v>
      </c>
      <c r="H139" s="71" t="str">
        <f t="shared" si="61"/>
        <v>100339-MCX40</v>
      </c>
      <c r="I139" s="23">
        <v>100339</v>
      </c>
      <c r="J139" s="24" t="s">
        <v>1177</v>
      </c>
      <c r="K139" s="24" t="s">
        <v>19</v>
      </c>
      <c r="L139" s="24" t="s">
        <v>125</v>
      </c>
      <c r="M139" s="24" t="s">
        <v>21</v>
      </c>
      <c r="N139" s="25">
        <v>45108</v>
      </c>
      <c r="O139" s="25">
        <v>45473</v>
      </c>
      <c r="P139" s="10"/>
      <c r="Q139" s="10"/>
      <c r="R139" s="10"/>
      <c r="S139" s="11" t="s">
        <v>1703</v>
      </c>
      <c r="T139" s="14"/>
      <c r="U139" s="14"/>
      <c r="V139" s="14"/>
      <c r="W139" s="14"/>
      <c r="X139" s="18">
        <v>30.96</v>
      </c>
      <c r="Y139" s="18">
        <v>4.75</v>
      </c>
      <c r="Z139" s="18"/>
      <c r="AA139" s="18"/>
      <c r="AB139" s="6"/>
      <c r="AC139" s="26">
        <v>1074</v>
      </c>
      <c r="AD139" s="26"/>
      <c r="AE139" s="26"/>
      <c r="AF139" s="26"/>
      <c r="AG139" s="26"/>
      <c r="AH139" s="26"/>
      <c r="AI139" s="26"/>
      <c r="AJ139" s="26">
        <v>9</v>
      </c>
      <c r="AK139" s="26"/>
      <c r="AL139" s="26">
        <v>1</v>
      </c>
      <c r="AM139" s="26"/>
      <c r="AN139" s="26"/>
      <c r="AO139" s="26"/>
      <c r="AP139" s="26"/>
      <c r="AQ139" s="26"/>
      <c r="AR139" s="26"/>
      <c r="AS139" s="26">
        <v>1</v>
      </c>
      <c r="AT139" s="26"/>
      <c r="AU139" s="26"/>
      <c r="AV139" s="26"/>
      <c r="AW139" s="26"/>
      <c r="AX139" s="26"/>
      <c r="AY139" s="26"/>
      <c r="AZ139" s="26"/>
      <c r="BA139" s="26"/>
      <c r="BB139" s="26"/>
      <c r="BC139" s="26">
        <v>114</v>
      </c>
      <c r="BD139" s="26"/>
      <c r="BE139" s="26"/>
      <c r="BF139" s="26">
        <v>22</v>
      </c>
      <c r="BG139" s="26"/>
      <c r="BH139" s="26">
        <f t="shared" si="62"/>
        <v>147</v>
      </c>
      <c r="BI139" s="6">
        <f t="shared" si="55"/>
        <v>35.71</v>
      </c>
      <c r="BJ139" s="6">
        <f t="shared" si="63"/>
        <v>44.35</v>
      </c>
      <c r="BL139" s="48">
        <f>VLOOKUP(H139,[1]NOI!F:K,6,FALSE)*-1</f>
        <v>-7.4</v>
      </c>
      <c r="BM139" s="6">
        <f t="shared" si="64"/>
        <v>36.950000000000003</v>
      </c>
      <c r="BN139" s="6">
        <f t="shared" si="65"/>
        <v>8.64</v>
      </c>
      <c r="BO139" s="82">
        <f t="shared" si="66"/>
        <v>0.19481397970687711</v>
      </c>
      <c r="BP139" s="6">
        <f t="shared" si="57"/>
        <v>38352.54</v>
      </c>
      <c r="BQ139" s="6">
        <f t="shared" si="58"/>
        <v>47631.9</v>
      </c>
      <c r="BU139" s="6">
        <f t="shared" si="67"/>
        <v>46.66</v>
      </c>
      <c r="BW139" s="48">
        <f t="shared" si="56"/>
        <v>-7.4</v>
      </c>
      <c r="BX139" s="6">
        <f t="shared" si="68"/>
        <v>39.26</v>
      </c>
      <c r="BY139" s="6">
        <f t="shared" si="69"/>
        <v>10.949999999999996</v>
      </c>
      <c r="BZ139" s="82">
        <f t="shared" si="70"/>
        <v>0.23467638234033425</v>
      </c>
      <c r="CA139" s="6">
        <f t="shared" si="59"/>
        <v>38352.54</v>
      </c>
      <c r="CB139" s="6">
        <f t="shared" si="60"/>
        <v>50112.84</v>
      </c>
      <c r="CF139" s="82"/>
      <c r="CG139" s="6">
        <f t="shared" si="71"/>
        <v>5249.37</v>
      </c>
      <c r="CH139" s="6">
        <f t="shared" si="72"/>
        <v>6519.45</v>
      </c>
      <c r="CL139" s="82"/>
      <c r="CM139" s="6">
        <f t="shared" si="73"/>
        <v>5249.37</v>
      </c>
      <c r="CN139" s="6">
        <f t="shared" si="74"/>
        <v>6859.0199999999995</v>
      </c>
    </row>
    <row r="140" spans="1:92" x14ac:dyDescent="0.25">
      <c r="A140" s="22">
        <v>138</v>
      </c>
      <c r="B140" s="23">
        <v>135</v>
      </c>
      <c r="C140" s="24" t="s">
        <v>14</v>
      </c>
      <c r="D140" s="53" t="s">
        <v>1209</v>
      </c>
      <c r="E140" s="23">
        <v>403978</v>
      </c>
      <c r="F140" s="24" t="s">
        <v>1210</v>
      </c>
      <c r="G140" s="24" t="s">
        <v>1211</v>
      </c>
      <c r="H140" s="71" t="str">
        <f t="shared" si="61"/>
        <v>100339-OIF01038A</v>
      </c>
      <c r="I140" s="23">
        <v>100339</v>
      </c>
      <c r="J140" s="24" t="s">
        <v>1177</v>
      </c>
      <c r="K140" s="24" t="s">
        <v>19</v>
      </c>
      <c r="L140" s="24" t="s">
        <v>1191</v>
      </c>
      <c r="M140" s="24" t="s">
        <v>21</v>
      </c>
      <c r="N140" s="25">
        <v>45108</v>
      </c>
      <c r="O140" s="25">
        <v>45473</v>
      </c>
      <c r="P140" s="10"/>
      <c r="Q140" s="10"/>
      <c r="R140" s="10"/>
      <c r="S140" s="11" t="s">
        <v>1703</v>
      </c>
      <c r="T140" s="14"/>
      <c r="U140" s="14"/>
      <c r="V140" s="14"/>
      <c r="W140" s="14"/>
      <c r="X140" s="18">
        <v>31</v>
      </c>
      <c r="Y140" s="18">
        <v>4.75</v>
      </c>
      <c r="Z140" s="18"/>
      <c r="AA140" s="18"/>
      <c r="AB140" s="6"/>
      <c r="AC140" s="26">
        <v>605</v>
      </c>
      <c r="AD140" s="26"/>
      <c r="AE140" s="26"/>
      <c r="AF140" s="26">
        <v>39</v>
      </c>
      <c r="AG140" s="26"/>
      <c r="AH140" s="26"/>
      <c r="AI140" s="26">
        <v>247</v>
      </c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>
        <v>11</v>
      </c>
      <c r="BG140" s="26"/>
      <c r="BH140" s="26">
        <f t="shared" si="62"/>
        <v>297</v>
      </c>
      <c r="BI140" s="6">
        <f t="shared" si="55"/>
        <v>35.75</v>
      </c>
      <c r="BJ140" s="6">
        <f t="shared" si="63"/>
        <v>44.39</v>
      </c>
      <c r="BL140" s="48">
        <f>VLOOKUP(H140,[1]NOI!F:K,6,FALSE)*-1</f>
        <v>-5.92</v>
      </c>
      <c r="BM140" s="6">
        <f t="shared" si="64"/>
        <v>38.47</v>
      </c>
      <c r="BN140" s="6">
        <f t="shared" si="65"/>
        <v>8.64</v>
      </c>
      <c r="BO140" s="82">
        <f t="shared" si="66"/>
        <v>0.19463843207929715</v>
      </c>
      <c r="BP140" s="6">
        <f t="shared" si="57"/>
        <v>21628.75</v>
      </c>
      <c r="BQ140" s="6">
        <f t="shared" si="58"/>
        <v>26855.95</v>
      </c>
      <c r="BU140" s="6">
        <f t="shared" si="67"/>
        <v>46.72</v>
      </c>
      <c r="BW140" s="48">
        <f t="shared" si="56"/>
        <v>-5.92</v>
      </c>
      <c r="BX140" s="6">
        <f t="shared" si="68"/>
        <v>40.799999999999997</v>
      </c>
      <c r="BY140" s="6">
        <f t="shared" si="69"/>
        <v>10.969999999999999</v>
      </c>
      <c r="BZ140" s="82">
        <f t="shared" si="70"/>
        <v>0.23480308219178081</v>
      </c>
      <c r="CA140" s="6">
        <f t="shared" si="59"/>
        <v>21628.75</v>
      </c>
      <c r="CB140" s="6">
        <f t="shared" si="60"/>
        <v>28265.599999999999</v>
      </c>
      <c r="CF140" s="82"/>
      <c r="CG140" s="6">
        <f t="shared" si="71"/>
        <v>10617.75</v>
      </c>
      <c r="CH140" s="6">
        <f t="shared" si="72"/>
        <v>13183.83</v>
      </c>
      <c r="CL140" s="82"/>
      <c r="CM140" s="6">
        <f t="shared" si="73"/>
        <v>10617.75</v>
      </c>
      <c r="CN140" s="6">
        <f t="shared" si="74"/>
        <v>13875.84</v>
      </c>
    </row>
    <row r="141" spans="1:92" x14ac:dyDescent="0.25">
      <c r="A141" s="22">
        <v>139</v>
      </c>
      <c r="B141" s="23">
        <v>136</v>
      </c>
      <c r="C141" s="24" t="s">
        <v>14</v>
      </c>
      <c r="D141" s="53" t="s">
        <v>1212</v>
      </c>
      <c r="E141" s="23">
        <v>405282</v>
      </c>
      <c r="F141" s="23">
        <v>1000002789</v>
      </c>
      <c r="G141" s="24" t="s">
        <v>1213</v>
      </c>
      <c r="H141" s="71" t="str">
        <f t="shared" si="61"/>
        <v>100339-1000002789</v>
      </c>
      <c r="I141" s="23">
        <v>100339</v>
      </c>
      <c r="J141" s="24" t="s">
        <v>1177</v>
      </c>
      <c r="K141" s="24" t="s">
        <v>19</v>
      </c>
      <c r="L141" s="24" t="s">
        <v>125</v>
      </c>
      <c r="M141" s="24" t="s">
        <v>21</v>
      </c>
      <c r="N141" s="25">
        <v>45108</v>
      </c>
      <c r="O141" s="25">
        <v>45473</v>
      </c>
      <c r="P141" s="10"/>
      <c r="Q141" s="10"/>
      <c r="R141" s="10"/>
      <c r="S141" s="11" t="s">
        <v>1703</v>
      </c>
      <c r="T141" s="14"/>
      <c r="U141" s="14"/>
      <c r="V141" s="14"/>
      <c r="W141" s="14"/>
      <c r="X141" s="18">
        <v>45.45</v>
      </c>
      <c r="Y141" s="18">
        <v>4.75</v>
      </c>
      <c r="Z141" s="18"/>
      <c r="AA141" s="18"/>
      <c r="AB141" s="6"/>
      <c r="AC141" s="26">
        <v>9100</v>
      </c>
      <c r="AD141" s="26"/>
      <c r="AE141" s="26">
        <v>6</v>
      </c>
      <c r="AF141" s="26">
        <v>204</v>
      </c>
      <c r="AG141" s="26">
        <v>195</v>
      </c>
      <c r="AH141" s="26">
        <v>109</v>
      </c>
      <c r="AI141" s="26"/>
      <c r="AJ141" s="26">
        <v>1</v>
      </c>
      <c r="AK141" s="26">
        <v>72</v>
      </c>
      <c r="AL141" s="26">
        <v>3</v>
      </c>
      <c r="AM141" s="26"/>
      <c r="AN141" s="26"/>
      <c r="AO141" s="26">
        <v>56</v>
      </c>
      <c r="AP141" s="26"/>
      <c r="AQ141" s="26"/>
      <c r="AR141" s="26">
        <v>3</v>
      </c>
      <c r="AS141" s="26">
        <v>105</v>
      </c>
      <c r="AT141" s="26"/>
      <c r="AU141" s="26"/>
      <c r="AV141" s="26">
        <v>30</v>
      </c>
      <c r="AW141" s="26"/>
      <c r="AX141" s="26"/>
      <c r="AY141" s="26"/>
      <c r="AZ141" s="26"/>
      <c r="BA141" s="26">
        <v>4</v>
      </c>
      <c r="BB141" s="26">
        <v>29</v>
      </c>
      <c r="BC141" s="26"/>
      <c r="BD141" s="26"/>
      <c r="BE141" s="26"/>
      <c r="BF141" s="26"/>
      <c r="BG141" s="26"/>
      <c r="BH141" s="26">
        <f t="shared" si="62"/>
        <v>817</v>
      </c>
      <c r="BI141" s="6">
        <f t="shared" si="55"/>
        <v>50.2</v>
      </c>
      <c r="BJ141" s="6">
        <f t="shared" si="63"/>
        <v>62.35</v>
      </c>
      <c r="BL141" s="48">
        <f>VLOOKUP(H141,[1]NOI!F:K,6,FALSE)*-1</f>
        <v>-7.4</v>
      </c>
      <c r="BM141" s="6">
        <f t="shared" si="64"/>
        <v>54.95</v>
      </c>
      <c r="BN141" s="6">
        <f t="shared" si="65"/>
        <v>12.149999999999999</v>
      </c>
      <c r="BO141" s="82">
        <f t="shared" si="66"/>
        <v>0.19486768243785083</v>
      </c>
      <c r="BP141" s="6">
        <f t="shared" si="57"/>
        <v>456820</v>
      </c>
      <c r="BQ141" s="6">
        <f t="shared" si="58"/>
        <v>567385</v>
      </c>
      <c r="BU141" s="6">
        <f t="shared" si="67"/>
        <v>65.61</v>
      </c>
      <c r="BW141" s="48">
        <f t="shared" si="56"/>
        <v>-7.4</v>
      </c>
      <c r="BX141" s="6">
        <f t="shared" si="68"/>
        <v>58.21</v>
      </c>
      <c r="BY141" s="6">
        <f t="shared" si="69"/>
        <v>15.409999999999997</v>
      </c>
      <c r="BZ141" s="82">
        <f t="shared" si="70"/>
        <v>0.23487273281511958</v>
      </c>
      <c r="CA141" s="6">
        <f t="shared" si="59"/>
        <v>456820</v>
      </c>
      <c r="CB141" s="6">
        <f t="shared" si="60"/>
        <v>597051</v>
      </c>
      <c r="CF141" s="82"/>
      <c r="CG141" s="6">
        <f t="shared" si="71"/>
        <v>41013.4</v>
      </c>
      <c r="CH141" s="6">
        <f t="shared" si="72"/>
        <v>50939.950000000004</v>
      </c>
      <c r="CL141" s="82"/>
      <c r="CM141" s="6">
        <f t="shared" si="73"/>
        <v>41013.4</v>
      </c>
      <c r="CN141" s="6">
        <f t="shared" si="74"/>
        <v>53603.37</v>
      </c>
    </row>
    <row r="142" spans="1:92" x14ac:dyDescent="0.25">
      <c r="A142" s="22">
        <v>140</v>
      </c>
      <c r="B142" s="23">
        <v>137</v>
      </c>
      <c r="C142" s="24" t="s">
        <v>14</v>
      </c>
      <c r="D142" s="53" t="s">
        <v>1214</v>
      </c>
      <c r="E142" s="23">
        <v>406502</v>
      </c>
      <c r="F142" s="23">
        <v>1000007470</v>
      </c>
      <c r="G142" s="24" t="s">
        <v>1215</v>
      </c>
      <c r="H142" s="71" t="str">
        <f t="shared" si="61"/>
        <v>100339-1000007470</v>
      </c>
      <c r="I142" s="23">
        <v>100339</v>
      </c>
      <c r="J142" s="24" t="s">
        <v>1177</v>
      </c>
      <c r="K142" s="24" t="s">
        <v>19</v>
      </c>
      <c r="L142" s="24" t="s">
        <v>125</v>
      </c>
      <c r="M142" s="24" t="s">
        <v>21</v>
      </c>
      <c r="N142" s="25">
        <v>45108</v>
      </c>
      <c r="O142" s="25">
        <v>45473</v>
      </c>
      <c r="P142" s="10"/>
      <c r="Q142" s="10"/>
      <c r="R142" s="10"/>
      <c r="S142" s="11" t="s">
        <v>1703</v>
      </c>
      <c r="T142" s="14"/>
      <c r="U142" s="14"/>
      <c r="V142" s="14"/>
      <c r="W142" s="14"/>
      <c r="X142" s="18">
        <v>43.99</v>
      </c>
      <c r="Y142" s="18">
        <v>4.75</v>
      </c>
      <c r="Z142" s="18"/>
      <c r="AA142" s="18"/>
      <c r="AB142" s="6"/>
      <c r="AC142" s="26">
        <v>300</v>
      </c>
      <c r="AD142" s="26"/>
      <c r="AE142" s="26">
        <v>5</v>
      </c>
      <c r="AF142" s="26"/>
      <c r="AG142" s="26">
        <v>32</v>
      </c>
      <c r="AH142" s="26"/>
      <c r="AI142" s="26"/>
      <c r="AJ142" s="26"/>
      <c r="AK142" s="26"/>
      <c r="AL142" s="26"/>
      <c r="AM142" s="26"/>
      <c r="AN142" s="26"/>
      <c r="AO142" s="26">
        <v>283</v>
      </c>
      <c r="AP142" s="26">
        <v>4</v>
      </c>
      <c r="AQ142" s="26"/>
      <c r="AR142" s="26">
        <v>4</v>
      </c>
      <c r="AS142" s="26"/>
      <c r="AT142" s="26"/>
      <c r="AU142" s="26"/>
      <c r="AV142" s="26"/>
      <c r="AW142" s="26"/>
      <c r="AX142" s="26"/>
      <c r="AY142" s="26"/>
      <c r="AZ142" s="26">
        <v>28</v>
      </c>
      <c r="BA142" s="26"/>
      <c r="BB142" s="26"/>
      <c r="BC142" s="26"/>
      <c r="BD142" s="26"/>
      <c r="BE142" s="26"/>
      <c r="BF142" s="26"/>
      <c r="BG142" s="26"/>
      <c r="BH142" s="26">
        <f t="shared" si="62"/>
        <v>356</v>
      </c>
      <c r="BI142" s="6">
        <f t="shared" si="55"/>
        <v>48.74</v>
      </c>
      <c r="BJ142" s="6">
        <f t="shared" si="63"/>
        <v>60.53</v>
      </c>
      <c r="BL142" s="48">
        <f>VLOOKUP(H142,[1]NOI!F:K,6,FALSE)*-1</f>
        <v>-7.4</v>
      </c>
      <c r="BM142" s="6">
        <f t="shared" si="64"/>
        <v>53.13</v>
      </c>
      <c r="BN142" s="6">
        <f t="shared" si="65"/>
        <v>11.79</v>
      </c>
      <c r="BO142" s="82">
        <f t="shared" si="66"/>
        <v>0.1947794482075004</v>
      </c>
      <c r="BP142" s="6">
        <f t="shared" si="57"/>
        <v>14622</v>
      </c>
      <c r="BQ142" s="6">
        <f t="shared" si="58"/>
        <v>18159</v>
      </c>
      <c r="BU142" s="6">
        <f t="shared" si="67"/>
        <v>63.699999999999996</v>
      </c>
      <c r="BW142" s="48">
        <f t="shared" si="56"/>
        <v>-7.4</v>
      </c>
      <c r="BX142" s="6">
        <f t="shared" si="68"/>
        <v>56.3</v>
      </c>
      <c r="BY142" s="6">
        <f t="shared" si="69"/>
        <v>14.959999999999994</v>
      </c>
      <c r="BZ142" s="82">
        <f t="shared" si="70"/>
        <v>0.23485086342229192</v>
      </c>
      <c r="CA142" s="6">
        <f t="shared" si="59"/>
        <v>14622</v>
      </c>
      <c r="CB142" s="6">
        <f t="shared" si="60"/>
        <v>19110</v>
      </c>
      <c r="CF142" s="82"/>
      <c r="CG142" s="6">
        <f t="shared" si="71"/>
        <v>17351.440000000002</v>
      </c>
      <c r="CH142" s="6">
        <f t="shared" si="72"/>
        <v>21548.68</v>
      </c>
      <c r="CL142" s="82"/>
      <c r="CM142" s="6">
        <f t="shared" si="73"/>
        <v>17351.440000000002</v>
      </c>
      <c r="CN142" s="6">
        <f t="shared" si="74"/>
        <v>22677.199999999997</v>
      </c>
    </row>
    <row r="143" spans="1:92" x14ac:dyDescent="0.25">
      <c r="A143" s="22">
        <v>141</v>
      </c>
      <c r="B143" s="23">
        <v>138</v>
      </c>
      <c r="C143" s="24" t="s">
        <v>14</v>
      </c>
      <c r="D143" s="53" t="s">
        <v>1216</v>
      </c>
      <c r="E143" s="23">
        <v>406512</v>
      </c>
      <c r="F143" s="23">
        <v>1000004309</v>
      </c>
      <c r="G143" s="24" t="s">
        <v>1217</v>
      </c>
      <c r="H143" s="71" t="str">
        <f t="shared" si="61"/>
        <v>100339-1000004309</v>
      </c>
      <c r="I143" s="23">
        <v>100339</v>
      </c>
      <c r="J143" s="24" t="s">
        <v>1177</v>
      </c>
      <c r="K143" s="24" t="s">
        <v>19</v>
      </c>
      <c r="L143" s="24" t="s">
        <v>1218</v>
      </c>
      <c r="M143" s="24" t="s">
        <v>21</v>
      </c>
      <c r="N143" s="25">
        <v>45108</v>
      </c>
      <c r="O143" s="25">
        <v>45473</v>
      </c>
      <c r="P143" s="10"/>
      <c r="Q143" s="10"/>
      <c r="R143" s="10"/>
      <c r="S143" s="11" t="s">
        <v>1703</v>
      </c>
      <c r="T143" s="14"/>
      <c r="U143" s="14"/>
      <c r="V143" s="14"/>
      <c r="W143" s="14"/>
      <c r="X143" s="18">
        <v>32.15</v>
      </c>
      <c r="Y143" s="18">
        <v>4.75</v>
      </c>
      <c r="Z143" s="18"/>
      <c r="AA143" s="18"/>
      <c r="AB143" s="6"/>
      <c r="AC143" s="26">
        <v>793</v>
      </c>
      <c r="AD143" s="26"/>
      <c r="AE143" s="26"/>
      <c r="AF143" s="26"/>
      <c r="AG143" s="26">
        <v>14</v>
      </c>
      <c r="AH143" s="26"/>
      <c r="AI143" s="26"/>
      <c r="AJ143" s="26"/>
      <c r="AK143" s="26"/>
      <c r="AL143" s="26"/>
      <c r="AM143" s="26"/>
      <c r="AN143" s="26"/>
      <c r="AO143" s="26"/>
      <c r="AP143" s="26">
        <v>5</v>
      </c>
      <c r="AQ143" s="26"/>
      <c r="AR143" s="26"/>
      <c r="AS143" s="26"/>
      <c r="AT143" s="26"/>
      <c r="AU143" s="26"/>
      <c r="AV143" s="26"/>
      <c r="AW143" s="26"/>
      <c r="AX143" s="26">
        <v>17</v>
      </c>
      <c r="AY143" s="26"/>
      <c r="AZ143" s="26">
        <v>22</v>
      </c>
      <c r="BA143" s="26"/>
      <c r="BB143" s="26"/>
      <c r="BC143" s="26"/>
      <c r="BD143" s="26"/>
      <c r="BE143" s="26"/>
      <c r="BF143" s="26">
        <v>364</v>
      </c>
      <c r="BG143" s="26"/>
      <c r="BH143" s="26">
        <f t="shared" si="62"/>
        <v>422</v>
      </c>
      <c r="BI143" s="6">
        <f t="shared" si="55"/>
        <v>36.9</v>
      </c>
      <c r="BJ143" s="6">
        <f t="shared" si="63"/>
        <v>45.82</v>
      </c>
      <c r="BL143" s="48">
        <f>VLOOKUP(H143,[1]NOI!F:K,6,FALSE)*-1</f>
        <v>-5.51</v>
      </c>
      <c r="BM143" s="6">
        <f t="shared" si="64"/>
        <v>40.31</v>
      </c>
      <c r="BN143" s="6">
        <f t="shared" si="65"/>
        <v>8.9200000000000017</v>
      </c>
      <c r="BO143" s="82">
        <f t="shared" si="66"/>
        <v>0.19467481449148846</v>
      </c>
      <c r="BP143" s="6">
        <f t="shared" si="57"/>
        <v>29261.699999999997</v>
      </c>
      <c r="BQ143" s="6">
        <f t="shared" si="58"/>
        <v>36335.26</v>
      </c>
      <c r="BU143" s="6">
        <f t="shared" si="67"/>
        <v>48.22</v>
      </c>
      <c r="BW143" s="48">
        <f t="shared" si="56"/>
        <v>-5.51</v>
      </c>
      <c r="BX143" s="6">
        <f t="shared" si="68"/>
        <v>42.71</v>
      </c>
      <c r="BY143" s="6">
        <f t="shared" si="69"/>
        <v>11.32</v>
      </c>
      <c r="BZ143" s="82">
        <f t="shared" si="70"/>
        <v>0.23475736209041892</v>
      </c>
      <c r="CA143" s="6">
        <f t="shared" si="59"/>
        <v>29261.699999999997</v>
      </c>
      <c r="CB143" s="6">
        <f t="shared" si="60"/>
        <v>38238.46</v>
      </c>
      <c r="CF143" s="82"/>
      <c r="CG143" s="6">
        <f t="shared" si="71"/>
        <v>15571.8</v>
      </c>
      <c r="CH143" s="6">
        <f t="shared" si="72"/>
        <v>19336.04</v>
      </c>
      <c r="CL143" s="82"/>
      <c r="CM143" s="6">
        <f t="shared" si="73"/>
        <v>15571.8</v>
      </c>
      <c r="CN143" s="6">
        <f t="shared" si="74"/>
        <v>20348.84</v>
      </c>
    </row>
    <row r="144" spans="1:92" x14ac:dyDescent="0.25">
      <c r="A144" s="22">
        <v>142</v>
      </c>
      <c r="B144" s="23">
        <v>139</v>
      </c>
      <c r="C144" s="24" t="s">
        <v>14</v>
      </c>
      <c r="D144" s="53" t="s">
        <v>1219</v>
      </c>
      <c r="E144" s="23">
        <v>403931</v>
      </c>
      <c r="F144" s="23">
        <v>75012</v>
      </c>
      <c r="G144" s="24" t="s">
        <v>1220</v>
      </c>
      <c r="H144" s="71" t="str">
        <f t="shared" si="61"/>
        <v>100345-75012</v>
      </c>
      <c r="I144" s="23">
        <v>100345</v>
      </c>
      <c r="J144" s="24" t="s">
        <v>1221</v>
      </c>
      <c r="K144" s="24" t="s">
        <v>19</v>
      </c>
      <c r="L144" s="24" t="s">
        <v>1222</v>
      </c>
      <c r="M144" s="24" t="s">
        <v>21</v>
      </c>
      <c r="N144" s="25">
        <v>45108</v>
      </c>
      <c r="O144" s="25">
        <v>45473</v>
      </c>
      <c r="P144" s="10"/>
      <c r="Q144" s="10"/>
      <c r="R144" s="10"/>
      <c r="S144" s="11"/>
      <c r="T144" s="14"/>
      <c r="U144" s="14"/>
      <c r="V144" s="14">
        <v>43.57</v>
      </c>
      <c r="W144" s="14"/>
      <c r="X144" s="18"/>
      <c r="Y144" s="18"/>
      <c r="Z144" s="18"/>
      <c r="AA144" s="18"/>
      <c r="AB144" s="6"/>
      <c r="AC144" s="26">
        <v>1738</v>
      </c>
      <c r="AD144" s="26"/>
      <c r="AE144" s="26">
        <v>2</v>
      </c>
      <c r="AF144" s="26"/>
      <c r="AG144" s="26">
        <v>15</v>
      </c>
      <c r="AH144" s="26"/>
      <c r="AI144" s="26"/>
      <c r="AJ144" s="26">
        <v>6</v>
      </c>
      <c r="AK144" s="26">
        <v>222</v>
      </c>
      <c r="AL144" s="26"/>
      <c r="AM144" s="26"/>
      <c r="AN144" s="26"/>
      <c r="AO144" s="26"/>
      <c r="AP144" s="26">
        <v>13</v>
      </c>
      <c r="AQ144" s="26"/>
      <c r="AR144" s="26"/>
      <c r="AS144" s="26">
        <v>589</v>
      </c>
      <c r="AT144" s="26"/>
      <c r="AU144" s="26">
        <v>26</v>
      </c>
      <c r="AV144" s="26"/>
      <c r="AW144" s="26"/>
      <c r="AX144" s="26"/>
      <c r="AY144" s="26">
        <v>45</v>
      </c>
      <c r="AZ144" s="26"/>
      <c r="BA144" s="26"/>
      <c r="BB144" s="26">
        <v>5</v>
      </c>
      <c r="BC144" s="26"/>
      <c r="BD144" s="26"/>
      <c r="BE144" s="26">
        <v>50</v>
      </c>
      <c r="BF144" s="26"/>
      <c r="BG144" s="26"/>
      <c r="BH144" s="26">
        <f t="shared" si="62"/>
        <v>973</v>
      </c>
      <c r="BI144" s="6">
        <f>V144</f>
        <v>43.57</v>
      </c>
      <c r="BJ144" s="6">
        <f t="shared" si="63"/>
        <v>54.11</v>
      </c>
      <c r="BM144" s="6">
        <f t="shared" si="64"/>
        <v>54.11</v>
      </c>
      <c r="BN144" s="6">
        <f t="shared" si="65"/>
        <v>10.54</v>
      </c>
      <c r="BO144" s="82">
        <f t="shared" si="66"/>
        <v>0.19478839401219736</v>
      </c>
      <c r="BP144" s="6">
        <f t="shared" si="57"/>
        <v>75724.66</v>
      </c>
      <c r="BQ144" s="6">
        <f t="shared" si="58"/>
        <v>94043.18</v>
      </c>
      <c r="BU144" s="6">
        <f t="shared" si="67"/>
        <v>56.94</v>
      </c>
      <c r="BX144" s="6">
        <f t="shared" si="68"/>
        <v>56.94</v>
      </c>
      <c r="BY144" s="6">
        <f t="shared" si="69"/>
        <v>13.369999999999997</v>
      </c>
      <c r="BZ144" s="82">
        <f t="shared" si="70"/>
        <v>0.23480857042500874</v>
      </c>
      <c r="CA144" s="6">
        <f t="shared" si="59"/>
        <v>75724.66</v>
      </c>
      <c r="CB144" s="6">
        <f t="shared" si="60"/>
        <v>98961.72</v>
      </c>
      <c r="CF144" s="82"/>
      <c r="CG144" s="6">
        <f t="shared" si="71"/>
        <v>42393.61</v>
      </c>
      <c r="CH144" s="6">
        <f t="shared" si="72"/>
        <v>52649.03</v>
      </c>
      <c r="CL144" s="82"/>
      <c r="CM144" s="6">
        <f t="shared" si="73"/>
        <v>42393.61</v>
      </c>
      <c r="CN144" s="6">
        <f t="shared" si="74"/>
        <v>55402.619999999995</v>
      </c>
    </row>
    <row r="145" spans="1:92" x14ac:dyDescent="0.25">
      <c r="A145" s="22">
        <v>143</v>
      </c>
      <c r="B145" s="23">
        <v>140</v>
      </c>
      <c r="C145" s="24" t="s">
        <v>14</v>
      </c>
      <c r="D145" s="53" t="s">
        <v>1223</v>
      </c>
      <c r="E145" s="23">
        <v>403932</v>
      </c>
      <c r="F145" s="23">
        <v>75010</v>
      </c>
      <c r="G145" s="24" t="s">
        <v>1224</v>
      </c>
      <c r="H145" s="71" t="str">
        <f t="shared" si="61"/>
        <v>100345-75010</v>
      </c>
      <c r="I145" s="23">
        <v>100345</v>
      </c>
      <c r="J145" s="24" t="s">
        <v>1221</v>
      </c>
      <c r="K145" s="24" t="s">
        <v>19</v>
      </c>
      <c r="L145" s="24" t="s">
        <v>1222</v>
      </c>
      <c r="M145" s="24" t="s">
        <v>21</v>
      </c>
      <c r="N145" s="25">
        <v>45108</v>
      </c>
      <c r="O145" s="25">
        <v>45473</v>
      </c>
      <c r="P145" s="10"/>
      <c r="Q145" s="10"/>
      <c r="R145" s="10"/>
      <c r="S145" s="11"/>
      <c r="T145" s="14"/>
      <c r="U145" s="14"/>
      <c r="V145" s="14"/>
      <c r="W145" s="14"/>
      <c r="X145" s="18"/>
      <c r="Y145" s="18"/>
      <c r="Z145" s="18"/>
      <c r="AA145" s="18"/>
      <c r="AB145" s="6"/>
      <c r="AC145" s="26">
        <v>939</v>
      </c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>
        <v>41</v>
      </c>
      <c r="AR145" s="26"/>
      <c r="AS145" s="26">
        <v>96</v>
      </c>
      <c r="AT145" s="26">
        <v>4</v>
      </c>
      <c r="AU145" s="26">
        <v>1</v>
      </c>
      <c r="AV145" s="26"/>
      <c r="AW145" s="26"/>
      <c r="AX145" s="26"/>
      <c r="AY145" s="26"/>
      <c r="AZ145" s="26"/>
      <c r="BA145" s="26">
        <v>6</v>
      </c>
      <c r="BB145" s="26"/>
      <c r="BC145" s="26"/>
      <c r="BD145" s="26"/>
      <c r="BE145" s="26"/>
      <c r="BF145" s="26">
        <v>31</v>
      </c>
      <c r="BG145" s="26"/>
      <c r="BH145" s="26">
        <f t="shared" si="62"/>
        <v>179</v>
      </c>
      <c r="BI145" s="77" t="s">
        <v>1666</v>
      </c>
      <c r="BJ145" s="77" t="s">
        <v>1666</v>
      </c>
      <c r="BO145" s="78"/>
      <c r="BU145" s="77" t="s">
        <v>1666</v>
      </c>
      <c r="CF145" s="77" t="s">
        <v>1666</v>
      </c>
      <c r="CL145" s="77" t="s">
        <v>1666</v>
      </c>
    </row>
    <row r="146" spans="1:92" x14ac:dyDescent="0.25">
      <c r="A146" s="22">
        <v>144</v>
      </c>
      <c r="B146" s="23">
        <v>141</v>
      </c>
      <c r="C146" s="24" t="s">
        <v>14</v>
      </c>
      <c r="D146" s="53" t="s">
        <v>1225</v>
      </c>
      <c r="E146" s="23">
        <v>403934</v>
      </c>
      <c r="F146" s="23">
        <v>75015</v>
      </c>
      <c r="G146" s="24" t="s">
        <v>1226</v>
      </c>
      <c r="H146" s="71" t="str">
        <f t="shared" si="61"/>
        <v>100345-75015</v>
      </c>
      <c r="I146" s="23">
        <v>100345</v>
      </c>
      <c r="J146" s="24" t="s">
        <v>1221</v>
      </c>
      <c r="K146" s="24" t="s">
        <v>19</v>
      </c>
      <c r="L146" s="24" t="s">
        <v>1227</v>
      </c>
      <c r="M146" s="24" t="s">
        <v>21</v>
      </c>
      <c r="N146" s="25">
        <v>45108</v>
      </c>
      <c r="O146" s="25">
        <v>45473</v>
      </c>
      <c r="P146" s="10"/>
      <c r="Q146" s="10"/>
      <c r="R146" s="10"/>
      <c r="S146" s="11"/>
      <c r="T146" s="14"/>
      <c r="U146" s="14"/>
      <c r="V146" s="14">
        <v>74.77</v>
      </c>
      <c r="W146" s="14"/>
      <c r="X146" s="18"/>
      <c r="Y146" s="18"/>
      <c r="Z146" s="18"/>
      <c r="AA146" s="18"/>
      <c r="AB146" s="6"/>
      <c r="AC146" s="26">
        <v>571</v>
      </c>
      <c r="AD146" s="26"/>
      <c r="AE146" s="26"/>
      <c r="AF146" s="26"/>
      <c r="AG146" s="26">
        <v>9</v>
      </c>
      <c r="AH146" s="26"/>
      <c r="AI146" s="26"/>
      <c r="AJ146" s="26">
        <v>42</v>
      </c>
      <c r="AK146" s="26">
        <v>131</v>
      </c>
      <c r="AL146" s="26"/>
      <c r="AM146" s="26"/>
      <c r="AN146" s="26"/>
      <c r="AO146" s="26"/>
      <c r="AP146" s="26"/>
      <c r="AQ146" s="26"/>
      <c r="AR146" s="26">
        <v>59</v>
      </c>
      <c r="AS146" s="26">
        <v>3</v>
      </c>
      <c r="AT146" s="26"/>
      <c r="AU146" s="26">
        <v>9</v>
      </c>
      <c r="AV146" s="26">
        <v>10</v>
      </c>
      <c r="AW146" s="26"/>
      <c r="AX146" s="26"/>
      <c r="AY146" s="26">
        <v>205</v>
      </c>
      <c r="AZ146" s="26"/>
      <c r="BA146" s="26">
        <v>16</v>
      </c>
      <c r="BB146" s="26"/>
      <c r="BC146" s="26"/>
      <c r="BD146" s="26"/>
      <c r="BE146" s="26"/>
      <c r="BF146" s="26">
        <v>40</v>
      </c>
      <c r="BG146" s="26">
        <v>22</v>
      </c>
      <c r="BH146" s="26">
        <f t="shared" si="62"/>
        <v>546</v>
      </c>
      <c r="BI146" s="6">
        <f>V146</f>
        <v>74.77</v>
      </c>
      <c r="BJ146" s="6">
        <f t="shared" ref="BJ146:BJ209" si="75">ROUNDUP(((BI146/0.805)-0.02),2)</f>
        <v>92.87</v>
      </c>
      <c r="BM146" s="6">
        <f t="shared" si="64"/>
        <v>92.87</v>
      </c>
      <c r="BN146" s="6">
        <f t="shared" si="65"/>
        <v>18.100000000000009</v>
      </c>
      <c r="BO146" s="82">
        <f t="shared" si="66"/>
        <v>0.19489609131043403</v>
      </c>
      <c r="BP146" s="6">
        <f t="shared" ref="BP146:BP209" si="76">BI146*AC146</f>
        <v>42693.67</v>
      </c>
      <c r="BQ146" s="6">
        <f t="shared" ref="BQ146:BQ209" si="77">(BJ146+BK146)*AC146</f>
        <v>53028.770000000004</v>
      </c>
      <c r="BU146" s="6">
        <f t="shared" ref="BU146:BU209" si="78">ROUNDUP(((BI146/0.765)-0.02),2)</f>
        <v>97.72</v>
      </c>
      <c r="BX146" s="6">
        <f t="shared" ref="BX146:BX209" si="79">BU146+BV146+BW146</f>
        <v>97.72</v>
      </c>
      <c r="BY146" s="6">
        <f t="shared" ref="BY146:BY209" si="80">(BU146+BV146)-BI146</f>
        <v>22.950000000000003</v>
      </c>
      <c r="BZ146" s="82">
        <f t="shared" ref="BZ146:BZ209" si="81">((BU146+BV146)-BI146)/(BU146+BV146)</f>
        <v>0.23485468686041755</v>
      </c>
      <c r="CA146" s="6">
        <f t="shared" ref="CA146:CA209" si="82">(BI146*AC146)</f>
        <v>42693.67</v>
      </c>
      <c r="CB146" s="6">
        <f t="shared" ref="CB146:CB209" si="83">(BU146+BV146)*AC146</f>
        <v>55798.12</v>
      </c>
      <c r="CF146" s="82"/>
      <c r="CG146" s="6">
        <f t="shared" ref="CG146:CG209" si="84">BI146*BH146</f>
        <v>40824.42</v>
      </c>
      <c r="CH146" s="6">
        <f t="shared" ref="CH146:CH209" si="85">(BJ146+BK146)*BH146</f>
        <v>50707.020000000004</v>
      </c>
      <c r="CL146" s="82"/>
      <c r="CM146" s="6">
        <f t="shared" ref="CM146:CM209" si="86">BI146*BH146</f>
        <v>40824.42</v>
      </c>
      <c r="CN146" s="6">
        <f t="shared" ref="CN146:CN209" si="87">(BU146+BV146)*BH146</f>
        <v>53355.12</v>
      </c>
    </row>
    <row r="147" spans="1:92" x14ac:dyDescent="0.25">
      <c r="A147" s="22">
        <v>145</v>
      </c>
      <c r="B147" s="23">
        <v>142</v>
      </c>
      <c r="C147" s="24" t="s">
        <v>14</v>
      </c>
      <c r="D147" s="53" t="s">
        <v>1228</v>
      </c>
      <c r="E147" s="23">
        <v>406921</v>
      </c>
      <c r="F147" s="24" t="s">
        <v>1229</v>
      </c>
      <c r="G147" s="24" t="s">
        <v>1230</v>
      </c>
      <c r="H147" s="71" t="str">
        <f t="shared" si="61"/>
        <v>100345-14616-70202-00</v>
      </c>
      <c r="I147" s="23">
        <v>100345</v>
      </c>
      <c r="J147" s="24" t="s">
        <v>1221</v>
      </c>
      <c r="K147" s="24" t="s">
        <v>19</v>
      </c>
      <c r="L147" s="24" t="s">
        <v>97</v>
      </c>
      <c r="M147" s="24" t="s">
        <v>21</v>
      </c>
      <c r="N147" s="25">
        <v>45108</v>
      </c>
      <c r="O147" s="25">
        <v>45473</v>
      </c>
      <c r="P147" s="10"/>
      <c r="Q147" s="10"/>
      <c r="R147" s="10"/>
      <c r="S147" s="11"/>
      <c r="T147" s="14"/>
      <c r="U147" s="14"/>
      <c r="V147" s="14">
        <v>31.81</v>
      </c>
      <c r="W147" s="14"/>
      <c r="X147" s="18"/>
      <c r="Y147" s="18"/>
      <c r="Z147" s="18"/>
      <c r="AA147" s="18"/>
      <c r="AB147" s="6"/>
      <c r="AC147" s="26">
        <v>2154</v>
      </c>
      <c r="AD147" s="26">
        <v>1</v>
      </c>
      <c r="AE147" s="26">
        <v>14</v>
      </c>
      <c r="AF147" s="26">
        <v>37</v>
      </c>
      <c r="AG147" s="26">
        <v>18</v>
      </c>
      <c r="AH147" s="26">
        <v>30</v>
      </c>
      <c r="AI147" s="26">
        <v>172</v>
      </c>
      <c r="AJ147" s="26"/>
      <c r="AK147" s="26"/>
      <c r="AL147" s="26">
        <v>8</v>
      </c>
      <c r="AM147" s="26"/>
      <c r="AN147" s="26"/>
      <c r="AO147" s="26"/>
      <c r="AP147" s="26">
        <v>34</v>
      </c>
      <c r="AQ147" s="26">
        <v>343</v>
      </c>
      <c r="AR147" s="26">
        <v>1</v>
      </c>
      <c r="AS147" s="26">
        <v>37</v>
      </c>
      <c r="AT147" s="26"/>
      <c r="AU147" s="26">
        <v>12</v>
      </c>
      <c r="AV147" s="26"/>
      <c r="AW147" s="26"/>
      <c r="AX147" s="26">
        <v>67</v>
      </c>
      <c r="AY147" s="26">
        <v>87</v>
      </c>
      <c r="AZ147" s="26"/>
      <c r="BA147" s="26">
        <v>22</v>
      </c>
      <c r="BB147" s="26"/>
      <c r="BC147" s="26"/>
      <c r="BD147" s="26"/>
      <c r="BE147" s="26"/>
      <c r="BF147" s="26">
        <v>116</v>
      </c>
      <c r="BG147" s="26">
        <v>4</v>
      </c>
      <c r="BH147" s="26">
        <f t="shared" si="62"/>
        <v>1003</v>
      </c>
      <c r="BI147" s="6">
        <f>V147</f>
        <v>31.81</v>
      </c>
      <c r="BJ147" s="6">
        <f t="shared" si="75"/>
        <v>39.5</v>
      </c>
      <c r="BM147" s="6">
        <f t="shared" si="64"/>
        <v>39.5</v>
      </c>
      <c r="BN147" s="6">
        <f t="shared" si="65"/>
        <v>7.6900000000000013</v>
      </c>
      <c r="BO147" s="82">
        <f t="shared" si="66"/>
        <v>0.1946835443037975</v>
      </c>
      <c r="BP147" s="6">
        <f t="shared" si="76"/>
        <v>68518.739999999991</v>
      </c>
      <c r="BQ147" s="6">
        <f t="shared" si="77"/>
        <v>85083</v>
      </c>
      <c r="BU147" s="6">
        <f t="shared" si="78"/>
        <v>41.57</v>
      </c>
      <c r="BX147" s="6">
        <f t="shared" si="79"/>
        <v>41.57</v>
      </c>
      <c r="BY147" s="6">
        <f t="shared" si="80"/>
        <v>9.7600000000000016</v>
      </c>
      <c r="BZ147" s="82">
        <f t="shared" si="81"/>
        <v>0.23478470050517203</v>
      </c>
      <c r="CA147" s="6">
        <f t="shared" si="82"/>
        <v>68518.739999999991</v>
      </c>
      <c r="CB147" s="6">
        <f t="shared" si="83"/>
        <v>89541.78</v>
      </c>
      <c r="CF147" s="82"/>
      <c r="CG147" s="6">
        <f t="shared" si="84"/>
        <v>31905.43</v>
      </c>
      <c r="CH147" s="6">
        <f t="shared" si="85"/>
        <v>39618.5</v>
      </c>
      <c r="CL147" s="82"/>
      <c r="CM147" s="6">
        <f t="shared" si="86"/>
        <v>31905.43</v>
      </c>
      <c r="CN147" s="6">
        <f t="shared" si="87"/>
        <v>41694.71</v>
      </c>
    </row>
    <row r="148" spans="1:92" x14ac:dyDescent="0.25">
      <c r="A148" s="22">
        <v>146</v>
      </c>
      <c r="B148" s="23">
        <v>143</v>
      </c>
      <c r="C148" s="24" t="s">
        <v>14</v>
      </c>
      <c r="D148" s="53" t="s">
        <v>1231</v>
      </c>
      <c r="E148" s="23">
        <v>406923</v>
      </c>
      <c r="F148" s="24" t="s">
        <v>1232</v>
      </c>
      <c r="G148" s="24" t="s">
        <v>1233</v>
      </c>
      <c r="H148" s="71" t="str">
        <f t="shared" si="61"/>
        <v>100345-14616-51100-00</v>
      </c>
      <c r="I148" s="23">
        <v>100345</v>
      </c>
      <c r="J148" s="24" t="s">
        <v>1221</v>
      </c>
      <c r="K148" s="24" t="s">
        <v>19</v>
      </c>
      <c r="L148" s="24" t="s">
        <v>125</v>
      </c>
      <c r="M148" s="24" t="s">
        <v>21</v>
      </c>
      <c r="N148" s="25">
        <v>45108</v>
      </c>
      <c r="O148" s="25">
        <v>45473</v>
      </c>
      <c r="P148" s="10"/>
      <c r="Q148" s="10"/>
      <c r="R148" s="10"/>
      <c r="S148" s="11"/>
      <c r="T148" s="14"/>
      <c r="U148" s="14"/>
      <c r="V148" s="14">
        <v>63.73</v>
      </c>
      <c r="W148" s="14"/>
      <c r="X148" s="18"/>
      <c r="Y148" s="18"/>
      <c r="Z148" s="18"/>
      <c r="AA148" s="18"/>
      <c r="AB148" s="6"/>
      <c r="AC148" s="26">
        <v>167</v>
      </c>
      <c r="AD148" s="26"/>
      <c r="AE148" s="26"/>
      <c r="AF148" s="26"/>
      <c r="AG148" s="26"/>
      <c r="AH148" s="26"/>
      <c r="AI148" s="26"/>
      <c r="AJ148" s="26"/>
      <c r="AK148" s="26"/>
      <c r="AL148" s="26"/>
      <c r="AM148" s="26">
        <v>7</v>
      </c>
      <c r="AN148" s="26"/>
      <c r="AO148" s="26"/>
      <c r="AP148" s="26"/>
      <c r="AQ148" s="26">
        <v>22</v>
      </c>
      <c r="AR148" s="26"/>
      <c r="AS148" s="26"/>
      <c r="AT148" s="26"/>
      <c r="AU148" s="26"/>
      <c r="AV148" s="26"/>
      <c r="AW148" s="26"/>
      <c r="AX148" s="26">
        <v>5</v>
      </c>
      <c r="AY148" s="26">
        <v>1</v>
      </c>
      <c r="AZ148" s="26"/>
      <c r="BA148" s="26"/>
      <c r="BB148" s="26"/>
      <c r="BC148" s="26"/>
      <c r="BD148" s="26"/>
      <c r="BE148" s="26">
        <v>12</v>
      </c>
      <c r="BF148" s="26">
        <v>22</v>
      </c>
      <c r="BG148" s="26"/>
      <c r="BH148" s="26">
        <f t="shared" si="62"/>
        <v>69</v>
      </c>
      <c r="BI148" s="6">
        <f>V148</f>
        <v>63.73</v>
      </c>
      <c r="BJ148" s="6">
        <f t="shared" si="75"/>
        <v>79.150000000000006</v>
      </c>
      <c r="BM148" s="6">
        <f t="shared" si="64"/>
        <v>79.150000000000006</v>
      </c>
      <c r="BN148" s="6">
        <f t="shared" si="65"/>
        <v>15.420000000000009</v>
      </c>
      <c r="BO148" s="82">
        <f t="shared" si="66"/>
        <v>0.19481996209728375</v>
      </c>
      <c r="BP148" s="6">
        <f t="shared" si="76"/>
        <v>10642.91</v>
      </c>
      <c r="BQ148" s="6">
        <f t="shared" si="77"/>
        <v>13218.050000000001</v>
      </c>
      <c r="BU148" s="6">
        <f t="shared" si="78"/>
        <v>83.29</v>
      </c>
      <c r="BX148" s="6">
        <f t="shared" si="79"/>
        <v>83.29</v>
      </c>
      <c r="BY148" s="6">
        <f t="shared" si="80"/>
        <v>19.560000000000009</v>
      </c>
      <c r="BZ148" s="82">
        <f t="shared" si="81"/>
        <v>0.23484211790130877</v>
      </c>
      <c r="CA148" s="6">
        <f t="shared" si="82"/>
        <v>10642.91</v>
      </c>
      <c r="CB148" s="6">
        <f t="shared" si="83"/>
        <v>13909.43</v>
      </c>
      <c r="CF148" s="82"/>
      <c r="CG148" s="6">
        <f t="shared" si="84"/>
        <v>4397.37</v>
      </c>
      <c r="CH148" s="6">
        <f t="shared" si="85"/>
        <v>5461.35</v>
      </c>
      <c r="CL148" s="82"/>
      <c r="CM148" s="6">
        <f t="shared" si="86"/>
        <v>4397.37</v>
      </c>
      <c r="CN148" s="6">
        <f t="shared" si="87"/>
        <v>5747.01</v>
      </c>
    </row>
    <row r="149" spans="1:92" x14ac:dyDescent="0.25">
      <c r="A149" s="22">
        <v>147</v>
      </c>
      <c r="B149" s="23">
        <v>144</v>
      </c>
      <c r="C149" s="24" t="s">
        <v>14</v>
      </c>
      <c r="D149" s="53" t="s">
        <v>1234</v>
      </c>
      <c r="E149" s="23">
        <v>134447</v>
      </c>
      <c r="F149" s="23">
        <v>69074</v>
      </c>
      <c r="G149" s="24" t="s">
        <v>1235</v>
      </c>
      <c r="H149" s="71" t="str">
        <f t="shared" si="61"/>
        <v>100466-69074</v>
      </c>
      <c r="I149" s="23">
        <v>100466</v>
      </c>
      <c r="J149" s="24" t="s">
        <v>1236</v>
      </c>
      <c r="K149" s="24" t="s">
        <v>19</v>
      </c>
      <c r="L149" s="24" t="s">
        <v>1237</v>
      </c>
      <c r="M149" s="24" t="s">
        <v>21</v>
      </c>
      <c r="N149" s="25">
        <v>45108</v>
      </c>
      <c r="O149" s="25">
        <v>45473</v>
      </c>
      <c r="P149" s="10"/>
      <c r="Q149" s="10"/>
      <c r="R149" s="10"/>
      <c r="S149" s="11"/>
      <c r="T149" s="14" t="e">
        <f>VLOOKUP(E149,#REF!,12,FALSE)</f>
        <v>#REF!</v>
      </c>
      <c r="U149" s="14"/>
      <c r="V149" s="14" t="e">
        <f>VLOOKUP(E149,#REF!,14,FALSE)</f>
        <v>#REF!</v>
      </c>
      <c r="W149" s="14"/>
      <c r="X149" s="18">
        <v>47.64</v>
      </c>
      <c r="Y149" s="18">
        <v>1</v>
      </c>
      <c r="Z149" s="18">
        <v>53.91</v>
      </c>
      <c r="AA149" s="69">
        <v>40136861</v>
      </c>
      <c r="AB149" s="6"/>
      <c r="AC149" s="26">
        <v>4774</v>
      </c>
      <c r="AD149" s="26">
        <v>166</v>
      </c>
      <c r="AE149" s="26"/>
      <c r="AF149" s="26">
        <v>166</v>
      </c>
      <c r="AG149" s="26"/>
      <c r="AH149" s="26"/>
      <c r="AI149" s="26"/>
      <c r="AJ149" s="26"/>
      <c r="AK149" s="26"/>
      <c r="AL149" s="26">
        <v>1</v>
      </c>
      <c r="AM149" s="26">
        <v>130</v>
      </c>
      <c r="AN149" s="26"/>
      <c r="AO149" s="26">
        <v>49</v>
      </c>
      <c r="AP149" s="26"/>
      <c r="AQ149" s="26">
        <v>173</v>
      </c>
      <c r="AR149" s="26"/>
      <c r="AS149" s="26">
        <v>575</v>
      </c>
      <c r="AT149" s="26"/>
      <c r="AU149" s="26">
        <v>43</v>
      </c>
      <c r="AV149" s="26"/>
      <c r="AW149" s="26">
        <v>2</v>
      </c>
      <c r="AX149" s="26">
        <v>6</v>
      </c>
      <c r="AY149" s="26"/>
      <c r="AZ149" s="26">
        <v>98</v>
      </c>
      <c r="BA149" s="26">
        <v>1</v>
      </c>
      <c r="BB149" s="26">
        <v>4</v>
      </c>
      <c r="BC149" s="26"/>
      <c r="BD149" s="26">
        <v>25</v>
      </c>
      <c r="BE149" s="26"/>
      <c r="BF149" s="26"/>
      <c r="BG149" s="26"/>
      <c r="BH149" s="26">
        <f t="shared" si="62"/>
        <v>1439</v>
      </c>
      <c r="BI149" s="6">
        <f>X149+Y149</f>
        <v>48.64</v>
      </c>
      <c r="BJ149" s="6">
        <f t="shared" si="75"/>
        <v>60.41</v>
      </c>
      <c r="BM149" s="6">
        <f t="shared" si="64"/>
        <v>60.41</v>
      </c>
      <c r="BN149" s="6">
        <f t="shared" si="65"/>
        <v>11.769999999999996</v>
      </c>
      <c r="BO149" s="82">
        <f t="shared" si="66"/>
        <v>0.19483529217017045</v>
      </c>
      <c r="BP149" s="6">
        <f t="shared" si="76"/>
        <v>232207.36000000002</v>
      </c>
      <c r="BQ149" s="6">
        <f t="shared" si="77"/>
        <v>288397.33999999997</v>
      </c>
      <c r="BU149" s="6">
        <f t="shared" si="78"/>
        <v>63.57</v>
      </c>
      <c r="BX149" s="6">
        <f t="shared" si="79"/>
        <v>63.57</v>
      </c>
      <c r="BY149" s="6">
        <f t="shared" si="80"/>
        <v>14.93</v>
      </c>
      <c r="BZ149" s="82">
        <f t="shared" si="81"/>
        <v>0.23485921031933302</v>
      </c>
      <c r="CA149" s="6">
        <f t="shared" si="82"/>
        <v>232207.36000000002</v>
      </c>
      <c r="CB149" s="6">
        <f t="shared" si="83"/>
        <v>303483.18</v>
      </c>
      <c r="CF149" s="82"/>
      <c r="CG149" s="6">
        <f t="shared" si="84"/>
        <v>69992.960000000006</v>
      </c>
      <c r="CH149" s="6">
        <f t="shared" si="85"/>
        <v>86929.989999999991</v>
      </c>
      <c r="CL149" s="82"/>
      <c r="CM149" s="6">
        <f t="shared" si="86"/>
        <v>69992.960000000006</v>
      </c>
      <c r="CN149" s="6">
        <f t="shared" si="87"/>
        <v>91477.23</v>
      </c>
    </row>
    <row r="150" spans="1:92" x14ac:dyDescent="0.25">
      <c r="A150" s="22">
        <v>148</v>
      </c>
      <c r="B150" s="23">
        <v>145</v>
      </c>
      <c r="C150" s="24" t="s">
        <v>14</v>
      </c>
      <c r="D150" s="53" t="s">
        <v>1238</v>
      </c>
      <c r="E150" s="23">
        <v>134506</v>
      </c>
      <c r="F150" s="23">
        <v>69144</v>
      </c>
      <c r="G150" s="24" t="s">
        <v>1239</v>
      </c>
      <c r="H150" s="71" t="str">
        <f t="shared" si="61"/>
        <v>100466-69144</v>
      </c>
      <c r="I150" s="23">
        <v>100466</v>
      </c>
      <c r="J150" s="24" t="s">
        <v>1236</v>
      </c>
      <c r="K150" s="24" t="s">
        <v>19</v>
      </c>
      <c r="L150" s="24" t="s">
        <v>1240</v>
      </c>
      <c r="M150" s="24" t="s">
        <v>21</v>
      </c>
      <c r="N150" s="25">
        <v>45108</v>
      </c>
      <c r="O150" s="25">
        <v>45473</v>
      </c>
      <c r="P150" s="10"/>
      <c r="Q150" s="10"/>
      <c r="R150" s="10"/>
      <c r="S150" s="11"/>
      <c r="T150" s="14" t="e">
        <f>VLOOKUP(E150,#REF!,12,FALSE)</f>
        <v>#REF!</v>
      </c>
      <c r="U150" s="14"/>
      <c r="V150" s="14" t="e">
        <f>VLOOKUP(E150,#REF!,14,FALSE)</f>
        <v>#REF!</v>
      </c>
      <c r="W150" s="14"/>
      <c r="X150" s="18">
        <v>44</v>
      </c>
      <c r="Y150" s="18">
        <v>1</v>
      </c>
      <c r="Z150" s="18">
        <v>49.99</v>
      </c>
      <c r="AA150" s="69">
        <v>40136861</v>
      </c>
      <c r="AB150" s="6"/>
      <c r="AC150" s="26">
        <v>224</v>
      </c>
      <c r="AD150" s="26">
        <v>68</v>
      </c>
      <c r="AE150" s="26"/>
      <c r="AF150" s="26">
        <v>7</v>
      </c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>
        <v>16</v>
      </c>
      <c r="AT150" s="26"/>
      <c r="AU150" s="26">
        <v>24</v>
      </c>
      <c r="AV150" s="26">
        <v>46</v>
      </c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>
        <f t="shared" si="62"/>
        <v>161</v>
      </c>
      <c r="BI150" s="6">
        <f>X150+Y150</f>
        <v>45</v>
      </c>
      <c r="BJ150" s="6">
        <f t="shared" si="75"/>
        <v>55.89</v>
      </c>
      <c r="BM150" s="6">
        <f t="shared" si="64"/>
        <v>55.89</v>
      </c>
      <c r="BN150" s="6">
        <f t="shared" si="65"/>
        <v>10.89</v>
      </c>
      <c r="BO150" s="82">
        <f t="shared" si="66"/>
        <v>0.19484702093397746</v>
      </c>
      <c r="BP150" s="6">
        <f t="shared" si="76"/>
        <v>10080</v>
      </c>
      <c r="BQ150" s="6">
        <f t="shared" si="77"/>
        <v>12519.36</v>
      </c>
      <c r="BU150" s="6">
        <f t="shared" si="78"/>
        <v>58.809999999999995</v>
      </c>
      <c r="BX150" s="6">
        <f t="shared" si="79"/>
        <v>58.809999999999995</v>
      </c>
      <c r="BY150" s="6">
        <f t="shared" si="80"/>
        <v>13.809999999999995</v>
      </c>
      <c r="BZ150" s="82">
        <f t="shared" si="81"/>
        <v>0.23482400952219004</v>
      </c>
      <c r="CA150" s="6">
        <f t="shared" si="82"/>
        <v>10080</v>
      </c>
      <c r="CB150" s="6">
        <f t="shared" si="83"/>
        <v>13173.439999999999</v>
      </c>
      <c r="CF150" s="82"/>
      <c r="CG150" s="6">
        <f t="shared" si="84"/>
        <v>7245</v>
      </c>
      <c r="CH150" s="6">
        <f t="shared" si="85"/>
        <v>8998.2900000000009</v>
      </c>
      <c r="CL150" s="82"/>
      <c r="CM150" s="6">
        <f t="shared" si="86"/>
        <v>7245</v>
      </c>
      <c r="CN150" s="6">
        <f t="shared" si="87"/>
        <v>9468.41</v>
      </c>
    </row>
    <row r="151" spans="1:92" x14ac:dyDescent="0.25">
      <c r="A151" s="22">
        <v>149</v>
      </c>
      <c r="B151" s="23">
        <v>146</v>
      </c>
      <c r="C151" s="24" t="s">
        <v>14</v>
      </c>
      <c r="D151" s="53" t="s">
        <v>1241</v>
      </c>
      <c r="E151" s="23">
        <v>401972</v>
      </c>
      <c r="F151" s="23">
        <v>12228</v>
      </c>
      <c r="G151" s="24" t="s">
        <v>1242</v>
      </c>
      <c r="H151" s="71" t="str">
        <f t="shared" si="61"/>
        <v>116453-12228</v>
      </c>
      <c r="I151" s="23">
        <v>116453</v>
      </c>
      <c r="J151" s="24" t="s">
        <v>1243</v>
      </c>
      <c r="K151" s="24" t="s">
        <v>19</v>
      </c>
      <c r="L151" s="24" t="s">
        <v>1244</v>
      </c>
      <c r="M151" s="24" t="s">
        <v>21</v>
      </c>
      <c r="N151" s="25">
        <v>45108</v>
      </c>
      <c r="O151" s="25">
        <v>45473</v>
      </c>
      <c r="P151" s="10"/>
      <c r="Q151" s="10"/>
      <c r="R151" s="10">
        <v>68.8</v>
      </c>
      <c r="S151" s="11" t="s">
        <v>1692</v>
      </c>
      <c r="T151" s="14" t="e">
        <f>VLOOKUP(E151,#REF!,12,FALSE)</f>
        <v>#REF!</v>
      </c>
      <c r="U151" s="14"/>
      <c r="V151" s="14"/>
      <c r="W151" s="14"/>
      <c r="X151" s="18"/>
      <c r="Y151" s="18"/>
      <c r="Z151" s="18">
        <v>68.8</v>
      </c>
      <c r="AA151" s="18" t="s">
        <v>1643</v>
      </c>
      <c r="AB151" s="6"/>
      <c r="AC151" s="26">
        <v>623</v>
      </c>
      <c r="AD151" s="26"/>
      <c r="AE151" s="26"/>
      <c r="AF151" s="26"/>
      <c r="AG151" s="26"/>
      <c r="AH151" s="26"/>
      <c r="AI151" s="26"/>
      <c r="AJ151" s="26"/>
      <c r="AK151" s="26">
        <v>1</v>
      </c>
      <c r="AL151" s="26"/>
      <c r="AM151" s="26"/>
      <c r="AN151" s="26"/>
      <c r="AO151" s="26"/>
      <c r="AP151" s="26"/>
      <c r="AQ151" s="26"/>
      <c r="AR151" s="26"/>
      <c r="AS151" s="26"/>
      <c r="AT151" s="26">
        <v>1</v>
      </c>
      <c r="AU151" s="26"/>
      <c r="AV151" s="26">
        <v>24</v>
      </c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>
        <v>20</v>
      </c>
      <c r="BH151" s="26">
        <f t="shared" si="62"/>
        <v>46</v>
      </c>
      <c r="BI151" s="6">
        <f>Z151</f>
        <v>68.8</v>
      </c>
      <c r="BJ151" s="6">
        <f t="shared" si="75"/>
        <v>85.45</v>
      </c>
      <c r="BM151" s="6">
        <f t="shared" si="64"/>
        <v>85.45</v>
      </c>
      <c r="BN151" s="6">
        <f t="shared" si="65"/>
        <v>16.650000000000006</v>
      </c>
      <c r="BO151" s="82">
        <f t="shared" si="66"/>
        <v>0.19485078993563493</v>
      </c>
      <c r="BP151" s="6">
        <f t="shared" si="76"/>
        <v>42862.400000000001</v>
      </c>
      <c r="BQ151" s="6">
        <f t="shared" si="77"/>
        <v>53235.35</v>
      </c>
      <c r="BU151" s="6">
        <f t="shared" si="78"/>
        <v>89.92</v>
      </c>
      <c r="BX151" s="6">
        <f t="shared" si="79"/>
        <v>89.92</v>
      </c>
      <c r="BY151" s="6">
        <f t="shared" si="80"/>
        <v>21.120000000000005</v>
      </c>
      <c r="BZ151" s="82">
        <f t="shared" si="81"/>
        <v>0.2348754448398577</v>
      </c>
      <c r="CA151" s="6">
        <f t="shared" si="82"/>
        <v>42862.400000000001</v>
      </c>
      <c r="CB151" s="6">
        <f t="shared" si="83"/>
        <v>56020.160000000003</v>
      </c>
      <c r="CF151" s="82"/>
      <c r="CG151" s="6">
        <f t="shared" si="84"/>
        <v>3164.7999999999997</v>
      </c>
      <c r="CH151" s="6">
        <f t="shared" si="85"/>
        <v>3930.7000000000003</v>
      </c>
      <c r="CL151" s="82"/>
      <c r="CM151" s="6">
        <f t="shared" si="86"/>
        <v>3164.7999999999997</v>
      </c>
      <c r="CN151" s="6">
        <f t="shared" si="87"/>
        <v>4136.32</v>
      </c>
    </row>
    <row r="152" spans="1:92" x14ac:dyDescent="0.25">
      <c r="A152" s="22">
        <v>150</v>
      </c>
      <c r="B152" s="23">
        <v>147</v>
      </c>
      <c r="C152" s="24" t="s">
        <v>14</v>
      </c>
      <c r="D152" s="53" t="s">
        <v>1245</v>
      </c>
      <c r="E152" s="23">
        <v>406785</v>
      </c>
      <c r="F152" s="23">
        <v>15228</v>
      </c>
      <c r="G152" s="24" t="s">
        <v>1246</v>
      </c>
      <c r="H152" s="71" t="str">
        <f t="shared" si="61"/>
        <v>116453-15228</v>
      </c>
      <c r="I152" s="23">
        <v>116453</v>
      </c>
      <c r="J152" s="24" t="s">
        <v>1243</v>
      </c>
      <c r="K152" s="24" t="s">
        <v>19</v>
      </c>
      <c r="L152" s="24" t="s">
        <v>1247</v>
      </c>
      <c r="M152" s="24" t="s">
        <v>21</v>
      </c>
      <c r="N152" s="25">
        <v>45108</v>
      </c>
      <c r="O152" s="25">
        <v>45473</v>
      </c>
      <c r="P152" s="10"/>
      <c r="Q152" s="10"/>
      <c r="R152" s="10">
        <v>52.25</v>
      </c>
      <c r="S152" s="11" t="s">
        <v>1692</v>
      </c>
      <c r="T152" s="14" t="e">
        <f>VLOOKUP(E152,#REF!,12,FALSE)</f>
        <v>#REF!</v>
      </c>
      <c r="U152" s="14"/>
      <c r="V152" s="14"/>
      <c r="W152" s="14"/>
      <c r="X152" s="18"/>
      <c r="Y152" s="18"/>
      <c r="Z152" s="18">
        <v>52.25</v>
      </c>
      <c r="AA152" s="18" t="s">
        <v>1643</v>
      </c>
      <c r="AB152" s="6"/>
      <c r="AC152" s="26">
        <v>1462</v>
      </c>
      <c r="AD152" s="26">
        <v>277</v>
      </c>
      <c r="AE152" s="26">
        <v>90</v>
      </c>
      <c r="AF152" s="26"/>
      <c r="AG152" s="26"/>
      <c r="AH152" s="26"/>
      <c r="AI152" s="26"/>
      <c r="AJ152" s="26"/>
      <c r="AK152" s="26">
        <v>4</v>
      </c>
      <c r="AL152" s="26"/>
      <c r="AM152" s="26"/>
      <c r="AN152" s="26">
        <v>26</v>
      </c>
      <c r="AO152" s="26"/>
      <c r="AP152" s="26"/>
      <c r="AQ152" s="26">
        <v>8</v>
      </c>
      <c r="AR152" s="26"/>
      <c r="AS152" s="26">
        <v>10</v>
      </c>
      <c r="AT152" s="26"/>
      <c r="AU152" s="26"/>
      <c r="AV152" s="26">
        <v>38</v>
      </c>
      <c r="AW152" s="26"/>
      <c r="AX152" s="26"/>
      <c r="AY152" s="26"/>
      <c r="AZ152" s="26">
        <v>4</v>
      </c>
      <c r="BA152" s="26">
        <v>36</v>
      </c>
      <c r="BB152" s="26">
        <v>3</v>
      </c>
      <c r="BC152" s="26">
        <v>114</v>
      </c>
      <c r="BD152" s="26">
        <v>12</v>
      </c>
      <c r="BE152" s="26"/>
      <c r="BF152" s="26">
        <v>1</v>
      </c>
      <c r="BG152" s="26"/>
      <c r="BH152" s="26">
        <f t="shared" si="62"/>
        <v>623</v>
      </c>
      <c r="BI152" s="6">
        <f>Z152</f>
        <v>52.25</v>
      </c>
      <c r="BJ152" s="6">
        <f t="shared" si="75"/>
        <v>64.89</v>
      </c>
      <c r="BM152" s="6">
        <f t="shared" si="64"/>
        <v>64.89</v>
      </c>
      <c r="BN152" s="6">
        <f t="shared" si="65"/>
        <v>12.64</v>
      </c>
      <c r="BO152" s="82">
        <f t="shared" si="66"/>
        <v>0.19479118508244722</v>
      </c>
      <c r="BP152" s="6">
        <f t="shared" si="76"/>
        <v>76389.5</v>
      </c>
      <c r="BQ152" s="6">
        <f t="shared" si="77"/>
        <v>94869.180000000008</v>
      </c>
      <c r="BU152" s="6">
        <f t="shared" si="78"/>
        <v>68.290000000000006</v>
      </c>
      <c r="BX152" s="6">
        <f t="shared" si="79"/>
        <v>68.290000000000006</v>
      </c>
      <c r="BY152" s="6">
        <f t="shared" si="80"/>
        <v>16.040000000000006</v>
      </c>
      <c r="BZ152" s="82">
        <f t="shared" si="81"/>
        <v>0.23488065602577252</v>
      </c>
      <c r="CA152" s="6">
        <f t="shared" si="82"/>
        <v>76389.5</v>
      </c>
      <c r="CB152" s="6">
        <f t="shared" si="83"/>
        <v>99839.98000000001</v>
      </c>
      <c r="CF152" s="82"/>
      <c r="CG152" s="6">
        <f t="shared" si="84"/>
        <v>32551.75</v>
      </c>
      <c r="CH152" s="6">
        <f t="shared" si="85"/>
        <v>40426.47</v>
      </c>
      <c r="CL152" s="82"/>
      <c r="CM152" s="6">
        <f t="shared" si="86"/>
        <v>32551.75</v>
      </c>
      <c r="CN152" s="6">
        <f t="shared" si="87"/>
        <v>42544.670000000006</v>
      </c>
    </row>
    <row r="153" spans="1:92" x14ac:dyDescent="0.25">
      <c r="A153" s="22">
        <v>151</v>
      </c>
      <c r="B153" s="23">
        <v>148</v>
      </c>
      <c r="C153" s="24" t="s">
        <v>14</v>
      </c>
      <c r="D153" s="53" t="s">
        <v>1248</v>
      </c>
      <c r="E153" s="23">
        <v>209820</v>
      </c>
      <c r="F153" s="23">
        <v>560364</v>
      </c>
      <c r="G153" s="24" t="s">
        <v>1250</v>
      </c>
      <c r="H153" s="71" t="str">
        <f t="shared" si="61"/>
        <v>101027-560364</v>
      </c>
      <c r="I153" s="23">
        <v>101027</v>
      </c>
      <c r="J153" s="24" t="s">
        <v>1251</v>
      </c>
      <c r="K153" s="24" t="s">
        <v>19</v>
      </c>
      <c r="L153" s="24" t="s">
        <v>1252</v>
      </c>
      <c r="M153" s="24" t="s">
        <v>21</v>
      </c>
      <c r="N153" s="25">
        <v>45108</v>
      </c>
      <c r="O153" s="25">
        <v>45473</v>
      </c>
      <c r="P153" s="10">
        <v>11.39</v>
      </c>
      <c r="Q153" s="10"/>
      <c r="R153" s="10"/>
      <c r="S153" s="11" t="s">
        <v>1249</v>
      </c>
      <c r="T153" s="14">
        <v>11.39</v>
      </c>
      <c r="U153" s="14">
        <v>0.75</v>
      </c>
      <c r="V153" s="14"/>
      <c r="W153" s="14"/>
      <c r="X153" s="18"/>
      <c r="Y153" s="18"/>
      <c r="Z153" s="18"/>
      <c r="AA153" s="18"/>
      <c r="AB153" s="6"/>
      <c r="AC153" s="26">
        <v>237</v>
      </c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>
        <v>289</v>
      </c>
      <c r="AT153" s="26"/>
      <c r="AU153" s="26"/>
      <c r="AV153" s="26"/>
      <c r="AW153" s="26">
        <v>43</v>
      </c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>
        <f t="shared" si="62"/>
        <v>332</v>
      </c>
      <c r="BI153" s="6">
        <f>T153+U153</f>
        <v>12.14</v>
      </c>
      <c r="BJ153" s="6">
        <f t="shared" si="75"/>
        <v>15.07</v>
      </c>
      <c r="BM153" s="6">
        <f t="shared" si="64"/>
        <v>15.07</v>
      </c>
      <c r="BN153" s="6">
        <f t="shared" si="65"/>
        <v>2.9299999999999997</v>
      </c>
      <c r="BO153" s="82">
        <f t="shared" si="66"/>
        <v>0.1944260119442601</v>
      </c>
      <c r="BP153" s="6">
        <f t="shared" si="76"/>
        <v>2877.1800000000003</v>
      </c>
      <c r="BQ153" s="6">
        <f t="shared" si="77"/>
        <v>3571.59</v>
      </c>
      <c r="BU153" s="6">
        <f t="shared" si="78"/>
        <v>15.85</v>
      </c>
      <c r="BX153" s="6">
        <f t="shared" si="79"/>
        <v>15.85</v>
      </c>
      <c r="BY153" s="6">
        <f t="shared" si="80"/>
        <v>3.7099999999999991</v>
      </c>
      <c r="BZ153" s="82">
        <f t="shared" si="81"/>
        <v>0.23406940063091478</v>
      </c>
      <c r="CA153" s="6">
        <f t="shared" si="82"/>
        <v>2877.1800000000003</v>
      </c>
      <c r="CB153" s="6">
        <f t="shared" si="83"/>
        <v>3756.45</v>
      </c>
      <c r="CF153" s="82"/>
      <c r="CG153" s="6">
        <f t="shared" si="84"/>
        <v>4030.48</v>
      </c>
      <c r="CH153" s="6">
        <f t="shared" si="85"/>
        <v>5003.24</v>
      </c>
      <c r="CL153" s="82"/>
      <c r="CM153" s="6">
        <f t="shared" si="86"/>
        <v>4030.48</v>
      </c>
      <c r="CN153" s="6">
        <f t="shared" si="87"/>
        <v>5262.2</v>
      </c>
    </row>
    <row r="154" spans="1:92" x14ac:dyDescent="0.25">
      <c r="A154" s="22">
        <v>152</v>
      </c>
      <c r="B154" s="23">
        <v>149</v>
      </c>
      <c r="C154" s="24" t="s">
        <v>14</v>
      </c>
      <c r="D154" s="53" t="s">
        <v>1253</v>
      </c>
      <c r="E154" s="23">
        <v>406189</v>
      </c>
      <c r="F154" s="24" t="s">
        <v>1254</v>
      </c>
      <c r="G154" s="24" t="s">
        <v>1255</v>
      </c>
      <c r="H154" s="71" t="str">
        <f t="shared" si="61"/>
        <v>100959-5WRMNY2</v>
      </c>
      <c r="I154" s="23">
        <v>100959</v>
      </c>
      <c r="J154" s="24" t="s">
        <v>1256</v>
      </c>
      <c r="K154" s="24" t="s">
        <v>19</v>
      </c>
      <c r="L154" s="24" t="s">
        <v>1257</v>
      </c>
      <c r="M154" s="24" t="s">
        <v>21</v>
      </c>
      <c r="N154" s="25">
        <v>45108</v>
      </c>
      <c r="O154" s="25">
        <v>45473</v>
      </c>
      <c r="P154" s="10"/>
      <c r="Q154" s="10"/>
      <c r="R154" s="10"/>
      <c r="S154" s="11"/>
      <c r="T154" s="14"/>
      <c r="U154" s="14"/>
      <c r="V154" s="14">
        <v>53.5</v>
      </c>
      <c r="W154" s="14"/>
      <c r="X154" s="18"/>
      <c r="Y154" s="18"/>
      <c r="Z154" s="18"/>
      <c r="AA154" s="18"/>
      <c r="AB154" s="6"/>
      <c r="AC154" s="26">
        <v>237</v>
      </c>
      <c r="AD154" s="26"/>
      <c r="AE154" s="26"/>
      <c r="AF154" s="26"/>
      <c r="AG154" s="26">
        <v>45</v>
      </c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>
        <v>9</v>
      </c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>
        <f t="shared" si="62"/>
        <v>54</v>
      </c>
      <c r="BI154" s="6">
        <f t="shared" ref="BI154:BI160" si="88">V154</f>
        <v>53.5</v>
      </c>
      <c r="BJ154" s="6">
        <f t="shared" si="75"/>
        <v>66.440000000000012</v>
      </c>
      <c r="BL154" s="48">
        <f>VLOOKUP(H154,[1]NOI!F:K,6,FALSE)*-1</f>
        <v>-16.350000000000001</v>
      </c>
      <c r="BM154" s="6">
        <f t="shared" si="64"/>
        <v>50.090000000000011</v>
      </c>
      <c r="BN154" s="6">
        <f t="shared" si="65"/>
        <v>12.940000000000012</v>
      </c>
      <c r="BO154" s="82">
        <f t="shared" si="66"/>
        <v>0.19476219145093332</v>
      </c>
      <c r="BP154" s="6">
        <f t="shared" si="76"/>
        <v>12679.5</v>
      </c>
      <c r="BQ154" s="6">
        <f t="shared" si="77"/>
        <v>15746.280000000002</v>
      </c>
      <c r="BU154" s="6">
        <f t="shared" si="78"/>
        <v>69.92</v>
      </c>
      <c r="BW154" s="48">
        <f t="shared" ref="BW154:BW156" si="89">BL154</f>
        <v>-16.350000000000001</v>
      </c>
      <c r="BX154" s="6">
        <f t="shared" si="79"/>
        <v>53.57</v>
      </c>
      <c r="BY154" s="6">
        <f t="shared" si="80"/>
        <v>16.420000000000002</v>
      </c>
      <c r="BZ154" s="82">
        <f t="shared" si="81"/>
        <v>0.23483981693363845</v>
      </c>
      <c r="CA154" s="6">
        <f t="shared" si="82"/>
        <v>12679.5</v>
      </c>
      <c r="CB154" s="6">
        <f t="shared" si="83"/>
        <v>16571.04</v>
      </c>
      <c r="CF154" s="82"/>
      <c r="CG154" s="6">
        <f t="shared" si="84"/>
        <v>2889</v>
      </c>
      <c r="CH154" s="6">
        <f t="shared" si="85"/>
        <v>3587.7600000000007</v>
      </c>
      <c r="CL154" s="82"/>
      <c r="CM154" s="6">
        <f t="shared" si="86"/>
        <v>2889</v>
      </c>
      <c r="CN154" s="6">
        <f t="shared" si="87"/>
        <v>3775.6800000000003</v>
      </c>
    </row>
    <row r="155" spans="1:92" x14ac:dyDescent="0.25">
      <c r="A155" s="22">
        <v>153</v>
      </c>
      <c r="B155" s="23">
        <v>150</v>
      </c>
      <c r="C155" s="24" t="s">
        <v>14</v>
      </c>
      <c r="D155" s="53" t="s">
        <v>1258</v>
      </c>
      <c r="E155" s="23">
        <v>406539</v>
      </c>
      <c r="F155" s="24" t="s">
        <v>1259</v>
      </c>
      <c r="G155" s="24" t="s">
        <v>1260</v>
      </c>
      <c r="H155" s="71" t="str">
        <f t="shared" si="61"/>
        <v>100959-64WPSP2</v>
      </c>
      <c r="I155" s="23">
        <v>100959</v>
      </c>
      <c r="J155" s="24" t="s">
        <v>1256</v>
      </c>
      <c r="K155" s="24" t="s">
        <v>19</v>
      </c>
      <c r="L155" s="24" t="s">
        <v>1261</v>
      </c>
      <c r="M155" s="24" t="s">
        <v>21</v>
      </c>
      <c r="N155" s="25">
        <v>45108</v>
      </c>
      <c r="O155" s="25">
        <v>45473</v>
      </c>
      <c r="P155" s="10"/>
      <c r="Q155" s="10"/>
      <c r="R155" s="10"/>
      <c r="S155" s="11"/>
      <c r="T155" s="14"/>
      <c r="U155" s="14"/>
      <c r="V155" s="14">
        <v>58.76</v>
      </c>
      <c r="W155" s="14"/>
      <c r="X155" s="18"/>
      <c r="Y155" s="18"/>
      <c r="Z155" s="18"/>
      <c r="AA155" s="18"/>
      <c r="AB155" s="6"/>
      <c r="AC155" s="26">
        <v>633</v>
      </c>
      <c r="AD155" s="26"/>
      <c r="AE155" s="26"/>
      <c r="AF155" s="26"/>
      <c r="AG155" s="26">
        <v>125</v>
      </c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>
        <f t="shared" si="62"/>
        <v>125</v>
      </c>
      <c r="BI155" s="6">
        <f t="shared" si="88"/>
        <v>58.76</v>
      </c>
      <c r="BJ155" s="6">
        <f t="shared" si="75"/>
        <v>72.98</v>
      </c>
      <c r="BL155" s="48">
        <f>VLOOKUP(H155,[1]NOI!F:K,6,FALSE)*-1</f>
        <v>-13.96</v>
      </c>
      <c r="BM155" s="6">
        <f t="shared" si="64"/>
        <v>59.02</v>
      </c>
      <c r="BN155" s="6">
        <f t="shared" si="65"/>
        <v>14.220000000000006</v>
      </c>
      <c r="BO155" s="82">
        <f t="shared" si="66"/>
        <v>0.19484790353521519</v>
      </c>
      <c r="BP155" s="6">
        <f t="shared" si="76"/>
        <v>37195.08</v>
      </c>
      <c r="BQ155" s="6">
        <f t="shared" si="77"/>
        <v>46196.340000000004</v>
      </c>
      <c r="BU155" s="6">
        <f t="shared" si="78"/>
        <v>76.800000000000011</v>
      </c>
      <c r="BW155" s="48">
        <f t="shared" si="89"/>
        <v>-13.96</v>
      </c>
      <c r="BX155" s="6">
        <f t="shared" si="79"/>
        <v>62.840000000000011</v>
      </c>
      <c r="BY155" s="6">
        <f t="shared" si="80"/>
        <v>18.040000000000013</v>
      </c>
      <c r="BZ155" s="82">
        <f t="shared" si="81"/>
        <v>0.23489583333333347</v>
      </c>
      <c r="CA155" s="6">
        <f t="shared" si="82"/>
        <v>37195.08</v>
      </c>
      <c r="CB155" s="6">
        <f t="shared" si="83"/>
        <v>48614.400000000009</v>
      </c>
      <c r="CF155" s="82"/>
      <c r="CG155" s="6">
        <f t="shared" si="84"/>
        <v>7345</v>
      </c>
      <c r="CH155" s="6">
        <f t="shared" si="85"/>
        <v>9122.5</v>
      </c>
      <c r="CL155" s="82"/>
      <c r="CM155" s="6">
        <f t="shared" si="86"/>
        <v>7345</v>
      </c>
      <c r="CN155" s="6">
        <f t="shared" si="87"/>
        <v>9600.0000000000018</v>
      </c>
    </row>
    <row r="156" spans="1:92" x14ac:dyDescent="0.25">
      <c r="A156" s="22">
        <v>154</v>
      </c>
      <c r="B156" s="23">
        <v>151</v>
      </c>
      <c r="C156" s="24" t="s">
        <v>14</v>
      </c>
      <c r="D156" s="53" t="s">
        <v>1262</v>
      </c>
      <c r="E156" s="23">
        <v>406546</v>
      </c>
      <c r="F156" s="24" t="s">
        <v>1263</v>
      </c>
      <c r="G156" s="24" t="s">
        <v>1264</v>
      </c>
      <c r="H156" s="71" t="str">
        <f t="shared" si="61"/>
        <v>100959-C625WRMP2</v>
      </c>
      <c r="I156" s="23">
        <v>100959</v>
      </c>
      <c r="J156" s="24" t="s">
        <v>1256</v>
      </c>
      <c r="K156" s="24" t="s">
        <v>19</v>
      </c>
      <c r="L156" s="24" t="s">
        <v>1265</v>
      </c>
      <c r="M156" s="24" t="s">
        <v>21</v>
      </c>
      <c r="N156" s="25">
        <v>45108</v>
      </c>
      <c r="O156" s="25">
        <v>45473</v>
      </c>
      <c r="P156" s="10"/>
      <c r="Q156" s="10"/>
      <c r="R156" s="10"/>
      <c r="S156" s="11"/>
      <c r="T156" s="14"/>
      <c r="U156" s="14"/>
      <c r="V156" s="14">
        <v>55.62</v>
      </c>
      <c r="W156" s="14"/>
      <c r="X156" s="18"/>
      <c r="Y156" s="18"/>
      <c r="Z156" s="18"/>
      <c r="AA156" s="18"/>
      <c r="AB156" s="6"/>
      <c r="AC156" s="26">
        <v>478</v>
      </c>
      <c r="AD156" s="26"/>
      <c r="AE156" s="26"/>
      <c r="AF156" s="26"/>
      <c r="AG156" s="26">
        <v>301</v>
      </c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>
        <f t="shared" si="62"/>
        <v>301</v>
      </c>
      <c r="BI156" s="6">
        <f t="shared" si="88"/>
        <v>55.62</v>
      </c>
      <c r="BJ156" s="6">
        <f t="shared" si="75"/>
        <v>69.08</v>
      </c>
      <c r="BL156" s="48">
        <f>VLOOKUP(H156,[1]NOI!F:K,6,FALSE)*-1</f>
        <v>-12.49</v>
      </c>
      <c r="BM156" s="6">
        <f t="shared" si="64"/>
        <v>56.589999999999996</v>
      </c>
      <c r="BN156" s="6">
        <f t="shared" si="65"/>
        <v>13.46</v>
      </c>
      <c r="BO156" s="82">
        <f t="shared" si="66"/>
        <v>0.1948465547191662</v>
      </c>
      <c r="BP156" s="6">
        <f t="shared" si="76"/>
        <v>26586.36</v>
      </c>
      <c r="BQ156" s="6">
        <f t="shared" si="77"/>
        <v>33020.239999999998</v>
      </c>
      <c r="BU156" s="6">
        <f t="shared" si="78"/>
        <v>72.690000000000012</v>
      </c>
      <c r="BW156" s="48">
        <f t="shared" si="89"/>
        <v>-12.49</v>
      </c>
      <c r="BX156" s="6">
        <f t="shared" si="79"/>
        <v>60.20000000000001</v>
      </c>
      <c r="BY156" s="6">
        <f t="shared" si="80"/>
        <v>17.070000000000014</v>
      </c>
      <c r="BZ156" s="82">
        <f t="shared" si="81"/>
        <v>0.23483285183656641</v>
      </c>
      <c r="CA156" s="6">
        <f t="shared" si="82"/>
        <v>26586.36</v>
      </c>
      <c r="CB156" s="6">
        <f t="shared" si="83"/>
        <v>34745.820000000007</v>
      </c>
      <c r="CF156" s="82"/>
      <c r="CG156" s="6">
        <f t="shared" si="84"/>
        <v>16741.62</v>
      </c>
      <c r="CH156" s="6">
        <f t="shared" si="85"/>
        <v>20793.079999999998</v>
      </c>
      <c r="CL156" s="82"/>
      <c r="CM156" s="6">
        <f t="shared" si="86"/>
        <v>16741.62</v>
      </c>
      <c r="CN156" s="6">
        <f t="shared" si="87"/>
        <v>21879.690000000002</v>
      </c>
    </row>
    <row r="157" spans="1:92" x14ac:dyDescent="0.25">
      <c r="A157" s="22">
        <v>155</v>
      </c>
      <c r="B157" s="23">
        <v>152</v>
      </c>
      <c r="C157" s="67" t="s">
        <v>836</v>
      </c>
      <c r="D157" s="53" t="s">
        <v>1266</v>
      </c>
      <c r="E157" s="71">
        <v>154182</v>
      </c>
      <c r="F157" s="24" t="s">
        <v>1722</v>
      </c>
      <c r="G157" s="24" t="s">
        <v>1723</v>
      </c>
      <c r="H157" s="71" t="str">
        <f t="shared" si="61"/>
        <v>100810-D60260</v>
      </c>
      <c r="I157" s="23">
        <v>100810</v>
      </c>
      <c r="J157" s="54" t="s">
        <v>1724</v>
      </c>
      <c r="K157" s="24" t="s">
        <v>19</v>
      </c>
      <c r="L157" s="24" t="s">
        <v>1725</v>
      </c>
      <c r="M157" s="24" t="s">
        <v>21</v>
      </c>
      <c r="N157" s="25">
        <v>45108</v>
      </c>
      <c r="O157" s="25">
        <v>45473</v>
      </c>
      <c r="P157" s="10"/>
      <c r="Q157" s="10"/>
      <c r="R157" s="10">
        <v>55.5</v>
      </c>
      <c r="S157" s="11" t="s">
        <v>1731</v>
      </c>
      <c r="T157" s="14"/>
      <c r="U157" s="14"/>
      <c r="V157" s="14">
        <v>55.5</v>
      </c>
      <c r="W157" s="14"/>
      <c r="X157" s="18"/>
      <c r="Y157" s="18"/>
      <c r="Z157" s="18"/>
      <c r="AA157" s="18"/>
      <c r="AB157" s="6"/>
      <c r="AC157" s="26">
        <v>346</v>
      </c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>
        <f t="shared" si="62"/>
        <v>0</v>
      </c>
      <c r="BI157" s="6">
        <f t="shared" si="88"/>
        <v>55.5</v>
      </c>
      <c r="BJ157" s="6">
        <f t="shared" si="75"/>
        <v>68.930000000000007</v>
      </c>
      <c r="BM157" s="6">
        <f t="shared" si="64"/>
        <v>68.930000000000007</v>
      </c>
      <c r="BN157" s="6">
        <f t="shared" si="65"/>
        <v>13.430000000000007</v>
      </c>
      <c r="BO157" s="82">
        <f t="shared" si="66"/>
        <v>0.19483534020020318</v>
      </c>
      <c r="BP157" s="6">
        <f t="shared" si="76"/>
        <v>19203</v>
      </c>
      <c r="BQ157" s="6">
        <f t="shared" si="77"/>
        <v>23849.780000000002</v>
      </c>
      <c r="BU157" s="6">
        <f t="shared" si="78"/>
        <v>72.53</v>
      </c>
      <c r="BX157" s="6">
        <f t="shared" si="79"/>
        <v>72.53</v>
      </c>
      <c r="BY157" s="6">
        <f t="shared" si="80"/>
        <v>17.03</v>
      </c>
      <c r="BZ157" s="82">
        <f t="shared" si="81"/>
        <v>0.23479939335447403</v>
      </c>
      <c r="CA157" s="6">
        <f t="shared" si="82"/>
        <v>19203</v>
      </c>
      <c r="CB157" s="6">
        <f t="shared" si="83"/>
        <v>25095.38</v>
      </c>
      <c r="CF157" s="82"/>
      <c r="CG157" s="6">
        <f t="shared" si="84"/>
        <v>0</v>
      </c>
      <c r="CH157" s="6">
        <f t="shared" si="85"/>
        <v>0</v>
      </c>
      <c r="CL157" s="82"/>
      <c r="CM157" s="6">
        <f t="shared" si="86"/>
        <v>0</v>
      </c>
      <c r="CN157" s="6">
        <f t="shared" si="87"/>
        <v>0</v>
      </c>
    </row>
    <row r="158" spans="1:92" x14ac:dyDescent="0.25">
      <c r="A158" s="22">
        <v>156</v>
      </c>
      <c r="B158" s="23">
        <v>153</v>
      </c>
      <c r="C158" s="67" t="s">
        <v>836</v>
      </c>
      <c r="D158" s="53" t="s">
        <v>1267</v>
      </c>
      <c r="E158" s="23">
        <v>154181</v>
      </c>
      <c r="F158" s="24" t="s">
        <v>1726</v>
      </c>
      <c r="G158" s="24" t="s">
        <v>1727</v>
      </c>
      <c r="H158" s="71" t="str">
        <f t="shared" si="61"/>
        <v>100810-D60470</v>
      </c>
      <c r="I158" s="23">
        <v>100810</v>
      </c>
      <c r="J158" s="54" t="s">
        <v>1724</v>
      </c>
      <c r="K158" s="24" t="s">
        <v>19</v>
      </c>
      <c r="L158" s="24" t="s">
        <v>1725</v>
      </c>
      <c r="M158" s="24" t="s">
        <v>21</v>
      </c>
      <c r="N158" s="25">
        <v>45108</v>
      </c>
      <c r="O158" s="25">
        <v>45473</v>
      </c>
      <c r="P158" s="10"/>
      <c r="Q158" s="10"/>
      <c r="R158" s="10">
        <v>55.5</v>
      </c>
      <c r="S158" s="11" t="s">
        <v>1731</v>
      </c>
      <c r="T158" s="14"/>
      <c r="U158" s="14"/>
      <c r="V158" s="14">
        <v>55.5</v>
      </c>
      <c r="W158" s="14"/>
      <c r="X158" s="18"/>
      <c r="Y158" s="18"/>
      <c r="Z158" s="18"/>
      <c r="AA158" s="18"/>
      <c r="AB158" s="6"/>
      <c r="AC158" s="26">
        <v>756</v>
      </c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>
        <v>5</v>
      </c>
      <c r="BG158" s="26">
        <v>5</v>
      </c>
      <c r="BH158" s="26">
        <f t="shared" si="62"/>
        <v>10</v>
      </c>
      <c r="BI158" s="6">
        <f t="shared" si="88"/>
        <v>55.5</v>
      </c>
      <c r="BJ158" s="6">
        <f t="shared" si="75"/>
        <v>68.930000000000007</v>
      </c>
      <c r="BM158" s="6">
        <f t="shared" si="64"/>
        <v>68.930000000000007</v>
      </c>
      <c r="BN158" s="6">
        <f t="shared" si="65"/>
        <v>13.430000000000007</v>
      </c>
      <c r="BO158" s="82">
        <f t="shared" si="66"/>
        <v>0.19483534020020318</v>
      </c>
      <c r="BP158" s="6">
        <f t="shared" si="76"/>
        <v>41958</v>
      </c>
      <c r="BQ158" s="6">
        <f t="shared" si="77"/>
        <v>52111.08</v>
      </c>
      <c r="BU158" s="6">
        <f t="shared" si="78"/>
        <v>72.53</v>
      </c>
      <c r="BX158" s="6">
        <f t="shared" si="79"/>
        <v>72.53</v>
      </c>
      <c r="BY158" s="6">
        <f t="shared" si="80"/>
        <v>17.03</v>
      </c>
      <c r="BZ158" s="82">
        <f t="shared" si="81"/>
        <v>0.23479939335447403</v>
      </c>
      <c r="CA158" s="6">
        <f t="shared" si="82"/>
        <v>41958</v>
      </c>
      <c r="CB158" s="6">
        <f t="shared" si="83"/>
        <v>54832.68</v>
      </c>
      <c r="CF158" s="82"/>
      <c r="CG158" s="6">
        <f t="shared" si="84"/>
        <v>555</v>
      </c>
      <c r="CH158" s="6">
        <f t="shared" si="85"/>
        <v>689.30000000000007</v>
      </c>
      <c r="CL158" s="82"/>
      <c r="CM158" s="6">
        <f t="shared" si="86"/>
        <v>555</v>
      </c>
      <c r="CN158" s="6">
        <f t="shared" si="87"/>
        <v>725.3</v>
      </c>
    </row>
    <row r="159" spans="1:92" x14ac:dyDescent="0.25">
      <c r="A159" s="22">
        <v>157</v>
      </c>
      <c r="B159" s="23">
        <v>154</v>
      </c>
      <c r="C159" s="67" t="s">
        <v>836</v>
      </c>
      <c r="D159" s="70" t="s">
        <v>1268</v>
      </c>
      <c r="E159" s="23">
        <v>254236</v>
      </c>
      <c r="F159" s="24" t="s">
        <v>1728</v>
      </c>
      <c r="G159" s="24" t="s">
        <v>1729</v>
      </c>
      <c r="H159" s="71" t="str">
        <f t="shared" si="61"/>
        <v>100810-Z100</v>
      </c>
      <c r="I159" s="23">
        <v>100810</v>
      </c>
      <c r="J159" s="54" t="s">
        <v>1724</v>
      </c>
      <c r="K159" s="24" t="s">
        <v>19</v>
      </c>
      <c r="L159" s="24" t="s">
        <v>1730</v>
      </c>
      <c r="M159" s="24" t="s">
        <v>21</v>
      </c>
      <c r="N159" s="25">
        <v>45108</v>
      </c>
      <c r="O159" s="25">
        <v>45473</v>
      </c>
      <c r="P159" s="10"/>
      <c r="Q159" s="10"/>
      <c r="R159" s="10">
        <v>56</v>
      </c>
      <c r="S159" s="11" t="s">
        <v>1731</v>
      </c>
      <c r="T159" s="14"/>
      <c r="U159" s="14"/>
      <c r="V159" s="14">
        <v>56</v>
      </c>
      <c r="W159" s="14"/>
      <c r="X159" s="18"/>
      <c r="Y159" s="18"/>
      <c r="Z159" s="18"/>
      <c r="AA159" s="18"/>
      <c r="AB159" s="6"/>
      <c r="AC159" s="26">
        <v>375</v>
      </c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>
        <f t="shared" si="62"/>
        <v>0</v>
      </c>
      <c r="BI159" s="6">
        <f t="shared" si="88"/>
        <v>56</v>
      </c>
      <c r="BJ159" s="6">
        <f t="shared" si="75"/>
        <v>69.550000000000011</v>
      </c>
      <c r="BM159" s="6">
        <f t="shared" si="64"/>
        <v>69.550000000000011</v>
      </c>
      <c r="BN159" s="6">
        <f t="shared" si="65"/>
        <v>13.550000000000011</v>
      </c>
      <c r="BO159" s="82">
        <f t="shared" si="66"/>
        <v>0.19482386772106411</v>
      </c>
      <c r="BP159" s="6">
        <f t="shared" si="76"/>
        <v>21000</v>
      </c>
      <c r="BQ159" s="6">
        <f t="shared" si="77"/>
        <v>26081.250000000004</v>
      </c>
      <c r="BU159" s="6">
        <f t="shared" si="78"/>
        <v>73.190000000000012</v>
      </c>
      <c r="BX159" s="6">
        <f t="shared" si="79"/>
        <v>73.190000000000012</v>
      </c>
      <c r="BY159" s="6">
        <f t="shared" si="80"/>
        <v>17.190000000000012</v>
      </c>
      <c r="BZ159" s="82">
        <f t="shared" si="81"/>
        <v>0.23486815138680159</v>
      </c>
      <c r="CA159" s="6">
        <f t="shared" si="82"/>
        <v>21000</v>
      </c>
      <c r="CB159" s="6">
        <f t="shared" si="83"/>
        <v>27446.250000000004</v>
      </c>
      <c r="CF159" s="82"/>
      <c r="CG159" s="6">
        <f t="shared" si="84"/>
        <v>0</v>
      </c>
      <c r="CH159" s="6">
        <f t="shared" si="85"/>
        <v>0</v>
      </c>
      <c r="CL159" s="82"/>
      <c r="CM159" s="6">
        <f t="shared" si="86"/>
        <v>0</v>
      </c>
      <c r="CN159" s="6">
        <f t="shared" si="87"/>
        <v>0</v>
      </c>
    </row>
    <row r="160" spans="1:92" x14ac:dyDescent="0.25">
      <c r="A160" s="22">
        <v>158</v>
      </c>
      <c r="B160" s="23">
        <v>155</v>
      </c>
      <c r="C160" s="24" t="s">
        <v>14</v>
      </c>
      <c r="D160" s="53" t="s">
        <v>1269</v>
      </c>
      <c r="E160" s="23">
        <v>142948</v>
      </c>
      <c r="F160" s="24" t="s">
        <v>1270</v>
      </c>
      <c r="G160" s="24" t="s">
        <v>1272</v>
      </c>
      <c r="H160" s="71" t="str">
        <f t="shared" si="61"/>
        <v>101147-02-307</v>
      </c>
      <c r="I160" s="23">
        <v>101147</v>
      </c>
      <c r="J160" s="24" t="s">
        <v>1271</v>
      </c>
      <c r="K160" s="24" t="s">
        <v>19</v>
      </c>
      <c r="L160" s="24" t="s">
        <v>1273</v>
      </c>
      <c r="M160" s="24" t="s">
        <v>21</v>
      </c>
      <c r="N160" s="25">
        <v>45108</v>
      </c>
      <c r="O160" s="25">
        <v>45473</v>
      </c>
      <c r="P160" s="10"/>
      <c r="Q160" s="10"/>
      <c r="R160" s="10">
        <v>70.069999999999993</v>
      </c>
      <c r="S160" s="11" t="s">
        <v>1716</v>
      </c>
      <c r="T160" s="14"/>
      <c r="U160" s="14"/>
      <c r="V160" s="14">
        <v>70.069999999999993</v>
      </c>
      <c r="W160" s="14"/>
      <c r="X160" s="18"/>
      <c r="Y160" s="18"/>
      <c r="Z160" s="18"/>
      <c r="AA160" s="18"/>
      <c r="AB160" s="6"/>
      <c r="AC160" s="26">
        <v>297</v>
      </c>
      <c r="AD160" s="26">
        <v>30</v>
      </c>
      <c r="AE160" s="26"/>
      <c r="AF160" s="26"/>
      <c r="AG160" s="26"/>
      <c r="AH160" s="26"/>
      <c r="AI160" s="26"/>
      <c r="AJ160" s="26">
        <v>17</v>
      </c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>
        <v>25</v>
      </c>
      <c r="AX160" s="26"/>
      <c r="AY160" s="26"/>
      <c r="AZ160" s="26"/>
      <c r="BA160" s="26"/>
      <c r="BB160" s="26"/>
      <c r="BC160" s="26"/>
      <c r="BD160" s="26"/>
      <c r="BE160" s="26"/>
      <c r="BF160" s="26"/>
      <c r="BG160" s="26">
        <v>30</v>
      </c>
      <c r="BH160" s="26">
        <f t="shared" si="62"/>
        <v>102</v>
      </c>
      <c r="BI160" s="6">
        <f t="shared" si="88"/>
        <v>70.069999999999993</v>
      </c>
      <c r="BJ160" s="6">
        <f t="shared" si="75"/>
        <v>87.03</v>
      </c>
      <c r="BM160" s="6">
        <f t="shared" si="64"/>
        <v>87.03</v>
      </c>
      <c r="BN160" s="6">
        <f t="shared" si="65"/>
        <v>16.960000000000008</v>
      </c>
      <c r="BO160" s="82">
        <f t="shared" si="66"/>
        <v>0.19487533034585783</v>
      </c>
      <c r="BP160" s="6">
        <f t="shared" si="76"/>
        <v>20810.789999999997</v>
      </c>
      <c r="BQ160" s="6">
        <f t="shared" si="77"/>
        <v>25847.91</v>
      </c>
      <c r="BU160" s="6">
        <f t="shared" si="78"/>
        <v>91.58</v>
      </c>
      <c r="BX160" s="6">
        <f t="shared" si="79"/>
        <v>91.58</v>
      </c>
      <c r="BY160" s="6">
        <f t="shared" si="80"/>
        <v>21.510000000000005</v>
      </c>
      <c r="BZ160" s="82">
        <f t="shared" si="81"/>
        <v>0.23487661061367116</v>
      </c>
      <c r="CA160" s="6">
        <f t="shared" si="82"/>
        <v>20810.789999999997</v>
      </c>
      <c r="CB160" s="6">
        <f t="shared" si="83"/>
        <v>27199.26</v>
      </c>
      <c r="CF160" s="82"/>
      <c r="CG160" s="6">
        <f t="shared" si="84"/>
        <v>7147.1399999999994</v>
      </c>
      <c r="CH160" s="6">
        <f t="shared" si="85"/>
        <v>8877.06</v>
      </c>
      <c r="CL160" s="82"/>
      <c r="CM160" s="6">
        <f t="shared" si="86"/>
        <v>7147.1399999999994</v>
      </c>
      <c r="CN160" s="6">
        <f t="shared" si="87"/>
        <v>9341.16</v>
      </c>
    </row>
    <row r="161" spans="1:92" x14ac:dyDescent="0.25">
      <c r="A161" s="22">
        <v>159</v>
      </c>
      <c r="B161" s="23">
        <v>156</v>
      </c>
      <c r="C161" s="24" t="s">
        <v>14</v>
      </c>
      <c r="D161" s="53" t="s">
        <v>1274</v>
      </c>
      <c r="E161" s="23">
        <v>141316</v>
      </c>
      <c r="F161" s="24" t="s">
        <v>1275</v>
      </c>
      <c r="G161" s="24" t="s">
        <v>1276</v>
      </c>
      <c r="H161" s="71" t="str">
        <f t="shared" si="61"/>
        <v>101134-F5861</v>
      </c>
      <c r="I161" s="23">
        <v>101134</v>
      </c>
      <c r="J161" s="24" t="s">
        <v>1277</v>
      </c>
      <c r="K161" s="24" t="s">
        <v>19</v>
      </c>
      <c r="L161" s="24" t="s">
        <v>1278</v>
      </c>
      <c r="M161" s="24" t="s">
        <v>21</v>
      </c>
      <c r="N161" s="25">
        <v>45108</v>
      </c>
      <c r="O161" s="25">
        <v>45473</v>
      </c>
      <c r="P161" s="10"/>
      <c r="Q161" s="10"/>
      <c r="R161" s="10"/>
      <c r="S161" s="11"/>
      <c r="T161" s="14">
        <v>20.399999999999999</v>
      </c>
      <c r="U161" s="14">
        <v>1.5</v>
      </c>
      <c r="V161" s="14"/>
      <c r="W161" s="14"/>
      <c r="X161" s="18"/>
      <c r="Y161" s="18"/>
      <c r="Z161" s="18"/>
      <c r="AA161" s="18"/>
      <c r="AB161" s="6"/>
      <c r="AC161" s="26">
        <v>1057</v>
      </c>
      <c r="AD161" s="26"/>
      <c r="AE161" s="26"/>
      <c r="AF161" s="26"/>
      <c r="AG161" s="26"/>
      <c r="AH161" s="26"/>
      <c r="AI161" s="26">
        <v>68</v>
      </c>
      <c r="AJ161" s="26"/>
      <c r="AK161" s="26"/>
      <c r="AL161" s="26"/>
      <c r="AM161" s="26"/>
      <c r="AN161" s="26"/>
      <c r="AO161" s="26"/>
      <c r="AP161" s="26">
        <v>3</v>
      </c>
      <c r="AQ161" s="26">
        <v>99</v>
      </c>
      <c r="AR161" s="26"/>
      <c r="AS161" s="26"/>
      <c r="AT161" s="26"/>
      <c r="AU161" s="26">
        <v>1</v>
      </c>
      <c r="AV161" s="26"/>
      <c r="AW161" s="26">
        <v>146</v>
      </c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>
        <f t="shared" si="62"/>
        <v>317</v>
      </c>
      <c r="BI161" s="6">
        <f>T161+U161</f>
        <v>21.9</v>
      </c>
      <c r="BJ161" s="6">
        <f t="shared" si="75"/>
        <v>27.19</v>
      </c>
      <c r="BM161" s="6">
        <f t="shared" si="64"/>
        <v>27.19</v>
      </c>
      <c r="BN161" s="6">
        <f t="shared" si="65"/>
        <v>5.2900000000000027</v>
      </c>
      <c r="BO161" s="82">
        <f t="shared" si="66"/>
        <v>0.19455682236116228</v>
      </c>
      <c r="BP161" s="6">
        <f t="shared" si="76"/>
        <v>23148.3</v>
      </c>
      <c r="BQ161" s="6">
        <f t="shared" si="77"/>
        <v>28739.83</v>
      </c>
      <c r="BU161" s="6">
        <f t="shared" si="78"/>
        <v>28.610000000000003</v>
      </c>
      <c r="BX161" s="6">
        <f t="shared" si="79"/>
        <v>28.610000000000003</v>
      </c>
      <c r="BY161" s="6">
        <f t="shared" si="80"/>
        <v>6.7100000000000044</v>
      </c>
      <c r="BZ161" s="82">
        <f t="shared" si="81"/>
        <v>0.23453337993708506</v>
      </c>
      <c r="CA161" s="6">
        <f t="shared" si="82"/>
        <v>23148.3</v>
      </c>
      <c r="CB161" s="6">
        <f t="shared" si="83"/>
        <v>30240.770000000004</v>
      </c>
      <c r="CF161" s="82"/>
      <c r="CG161" s="6">
        <f t="shared" si="84"/>
        <v>6942.2999999999993</v>
      </c>
      <c r="CH161" s="6">
        <f t="shared" si="85"/>
        <v>8619.23</v>
      </c>
      <c r="CL161" s="82"/>
      <c r="CM161" s="6">
        <f t="shared" si="86"/>
        <v>6942.2999999999993</v>
      </c>
      <c r="CN161" s="6">
        <f t="shared" si="87"/>
        <v>9069.3700000000008</v>
      </c>
    </row>
    <row r="162" spans="1:92" x14ac:dyDescent="0.25">
      <c r="A162" s="22">
        <v>160</v>
      </c>
      <c r="B162" s="23">
        <v>157</v>
      </c>
      <c r="C162" s="24" t="s">
        <v>14</v>
      </c>
      <c r="D162" s="53" t="s">
        <v>1279</v>
      </c>
      <c r="E162" s="23">
        <v>141317</v>
      </c>
      <c r="F162" s="24" t="s">
        <v>1280</v>
      </c>
      <c r="G162" s="24" t="s">
        <v>1281</v>
      </c>
      <c r="H162" s="71" t="str">
        <f t="shared" si="61"/>
        <v>101134-F1490</v>
      </c>
      <c r="I162" s="23">
        <v>101134</v>
      </c>
      <c r="J162" s="24" t="s">
        <v>1277</v>
      </c>
      <c r="K162" s="24" t="s">
        <v>19</v>
      </c>
      <c r="L162" s="24" t="s">
        <v>1282</v>
      </c>
      <c r="M162" s="24" t="s">
        <v>21</v>
      </c>
      <c r="N162" s="25">
        <v>45108</v>
      </c>
      <c r="O162" s="25">
        <v>45473</v>
      </c>
      <c r="P162" s="10"/>
      <c r="Q162" s="10"/>
      <c r="R162" s="10"/>
      <c r="S162" s="11"/>
      <c r="T162" s="14">
        <v>22.5</v>
      </c>
      <c r="U162" s="14">
        <v>1.5</v>
      </c>
      <c r="V162" s="14"/>
      <c r="W162" s="14"/>
      <c r="X162" s="18"/>
      <c r="Y162" s="18"/>
      <c r="Z162" s="18"/>
      <c r="AA162" s="18"/>
      <c r="AB162" s="6"/>
      <c r="AC162" s="26">
        <v>614</v>
      </c>
      <c r="AD162" s="26"/>
      <c r="AE162" s="26"/>
      <c r="AF162" s="26"/>
      <c r="AG162" s="26"/>
      <c r="AH162" s="26">
        <v>7</v>
      </c>
      <c r="AI162" s="26">
        <v>11</v>
      </c>
      <c r="AJ162" s="26">
        <v>41</v>
      </c>
      <c r="AK162" s="26"/>
      <c r="AL162" s="26"/>
      <c r="AM162" s="26"/>
      <c r="AN162" s="26"/>
      <c r="AO162" s="26"/>
      <c r="AP162" s="26">
        <v>23</v>
      </c>
      <c r="AQ162" s="26">
        <v>96</v>
      </c>
      <c r="AR162" s="26">
        <v>7</v>
      </c>
      <c r="AS162" s="26"/>
      <c r="AT162" s="26"/>
      <c r="AU162" s="26">
        <v>2</v>
      </c>
      <c r="AV162" s="26"/>
      <c r="AW162" s="26">
        <v>10</v>
      </c>
      <c r="AX162" s="26"/>
      <c r="AY162" s="26"/>
      <c r="AZ162" s="26"/>
      <c r="BA162" s="26"/>
      <c r="BB162" s="26"/>
      <c r="BC162" s="26"/>
      <c r="BD162" s="26"/>
      <c r="BE162" s="26"/>
      <c r="BF162" s="26">
        <v>40</v>
      </c>
      <c r="BG162" s="26"/>
      <c r="BH162" s="26">
        <f t="shared" si="62"/>
        <v>237</v>
      </c>
      <c r="BI162" s="6">
        <f>T162+U162</f>
        <v>24</v>
      </c>
      <c r="BJ162" s="6">
        <f t="shared" si="75"/>
        <v>29.8</v>
      </c>
      <c r="BM162" s="6">
        <f t="shared" si="64"/>
        <v>29.8</v>
      </c>
      <c r="BN162" s="6">
        <f t="shared" si="65"/>
        <v>5.8000000000000007</v>
      </c>
      <c r="BO162" s="82">
        <f t="shared" si="66"/>
        <v>0.1946308724832215</v>
      </c>
      <c r="BP162" s="6">
        <f t="shared" si="76"/>
        <v>14736</v>
      </c>
      <c r="BQ162" s="6">
        <f t="shared" si="77"/>
        <v>18297.2</v>
      </c>
      <c r="BU162" s="6">
        <f t="shared" si="78"/>
        <v>31.360000000000003</v>
      </c>
      <c r="BX162" s="6">
        <f t="shared" si="79"/>
        <v>31.360000000000003</v>
      </c>
      <c r="BY162" s="6">
        <f t="shared" si="80"/>
        <v>7.360000000000003</v>
      </c>
      <c r="BZ162" s="82">
        <f t="shared" si="81"/>
        <v>0.23469387755102047</v>
      </c>
      <c r="CA162" s="6">
        <f t="shared" si="82"/>
        <v>14736</v>
      </c>
      <c r="CB162" s="6">
        <f t="shared" si="83"/>
        <v>19255.04</v>
      </c>
      <c r="CF162" s="82"/>
      <c r="CG162" s="6">
        <f t="shared" si="84"/>
        <v>5688</v>
      </c>
      <c r="CH162" s="6">
        <f t="shared" si="85"/>
        <v>7062.6</v>
      </c>
      <c r="CL162" s="82"/>
      <c r="CM162" s="6">
        <f t="shared" si="86"/>
        <v>5688</v>
      </c>
      <c r="CN162" s="6">
        <f t="shared" si="87"/>
        <v>7432.3200000000006</v>
      </c>
    </row>
    <row r="163" spans="1:92" x14ac:dyDescent="0.25">
      <c r="A163" s="22">
        <v>161</v>
      </c>
      <c r="B163" s="23">
        <v>158</v>
      </c>
      <c r="C163" s="67" t="s">
        <v>836</v>
      </c>
      <c r="D163" s="53" t="s">
        <v>1283</v>
      </c>
      <c r="E163" s="23">
        <v>300211</v>
      </c>
      <c r="F163" s="24" t="s">
        <v>1717</v>
      </c>
      <c r="G163" s="24" t="s">
        <v>1718</v>
      </c>
      <c r="H163" s="71" t="str">
        <f t="shared" si="61"/>
        <v>100572-FG83405</v>
      </c>
      <c r="I163" s="23">
        <v>100572</v>
      </c>
      <c r="J163" s="24" t="s">
        <v>1719</v>
      </c>
      <c r="K163" s="24" t="s">
        <v>19</v>
      </c>
      <c r="L163" s="24" t="s">
        <v>1134</v>
      </c>
      <c r="M163" s="24" t="s">
        <v>21</v>
      </c>
      <c r="N163" s="25">
        <v>45108</v>
      </c>
      <c r="O163" s="25">
        <v>45473</v>
      </c>
      <c r="P163" s="10">
        <v>16.05</v>
      </c>
      <c r="Q163" s="10"/>
      <c r="R163" s="10"/>
      <c r="S163" s="11"/>
      <c r="T163" s="14">
        <v>16.05</v>
      </c>
      <c r="U163" s="14">
        <v>3</v>
      </c>
      <c r="V163" s="14"/>
      <c r="W163" s="14"/>
      <c r="X163" s="18"/>
      <c r="Y163" s="18"/>
      <c r="Z163" s="18"/>
      <c r="AA163" s="18"/>
      <c r="AB163" s="6"/>
      <c r="AC163" s="26">
        <v>4275</v>
      </c>
      <c r="AD163" s="26"/>
      <c r="AE163" s="26"/>
      <c r="AF163" s="26">
        <v>1</v>
      </c>
      <c r="AG163" s="26">
        <v>1</v>
      </c>
      <c r="AH163" s="26"/>
      <c r="AI163" s="26"/>
      <c r="AJ163" s="26">
        <v>1</v>
      </c>
      <c r="AK163" s="26"/>
      <c r="AL163" s="26"/>
      <c r="AM163" s="26"/>
      <c r="AN163" s="26"/>
      <c r="AO163" s="26"/>
      <c r="AP163" s="26">
        <v>5</v>
      </c>
      <c r="AQ163" s="26"/>
      <c r="AR163" s="26"/>
      <c r="AS163" s="26"/>
      <c r="AT163" s="26"/>
      <c r="AU163" s="26"/>
      <c r="AV163" s="26">
        <v>9</v>
      </c>
      <c r="AW163" s="26">
        <v>28</v>
      </c>
      <c r="AX163" s="26"/>
      <c r="AY163" s="26"/>
      <c r="AZ163" s="26"/>
      <c r="BA163" s="26"/>
      <c r="BB163" s="26">
        <v>17</v>
      </c>
      <c r="BC163" s="26"/>
      <c r="BD163" s="26"/>
      <c r="BE163" s="26">
        <v>6</v>
      </c>
      <c r="BF163" s="26"/>
      <c r="BG163" s="26"/>
      <c r="BH163" s="26">
        <f t="shared" si="62"/>
        <v>68</v>
      </c>
      <c r="BI163" s="6">
        <f>T163+U163</f>
        <v>19.05</v>
      </c>
      <c r="BJ163" s="6">
        <f t="shared" si="75"/>
        <v>23.650000000000002</v>
      </c>
      <c r="BM163" s="6">
        <f t="shared" si="64"/>
        <v>23.650000000000002</v>
      </c>
      <c r="BN163" s="6">
        <f t="shared" si="65"/>
        <v>4.6000000000000014</v>
      </c>
      <c r="BO163" s="82">
        <f t="shared" si="66"/>
        <v>0.19450317124735733</v>
      </c>
      <c r="BP163" s="6">
        <f t="shared" si="76"/>
        <v>81438.75</v>
      </c>
      <c r="BQ163" s="6">
        <f t="shared" si="77"/>
        <v>101103.75000000001</v>
      </c>
      <c r="BU163" s="6">
        <f t="shared" si="78"/>
        <v>24.89</v>
      </c>
      <c r="BX163" s="6">
        <f t="shared" si="79"/>
        <v>24.89</v>
      </c>
      <c r="BY163" s="6">
        <f t="shared" si="80"/>
        <v>5.84</v>
      </c>
      <c r="BZ163" s="82">
        <f t="shared" si="81"/>
        <v>0.23463238248292487</v>
      </c>
      <c r="CA163" s="6">
        <f t="shared" si="82"/>
        <v>81438.75</v>
      </c>
      <c r="CB163" s="6">
        <f t="shared" si="83"/>
        <v>106404.75</v>
      </c>
      <c r="CF163" s="82"/>
      <c r="CG163" s="6">
        <f t="shared" si="84"/>
        <v>1295.4000000000001</v>
      </c>
      <c r="CH163" s="6">
        <f t="shared" si="85"/>
        <v>1608.2</v>
      </c>
      <c r="CL163" s="82"/>
      <c r="CM163" s="6">
        <f t="shared" si="86"/>
        <v>1295.4000000000001</v>
      </c>
      <c r="CN163" s="6">
        <f t="shared" si="87"/>
        <v>1692.52</v>
      </c>
    </row>
    <row r="164" spans="1:92" x14ac:dyDescent="0.25">
      <c r="A164" s="22">
        <v>162</v>
      </c>
      <c r="B164" s="23">
        <v>159</v>
      </c>
      <c r="C164" s="24" t="s">
        <v>14</v>
      </c>
      <c r="D164" s="53" t="s">
        <v>1284</v>
      </c>
      <c r="E164" s="23">
        <v>134813</v>
      </c>
      <c r="F164" s="23">
        <v>38413</v>
      </c>
      <c r="G164" s="24" t="s">
        <v>1285</v>
      </c>
      <c r="H164" s="71" t="str">
        <f t="shared" si="61"/>
        <v>100403-38413</v>
      </c>
      <c r="I164" s="23">
        <v>100403</v>
      </c>
      <c r="J164" s="24" t="s">
        <v>1286</v>
      </c>
      <c r="K164" s="24" t="s">
        <v>19</v>
      </c>
      <c r="L164" s="24" t="s">
        <v>1287</v>
      </c>
      <c r="M164" s="24" t="s">
        <v>21</v>
      </c>
      <c r="N164" s="25">
        <v>45108</v>
      </c>
      <c r="O164" s="25">
        <v>45473</v>
      </c>
      <c r="P164" s="10"/>
      <c r="Q164" s="10"/>
      <c r="R164" s="10"/>
      <c r="S164" s="11"/>
      <c r="T164" s="14"/>
      <c r="U164" s="14"/>
      <c r="V164" s="14" t="e">
        <f>VLOOKUP(E164,#REF!,14,FALSE)</f>
        <v>#REF!</v>
      </c>
      <c r="W164" s="14"/>
      <c r="X164" s="18"/>
      <c r="Y164" s="18"/>
      <c r="Z164" s="18">
        <v>33.68</v>
      </c>
      <c r="AA164" s="18" t="s">
        <v>1736</v>
      </c>
      <c r="AB164" s="6"/>
      <c r="AC164" s="26">
        <v>1600</v>
      </c>
      <c r="AD164" s="26"/>
      <c r="AE164" s="26">
        <v>101</v>
      </c>
      <c r="AF164" s="26"/>
      <c r="AG164" s="26"/>
      <c r="AH164" s="26"/>
      <c r="AI164" s="26"/>
      <c r="AJ164" s="26">
        <v>10</v>
      </c>
      <c r="AK164" s="26"/>
      <c r="AL164" s="26">
        <v>32</v>
      </c>
      <c r="AM164" s="26"/>
      <c r="AN164" s="26"/>
      <c r="AO164" s="26">
        <v>20</v>
      </c>
      <c r="AP164" s="26">
        <v>57</v>
      </c>
      <c r="AQ164" s="26"/>
      <c r="AR164" s="26">
        <v>42</v>
      </c>
      <c r="AS164" s="26">
        <v>16</v>
      </c>
      <c r="AT164" s="26">
        <v>26</v>
      </c>
      <c r="AU164" s="26"/>
      <c r="AV164" s="26"/>
      <c r="AW164" s="26"/>
      <c r="AX164" s="26"/>
      <c r="AY164" s="26"/>
      <c r="AZ164" s="26">
        <v>14</v>
      </c>
      <c r="BA164" s="26">
        <v>113</v>
      </c>
      <c r="BB164" s="26">
        <v>52</v>
      </c>
      <c r="BC164" s="26"/>
      <c r="BD164" s="26">
        <v>5</v>
      </c>
      <c r="BE164" s="26"/>
      <c r="BF164" s="26">
        <v>152</v>
      </c>
      <c r="BG164" s="26">
        <v>39</v>
      </c>
      <c r="BH164" s="26">
        <f t="shared" si="62"/>
        <v>679</v>
      </c>
      <c r="BI164" s="6">
        <f t="shared" ref="BI164:BI175" si="90">Z164</f>
        <v>33.68</v>
      </c>
      <c r="BJ164" s="6">
        <f t="shared" si="75"/>
        <v>41.82</v>
      </c>
      <c r="BM164" s="6">
        <f t="shared" si="64"/>
        <v>41.82</v>
      </c>
      <c r="BN164" s="6">
        <f t="shared" si="65"/>
        <v>8.14</v>
      </c>
      <c r="BO164" s="82">
        <f t="shared" si="66"/>
        <v>0.19464371114299381</v>
      </c>
      <c r="BP164" s="6">
        <f t="shared" si="76"/>
        <v>53888</v>
      </c>
      <c r="BQ164" s="6">
        <f t="shared" si="77"/>
        <v>66912</v>
      </c>
      <c r="BU164" s="6">
        <f t="shared" si="78"/>
        <v>44.01</v>
      </c>
      <c r="BX164" s="6">
        <f t="shared" si="79"/>
        <v>44.01</v>
      </c>
      <c r="BY164" s="6">
        <f t="shared" si="80"/>
        <v>10.329999999999998</v>
      </c>
      <c r="BZ164" s="82">
        <f t="shared" si="81"/>
        <v>0.23471938195864572</v>
      </c>
      <c r="CA164" s="6">
        <f t="shared" si="82"/>
        <v>53888</v>
      </c>
      <c r="CB164" s="6">
        <f t="shared" si="83"/>
        <v>70416</v>
      </c>
      <c r="CF164" s="82"/>
      <c r="CG164" s="6">
        <f t="shared" si="84"/>
        <v>22868.720000000001</v>
      </c>
      <c r="CH164" s="6">
        <f t="shared" si="85"/>
        <v>28395.78</v>
      </c>
      <c r="CL164" s="82"/>
      <c r="CM164" s="6">
        <f t="shared" si="86"/>
        <v>22868.720000000001</v>
      </c>
      <c r="CN164" s="6">
        <f t="shared" si="87"/>
        <v>29882.789999999997</v>
      </c>
    </row>
    <row r="165" spans="1:92" x14ac:dyDescent="0.25">
      <c r="A165" s="22">
        <v>163</v>
      </c>
      <c r="B165" s="23">
        <v>160</v>
      </c>
      <c r="C165" s="24" t="s">
        <v>14</v>
      </c>
      <c r="D165" s="53" t="s">
        <v>1288</v>
      </c>
      <c r="E165" s="23">
        <v>134814</v>
      </c>
      <c r="F165" s="23">
        <v>38399</v>
      </c>
      <c r="G165" s="24" t="s">
        <v>1289</v>
      </c>
      <c r="H165" s="71" t="str">
        <f t="shared" si="61"/>
        <v>100403-38399</v>
      </c>
      <c r="I165" s="23">
        <v>100403</v>
      </c>
      <c r="J165" s="24" t="s">
        <v>1286</v>
      </c>
      <c r="K165" s="24" t="s">
        <v>19</v>
      </c>
      <c r="L165" s="24" t="s">
        <v>1287</v>
      </c>
      <c r="M165" s="24" t="s">
        <v>21</v>
      </c>
      <c r="N165" s="25">
        <v>45108</v>
      </c>
      <c r="O165" s="25">
        <v>45473</v>
      </c>
      <c r="P165" s="10"/>
      <c r="Q165" s="10"/>
      <c r="R165" s="10"/>
      <c r="S165" s="11"/>
      <c r="T165" s="14"/>
      <c r="U165" s="14"/>
      <c r="V165" s="14" t="e">
        <f>VLOOKUP(E165,#REF!,14,FALSE)</f>
        <v>#REF!</v>
      </c>
      <c r="W165" s="14"/>
      <c r="X165" s="18"/>
      <c r="Y165" s="18"/>
      <c r="Z165" s="18">
        <v>33.68</v>
      </c>
      <c r="AA165" s="18" t="s">
        <v>1736</v>
      </c>
      <c r="AB165" s="6"/>
      <c r="AC165" s="26">
        <v>250</v>
      </c>
      <c r="AD165" s="26">
        <v>29</v>
      </c>
      <c r="AE165" s="26">
        <v>2</v>
      </c>
      <c r="AF165" s="26"/>
      <c r="AG165" s="26"/>
      <c r="AH165" s="26"/>
      <c r="AI165" s="26">
        <v>3</v>
      </c>
      <c r="AJ165" s="26"/>
      <c r="AK165" s="26"/>
      <c r="AL165" s="26">
        <v>20</v>
      </c>
      <c r="AM165" s="26"/>
      <c r="AN165" s="26"/>
      <c r="AO165" s="26"/>
      <c r="AP165" s="26">
        <v>10</v>
      </c>
      <c r="AQ165" s="26"/>
      <c r="AR165" s="26">
        <v>1</v>
      </c>
      <c r="AS165" s="26"/>
      <c r="AT165" s="26"/>
      <c r="AU165" s="26"/>
      <c r="AV165" s="26"/>
      <c r="AW165" s="26"/>
      <c r="AX165" s="26"/>
      <c r="AY165" s="26"/>
      <c r="AZ165" s="26"/>
      <c r="BA165" s="26"/>
      <c r="BB165" s="26">
        <v>7</v>
      </c>
      <c r="BC165" s="26"/>
      <c r="BD165" s="26"/>
      <c r="BE165" s="26">
        <v>7</v>
      </c>
      <c r="BF165" s="26">
        <v>29</v>
      </c>
      <c r="BG165" s="26">
        <v>70</v>
      </c>
      <c r="BH165" s="26">
        <f t="shared" si="62"/>
        <v>178</v>
      </c>
      <c r="BI165" s="6">
        <f t="shared" si="90"/>
        <v>33.68</v>
      </c>
      <c r="BJ165" s="6">
        <f t="shared" si="75"/>
        <v>41.82</v>
      </c>
      <c r="BM165" s="6">
        <f t="shared" si="64"/>
        <v>41.82</v>
      </c>
      <c r="BN165" s="6">
        <f t="shared" si="65"/>
        <v>8.14</v>
      </c>
      <c r="BO165" s="82">
        <f t="shared" si="66"/>
        <v>0.19464371114299381</v>
      </c>
      <c r="BP165" s="6">
        <f t="shared" si="76"/>
        <v>8420</v>
      </c>
      <c r="BQ165" s="6">
        <f t="shared" si="77"/>
        <v>10455</v>
      </c>
      <c r="BU165" s="6">
        <f t="shared" si="78"/>
        <v>44.01</v>
      </c>
      <c r="BX165" s="6">
        <f t="shared" si="79"/>
        <v>44.01</v>
      </c>
      <c r="BY165" s="6">
        <f t="shared" si="80"/>
        <v>10.329999999999998</v>
      </c>
      <c r="BZ165" s="82">
        <f t="shared" si="81"/>
        <v>0.23471938195864572</v>
      </c>
      <c r="CA165" s="6">
        <f t="shared" si="82"/>
        <v>8420</v>
      </c>
      <c r="CB165" s="6">
        <f t="shared" si="83"/>
        <v>11002.5</v>
      </c>
      <c r="CF165" s="82"/>
      <c r="CG165" s="6">
        <f t="shared" si="84"/>
        <v>5995.04</v>
      </c>
      <c r="CH165" s="6">
        <f t="shared" si="85"/>
        <v>7443.96</v>
      </c>
      <c r="CL165" s="82"/>
      <c r="CM165" s="6">
        <f t="shared" si="86"/>
        <v>5995.04</v>
      </c>
      <c r="CN165" s="6">
        <f t="shared" si="87"/>
        <v>7833.78</v>
      </c>
    </row>
    <row r="166" spans="1:92" x14ac:dyDescent="0.25">
      <c r="A166" s="22">
        <v>164</v>
      </c>
      <c r="B166" s="23">
        <v>161</v>
      </c>
      <c r="C166" s="24" t="s">
        <v>14</v>
      </c>
      <c r="D166" s="53" t="s">
        <v>1290</v>
      </c>
      <c r="E166" s="23">
        <v>112999</v>
      </c>
      <c r="F166" s="23">
        <v>127852</v>
      </c>
      <c r="G166" s="24" t="s">
        <v>1291</v>
      </c>
      <c r="H166" s="71" t="str">
        <f t="shared" si="61"/>
        <v>100403-127852</v>
      </c>
      <c r="I166" s="23">
        <v>100403</v>
      </c>
      <c r="J166" s="24" t="s">
        <v>1286</v>
      </c>
      <c r="K166" s="24" t="s">
        <v>19</v>
      </c>
      <c r="L166" s="24" t="s">
        <v>1292</v>
      </c>
      <c r="M166" s="24" t="s">
        <v>21</v>
      </c>
      <c r="N166" s="25">
        <v>45108</v>
      </c>
      <c r="O166" s="25">
        <v>45473</v>
      </c>
      <c r="P166" s="10"/>
      <c r="Q166" s="10"/>
      <c r="R166" s="10"/>
      <c r="S166" s="11"/>
      <c r="T166" s="14"/>
      <c r="U166" s="14"/>
      <c r="V166" s="14" t="e">
        <f>VLOOKUP(E166,#REF!,14,FALSE)</f>
        <v>#REF!</v>
      </c>
      <c r="W166" s="14"/>
      <c r="X166" s="18"/>
      <c r="Y166" s="18"/>
      <c r="Z166" s="18">
        <v>33.68</v>
      </c>
      <c r="AA166" s="18" t="s">
        <v>1736</v>
      </c>
      <c r="AB166" s="6"/>
      <c r="AC166" s="26">
        <v>1268</v>
      </c>
      <c r="AD166" s="26"/>
      <c r="AE166" s="26">
        <v>36</v>
      </c>
      <c r="AF166" s="26"/>
      <c r="AG166" s="26">
        <v>35</v>
      </c>
      <c r="AH166" s="26"/>
      <c r="AI166" s="26"/>
      <c r="AJ166" s="26">
        <v>10</v>
      </c>
      <c r="AK166" s="26">
        <v>2</v>
      </c>
      <c r="AL166" s="26">
        <v>8</v>
      </c>
      <c r="AM166" s="26"/>
      <c r="AN166" s="26">
        <v>422</v>
      </c>
      <c r="AO166" s="26"/>
      <c r="AP166" s="26">
        <v>198</v>
      </c>
      <c r="AQ166" s="26">
        <v>292</v>
      </c>
      <c r="AR166" s="26">
        <v>61</v>
      </c>
      <c r="AS166" s="26">
        <v>10</v>
      </c>
      <c r="AT166" s="26">
        <v>5</v>
      </c>
      <c r="AU166" s="26"/>
      <c r="AV166" s="26"/>
      <c r="AW166" s="26"/>
      <c r="AX166" s="26"/>
      <c r="AY166" s="26"/>
      <c r="AZ166" s="26"/>
      <c r="BA166" s="26">
        <v>49</v>
      </c>
      <c r="BB166" s="26">
        <v>6</v>
      </c>
      <c r="BC166" s="26"/>
      <c r="BD166" s="26"/>
      <c r="BE166" s="26"/>
      <c r="BF166" s="26">
        <v>128</v>
      </c>
      <c r="BG166" s="26"/>
      <c r="BH166" s="26">
        <f t="shared" si="62"/>
        <v>1262</v>
      </c>
      <c r="BI166" s="6">
        <f t="shared" si="90"/>
        <v>33.68</v>
      </c>
      <c r="BJ166" s="6">
        <f t="shared" si="75"/>
        <v>41.82</v>
      </c>
      <c r="BM166" s="6">
        <f t="shared" si="64"/>
        <v>41.82</v>
      </c>
      <c r="BN166" s="6">
        <f t="shared" si="65"/>
        <v>8.14</v>
      </c>
      <c r="BO166" s="82">
        <f t="shared" si="66"/>
        <v>0.19464371114299381</v>
      </c>
      <c r="BP166" s="6">
        <f t="shared" si="76"/>
        <v>42706.239999999998</v>
      </c>
      <c r="BQ166" s="6">
        <f t="shared" si="77"/>
        <v>53027.76</v>
      </c>
      <c r="BU166" s="6">
        <f t="shared" si="78"/>
        <v>44.01</v>
      </c>
      <c r="BX166" s="6">
        <f t="shared" si="79"/>
        <v>44.01</v>
      </c>
      <c r="BY166" s="6">
        <f t="shared" si="80"/>
        <v>10.329999999999998</v>
      </c>
      <c r="BZ166" s="82">
        <f t="shared" si="81"/>
        <v>0.23471938195864572</v>
      </c>
      <c r="CA166" s="6">
        <f t="shared" si="82"/>
        <v>42706.239999999998</v>
      </c>
      <c r="CB166" s="6">
        <f t="shared" si="83"/>
        <v>55804.68</v>
      </c>
      <c r="CF166" s="82"/>
      <c r="CG166" s="6">
        <f t="shared" si="84"/>
        <v>42504.159999999996</v>
      </c>
      <c r="CH166" s="6">
        <f t="shared" si="85"/>
        <v>52776.840000000004</v>
      </c>
      <c r="CL166" s="82"/>
      <c r="CM166" s="6">
        <f t="shared" si="86"/>
        <v>42504.159999999996</v>
      </c>
      <c r="CN166" s="6">
        <f t="shared" si="87"/>
        <v>55540.619999999995</v>
      </c>
    </row>
    <row r="167" spans="1:92" x14ac:dyDescent="0.25">
      <c r="A167" s="22">
        <v>165</v>
      </c>
      <c r="B167" s="23">
        <v>162</v>
      </c>
      <c r="C167" s="24" t="s">
        <v>14</v>
      </c>
      <c r="D167" s="53" t="s">
        <v>1293</v>
      </c>
      <c r="E167" s="23">
        <v>113361</v>
      </c>
      <c r="F167" s="23">
        <v>33686</v>
      </c>
      <c r="G167" s="24" t="s">
        <v>1294</v>
      </c>
      <c r="H167" s="71" t="str">
        <f t="shared" si="61"/>
        <v>100403-33686</v>
      </c>
      <c r="I167" s="23">
        <v>100403</v>
      </c>
      <c r="J167" s="24" t="s">
        <v>1286</v>
      </c>
      <c r="K167" s="24" t="s">
        <v>19</v>
      </c>
      <c r="L167" s="24" t="s">
        <v>1292</v>
      </c>
      <c r="M167" s="24" t="s">
        <v>21</v>
      </c>
      <c r="N167" s="25">
        <v>45108</v>
      </c>
      <c r="O167" s="25">
        <v>45473</v>
      </c>
      <c r="P167" s="10"/>
      <c r="Q167" s="10"/>
      <c r="R167" s="10"/>
      <c r="S167" s="11"/>
      <c r="T167" s="14"/>
      <c r="U167" s="14"/>
      <c r="V167" s="14" t="e">
        <f>VLOOKUP(E167,#REF!,14,FALSE)</f>
        <v>#REF!</v>
      </c>
      <c r="W167" s="14"/>
      <c r="X167" s="18"/>
      <c r="Y167" s="18"/>
      <c r="Z167" s="18">
        <v>33.68</v>
      </c>
      <c r="AA167" s="18" t="s">
        <v>1736</v>
      </c>
      <c r="AB167" s="6"/>
      <c r="AC167" s="26">
        <v>6062</v>
      </c>
      <c r="AD167" s="26">
        <v>118</v>
      </c>
      <c r="AE167" s="26">
        <v>104</v>
      </c>
      <c r="AF167" s="26">
        <v>23</v>
      </c>
      <c r="AG167" s="26">
        <v>101</v>
      </c>
      <c r="AH167" s="26"/>
      <c r="AI167" s="26">
        <v>367</v>
      </c>
      <c r="AJ167" s="26">
        <v>89</v>
      </c>
      <c r="AK167" s="26">
        <v>450</v>
      </c>
      <c r="AL167" s="26">
        <v>18</v>
      </c>
      <c r="AM167" s="26"/>
      <c r="AN167" s="26">
        <v>70</v>
      </c>
      <c r="AO167" s="26">
        <v>45</v>
      </c>
      <c r="AP167" s="26">
        <v>34</v>
      </c>
      <c r="AQ167" s="26">
        <v>368</v>
      </c>
      <c r="AR167" s="26">
        <v>149</v>
      </c>
      <c r="AS167" s="26">
        <v>16</v>
      </c>
      <c r="AT167" s="26">
        <v>20</v>
      </c>
      <c r="AU167" s="26">
        <v>56</v>
      </c>
      <c r="AV167" s="26">
        <v>252</v>
      </c>
      <c r="AW167" s="26">
        <v>49</v>
      </c>
      <c r="AX167" s="26">
        <v>71</v>
      </c>
      <c r="AY167" s="26">
        <v>86</v>
      </c>
      <c r="AZ167" s="26">
        <v>22</v>
      </c>
      <c r="BA167" s="26">
        <v>28</v>
      </c>
      <c r="BB167" s="26">
        <v>62</v>
      </c>
      <c r="BC167" s="26">
        <v>31</v>
      </c>
      <c r="BD167" s="26">
        <v>19</v>
      </c>
      <c r="BE167" s="26">
        <v>26</v>
      </c>
      <c r="BF167" s="26">
        <v>119</v>
      </c>
      <c r="BG167" s="26"/>
      <c r="BH167" s="26">
        <f t="shared" si="62"/>
        <v>2793</v>
      </c>
      <c r="BI167" s="6">
        <f t="shared" si="90"/>
        <v>33.68</v>
      </c>
      <c r="BJ167" s="6">
        <f t="shared" si="75"/>
        <v>41.82</v>
      </c>
      <c r="BM167" s="6">
        <f t="shared" si="64"/>
        <v>41.82</v>
      </c>
      <c r="BN167" s="6">
        <f t="shared" si="65"/>
        <v>8.14</v>
      </c>
      <c r="BO167" s="82">
        <f t="shared" si="66"/>
        <v>0.19464371114299381</v>
      </c>
      <c r="BP167" s="6">
        <f t="shared" si="76"/>
        <v>204168.16</v>
      </c>
      <c r="BQ167" s="6">
        <f t="shared" si="77"/>
        <v>253512.84</v>
      </c>
      <c r="BU167" s="6">
        <f t="shared" si="78"/>
        <v>44.01</v>
      </c>
      <c r="BX167" s="6">
        <f t="shared" si="79"/>
        <v>44.01</v>
      </c>
      <c r="BY167" s="6">
        <f t="shared" si="80"/>
        <v>10.329999999999998</v>
      </c>
      <c r="BZ167" s="82">
        <f t="shared" si="81"/>
        <v>0.23471938195864572</v>
      </c>
      <c r="CA167" s="6">
        <f t="shared" si="82"/>
        <v>204168.16</v>
      </c>
      <c r="CB167" s="6">
        <f t="shared" si="83"/>
        <v>266788.62</v>
      </c>
      <c r="CF167" s="82"/>
      <c r="CG167" s="6">
        <f t="shared" si="84"/>
        <v>94068.24</v>
      </c>
      <c r="CH167" s="6">
        <f t="shared" si="85"/>
        <v>116803.26</v>
      </c>
      <c r="CL167" s="82"/>
      <c r="CM167" s="6">
        <f t="shared" si="86"/>
        <v>94068.24</v>
      </c>
      <c r="CN167" s="6">
        <f t="shared" si="87"/>
        <v>122919.93</v>
      </c>
    </row>
    <row r="168" spans="1:92" x14ac:dyDescent="0.25">
      <c r="A168" s="22">
        <v>166</v>
      </c>
      <c r="B168" s="23">
        <v>163</v>
      </c>
      <c r="C168" s="24" t="s">
        <v>14</v>
      </c>
      <c r="D168" s="53" t="s">
        <v>1295</v>
      </c>
      <c r="E168" s="23">
        <v>141214</v>
      </c>
      <c r="F168" s="24" t="s">
        <v>1296</v>
      </c>
      <c r="G168" s="24" t="s">
        <v>1297</v>
      </c>
      <c r="H168" s="71" t="str">
        <f t="shared" si="61"/>
        <v>100403-100-94562-11111-0</v>
      </c>
      <c r="I168" s="23">
        <v>100403</v>
      </c>
      <c r="J168" s="24" t="s">
        <v>1286</v>
      </c>
      <c r="K168" s="24" t="s">
        <v>19</v>
      </c>
      <c r="L168" s="24" t="s">
        <v>1298</v>
      </c>
      <c r="M168" s="24" t="s">
        <v>21</v>
      </c>
      <c r="N168" s="25">
        <v>45108</v>
      </c>
      <c r="O168" s="25">
        <v>45473</v>
      </c>
      <c r="P168" s="10"/>
      <c r="Q168" s="10"/>
      <c r="R168" s="10"/>
      <c r="S168" s="11"/>
      <c r="T168" s="14"/>
      <c r="U168" s="14"/>
      <c r="V168" s="14" t="e">
        <f>VLOOKUP(E168,#REF!,14,FALSE)</f>
        <v>#REF!</v>
      </c>
      <c r="W168" s="14"/>
      <c r="X168" s="18"/>
      <c r="Y168" s="18"/>
      <c r="Z168" s="18">
        <v>33.68</v>
      </c>
      <c r="AA168" s="18" t="s">
        <v>1736</v>
      </c>
      <c r="AB168" s="6"/>
      <c r="AC168" s="26">
        <v>300</v>
      </c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>
        <v>247</v>
      </c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>
        <f t="shared" si="62"/>
        <v>247</v>
      </c>
      <c r="BI168" s="6">
        <f t="shared" si="90"/>
        <v>33.68</v>
      </c>
      <c r="BJ168" s="6">
        <f t="shared" si="75"/>
        <v>41.82</v>
      </c>
      <c r="BM168" s="6">
        <f t="shared" si="64"/>
        <v>41.82</v>
      </c>
      <c r="BN168" s="6">
        <f t="shared" si="65"/>
        <v>8.14</v>
      </c>
      <c r="BO168" s="82">
        <f t="shared" si="66"/>
        <v>0.19464371114299381</v>
      </c>
      <c r="BP168" s="6">
        <f t="shared" si="76"/>
        <v>10104</v>
      </c>
      <c r="BQ168" s="6">
        <f t="shared" si="77"/>
        <v>12546</v>
      </c>
      <c r="BU168" s="6">
        <f t="shared" si="78"/>
        <v>44.01</v>
      </c>
      <c r="BX168" s="6">
        <f t="shared" si="79"/>
        <v>44.01</v>
      </c>
      <c r="BY168" s="6">
        <f t="shared" si="80"/>
        <v>10.329999999999998</v>
      </c>
      <c r="BZ168" s="82">
        <f t="shared" si="81"/>
        <v>0.23471938195864572</v>
      </c>
      <c r="CA168" s="6">
        <f t="shared" si="82"/>
        <v>10104</v>
      </c>
      <c r="CB168" s="6">
        <f t="shared" si="83"/>
        <v>13203</v>
      </c>
      <c r="CF168" s="82"/>
      <c r="CG168" s="6">
        <f t="shared" si="84"/>
        <v>8318.9599999999991</v>
      </c>
      <c r="CH168" s="6">
        <f t="shared" si="85"/>
        <v>10329.540000000001</v>
      </c>
      <c r="CL168" s="82"/>
      <c r="CM168" s="6">
        <f t="shared" si="86"/>
        <v>8318.9599999999991</v>
      </c>
      <c r="CN168" s="6">
        <f t="shared" si="87"/>
        <v>10870.47</v>
      </c>
    </row>
    <row r="169" spans="1:92" x14ac:dyDescent="0.25">
      <c r="A169" s="22">
        <v>167</v>
      </c>
      <c r="B169" s="23">
        <v>164</v>
      </c>
      <c r="C169" s="24" t="s">
        <v>14</v>
      </c>
      <c r="D169" s="53" t="s">
        <v>1299</v>
      </c>
      <c r="E169" s="23">
        <v>133606</v>
      </c>
      <c r="F169" s="23">
        <v>37309</v>
      </c>
      <c r="G169" s="24" t="s">
        <v>1300</v>
      </c>
      <c r="H169" s="71" t="str">
        <f t="shared" si="61"/>
        <v>100403-37309</v>
      </c>
      <c r="I169" s="23">
        <v>100403</v>
      </c>
      <c r="J169" s="24" t="s">
        <v>1286</v>
      </c>
      <c r="K169" s="24" t="s">
        <v>19</v>
      </c>
      <c r="L169" s="24" t="s">
        <v>218</v>
      </c>
      <c r="M169" s="24" t="s">
        <v>21</v>
      </c>
      <c r="N169" s="25">
        <v>45108</v>
      </c>
      <c r="O169" s="25">
        <v>45473</v>
      </c>
      <c r="P169" s="10"/>
      <c r="Q169" s="10"/>
      <c r="R169" s="10"/>
      <c r="S169" s="11"/>
      <c r="T169" s="14"/>
      <c r="U169" s="14"/>
      <c r="V169" s="14" t="e">
        <f>VLOOKUP(E169,#REF!,14,FALSE)</f>
        <v>#REF!</v>
      </c>
      <c r="W169" s="14"/>
      <c r="X169" s="18"/>
      <c r="Y169" s="18"/>
      <c r="Z169" s="18">
        <v>33.68</v>
      </c>
      <c r="AA169" s="18" t="s">
        <v>1736</v>
      </c>
      <c r="AB169" s="6"/>
      <c r="AC169" s="26">
        <v>870</v>
      </c>
      <c r="AD169" s="26">
        <v>164</v>
      </c>
      <c r="AE169" s="26"/>
      <c r="AF169" s="26"/>
      <c r="AG169" s="26"/>
      <c r="AH169" s="26"/>
      <c r="AI169" s="26"/>
      <c r="AJ169" s="26">
        <v>6</v>
      </c>
      <c r="AK169" s="26"/>
      <c r="AL169" s="26">
        <v>27</v>
      </c>
      <c r="AM169" s="26"/>
      <c r="AN169" s="26"/>
      <c r="AO169" s="26"/>
      <c r="AP169" s="26">
        <v>29</v>
      </c>
      <c r="AQ169" s="26">
        <v>41</v>
      </c>
      <c r="AR169" s="26">
        <v>3</v>
      </c>
      <c r="AS169" s="26"/>
      <c r="AT169" s="26"/>
      <c r="AU169" s="26">
        <v>12</v>
      </c>
      <c r="AV169" s="26"/>
      <c r="AW169" s="26"/>
      <c r="AX169" s="26"/>
      <c r="AY169" s="26"/>
      <c r="AZ169" s="26"/>
      <c r="BA169" s="26"/>
      <c r="BB169" s="26">
        <v>15</v>
      </c>
      <c r="BC169" s="26"/>
      <c r="BD169" s="26">
        <v>31</v>
      </c>
      <c r="BE169" s="26">
        <v>6</v>
      </c>
      <c r="BF169" s="26">
        <v>24</v>
      </c>
      <c r="BG169" s="26"/>
      <c r="BH169" s="26">
        <f t="shared" si="62"/>
        <v>358</v>
      </c>
      <c r="BI169" s="6">
        <f t="shared" si="90"/>
        <v>33.68</v>
      </c>
      <c r="BJ169" s="6">
        <f t="shared" si="75"/>
        <v>41.82</v>
      </c>
      <c r="BM169" s="6">
        <f t="shared" si="64"/>
        <v>41.82</v>
      </c>
      <c r="BN169" s="6">
        <f t="shared" si="65"/>
        <v>8.14</v>
      </c>
      <c r="BO169" s="82">
        <f t="shared" si="66"/>
        <v>0.19464371114299381</v>
      </c>
      <c r="BP169" s="6">
        <f t="shared" si="76"/>
        <v>29301.599999999999</v>
      </c>
      <c r="BQ169" s="6">
        <f t="shared" si="77"/>
        <v>36383.4</v>
      </c>
      <c r="BU169" s="6">
        <f t="shared" si="78"/>
        <v>44.01</v>
      </c>
      <c r="BX169" s="6">
        <f t="shared" si="79"/>
        <v>44.01</v>
      </c>
      <c r="BY169" s="6">
        <f t="shared" si="80"/>
        <v>10.329999999999998</v>
      </c>
      <c r="BZ169" s="82">
        <f t="shared" si="81"/>
        <v>0.23471938195864572</v>
      </c>
      <c r="CA169" s="6">
        <f t="shared" si="82"/>
        <v>29301.599999999999</v>
      </c>
      <c r="CB169" s="6">
        <f t="shared" si="83"/>
        <v>38288.699999999997</v>
      </c>
      <c r="CF169" s="82"/>
      <c r="CG169" s="6">
        <f t="shared" si="84"/>
        <v>12057.44</v>
      </c>
      <c r="CH169" s="6">
        <f t="shared" si="85"/>
        <v>14971.56</v>
      </c>
      <c r="CL169" s="82"/>
      <c r="CM169" s="6">
        <f t="shared" si="86"/>
        <v>12057.44</v>
      </c>
      <c r="CN169" s="6">
        <f t="shared" si="87"/>
        <v>15755.58</v>
      </c>
    </row>
    <row r="170" spans="1:92" x14ac:dyDescent="0.25">
      <c r="A170" s="22">
        <v>168</v>
      </c>
      <c r="B170" s="23">
        <v>165</v>
      </c>
      <c r="C170" s="24" t="s">
        <v>14</v>
      </c>
      <c r="D170" s="53" t="s">
        <v>1301</v>
      </c>
      <c r="E170" s="23">
        <v>134267</v>
      </c>
      <c r="F170" s="23">
        <v>32264</v>
      </c>
      <c r="G170" s="24" t="s">
        <v>1302</v>
      </c>
      <c r="H170" s="71" t="str">
        <f t="shared" si="61"/>
        <v>100403-32264</v>
      </c>
      <c r="I170" s="23">
        <v>100403</v>
      </c>
      <c r="J170" s="24" t="s">
        <v>1286</v>
      </c>
      <c r="K170" s="24" t="s">
        <v>19</v>
      </c>
      <c r="L170" s="24" t="s">
        <v>1303</v>
      </c>
      <c r="M170" s="24" t="s">
        <v>21</v>
      </c>
      <c r="N170" s="25">
        <v>45108</v>
      </c>
      <c r="O170" s="25">
        <v>45473</v>
      </c>
      <c r="P170" s="10"/>
      <c r="Q170" s="10"/>
      <c r="R170" s="10"/>
      <c r="S170" s="11"/>
      <c r="T170" s="14"/>
      <c r="U170" s="14"/>
      <c r="V170" s="14" t="e">
        <f>VLOOKUP(E170,#REF!,14,FALSE)</f>
        <v>#REF!</v>
      </c>
      <c r="W170" s="14"/>
      <c r="X170" s="18"/>
      <c r="Y170" s="18"/>
      <c r="Z170" s="18">
        <v>29.19</v>
      </c>
      <c r="AA170" s="18" t="s">
        <v>1736</v>
      </c>
      <c r="AB170" s="6"/>
      <c r="AC170" s="26">
        <v>349</v>
      </c>
      <c r="AD170" s="26"/>
      <c r="AE170" s="26">
        <v>4</v>
      </c>
      <c r="AF170" s="26"/>
      <c r="AG170" s="26">
        <v>86</v>
      </c>
      <c r="AH170" s="26"/>
      <c r="AI170" s="26"/>
      <c r="AJ170" s="26"/>
      <c r="AK170" s="26"/>
      <c r="AL170" s="26">
        <v>21</v>
      </c>
      <c r="AM170" s="26"/>
      <c r="AN170" s="26"/>
      <c r="AO170" s="26"/>
      <c r="AP170" s="26"/>
      <c r="AQ170" s="26">
        <v>18</v>
      </c>
      <c r="AR170" s="26"/>
      <c r="AS170" s="26"/>
      <c r="AT170" s="26"/>
      <c r="AU170" s="26"/>
      <c r="AV170" s="26"/>
      <c r="AW170" s="26"/>
      <c r="AX170" s="26"/>
      <c r="AY170" s="26"/>
      <c r="AZ170" s="26"/>
      <c r="BA170" s="26">
        <v>12</v>
      </c>
      <c r="BB170" s="26">
        <v>8</v>
      </c>
      <c r="BC170" s="26"/>
      <c r="BD170" s="26"/>
      <c r="BE170" s="26"/>
      <c r="BF170" s="26">
        <v>19</v>
      </c>
      <c r="BG170" s="26"/>
      <c r="BH170" s="26">
        <f t="shared" si="62"/>
        <v>168</v>
      </c>
      <c r="BI170" s="6">
        <f t="shared" si="90"/>
        <v>29.19</v>
      </c>
      <c r="BJ170" s="6">
        <f t="shared" si="75"/>
        <v>36.25</v>
      </c>
      <c r="BM170" s="6">
        <f t="shared" si="64"/>
        <v>36.25</v>
      </c>
      <c r="BN170" s="6">
        <f t="shared" si="65"/>
        <v>7.0599999999999987</v>
      </c>
      <c r="BO170" s="82">
        <f t="shared" si="66"/>
        <v>0.19475862068965513</v>
      </c>
      <c r="BP170" s="6">
        <f t="shared" si="76"/>
        <v>10187.310000000001</v>
      </c>
      <c r="BQ170" s="6">
        <f t="shared" si="77"/>
        <v>12651.25</v>
      </c>
      <c r="BU170" s="6">
        <f t="shared" si="78"/>
        <v>38.14</v>
      </c>
      <c r="BX170" s="6">
        <f t="shared" si="79"/>
        <v>38.14</v>
      </c>
      <c r="BY170" s="6">
        <f t="shared" si="80"/>
        <v>8.9499999999999993</v>
      </c>
      <c r="BZ170" s="82">
        <f t="shared" si="81"/>
        <v>0.23466177241740951</v>
      </c>
      <c r="CA170" s="6">
        <f t="shared" si="82"/>
        <v>10187.310000000001</v>
      </c>
      <c r="CB170" s="6">
        <f t="shared" si="83"/>
        <v>13310.86</v>
      </c>
      <c r="CF170" s="82"/>
      <c r="CG170" s="6">
        <f t="shared" si="84"/>
        <v>4903.92</v>
      </c>
      <c r="CH170" s="6">
        <f t="shared" si="85"/>
        <v>6090</v>
      </c>
      <c r="CL170" s="82"/>
      <c r="CM170" s="6">
        <f t="shared" si="86"/>
        <v>4903.92</v>
      </c>
      <c r="CN170" s="6">
        <f t="shared" si="87"/>
        <v>6407.52</v>
      </c>
    </row>
    <row r="171" spans="1:92" x14ac:dyDescent="0.25">
      <c r="A171" s="22">
        <v>169</v>
      </c>
      <c r="B171" s="23">
        <v>166</v>
      </c>
      <c r="C171" s="24" t="s">
        <v>14</v>
      </c>
      <c r="D171" s="53" t="s">
        <v>1304</v>
      </c>
      <c r="E171" s="23">
        <v>134268</v>
      </c>
      <c r="F171" s="23">
        <v>32265</v>
      </c>
      <c r="G171" s="24" t="s">
        <v>1305</v>
      </c>
      <c r="H171" s="71" t="str">
        <f t="shared" si="61"/>
        <v>100403-32265</v>
      </c>
      <c r="I171" s="23">
        <v>100403</v>
      </c>
      <c r="J171" s="24" t="s">
        <v>1286</v>
      </c>
      <c r="K171" s="24" t="s">
        <v>19</v>
      </c>
      <c r="L171" s="24" t="s">
        <v>1303</v>
      </c>
      <c r="M171" s="24" t="s">
        <v>21</v>
      </c>
      <c r="N171" s="25">
        <v>45108</v>
      </c>
      <c r="O171" s="25">
        <v>45473</v>
      </c>
      <c r="P171" s="10"/>
      <c r="Q171" s="10"/>
      <c r="R171" s="10"/>
      <c r="S171" s="11"/>
      <c r="T171" s="14"/>
      <c r="U171" s="14"/>
      <c r="V171" s="14" t="e">
        <f>VLOOKUP(E171,#REF!,14,FALSE)</f>
        <v>#REF!</v>
      </c>
      <c r="W171" s="14"/>
      <c r="X171" s="18"/>
      <c r="Y171" s="18"/>
      <c r="Z171" s="18">
        <v>30.22</v>
      </c>
      <c r="AA171" s="18" t="s">
        <v>1736</v>
      </c>
      <c r="AB171" s="6"/>
      <c r="AC171" s="26">
        <v>791</v>
      </c>
      <c r="AD171" s="26"/>
      <c r="AE171" s="26"/>
      <c r="AF171" s="26">
        <v>16</v>
      </c>
      <c r="AG171" s="26">
        <v>7</v>
      </c>
      <c r="AH171" s="26">
        <v>8</v>
      </c>
      <c r="AI171" s="26"/>
      <c r="AJ171" s="26"/>
      <c r="AK171" s="26"/>
      <c r="AL171" s="26">
        <v>24</v>
      </c>
      <c r="AM171" s="26"/>
      <c r="AN171" s="26"/>
      <c r="AO171" s="26"/>
      <c r="AP171" s="26">
        <v>117</v>
      </c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>
        <v>31</v>
      </c>
      <c r="BC171" s="26"/>
      <c r="BD171" s="26"/>
      <c r="BE171" s="26"/>
      <c r="BF171" s="26">
        <v>31</v>
      </c>
      <c r="BG171" s="26"/>
      <c r="BH171" s="26">
        <f t="shared" si="62"/>
        <v>234</v>
      </c>
      <c r="BI171" s="6">
        <f t="shared" si="90"/>
        <v>30.22</v>
      </c>
      <c r="BJ171" s="6">
        <f t="shared" si="75"/>
        <v>37.53</v>
      </c>
      <c r="BM171" s="6">
        <f t="shared" si="64"/>
        <v>37.53</v>
      </c>
      <c r="BN171" s="6">
        <f t="shared" si="65"/>
        <v>7.3100000000000023</v>
      </c>
      <c r="BO171" s="82">
        <f t="shared" si="66"/>
        <v>0.19477751132427396</v>
      </c>
      <c r="BP171" s="6">
        <f t="shared" si="76"/>
        <v>23904.02</v>
      </c>
      <c r="BQ171" s="6">
        <f t="shared" si="77"/>
        <v>29686.23</v>
      </c>
      <c r="BU171" s="6">
        <f t="shared" si="78"/>
        <v>39.489999999999995</v>
      </c>
      <c r="BX171" s="6">
        <f t="shared" si="79"/>
        <v>39.489999999999995</v>
      </c>
      <c r="BY171" s="6">
        <f t="shared" si="80"/>
        <v>9.269999999999996</v>
      </c>
      <c r="BZ171" s="82">
        <f t="shared" si="81"/>
        <v>0.23474297290453272</v>
      </c>
      <c r="CA171" s="6">
        <f t="shared" si="82"/>
        <v>23904.02</v>
      </c>
      <c r="CB171" s="6">
        <f t="shared" si="83"/>
        <v>31236.589999999997</v>
      </c>
      <c r="CF171" s="82"/>
      <c r="CG171" s="6">
        <f t="shared" si="84"/>
        <v>7071.48</v>
      </c>
      <c r="CH171" s="6">
        <f t="shared" si="85"/>
        <v>8782.02</v>
      </c>
      <c r="CL171" s="82"/>
      <c r="CM171" s="6">
        <f t="shared" si="86"/>
        <v>7071.48</v>
      </c>
      <c r="CN171" s="6">
        <f t="shared" si="87"/>
        <v>9240.659999999998</v>
      </c>
    </row>
    <row r="172" spans="1:92" x14ac:dyDescent="0.25">
      <c r="A172" s="22">
        <v>170</v>
      </c>
      <c r="B172" s="23">
        <v>167</v>
      </c>
      <c r="C172" s="24" t="s">
        <v>14</v>
      </c>
      <c r="D172" s="53" t="s">
        <v>1306</v>
      </c>
      <c r="E172" s="23">
        <v>113754</v>
      </c>
      <c r="F172" s="23">
        <v>49979</v>
      </c>
      <c r="G172" s="24" t="s">
        <v>1307</v>
      </c>
      <c r="H172" s="71" t="str">
        <f t="shared" si="61"/>
        <v>100403-49979</v>
      </c>
      <c r="I172" s="23">
        <v>100403</v>
      </c>
      <c r="J172" s="24" t="s">
        <v>1286</v>
      </c>
      <c r="K172" s="24" t="s">
        <v>19</v>
      </c>
      <c r="L172" s="24" t="s">
        <v>1292</v>
      </c>
      <c r="M172" s="24" t="s">
        <v>21</v>
      </c>
      <c r="N172" s="25">
        <v>45108</v>
      </c>
      <c r="O172" s="25">
        <v>45473</v>
      </c>
      <c r="P172" s="10"/>
      <c r="Q172" s="10"/>
      <c r="R172" s="10"/>
      <c r="S172" s="11"/>
      <c r="T172" s="14"/>
      <c r="U172" s="14"/>
      <c r="V172" s="14" t="e">
        <f>VLOOKUP(E172,#REF!,14,FALSE)</f>
        <v>#REF!</v>
      </c>
      <c r="W172" s="14"/>
      <c r="X172" s="18"/>
      <c r="Y172" s="18"/>
      <c r="Z172" s="18">
        <v>30.35</v>
      </c>
      <c r="AA172" s="18" t="s">
        <v>1736</v>
      </c>
      <c r="AB172" s="6"/>
      <c r="AC172" s="26">
        <v>354</v>
      </c>
      <c r="AD172" s="26"/>
      <c r="AE172" s="26">
        <v>69</v>
      </c>
      <c r="AF172" s="26"/>
      <c r="AG172" s="26">
        <v>39</v>
      </c>
      <c r="AH172" s="26"/>
      <c r="AI172" s="26">
        <v>10</v>
      </c>
      <c r="AJ172" s="26">
        <v>1</v>
      </c>
      <c r="AK172" s="26"/>
      <c r="AL172" s="26">
        <v>3</v>
      </c>
      <c r="AM172" s="26"/>
      <c r="AN172" s="26"/>
      <c r="AO172" s="26"/>
      <c r="AP172" s="26"/>
      <c r="AQ172" s="26"/>
      <c r="AR172" s="26">
        <v>16</v>
      </c>
      <c r="AS172" s="26"/>
      <c r="AT172" s="26"/>
      <c r="AU172" s="26"/>
      <c r="AV172" s="26"/>
      <c r="AW172" s="26"/>
      <c r="AX172" s="26"/>
      <c r="AY172" s="26"/>
      <c r="AZ172" s="26"/>
      <c r="BA172" s="26">
        <v>21</v>
      </c>
      <c r="BB172" s="26"/>
      <c r="BC172" s="26"/>
      <c r="BD172" s="26"/>
      <c r="BE172" s="26"/>
      <c r="BF172" s="26"/>
      <c r="BG172" s="26"/>
      <c r="BH172" s="26">
        <f t="shared" si="62"/>
        <v>159</v>
      </c>
      <c r="BI172" s="6">
        <f t="shared" si="90"/>
        <v>30.35</v>
      </c>
      <c r="BJ172" s="6">
        <f t="shared" si="75"/>
        <v>37.69</v>
      </c>
      <c r="BM172" s="6">
        <f t="shared" si="64"/>
        <v>37.69</v>
      </c>
      <c r="BN172" s="6">
        <f t="shared" si="65"/>
        <v>7.3399999999999963</v>
      </c>
      <c r="BO172" s="82">
        <f t="shared" si="66"/>
        <v>0.1947466171398248</v>
      </c>
      <c r="BP172" s="6">
        <f t="shared" si="76"/>
        <v>10743.9</v>
      </c>
      <c r="BQ172" s="6">
        <f t="shared" si="77"/>
        <v>13342.259999999998</v>
      </c>
      <c r="BU172" s="6">
        <f t="shared" si="78"/>
        <v>39.659999999999997</v>
      </c>
      <c r="BX172" s="6">
        <f t="shared" si="79"/>
        <v>39.659999999999997</v>
      </c>
      <c r="BY172" s="6">
        <f t="shared" si="80"/>
        <v>9.3099999999999952</v>
      </c>
      <c r="BZ172" s="82">
        <f t="shared" si="81"/>
        <v>0.23474533535047898</v>
      </c>
      <c r="CA172" s="6">
        <f t="shared" si="82"/>
        <v>10743.9</v>
      </c>
      <c r="CB172" s="6">
        <f t="shared" si="83"/>
        <v>14039.64</v>
      </c>
      <c r="CF172" s="82"/>
      <c r="CG172" s="6">
        <f t="shared" si="84"/>
        <v>4825.6500000000005</v>
      </c>
      <c r="CH172" s="6">
        <f t="shared" si="85"/>
        <v>5992.71</v>
      </c>
      <c r="CL172" s="82"/>
      <c r="CM172" s="6">
        <f t="shared" si="86"/>
        <v>4825.6500000000005</v>
      </c>
      <c r="CN172" s="6">
        <f t="shared" si="87"/>
        <v>6305.94</v>
      </c>
    </row>
    <row r="173" spans="1:92" x14ac:dyDescent="0.25">
      <c r="A173" s="22">
        <v>171</v>
      </c>
      <c r="B173" s="23">
        <v>168</v>
      </c>
      <c r="C173" s="24" t="s">
        <v>14</v>
      </c>
      <c r="D173" s="53" t="s">
        <v>1308</v>
      </c>
      <c r="E173" s="23">
        <v>141180</v>
      </c>
      <c r="F173" s="24" t="s">
        <v>1309</v>
      </c>
      <c r="G173" s="24" t="s">
        <v>1310</v>
      </c>
      <c r="H173" s="71" t="str">
        <f t="shared" si="61"/>
        <v>100403-110978000/691179</v>
      </c>
      <c r="I173" s="23">
        <v>100403</v>
      </c>
      <c r="J173" s="24" t="s">
        <v>1286</v>
      </c>
      <c r="K173" s="24" t="s">
        <v>19</v>
      </c>
      <c r="L173" s="24" t="s">
        <v>1311</v>
      </c>
      <c r="M173" s="24" t="s">
        <v>21</v>
      </c>
      <c r="N173" s="25">
        <v>45108</v>
      </c>
      <c r="O173" s="25">
        <v>45473</v>
      </c>
      <c r="P173" s="10"/>
      <c r="Q173" s="10"/>
      <c r="R173" s="10"/>
      <c r="S173" s="11"/>
      <c r="T173" s="14"/>
      <c r="U173" s="14"/>
      <c r="V173" s="14" t="e">
        <f>VLOOKUP(E173,#REF!,14,FALSE)</f>
        <v>#REF!</v>
      </c>
      <c r="W173" s="14"/>
      <c r="X173" s="18"/>
      <c r="Y173" s="18"/>
      <c r="Z173" s="18">
        <v>30.35</v>
      </c>
      <c r="AA173" s="18" t="s">
        <v>1736</v>
      </c>
      <c r="AB173" s="6"/>
      <c r="AC173" s="26">
        <v>276</v>
      </c>
      <c r="AD173" s="26">
        <v>147</v>
      </c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>
        <f t="shared" si="62"/>
        <v>147</v>
      </c>
      <c r="BI173" s="6">
        <f t="shared" si="90"/>
        <v>30.35</v>
      </c>
      <c r="BJ173" s="6">
        <f t="shared" si="75"/>
        <v>37.69</v>
      </c>
      <c r="BM173" s="6">
        <f t="shared" si="64"/>
        <v>37.69</v>
      </c>
      <c r="BN173" s="6">
        <f t="shared" si="65"/>
        <v>7.3399999999999963</v>
      </c>
      <c r="BO173" s="82">
        <f t="shared" si="66"/>
        <v>0.1947466171398248</v>
      </c>
      <c r="BP173" s="6">
        <f t="shared" si="76"/>
        <v>8376.6</v>
      </c>
      <c r="BQ173" s="6">
        <f t="shared" si="77"/>
        <v>10402.439999999999</v>
      </c>
      <c r="BU173" s="6">
        <f t="shared" si="78"/>
        <v>39.659999999999997</v>
      </c>
      <c r="BX173" s="6">
        <f t="shared" si="79"/>
        <v>39.659999999999997</v>
      </c>
      <c r="BY173" s="6">
        <f t="shared" si="80"/>
        <v>9.3099999999999952</v>
      </c>
      <c r="BZ173" s="82">
        <f t="shared" si="81"/>
        <v>0.23474533535047898</v>
      </c>
      <c r="CA173" s="6">
        <f t="shared" si="82"/>
        <v>8376.6</v>
      </c>
      <c r="CB173" s="6">
        <f t="shared" si="83"/>
        <v>10946.16</v>
      </c>
      <c r="CF173" s="82"/>
      <c r="CG173" s="6">
        <f t="shared" si="84"/>
        <v>4461.45</v>
      </c>
      <c r="CH173" s="6">
        <f t="shared" si="85"/>
        <v>5540.4299999999994</v>
      </c>
      <c r="CL173" s="82"/>
      <c r="CM173" s="6">
        <f t="shared" si="86"/>
        <v>4461.45</v>
      </c>
      <c r="CN173" s="6">
        <f t="shared" si="87"/>
        <v>5830.0199999999995</v>
      </c>
    </row>
    <row r="174" spans="1:92" x14ac:dyDescent="0.25">
      <c r="A174" s="22">
        <v>172</v>
      </c>
      <c r="B174" s="23">
        <v>169</v>
      </c>
      <c r="C174" s="24" t="s">
        <v>14</v>
      </c>
      <c r="D174" s="53" t="s">
        <v>1312</v>
      </c>
      <c r="E174" s="23">
        <v>143752</v>
      </c>
      <c r="F174" s="23">
        <v>12317</v>
      </c>
      <c r="G174" s="24" t="s">
        <v>1313</v>
      </c>
      <c r="H174" s="71" t="str">
        <f t="shared" si="61"/>
        <v>100403-12317</v>
      </c>
      <c r="I174" s="23">
        <v>100403</v>
      </c>
      <c r="J174" s="24" t="s">
        <v>1286</v>
      </c>
      <c r="K174" s="24" t="s">
        <v>19</v>
      </c>
      <c r="L174" s="24" t="s">
        <v>1314</v>
      </c>
      <c r="M174" s="24" t="s">
        <v>21</v>
      </c>
      <c r="N174" s="25">
        <v>45108</v>
      </c>
      <c r="O174" s="25">
        <v>45473</v>
      </c>
      <c r="P174" s="10"/>
      <c r="Q174" s="10"/>
      <c r="R174" s="10"/>
      <c r="S174" s="11"/>
      <c r="T174" s="14"/>
      <c r="U174" s="14"/>
      <c r="V174" s="14" t="e">
        <f>VLOOKUP(E174,#REF!,14,FALSE)</f>
        <v>#REF!</v>
      </c>
      <c r="W174" s="14"/>
      <c r="X174" s="18"/>
      <c r="Y174" s="18"/>
      <c r="Z174" s="18">
        <v>33.979999999999997</v>
      </c>
      <c r="AA174" s="18" t="s">
        <v>1736</v>
      </c>
      <c r="AB174" s="6"/>
      <c r="AC174" s="26">
        <v>1323</v>
      </c>
      <c r="AD174" s="26"/>
      <c r="AE174" s="26">
        <v>122</v>
      </c>
      <c r="AF174" s="26">
        <v>84</v>
      </c>
      <c r="AG174" s="26"/>
      <c r="AH174" s="26"/>
      <c r="AI174" s="26"/>
      <c r="AJ174" s="26">
        <v>6</v>
      </c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>
        <v>270</v>
      </c>
      <c r="AX174" s="26">
        <v>91</v>
      </c>
      <c r="AY174" s="26"/>
      <c r="AZ174" s="26"/>
      <c r="BA174" s="26">
        <v>8</v>
      </c>
      <c r="BB174" s="26"/>
      <c r="BC174" s="26"/>
      <c r="BD174" s="26"/>
      <c r="BE174" s="26"/>
      <c r="BF174" s="26"/>
      <c r="BG174" s="26"/>
      <c r="BH174" s="26">
        <f t="shared" si="62"/>
        <v>581</v>
      </c>
      <c r="BI174" s="6">
        <f t="shared" si="90"/>
        <v>33.979999999999997</v>
      </c>
      <c r="BJ174" s="6">
        <f t="shared" si="75"/>
        <v>42.199999999999996</v>
      </c>
      <c r="BM174" s="6">
        <f t="shared" si="64"/>
        <v>42.199999999999996</v>
      </c>
      <c r="BN174" s="6">
        <f t="shared" si="65"/>
        <v>8.2199999999999989</v>
      </c>
      <c r="BO174" s="82">
        <f t="shared" si="66"/>
        <v>0.19478672985781989</v>
      </c>
      <c r="BP174" s="6">
        <f t="shared" si="76"/>
        <v>44955.539999999994</v>
      </c>
      <c r="BQ174" s="6">
        <f t="shared" si="77"/>
        <v>55830.599999999991</v>
      </c>
      <c r="BU174" s="6">
        <f t="shared" si="78"/>
        <v>44.4</v>
      </c>
      <c r="BX174" s="6">
        <f t="shared" si="79"/>
        <v>44.4</v>
      </c>
      <c r="BY174" s="6">
        <f t="shared" si="80"/>
        <v>10.420000000000002</v>
      </c>
      <c r="BZ174" s="82">
        <f t="shared" si="81"/>
        <v>0.23468468468468473</v>
      </c>
      <c r="CA174" s="6">
        <f t="shared" si="82"/>
        <v>44955.539999999994</v>
      </c>
      <c r="CB174" s="6">
        <f t="shared" si="83"/>
        <v>58741.2</v>
      </c>
      <c r="CF174" s="82"/>
      <c r="CG174" s="6">
        <f t="shared" si="84"/>
        <v>19742.379999999997</v>
      </c>
      <c r="CH174" s="6">
        <f t="shared" si="85"/>
        <v>24518.199999999997</v>
      </c>
      <c r="CL174" s="82"/>
      <c r="CM174" s="6">
        <f t="shared" si="86"/>
        <v>19742.379999999997</v>
      </c>
      <c r="CN174" s="6">
        <f t="shared" si="87"/>
        <v>25796.399999999998</v>
      </c>
    </row>
    <row r="175" spans="1:92" x14ac:dyDescent="0.25">
      <c r="A175" s="22">
        <v>173</v>
      </c>
      <c r="B175" s="23">
        <v>170</v>
      </c>
      <c r="C175" s="24" t="s">
        <v>14</v>
      </c>
      <c r="D175" s="53" t="s">
        <v>1315</v>
      </c>
      <c r="E175" s="23">
        <v>143759</v>
      </c>
      <c r="F175" s="23">
        <v>12316</v>
      </c>
      <c r="G175" s="24" t="s">
        <v>1316</v>
      </c>
      <c r="H175" s="71" t="str">
        <f t="shared" si="61"/>
        <v>100403-12316</v>
      </c>
      <c r="I175" s="23">
        <v>100403</v>
      </c>
      <c r="J175" s="24" t="s">
        <v>1286</v>
      </c>
      <c r="K175" s="24" t="s">
        <v>19</v>
      </c>
      <c r="L175" s="24" t="s">
        <v>1314</v>
      </c>
      <c r="M175" s="24" t="s">
        <v>21</v>
      </c>
      <c r="N175" s="25">
        <v>45108</v>
      </c>
      <c r="O175" s="25">
        <v>45473</v>
      </c>
      <c r="P175" s="10"/>
      <c r="Q175" s="10"/>
      <c r="R175" s="10"/>
      <c r="S175" s="11"/>
      <c r="T175" s="14"/>
      <c r="U175" s="14"/>
      <c r="V175" s="14" t="e">
        <f>VLOOKUP(E175,#REF!,14,FALSE)</f>
        <v>#REF!</v>
      </c>
      <c r="W175" s="14"/>
      <c r="X175" s="18"/>
      <c r="Y175" s="18"/>
      <c r="Z175" s="18">
        <v>33.979999999999997</v>
      </c>
      <c r="AA175" s="18" t="s">
        <v>1736</v>
      </c>
      <c r="AB175" s="6"/>
      <c r="AC175" s="26">
        <v>1195</v>
      </c>
      <c r="AD175" s="26"/>
      <c r="AE175" s="26">
        <v>26</v>
      </c>
      <c r="AF175" s="26"/>
      <c r="AG175" s="26"/>
      <c r="AH175" s="26"/>
      <c r="AI175" s="26"/>
      <c r="AJ175" s="26">
        <v>47</v>
      </c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>
        <v>241</v>
      </c>
      <c r="AX175" s="26">
        <v>6</v>
      </c>
      <c r="AY175" s="26"/>
      <c r="AZ175" s="26"/>
      <c r="BA175" s="26"/>
      <c r="BB175" s="26"/>
      <c r="BC175" s="26"/>
      <c r="BD175" s="26"/>
      <c r="BE175" s="26"/>
      <c r="BF175" s="26"/>
      <c r="BG175" s="26"/>
      <c r="BH175" s="26">
        <f t="shared" si="62"/>
        <v>320</v>
      </c>
      <c r="BI175" s="6">
        <f t="shared" si="90"/>
        <v>33.979999999999997</v>
      </c>
      <c r="BJ175" s="6">
        <f t="shared" si="75"/>
        <v>42.199999999999996</v>
      </c>
      <c r="BM175" s="6">
        <f t="shared" si="64"/>
        <v>42.199999999999996</v>
      </c>
      <c r="BN175" s="6">
        <f t="shared" si="65"/>
        <v>8.2199999999999989</v>
      </c>
      <c r="BO175" s="82">
        <f t="shared" si="66"/>
        <v>0.19478672985781989</v>
      </c>
      <c r="BP175" s="6">
        <f t="shared" si="76"/>
        <v>40606.1</v>
      </c>
      <c r="BQ175" s="6">
        <f t="shared" si="77"/>
        <v>50428.999999999993</v>
      </c>
      <c r="BU175" s="6">
        <f t="shared" si="78"/>
        <v>44.4</v>
      </c>
      <c r="BX175" s="6">
        <f t="shared" si="79"/>
        <v>44.4</v>
      </c>
      <c r="BY175" s="6">
        <f t="shared" si="80"/>
        <v>10.420000000000002</v>
      </c>
      <c r="BZ175" s="82">
        <f t="shared" si="81"/>
        <v>0.23468468468468473</v>
      </c>
      <c r="CA175" s="6">
        <f t="shared" si="82"/>
        <v>40606.1</v>
      </c>
      <c r="CB175" s="6">
        <f t="shared" si="83"/>
        <v>53058</v>
      </c>
      <c r="CF175" s="82"/>
      <c r="CG175" s="6">
        <f t="shared" si="84"/>
        <v>10873.599999999999</v>
      </c>
      <c r="CH175" s="6">
        <f t="shared" si="85"/>
        <v>13503.999999999998</v>
      </c>
      <c r="CL175" s="82"/>
      <c r="CM175" s="6">
        <f t="shared" si="86"/>
        <v>10873.599999999999</v>
      </c>
      <c r="CN175" s="6">
        <f t="shared" si="87"/>
        <v>14208</v>
      </c>
    </row>
    <row r="176" spans="1:92" x14ac:dyDescent="0.25">
      <c r="A176" s="22">
        <v>174</v>
      </c>
      <c r="B176" s="23">
        <v>171</v>
      </c>
      <c r="C176" s="24" t="s">
        <v>14</v>
      </c>
      <c r="D176" s="53" t="s">
        <v>1317</v>
      </c>
      <c r="E176" s="23">
        <v>143995</v>
      </c>
      <c r="F176" s="24" t="s">
        <v>1318</v>
      </c>
      <c r="G176" s="24" t="s">
        <v>1319</v>
      </c>
      <c r="H176" s="71" t="str">
        <f t="shared" si="61"/>
        <v>101162-KNFC212</v>
      </c>
      <c r="I176" s="23">
        <v>101162</v>
      </c>
      <c r="J176" s="24" t="s">
        <v>1320</v>
      </c>
      <c r="K176" s="24" t="s">
        <v>19</v>
      </c>
      <c r="L176" s="24" t="s">
        <v>276</v>
      </c>
      <c r="M176" s="24" t="s">
        <v>21</v>
      </c>
      <c r="N176" s="25">
        <v>45108</v>
      </c>
      <c r="O176" s="25">
        <v>45473</v>
      </c>
      <c r="P176" s="10"/>
      <c r="Q176" s="10"/>
      <c r="R176" s="10"/>
      <c r="S176" s="11" t="s">
        <v>1704</v>
      </c>
      <c r="T176" s="14"/>
      <c r="U176" s="14"/>
      <c r="V176" s="14">
        <v>39.119999999999997</v>
      </c>
      <c r="W176" s="14"/>
      <c r="X176" s="18"/>
      <c r="Y176" s="18"/>
      <c r="Z176" s="18"/>
      <c r="AA176" s="18"/>
      <c r="AB176" s="6"/>
      <c r="AC176" s="26">
        <v>1084</v>
      </c>
      <c r="AD176" s="26">
        <v>511</v>
      </c>
      <c r="AE176" s="26">
        <v>7</v>
      </c>
      <c r="AF176" s="26">
        <v>4</v>
      </c>
      <c r="AG176" s="26"/>
      <c r="AH176" s="26">
        <v>1</v>
      </c>
      <c r="AI176" s="26"/>
      <c r="AJ176" s="26"/>
      <c r="AK176" s="26">
        <v>2</v>
      </c>
      <c r="AL176" s="26"/>
      <c r="AM176" s="26"/>
      <c r="AN176" s="26"/>
      <c r="AO176" s="26"/>
      <c r="AP176" s="26"/>
      <c r="AQ176" s="26">
        <v>2</v>
      </c>
      <c r="AR176" s="26"/>
      <c r="AS176" s="26"/>
      <c r="AT176" s="26"/>
      <c r="AU176" s="26"/>
      <c r="AV176" s="26"/>
      <c r="AW176" s="26">
        <v>90</v>
      </c>
      <c r="AX176" s="26">
        <v>58</v>
      </c>
      <c r="AY176" s="26"/>
      <c r="AZ176" s="26"/>
      <c r="BA176" s="26">
        <v>26</v>
      </c>
      <c r="BB176" s="26"/>
      <c r="BC176" s="26">
        <v>1</v>
      </c>
      <c r="BD176" s="26"/>
      <c r="BE176" s="26"/>
      <c r="BF176" s="26"/>
      <c r="BG176" s="26"/>
      <c r="BH176" s="26">
        <f t="shared" si="62"/>
        <v>702</v>
      </c>
      <c r="BI176" s="6">
        <f>V176</f>
        <v>39.119999999999997</v>
      </c>
      <c r="BJ176" s="6">
        <f t="shared" si="75"/>
        <v>48.58</v>
      </c>
      <c r="BM176" s="6">
        <f t="shared" si="64"/>
        <v>48.58</v>
      </c>
      <c r="BN176" s="6">
        <f t="shared" si="65"/>
        <v>9.4600000000000009</v>
      </c>
      <c r="BO176" s="82">
        <f t="shared" si="66"/>
        <v>0.19473034170440512</v>
      </c>
      <c r="BP176" s="6">
        <f t="shared" si="76"/>
        <v>42406.079999999994</v>
      </c>
      <c r="BQ176" s="6">
        <f t="shared" si="77"/>
        <v>52660.72</v>
      </c>
      <c r="BU176" s="6">
        <f t="shared" si="78"/>
        <v>51.12</v>
      </c>
      <c r="BX176" s="6">
        <f t="shared" si="79"/>
        <v>51.12</v>
      </c>
      <c r="BY176" s="6">
        <f t="shared" si="80"/>
        <v>12</v>
      </c>
      <c r="BZ176" s="82">
        <f t="shared" si="81"/>
        <v>0.23474178403755869</v>
      </c>
      <c r="CA176" s="6">
        <f t="shared" si="82"/>
        <v>42406.079999999994</v>
      </c>
      <c r="CB176" s="6">
        <f t="shared" si="83"/>
        <v>55414.079999999994</v>
      </c>
      <c r="CF176" s="82"/>
      <c r="CG176" s="6">
        <f t="shared" si="84"/>
        <v>27462.239999999998</v>
      </c>
      <c r="CH176" s="6">
        <f t="shared" si="85"/>
        <v>34103.159999999996</v>
      </c>
      <c r="CL176" s="82"/>
      <c r="CM176" s="6">
        <f t="shared" si="86"/>
        <v>27462.239999999998</v>
      </c>
      <c r="CN176" s="6">
        <f t="shared" si="87"/>
        <v>35886.239999999998</v>
      </c>
    </row>
    <row r="177" spans="1:92" x14ac:dyDescent="0.25">
      <c r="A177" s="22">
        <v>175</v>
      </c>
      <c r="B177" s="23">
        <v>172</v>
      </c>
      <c r="C177" s="24" t="s">
        <v>14</v>
      </c>
      <c r="D177" s="53" t="s">
        <v>1321</v>
      </c>
      <c r="E177" s="23">
        <v>149612</v>
      </c>
      <c r="F177" s="24" t="s">
        <v>1322</v>
      </c>
      <c r="G177" s="24" t="s">
        <v>1323</v>
      </c>
      <c r="H177" s="71" t="str">
        <f t="shared" si="61"/>
        <v>101162-KPFC21</v>
      </c>
      <c r="I177" s="23">
        <v>101162</v>
      </c>
      <c r="J177" s="24" t="s">
        <v>1320</v>
      </c>
      <c r="K177" s="24" t="s">
        <v>19</v>
      </c>
      <c r="L177" s="24" t="s">
        <v>276</v>
      </c>
      <c r="M177" s="24" t="s">
        <v>21</v>
      </c>
      <c r="N177" s="25">
        <v>45108</v>
      </c>
      <c r="O177" s="25">
        <v>45473</v>
      </c>
      <c r="P177" s="10"/>
      <c r="Q177" s="10"/>
      <c r="R177" s="10"/>
      <c r="S177" s="11" t="s">
        <v>1704</v>
      </c>
      <c r="T177" s="14"/>
      <c r="U177" s="14"/>
      <c r="V177" s="14">
        <v>37.619999999999997</v>
      </c>
      <c r="W177" s="14"/>
      <c r="X177" s="18"/>
      <c r="Y177" s="18"/>
      <c r="Z177" s="18"/>
      <c r="AA177" s="18"/>
      <c r="AB177" s="6"/>
      <c r="AC177" s="26">
        <v>203</v>
      </c>
      <c r="AD177" s="26"/>
      <c r="AE177" s="26">
        <v>4</v>
      </c>
      <c r="AF177" s="26">
        <v>3</v>
      </c>
      <c r="AG177" s="26"/>
      <c r="AH177" s="26"/>
      <c r="AI177" s="26"/>
      <c r="AJ177" s="26"/>
      <c r="AK177" s="26"/>
      <c r="AL177" s="26"/>
      <c r="AM177" s="26"/>
      <c r="AN177" s="26"/>
      <c r="AO177" s="26">
        <v>30</v>
      </c>
      <c r="AP177" s="26"/>
      <c r="AQ177" s="26">
        <v>2</v>
      </c>
      <c r="AR177" s="26"/>
      <c r="AS177" s="26"/>
      <c r="AT177" s="26"/>
      <c r="AU177" s="26"/>
      <c r="AV177" s="26"/>
      <c r="AW177" s="26">
        <v>51</v>
      </c>
      <c r="AX177" s="26"/>
      <c r="AY177" s="26"/>
      <c r="AZ177" s="26"/>
      <c r="BA177" s="26">
        <v>10</v>
      </c>
      <c r="BB177" s="26"/>
      <c r="BC177" s="26"/>
      <c r="BD177" s="26"/>
      <c r="BE177" s="26"/>
      <c r="BF177" s="26"/>
      <c r="BG177" s="26"/>
      <c r="BH177" s="26">
        <f t="shared" si="62"/>
        <v>100</v>
      </c>
      <c r="BI177" s="6">
        <f>V177</f>
        <v>37.619999999999997</v>
      </c>
      <c r="BJ177" s="6">
        <f t="shared" si="75"/>
        <v>46.72</v>
      </c>
      <c r="BM177" s="6">
        <f t="shared" si="64"/>
        <v>46.72</v>
      </c>
      <c r="BN177" s="6">
        <f t="shared" si="65"/>
        <v>9.1000000000000014</v>
      </c>
      <c r="BO177" s="82">
        <f t="shared" si="66"/>
        <v>0.19477739726027402</v>
      </c>
      <c r="BP177" s="6">
        <f t="shared" si="76"/>
        <v>7636.86</v>
      </c>
      <c r="BQ177" s="6">
        <f t="shared" si="77"/>
        <v>9484.16</v>
      </c>
      <c r="BU177" s="6">
        <f t="shared" si="78"/>
        <v>49.16</v>
      </c>
      <c r="BX177" s="6">
        <f t="shared" si="79"/>
        <v>49.16</v>
      </c>
      <c r="BY177" s="6">
        <f t="shared" si="80"/>
        <v>11.54</v>
      </c>
      <c r="BZ177" s="82">
        <f t="shared" si="81"/>
        <v>0.23474369406021156</v>
      </c>
      <c r="CA177" s="6">
        <f t="shared" si="82"/>
        <v>7636.86</v>
      </c>
      <c r="CB177" s="6">
        <f t="shared" si="83"/>
        <v>9979.48</v>
      </c>
      <c r="CF177" s="82"/>
      <c r="CG177" s="6">
        <f t="shared" si="84"/>
        <v>3761.9999999999995</v>
      </c>
      <c r="CH177" s="6">
        <f t="shared" si="85"/>
        <v>4672</v>
      </c>
      <c r="CL177" s="82"/>
      <c r="CM177" s="6">
        <f t="shared" si="86"/>
        <v>3761.9999999999995</v>
      </c>
      <c r="CN177" s="6">
        <f t="shared" si="87"/>
        <v>4916</v>
      </c>
    </row>
    <row r="178" spans="1:92" x14ac:dyDescent="0.25">
      <c r="A178" s="22">
        <v>176</v>
      </c>
      <c r="B178" s="23">
        <v>173</v>
      </c>
      <c r="C178" s="24" t="s">
        <v>14</v>
      </c>
      <c r="D178" s="53" t="s">
        <v>1324</v>
      </c>
      <c r="E178" s="23">
        <v>406383</v>
      </c>
      <c r="F178" s="23">
        <v>2725</v>
      </c>
      <c r="G178" s="24" t="s">
        <v>1325</v>
      </c>
      <c r="H178" s="71" t="str">
        <f t="shared" si="61"/>
        <v>100441-2725</v>
      </c>
      <c r="I178" s="23">
        <v>100441</v>
      </c>
      <c r="J178" s="24" t="s">
        <v>1326</v>
      </c>
      <c r="K178" s="24" t="s">
        <v>19</v>
      </c>
      <c r="L178" s="24" t="s">
        <v>1327</v>
      </c>
      <c r="M178" s="24" t="s">
        <v>21</v>
      </c>
      <c r="N178" s="25">
        <v>45108</v>
      </c>
      <c r="O178" s="25">
        <v>45473</v>
      </c>
      <c r="P178" s="10"/>
      <c r="Q178" s="10"/>
      <c r="R178" s="10"/>
      <c r="S178" s="11"/>
      <c r="T178" s="14"/>
      <c r="U178" s="14"/>
      <c r="V178" s="14"/>
      <c r="W178" s="14"/>
      <c r="X178" s="18"/>
      <c r="Y178" s="18"/>
      <c r="Z178" s="18">
        <v>33.229999999999997</v>
      </c>
      <c r="AA178" s="18" t="s">
        <v>1733</v>
      </c>
      <c r="AB178" s="6"/>
      <c r="AC178" s="26">
        <v>200</v>
      </c>
      <c r="AD178" s="26"/>
      <c r="AE178" s="26"/>
      <c r="AF178" s="26"/>
      <c r="AG178" s="26"/>
      <c r="AH178" s="26"/>
      <c r="AI178" s="26"/>
      <c r="AJ178" s="26"/>
      <c r="AK178" s="26"/>
      <c r="AL178" s="26">
        <v>1</v>
      </c>
      <c r="AM178" s="26"/>
      <c r="AN178" s="26"/>
      <c r="AO178" s="26">
        <v>22</v>
      </c>
      <c r="AP178" s="26"/>
      <c r="AQ178" s="26"/>
      <c r="AR178" s="26">
        <v>1</v>
      </c>
      <c r="AS178" s="26"/>
      <c r="AT178" s="26"/>
      <c r="AU178" s="26"/>
      <c r="AV178" s="26"/>
      <c r="AW178" s="26"/>
      <c r="AX178" s="26">
        <v>2</v>
      </c>
      <c r="AY178" s="26"/>
      <c r="AZ178" s="26"/>
      <c r="BA178" s="26"/>
      <c r="BB178" s="26"/>
      <c r="BC178" s="26"/>
      <c r="BD178" s="26"/>
      <c r="BE178" s="26"/>
      <c r="BF178" s="26"/>
      <c r="BG178" s="26"/>
      <c r="BH178" s="26">
        <f t="shared" si="62"/>
        <v>26</v>
      </c>
      <c r="BI178" s="6">
        <f t="shared" ref="BI178:BI185" si="91">Z178</f>
        <v>33.229999999999997</v>
      </c>
      <c r="BJ178" s="6">
        <f t="shared" si="75"/>
        <v>41.26</v>
      </c>
      <c r="BL178" s="48">
        <f>VLOOKUP(H178,[1]NOI!F:K,6,FALSE)*-1</f>
        <v>-1.46</v>
      </c>
      <c r="BM178" s="6">
        <f t="shared" si="64"/>
        <v>39.799999999999997</v>
      </c>
      <c r="BN178" s="6">
        <f t="shared" si="65"/>
        <v>8.0300000000000011</v>
      </c>
      <c r="BO178" s="82">
        <f t="shared" si="66"/>
        <v>0.19461948618516728</v>
      </c>
      <c r="BP178" s="6">
        <f t="shared" si="76"/>
        <v>6645.9999999999991</v>
      </c>
      <c r="BQ178" s="6">
        <f t="shared" si="77"/>
        <v>8252</v>
      </c>
      <c r="BU178" s="6">
        <f t="shared" si="78"/>
        <v>43.419999999999995</v>
      </c>
      <c r="BW178" s="48">
        <f t="shared" ref="BW178:BW179" si="92">BL178</f>
        <v>-1.46</v>
      </c>
      <c r="BX178" s="6">
        <f t="shared" si="79"/>
        <v>41.959999999999994</v>
      </c>
      <c r="BY178" s="6">
        <f t="shared" si="80"/>
        <v>10.189999999999998</v>
      </c>
      <c r="BZ178" s="82">
        <f t="shared" si="81"/>
        <v>0.23468447719944724</v>
      </c>
      <c r="CA178" s="6">
        <f t="shared" si="82"/>
        <v>6645.9999999999991</v>
      </c>
      <c r="CB178" s="6">
        <f t="shared" si="83"/>
        <v>8683.9999999999982</v>
      </c>
      <c r="CF178" s="82"/>
      <c r="CG178" s="6">
        <f t="shared" si="84"/>
        <v>863.9799999999999</v>
      </c>
      <c r="CH178" s="6">
        <f t="shared" si="85"/>
        <v>1072.76</v>
      </c>
      <c r="CL178" s="82"/>
      <c r="CM178" s="6">
        <f t="shared" si="86"/>
        <v>863.9799999999999</v>
      </c>
      <c r="CN178" s="6">
        <f t="shared" si="87"/>
        <v>1128.9199999999998</v>
      </c>
    </row>
    <row r="179" spans="1:92" x14ac:dyDescent="0.25">
      <c r="A179" s="22">
        <v>177</v>
      </c>
      <c r="B179" s="23">
        <v>174</v>
      </c>
      <c r="C179" s="24" t="s">
        <v>14</v>
      </c>
      <c r="D179" s="53" t="s">
        <v>1328</v>
      </c>
      <c r="E179" s="23">
        <v>406535</v>
      </c>
      <c r="F179" s="23">
        <v>14839</v>
      </c>
      <c r="G179" s="24" t="s">
        <v>1329</v>
      </c>
      <c r="H179" s="71" t="str">
        <f t="shared" si="61"/>
        <v>100441-14839</v>
      </c>
      <c r="I179" s="23">
        <v>100441</v>
      </c>
      <c r="J179" s="24" t="s">
        <v>1326</v>
      </c>
      <c r="K179" s="24" t="s">
        <v>19</v>
      </c>
      <c r="L179" s="24" t="s">
        <v>1330</v>
      </c>
      <c r="M179" s="24" t="s">
        <v>21</v>
      </c>
      <c r="N179" s="25">
        <v>45108</v>
      </c>
      <c r="O179" s="25">
        <v>45473</v>
      </c>
      <c r="P179" s="10"/>
      <c r="Q179" s="10"/>
      <c r="R179" s="10"/>
      <c r="S179" s="11"/>
      <c r="T179" s="14"/>
      <c r="U179" s="14"/>
      <c r="V179" s="14"/>
      <c r="W179" s="14"/>
      <c r="X179" s="18"/>
      <c r="Y179" s="18"/>
      <c r="Z179" s="18">
        <v>32.85</v>
      </c>
      <c r="AA179" s="18" t="s">
        <v>1733</v>
      </c>
      <c r="AB179" s="6"/>
      <c r="AC179" s="26">
        <v>867</v>
      </c>
      <c r="AD179" s="26"/>
      <c r="AE179" s="26">
        <v>31</v>
      </c>
      <c r="AF179" s="26">
        <v>3</v>
      </c>
      <c r="AG179" s="26"/>
      <c r="AH179" s="26"/>
      <c r="AI179" s="26"/>
      <c r="AJ179" s="26">
        <v>4</v>
      </c>
      <c r="AK179" s="26"/>
      <c r="AL179" s="26">
        <v>12</v>
      </c>
      <c r="AM179" s="26"/>
      <c r="AN179" s="26"/>
      <c r="AO179" s="26">
        <v>128</v>
      </c>
      <c r="AP179" s="26"/>
      <c r="AQ179" s="26"/>
      <c r="AR179" s="26"/>
      <c r="AS179" s="26"/>
      <c r="AT179" s="26"/>
      <c r="AU179" s="26">
        <v>2</v>
      </c>
      <c r="AV179" s="26"/>
      <c r="AW179" s="26"/>
      <c r="AX179" s="26">
        <v>4</v>
      </c>
      <c r="AY179" s="26"/>
      <c r="AZ179" s="26"/>
      <c r="BA179" s="26"/>
      <c r="BB179" s="26"/>
      <c r="BC179" s="26"/>
      <c r="BD179" s="26">
        <v>2</v>
      </c>
      <c r="BE179" s="26"/>
      <c r="BF179" s="26"/>
      <c r="BG179" s="26"/>
      <c r="BH179" s="26">
        <f t="shared" si="62"/>
        <v>186</v>
      </c>
      <c r="BI179" s="6">
        <f t="shared" si="91"/>
        <v>32.85</v>
      </c>
      <c r="BJ179" s="6">
        <f t="shared" si="75"/>
        <v>40.79</v>
      </c>
      <c r="BL179" s="48">
        <f>VLOOKUP(H179,[1]NOI!F:K,6,FALSE)*-1</f>
        <v>-1.89</v>
      </c>
      <c r="BM179" s="6">
        <f t="shared" si="64"/>
        <v>38.9</v>
      </c>
      <c r="BN179" s="6">
        <f t="shared" si="65"/>
        <v>7.9399999999999977</v>
      </c>
      <c r="BO179" s="82">
        <f t="shared" si="66"/>
        <v>0.19465555283157632</v>
      </c>
      <c r="BP179" s="6">
        <f t="shared" si="76"/>
        <v>28480.95</v>
      </c>
      <c r="BQ179" s="6">
        <f t="shared" si="77"/>
        <v>35364.93</v>
      </c>
      <c r="BU179" s="6">
        <f t="shared" si="78"/>
        <v>42.93</v>
      </c>
      <c r="BW179" s="48">
        <f t="shared" si="92"/>
        <v>-1.89</v>
      </c>
      <c r="BX179" s="6">
        <f t="shared" si="79"/>
        <v>41.04</v>
      </c>
      <c r="BY179" s="6">
        <f t="shared" si="80"/>
        <v>10.079999999999998</v>
      </c>
      <c r="BZ179" s="82">
        <f t="shared" si="81"/>
        <v>0.23480083857442344</v>
      </c>
      <c r="CA179" s="6">
        <f t="shared" si="82"/>
        <v>28480.95</v>
      </c>
      <c r="CB179" s="6">
        <f t="shared" si="83"/>
        <v>37220.31</v>
      </c>
      <c r="CF179" s="82"/>
      <c r="CG179" s="6">
        <f t="shared" si="84"/>
        <v>6110.1</v>
      </c>
      <c r="CH179" s="6">
        <f t="shared" si="85"/>
        <v>7586.94</v>
      </c>
      <c r="CL179" s="82"/>
      <c r="CM179" s="6">
        <f t="shared" si="86"/>
        <v>6110.1</v>
      </c>
      <c r="CN179" s="6">
        <f t="shared" si="87"/>
        <v>7984.98</v>
      </c>
    </row>
    <row r="180" spans="1:92" x14ac:dyDescent="0.25">
      <c r="A180" s="22">
        <v>178</v>
      </c>
      <c r="B180" s="23">
        <v>175</v>
      </c>
      <c r="C180" s="24" t="s">
        <v>14</v>
      </c>
      <c r="D180" s="53" t="s">
        <v>1331</v>
      </c>
      <c r="E180" s="23">
        <v>101914</v>
      </c>
      <c r="F180" s="23">
        <v>67400</v>
      </c>
      <c r="G180" s="24" t="s">
        <v>1332</v>
      </c>
      <c r="H180" s="71" t="str">
        <f t="shared" si="61"/>
        <v>100441-67400</v>
      </c>
      <c r="I180" s="23">
        <v>100441</v>
      </c>
      <c r="J180" s="24" t="s">
        <v>1326</v>
      </c>
      <c r="K180" s="24" t="s">
        <v>19</v>
      </c>
      <c r="L180" s="24" t="s">
        <v>885</v>
      </c>
      <c r="M180" s="24" t="s">
        <v>21</v>
      </c>
      <c r="N180" s="25">
        <v>45108</v>
      </c>
      <c r="O180" s="25">
        <v>45473</v>
      </c>
      <c r="P180" s="10"/>
      <c r="Q180" s="10"/>
      <c r="R180" s="10"/>
      <c r="S180" s="11"/>
      <c r="T180" s="14"/>
      <c r="U180" s="14"/>
      <c r="V180" s="14"/>
      <c r="W180" s="14"/>
      <c r="X180" s="18"/>
      <c r="Y180" s="18"/>
      <c r="Z180" s="18">
        <v>29.25</v>
      </c>
      <c r="AA180" s="18" t="s">
        <v>1733</v>
      </c>
      <c r="AB180" s="6"/>
      <c r="AC180" s="26">
        <v>283</v>
      </c>
      <c r="AD180" s="26"/>
      <c r="AE180" s="26"/>
      <c r="AF180" s="26"/>
      <c r="AG180" s="26">
        <v>111</v>
      </c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>
        <v>2</v>
      </c>
      <c r="BD180" s="26"/>
      <c r="BE180" s="26"/>
      <c r="BF180" s="26"/>
      <c r="BG180" s="26"/>
      <c r="BH180" s="26">
        <f t="shared" si="62"/>
        <v>113</v>
      </c>
      <c r="BI180" s="6">
        <f t="shared" si="91"/>
        <v>29.25</v>
      </c>
      <c r="BJ180" s="6">
        <f t="shared" si="75"/>
        <v>36.32</v>
      </c>
      <c r="BM180" s="6">
        <f t="shared" si="64"/>
        <v>36.32</v>
      </c>
      <c r="BN180" s="6">
        <f t="shared" si="65"/>
        <v>7.07</v>
      </c>
      <c r="BO180" s="82">
        <f t="shared" si="66"/>
        <v>0.19465859030837004</v>
      </c>
      <c r="BP180" s="6">
        <f t="shared" si="76"/>
        <v>8277.75</v>
      </c>
      <c r="BQ180" s="6">
        <f t="shared" si="77"/>
        <v>10278.56</v>
      </c>
      <c r="BU180" s="6">
        <f t="shared" si="78"/>
        <v>38.22</v>
      </c>
      <c r="BX180" s="6">
        <f t="shared" si="79"/>
        <v>38.22</v>
      </c>
      <c r="BY180" s="6">
        <f t="shared" si="80"/>
        <v>8.9699999999999989</v>
      </c>
      <c r="BZ180" s="82">
        <f t="shared" si="81"/>
        <v>0.23469387755102039</v>
      </c>
      <c r="CA180" s="6">
        <f t="shared" si="82"/>
        <v>8277.75</v>
      </c>
      <c r="CB180" s="6">
        <f t="shared" si="83"/>
        <v>10816.26</v>
      </c>
      <c r="CF180" s="82"/>
      <c r="CG180" s="6">
        <f t="shared" si="84"/>
        <v>3305.25</v>
      </c>
      <c r="CH180" s="6">
        <f t="shared" si="85"/>
        <v>4104.16</v>
      </c>
      <c r="CL180" s="82"/>
      <c r="CM180" s="6">
        <f t="shared" si="86"/>
        <v>3305.25</v>
      </c>
      <c r="CN180" s="6">
        <f t="shared" si="87"/>
        <v>4318.8599999999997</v>
      </c>
    </row>
    <row r="181" spans="1:92" x14ac:dyDescent="0.25">
      <c r="A181" s="22">
        <v>179</v>
      </c>
      <c r="B181" s="23">
        <v>176</v>
      </c>
      <c r="C181" s="24" t="s">
        <v>14</v>
      </c>
      <c r="D181" s="53" t="s">
        <v>1333</v>
      </c>
      <c r="E181" s="23">
        <v>134687</v>
      </c>
      <c r="F181" s="23">
        <v>37722</v>
      </c>
      <c r="G181" s="24" t="s">
        <v>1334</v>
      </c>
      <c r="H181" s="71" t="str">
        <f t="shared" si="61"/>
        <v>100441-37722</v>
      </c>
      <c r="I181" s="23">
        <v>100441</v>
      </c>
      <c r="J181" s="24" t="s">
        <v>1326</v>
      </c>
      <c r="K181" s="24" t="s">
        <v>19</v>
      </c>
      <c r="L181" s="24" t="s">
        <v>1335</v>
      </c>
      <c r="M181" s="24" t="s">
        <v>21</v>
      </c>
      <c r="N181" s="25">
        <v>45108</v>
      </c>
      <c r="O181" s="25">
        <v>45473</v>
      </c>
      <c r="P181" s="10"/>
      <c r="Q181" s="10"/>
      <c r="R181" s="10"/>
      <c r="S181" s="11"/>
      <c r="T181" s="14"/>
      <c r="U181" s="14"/>
      <c r="V181" s="14"/>
      <c r="W181" s="14"/>
      <c r="X181" s="18"/>
      <c r="Y181" s="18"/>
      <c r="Z181" s="18">
        <v>48.55</v>
      </c>
      <c r="AA181" s="18" t="s">
        <v>1733</v>
      </c>
      <c r="AB181" s="6"/>
      <c r="AC181" s="26">
        <v>840</v>
      </c>
      <c r="AD181" s="26"/>
      <c r="AE181" s="26">
        <v>2</v>
      </c>
      <c r="AF181" s="26">
        <v>35</v>
      </c>
      <c r="AG181" s="26">
        <v>19</v>
      </c>
      <c r="AH181" s="26">
        <v>44</v>
      </c>
      <c r="AI181" s="26">
        <v>252</v>
      </c>
      <c r="AJ181" s="26"/>
      <c r="AK181" s="26"/>
      <c r="AL181" s="26">
        <v>9</v>
      </c>
      <c r="AM181" s="26"/>
      <c r="AN181" s="26"/>
      <c r="AO181" s="26">
        <v>46</v>
      </c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>
        <v>1</v>
      </c>
      <c r="BC181" s="26"/>
      <c r="BD181" s="26"/>
      <c r="BE181" s="26">
        <v>9</v>
      </c>
      <c r="BF181" s="26">
        <v>25</v>
      </c>
      <c r="BG181" s="26"/>
      <c r="BH181" s="26">
        <f t="shared" si="62"/>
        <v>442</v>
      </c>
      <c r="BI181" s="6">
        <f t="shared" si="91"/>
        <v>48.55</v>
      </c>
      <c r="BJ181" s="6">
        <f t="shared" si="75"/>
        <v>60.3</v>
      </c>
      <c r="BM181" s="6">
        <f t="shared" si="64"/>
        <v>60.3</v>
      </c>
      <c r="BN181" s="6">
        <f t="shared" si="65"/>
        <v>11.75</v>
      </c>
      <c r="BO181" s="82">
        <f t="shared" si="66"/>
        <v>0.19485903814262023</v>
      </c>
      <c r="BP181" s="6">
        <f t="shared" si="76"/>
        <v>40782</v>
      </c>
      <c r="BQ181" s="6">
        <f t="shared" si="77"/>
        <v>50652</v>
      </c>
      <c r="BU181" s="6">
        <f t="shared" si="78"/>
        <v>63.449999999999996</v>
      </c>
      <c r="BX181" s="6">
        <f t="shared" si="79"/>
        <v>63.449999999999996</v>
      </c>
      <c r="BY181" s="6">
        <f t="shared" si="80"/>
        <v>14.899999999999999</v>
      </c>
      <c r="BZ181" s="82">
        <f t="shared" si="81"/>
        <v>0.23483057525610718</v>
      </c>
      <c r="CA181" s="6">
        <f t="shared" si="82"/>
        <v>40782</v>
      </c>
      <c r="CB181" s="6">
        <f t="shared" si="83"/>
        <v>53298</v>
      </c>
      <c r="CF181" s="82"/>
      <c r="CG181" s="6">
        <f t="shared" si="84"/>
        <v>21459.1</v>
      </c>
      <c r="CH181" s="6">
        <f t="shared" si="85"/>
        <v>26652.6</v>
      </c>
      <c r="CL181" s="82"/>
      <c r="CM181" s="6">
        <f t="shared" si="86"/>
        <v>21459.1</v>
      </c>
      <c r="CN181" s="6">
        <f t="shared" si="87"/>
        <v>28044.899999999998</v>
      </c>
    </row>
    <row r="182" spans="1:92" x14ac:dyDescent="0.25">
      <c r="A182" s="22">
        <v>180</v>
      </c>
      <c r="B182" s="23">
        <v>177</v>
      </c>
      <c r="C182" s="24" t="s">
        <v>14</v>
      </c>
      <c r="D182" s="53" t="s">
        <v>1336</v>
      </c>
      <c r="E182" s="23">
        <v>403284</v>
      </c>
      <c r="F182" s="23">
        <v>8733</v>
      </c>
      <c r="G182" s="24" t="s">
        <v>1337</v>
      </c>
      <c r="H182" s="71" t="str">
        <f t="shared" si="61"/>
        <v>100441-8733</v>
      </c>
      <c r="I182" s="23">
        <v>100441</v>
      </c>
      <c r="J182" s="24" t="s">
        <v>1326</v>
      </c>
      <c r="K182" s="24" t="s">
        <v>19</v>
      </c>
      <c r="L182" s="24" t="s">
        <v>1338</v>
      </c>
      <c r="M182" s="24" t="s">
        <v>21</v>
      </c>
      <c r="N182" s="25">
        <v>45108</v>
      </c>
      <c r="O182" s="25">
        <v>45473</v>
      </c>
      <c r="P182" s="10"/>
      <c r="Q182" s="10"/>
      <c r="R182" s="10"/>
      <c r="S182" s="11"/>
      <c r="T182" s="14"/>
      <c r="U182" s="14"/>
      <c r="V182" s="14"/>
      <c r="W182" s="14"/>
      <c r="X182" s="18"/>
      <c r="Y182" s="18"/>
      <c r="Z182" s="18">
        <v>55.02</v>
      </c>
      <c r="AA182" s="18" t="s">
        <v>1733</v>
      </c>
      <c r="AB182" s="6"/>
      <c r="AC182" s="26">
        <v>487</v>
      </c>
      <c r="AD182" s="26">
        <v>5</v>
      </c>
      <c r="AE182" s="26">
        <v>8</v>
      </c>
      <c r="AF182" s="26">
        <v>37</v>
      </c>
      <c r="AG182" s="26"/>
      <c r="AH182" s="26"/>
      <c r="AI182" s="26">
        <v>16</v>
      </c>
      <c r="AJ182" s="26">
        <v>2</v>
      </c>
      <c r="AK182" s="26"/>
      <c r="AL182" s="26"/>
      <c r="AM182" s="26"/>
      <c r="AN182" s="26"/>
      <c r="AO182" s="26"/>
      <c r="AP182" s="26">
        <v>1</v>
      </c>
      <c r="AQ182" s="26"/>
      <c r="AR182" s="26">
        <v>10</v>
      </c>
      <c r="AS182" s="26">
        <v>15</v>
      </c>
      <c r="AT182" s="26">
        <v>9</v>
      </c>
      <c r="AU182" s="26"/>
      <c r="AV182" s="26">
        <v>170</v>
      </c>
      <c r="AW182" s="26">
        <v>9</v>
      </c>
      <c r="AX182" s="26">
        <v>17</v>
      </c>
      <c r="AY182" s="26">
        <v>18</v>
      </c>
      <c r="AZ182" s="26"/>
      <c r="BA182" s="26"/>
      <c r="BB182" s="26">
        <v>5</v>
      </c>
      <c r="BC182" s="26"/>
      <c r="BD182" s="26">
        <v>16</v>
      </c>
      <c r="BE182" s="26"/>
      <c r="BF182" s="26">
        <v>17</v>
      </c>
      <c r="BG182" s="26"/>
      <c r="BH182" s="26">
        <f t="shared" si="62"/>
        <v>355</v>
      </c>
      <c r="BI182" s="6">
        <f t="shared" si="91"/>
        <v>55.02</v>
      </c>
      <c r="BJ182" s="6">
        <f t="shared" si="75"/>
        <v>68.33</v>
      </c>
      <c r="BL182" s="48">
        <f>VLOOKUP(H182,[1]NOI!F:K,6,FALSE)*-1</f>
        <v>-1.46</v>
      </c>
      <c r="BM182" s="6">
        <f t="shared" si="64"/>
        <v>66.87</v>
      </c>
      <c r="BN182" s="6">
        <f t="shared" si="65"/>
        <v>13.309999999999995</v>
      </c>
      <c r="BO182" s="82">
        <f t="shared" si="66"/>
        <v>0.19478998975559778</v>
      </c>
      <c r="BP182" s="6">
        <f t="shared" si="76"/>
        <v>26794.74</v>
      </c>
      <c r="BQ182" s="6">
        <f t="shared" si="77"/>
        <v>33276.71</v>
      </c>
      <c r="BU182" s="6">
        <f t="shared" si="78"/>
        <v>71.910000000000011</v>
      </c>
      <c r="BW182" s="48">
        <f t="shared" ref="BW182:BW185" si="93">BL182</f>
        <v>-1.46</v>
      </c>
      <c r="BX182" s="6">
        <f t="shared" si="79"/>
        <v>70.450000000000017</v>
      </c>
      <c r="BY182" s="6">
        <f t="shared" si="80"/>
        <v>16.890000000000008</v>
      </c>
      <c r="BZ182" s="82">
        <f t="shared" si="81"/>
        <v>0.23487692949520242</v>
      </c>
      <c r="CA182" s="6">
        <f t="shared" si="82"/>
        <v>26794.74</v>
      </c>
      <c r="CB182" s="6">
        <f t="shared" si="83"/>
        <v>35020.170000000006</v>
      </c>
      <c r="CF182" s="82"/>
      <c r="CG182" s="6">
        <f t="shared" si="84"/>
        <v>19532.100000000002</v>
      </c>
      <c r="CH182" s="6">
        <f t="shared" si="85"/>
        <v>24257.149999999998</v>
      </c>
      <c r="CL182" s="82"/>
      <c r="CM182" s="6">
        <f t="shared" si="86"/>
        <v>19532.100000000002</v>
      </c>
      <c r="CN182" s="6">
        <f t="shared" si="87"/>
        <v>25528.050000000003</v>
      </c>
    </row>
    <row r="183" spans="1:92" x14ac:dyDescent="0.25">
      <c r="A183" s="22">
        <v>181</v>
      </c>
      <c r="B183" s="23">
        <v>178</v>
      </c>
      <c r="C183" s="24" t="s">
        <v>14</v>
      </c>
      <c r="D183" s="53" t="s">
        <v>1339</v>
      </c>
      <c r="E183" s="23">
        <v>406442</v>
      </c>
      <c r="F183" s="23">
        <v>8066</v>
      </c>
      <c r="G183" s="24" t="s">
        <v>1340</v>
      </c>
      <c r="H183" s="71" t="str">
        <f t="shared" si="61"/>
        <v>100441-8066</v>
      </c>
      <c r="I183" s="23">
        <v>100441</v>
      </c>
      <c r="J183" s="24" t="s">
        <v>1326</v>
      </c>
      <c r="K183" s="24" t="s">
        <v>19</v>
      </c>
      <c r="L183" s="24" t="s">
        <v>1341</v>
      </c>
      <c r="M183" s="24" t="s">
        <v>21</v>
      </c>
      <c r="N183" s="25">
        <v>45108</v>
      </c>
      <c r="O183" s="25">
        <v>45473</v>
      </c>
      <c r="P183" s="10"/>
      <c r="Q183" s="10"/>
      <c r="R183" s="10"/>
      <c r="S183" s="11"/>
      <c r="T183" s="14"/>
      <c r="U183" s="14"/>
      <c r="V183" s="14"/>
      <c r="W183" s="14"/>
      <c r="X183" s="18"/>
      <c r="Y183" s="18"/>
      <c r="Z183" s="18">
        <v>34.57</v>
      </c>
      <c r="AA183" s="18" t="s">
        <v>1733</v>
      </c>
      <c r="AB183" s="6"/>
      <c r="AC183" s="26">
        <v>756</v>
      </c>
      <c r="AD183" s="26"/>
      <c r="AE183" s="26"/>
      <c r="AF183" s="26"/>
      <c r="AG183" s="26">
        <v>9</v>
      </c>
      <c r="AH183" s="26"/>
      <c r="AI183" s="26"/>
      <c r="AJ183" s="26"/>
      <c r="AK183" s="26"/>
      <c r="AL183" s="26"/>
      <c r="AM183" s="26"/>
      <c r="AN183" s="26"/>
      <c r="AO183" s="26">
        <v>322</v>
      </c>
      <c r="AP183" s="26"/>
      <c r="AQ183" s="26"/>
      <c r="AR183" s="26"/>
      <c r="AS183" s="26"/>
      <c r="AT183" s="26"/>
      <c r="AU183" s="26">
        <v>5</v>
      </c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>
        <f t="shared" si="62"/>
        <v>336</v>
      </c>
      <c r="BI183" s="6">
        <f t="shared" si="91"/>
        <v>34.57</v>
      </c>
      <c r="BJ183" s="6">
        <f t="shared" si="75"/>
        <v>42.93</v>
      </c>
      <c r="BL183" s="48">
        <f>VLOOKUP(H183,[1]NOI!F:K,6,FALSE)*-1</f>
        <v>-1.55</v>
      </c>
      <c r="BM183" s="6">
        <f t="shared" si="64"/>
        <v>41.38</v>
      </c>
      <c r="BN183" s="6">
        <f t="shared" si="65"/>
        <v>8.36</v>
      </c>
      <c r="BO183" s="82">
        <f t="shared" si="66"/>
        <v>0.1947356161192639</v>
      </c>
      <c r="BP183" s="6">
        <f t="shared" si="76"/>
        <v>26134.920000000002</v>
      </c>
      <c r="BQ183" s="6">
        <f t="shared" si="77"/>
        <v>32455.079999999998</v>
      </c>
      <c r="BU183" s="6">
        <f t="shared" si="78"/>
        <v>45.169999999999995</v>
      </c>
      <c r="BW183" s="48">
        <f t="shared" si="93"/>
        <v>-1.55</v>
      </c>
      <c r="BX183" s="6">
        <f t="shared" si="79"/>
        <v>43.62</v>
      </c>
      <c r="BY183" s="6">
        <f t="shared" si="80"/>
        <v>10.599999999999994</v>
      </c>
      <c r="BZ183" s="82">
        <f t="shared" si="81"/>
        <v>0.2346690281160061</v>
      </c>
      <c r="CA183" s="6">
        <f t="shared" si="82"/>
        <v>26134.920000000002</v>
      </c>
      <c r="CB183" s="6">
        <f t="shared" si="83"/>
        <v>34148.519999999997</v>
      </c>
      <c r="CF183" s="82"/>
      <c r="CG183" s="6">
        <f t="shared" si="84"/>
        <v>11615.52</v>
      </c>
      <c r="CH183" s="6">
        <f t="shared" si="85"/>
        <v>14424.48</v>
      </c>
      <c r="CL183" s="82"/>
      <c r="CM183" s="6">
        <f t="shared" si="86"/>
        <v>11615.52</v>
      </c>
      <c r="CN183" s="6">
        <f t="shared" si="87"/>
        <v>15177.119999999999</v>
      </c>
    </row>
    <row r="184" spans="1:92" x14ac:dyDescent="0.25">
      <c r="A184" s="22">
        <v>182</v>
      </c>
      <c r="B184" s="23">
        <v>179</v>
      </c>
      <c r="C184" s="24" t="s">
        <v>14</v>
      </c>
      <c r="D184" s="53" t="s">
        <v>1342</v>
      </c>
      <c r="E184" s="23">
        <v>401466</v>
      </c>
      <c r="F184" s="23">
        <v>65220</v>
      </c>
      <c r="G184" s="24" t="s">
        <v>1343</v>
      </c>
      <c r="H184" s="71" t="str">
        <f t="shared" si="61"/>
        <v>100441-65220</v>
      </c>
      <c r="I184" s="23">
        <v>100441</v>
      </c>
      <c r="J184" s="24" t="s">
        <v>1326</v>
      </c>
      <c r="K184" s="24" t="s">
        <v>19</v>
      </c>
      <c r="L184" s="24" t="s">
        <v>1344</v>
      </c>
      <c r="M184" s="24" t="s">
        <v>21</v>
      </c>
      <c r="N184" s="25">
        <v>45108</v>
      </c>
      <c r="O184" s="25">
        <v>45473</v>
      </c>
      <c r="P184" s="10"/>
      <c r="Q184" s="10"/>
      <c r="R184" s="10"/>
      <c r="S184" s="11"/>
      <c r="T184" s="14"/>
      <c r="U184" s="14"/>
      <c r="V184" s="14"/>
      <c r="W184" s="14"/>
      <c r="X184" s="18"/>
      <c r="Y184" s="18"/>
      <c r="Z184" s="18">
        <v>73.599999999999994</v>
      </c>
      <c r="AA184" s="18" t="s">
        <v>1733</v>
      </c>
      <c r="AB184" s="6"/>
      <c r="AC184" s="26">
        <v>277</v>
      </c>
      <c r="AD184" s="26"/>
      <c r="AE184" s="26"/>
      <c r="AF184" s="26"/>
      <c r="AG184" s="26"/>
      <c r="AH184" s="26"/>
      <c r="AI184" s="26"/>
      <c r="AJ184" s="26">
        <v>4</v>
      </c>
      <c r="AK184" s="26"/>
      <c r="AL184" s="26"/>
      <c r="AM184" s="26"/>
      <c r="AN184" s="26"/>
      <c r="AO184" s="26"/>
      <c r="AP184" s="26"/>
      <c r="AQ184" s="26">
        <v>134</v>
      </c>
      <c r="AR184" s="26"/>
      <c r="AS184" s="26"/>
      <c r="AT184" s="26">
        <v>15</v>
      </c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>
        <f t="shared" si="62"/>
        <v>153</v>
      </c>
      <c r="BI184" s="6">
        <f t="shared" si="91"/>
        <v>73.599999999999994</v>
      </c>
      <c r="BJ184" s="6">
        <f t="shared" si="75"/>
        <v>91.410000000000011</v>
      </c>
      <c r="BL184" s="48">
        <f>VLOOKUP(H184,[1]NOI!F:K,6,FALSE)*-1</f>
        <v>-22.85</v>
      </c>
      <c r="BM184" s="6">
        <f t="shared" si="64"/>
        <v>68.56</v>
      </c>
      <c r="BN184" s="6">
        <f t="shared" si="65"/>
        <v>17.810000000000016</v>
      </c>
      <c r="BO184" s="82">
        <f t="shared" si="66"/>
        <v>0.19483645115414083</v>
      </c>
      <c r="BP184" s="6">
        <f t="shared" si="76"/>
        <v>20387.199999999997</v>
      </c>
      <c r="BQ184" s="6">
        <f t="shared" si="77"/>
        <v>25320.570000000003</v>
      </c>
      <c r="BU184" s="6">
        <f t="shared" si="78"/>
        <v>96.190000000000012</v>
      </c>
      <c r="BW184" s="48">
        <f t="shared" si="93"/>
        <v>-22.85</v>
      </c>
      <c r="BX184" s="6">
        <f t="shared" si="79"/>
        <v>73.34</v>
      </c>
      <c r="BY184" s="6">
        <f t="shared" si="80"/>
        <v>22.590000000000018</v>
      </c>
      <c r="BZ184" s="82">
        <f t="shared" si="81"/>
        <v>0.23484769726582821</v>
      </c>
      <c r="CA184" s="6">
        <f t="shared" si="82"/>
        <v>20387.199999999997</v>
      </c>
      <c r="CB184" s="6">
        <f t="shared" si="83"/>
        <v>26644.630000000005</v>
      </c>
      <c r="CF184" s="82"/>
      <c r="CG184" s="6">
        <f t="shared" si="84"/>
        <v>11260.8</v>
      </c>
      <c r="CH184" s="6">
        <f t="shared" si="85"/>
        <v>13985.730000000001</v>
      </c>
      <c r="CL184" s="82"/>
      <c r="CM184" s="6">
        <f t="shared" si="86"/>
        <v>11260.8</v>
      </c>
      <c r="CN184" s="6">
        <f t="shared" si="87"/>
        <v>14717.070000000002</v>
      </c>
    </row>
    <row r="185" spans="1:92" x14ac:dyDescent="0.25">
      <c r="A185" s="22">
        <v>183</v>
      </c>
      <c r="B185" s="23">
        <v>180</v>
      </c>
      <c r="C185" s="24" t="s">
        <v>14</v>
      </c>
      <c r="D185" s="53" t="s">
        <v>1345</v>
      </c>
      <c r="E185" s="23">
        <v>405598</v>
      </c>
      <c r="F185" s="23">
        <v>14006</v>
      </c>
      <c r="G185" s="24" t="s">
        <v>1346</v>
      </c>
      <c r="H185" s="71" t="str">
        <f t="shared" si="61"/>
        <v>100441-14006</v>
      </c>
      <c r="I185" s="23">
        <v>100441</v>
      </c>
      <c r="J185" s="24" t="s">
        <v>1326</v>
      </c>
      <c r="K185" s="24" t="s">
        <v>19</v>
      </c>
      <c r="L185" s="24" t="s">
        <v>1347</v>
      </c>
      <c r="M185" s="24" t="s">
        <v>21</v>
      </c>
      <c r="N185" s="25">
        <v>45108</v>
      </c>
      <c r="O185" s="25">
        <v>45473</v>
      </c>
      <c r="P185" s="10"/>
      <c r="Q185" s="10"/>
      <c r="R185" s="10"/>
      <c r="S185" s="11"/>
      <c r="T185" s="14"/>
      <c r="U185" s="14"/>
      <c r="V185" s="14"/>
      <c r="W185" s="14"/>
      <c r="X185" s="18"/>
      <c r="Y185" s="18"/>
      <c r="Z185" s="18">
        <v>37.21</v>
      </c>
      <c r="AA185" s="18" t="s">
        <v>1733</v>
      </c>
      <c r="AB185" s="6"/>
      <c r="AC185" s="26">
        <v>546</v>
      </c>
      <c r="AD185" s="26"/>
      <c r="AE185" s="26">
        <v>330</v>
      </c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>
        <f t="shared" si="62"/>
        <v>330</v>
      </c>
      <c r="BI185" s="6">
        <f t="shared" si="91"/>
        <v>37.21</v>
      </c>
      <c r="BJ185" s="6">
        <f t="shared" si="75"/>
        <v>46.21</v>
      </c>
      <c r="BL185" s="48">
        <f>VLOOKUP(H185,[1]NOI!F:K,6,FALSE)*-1</f>
        <v>-3.55</v>
      </c>
      <c r="BM185" s="6">
        <f t="shared" si="64"/>
        <v>42.660000000000004</v>
      </c>
      <c r="BN185" s="6">
        <f t="shared" si="65"/>
        <v>9</v>
      </c>
      <c r="BO185" s="82">
        <f t="shared" si="66"/>
        <v>0.19476303830339753</v>
      </c>
      <c r="BP185" s="6">
        <f t="shared" si="76"/>
        <v>20316.66</v>
      </c>
      <c r="BQ185" s="6">
        <f t="shared" si="77"/>
        <v>25230.66</v>
      </c>
      <c r="BU185" s="6">
        <f t="shared" si="78"/>
        <v>48.629999999999995</v>
      </c>
      <c r="BW185" s="48">
        <f t="shared" si="93"/>
        <v>-3.55</v>
      </c>
      <c r="BX185" s="6">
        <f t="shared" si="79"/>
        <v>45.08</v>
      </c>
      <c r="BY185" s="6">
        <f t="shared" si="80"/>
        <v>11.419999999999995</v>
      </c>
      <c r="BZ185" s="82">
        <f t="shared" si="81"/>
        <v>0.23483446432243463</v>
      </c>
      <c r="CA185" s="6">
        <f t="shared" si="82"/>
        <v>20316.66</v>
      </c>
      <c r="CB185" s="6">
        <f t="shared" si="83"/>
        <v>26551.979999999996</v>
      </c>
      <c r="CF185" s="82"/>
      <c r="CG185" s="6">
        <f t="shared" si="84"/>
        <v>12279.300000000001</v>
      </c>
      <c r="CH185" s="6">
        <f t="shared" si="85"/>
        <v>15249.300000000001</v>
      </c>
      <c r="CL185" s="82"/>
      <c r="CM185" s="6">
        <f t="shared" si="86"/>
        <v>12279.300000000001</v>
      </c>
      <c r="CN185" s="6">
        <f t="shared" si="87"/>
        <v>16047.899999999998</v>
      </c>
    </row>
    <row r="186" spans="1:92" x14ac:dyDescent="0.25">
      <c r="A186" s="22">
        <v>184</v>
      </c>
      <c r="B186" s="23">
        <v>181</v>
      </c>
      <c r="C186" s="24" t="s">
        <v>14</v>
      </c>
      <c r="D186" s="53" t="s">
        <v>1348</v>
      </c>
      <c r="E186" s="23">
        <v>100608</v>
      </c>
      <c r="F186" s="23">
        <v>7722235459</v>
      </c>
      <c r="G186" s="24" t="s">
        <v>1349</v>
      </c>
      <c r="H186" s="71" t="str">
        <f t="shared" si="61"/>
        <v>100183-7722235459</v>
      </c>
      <c r="I186" s="23">
        <v>100183</v>
      </c>
      <c r="J186" s="24" t="s">
        <v>1350</v>
      </c>
      <c r="K186" s="24" t="s">
        <v>19</v>
      </c>
      <c r="L186" s="24" t="s">
        <v>1351</v>
      </c>
      <c r="M186" s="24" t="s">
        <v>21</v>
      </c>
      <c r="N186" s="25">
        <v>45108</v>
      </c>
      <c r="O186" s="25">
        <v>45473</v>
      </c>
      <c r="P186" s="10"/>
      <c r="Q186" s="10"/>
      <c r="R186" s="10">
        <v>27.5</v>
      </c>
      <c r="S186" s="11" t="s">
        <v>1705</v>
      </c>
      <c r="T186" s="14"/>
      <c r="U186" s="14"/>
      <c r="V186" s="14">
        <v>27.5</v>
      </c>
      <c r="W186" s="14"/>
      <c r="X186" s="18"/>
      <c r="Y186" s="18"/>
      <c r="Z186" s="18"/>
      <c r="AA186" s="18"/>
      <c r="AB186" s="6"/>
      <c r="AC186" s="26">
        <v>471</v>
      </c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>
        <v>136</v>
      </c>
      <c r="AR186" s="26">
        <v>142</v>
      </c>
      <c r="AS186" s="26">
        <v>4</v>
      </c>
      <c r="AT186" s="26">
        <v>60</v>
      </c>
      <c r="AU186" s="26"/>
      <c r="AV186" s="26"/>
      <c r="AW186" s="26">
        <v>90</v>
      </c>
      <c r="AX186" s="26"/>
      <c r="AY186" s="26"/>
      <c r="AZ186" s="26"/>
      <c r="BA186" s="26"/>
      <c r="BB186" s="26">
        <v>3</v>
      </c>
      <c r="BC186" s="26"/>
      <c r="BD186" s="26"/>
      <c r="BE186" s="26"/>
      <c r="BF186" s="26">
        <v>20</v>
      </c>
      <c r="BG186" s="26"/>
      <c r="BH186" s="26">
        <f t="shared" si="62"/>
        <v>455</v>
      </c>
      <c r="BI186" s="66">
        <f t="shared" ref="BI186:BI191" si="94">V186</f>
        <v>27.5</v>
      </c>
      <c r="BJ186" s="6">
        <f t="shared" si="75"/>
        <v>34.15</v>
      </c>
      <c r="BM186" s="6">
        <f t="shared" si="64"/>
        <v>34.15</v>
      </c>
      <c r="BN186" s="6">
        <f t="shared" si="65"/>
        <v>6.6499999999999986</v>
      </c>
      <c r="BO186" s="82">
        <f t="shared" si="66"/>
        <v>0.19472913616398241</v>
      </c>
      <c r="BP186" s="6">
        <f t="shared" si="76"/>
        <v>12952.5</v>
      </c>
      <c r="BQ186" s="6">
        <f t="shared" si="77"/>
        <v>16084.65</v>
      </c>
      <c r="BU186" s="6">
        <f t="shared" si="78"/>
        <v>35.93</v>
      </c>
      <c r="BX186" s="6">
        <f t="shared" si="79"/>
        <v>35.93</v>
      </c>
      <c r="BY186" s="6">
        <f t="shared" si="80"/>
        <v>8.43</v>
      </c>
      <c r="BZ186" s="82">
        <f t="shared" si="81"/>
        <v>0.23462287781797939</v>
      </c>
      <c r="CA186" s="6">
        <f t="shared" si="82"/>
        <v>12952.5</v>
      </c>
      <c r="CB186" s="6">
        <f t="shared" si="83"/>
        <v>16923.03</v>
      </c>
      <c r="CF186" s="82"/>
      <c r="CG186" s="6">
        <f t="shared" si="84"/>
        <v>12512.5</v>
      </c>
      <c r="CH186" s="6">
        <f t="shared" si="85"/>
        <v>15538.25</v>
      </c>
      <c r="CL186" s="82"/>
      <c r="CM186" s="6">
        <f t="shared" si="86"/>
        <v>12512.5</v>
      </c>
      <c r="CN186" s="6">
        <f t="shared" si="87"/>
        <v>16348.15</v>
      </c>
    </row>
    <row r="187" spans="1:92" x14ac:dyDescent="0.25">
      <c r="A187" s="22">
        <v>185</v>
      </c>
      <c r="B187" s="23">
        <v>182</v>
      </c>
      <c r="C187" s="24" t="s">
        <v>14</v>
      </c>
      <c r="D187" s="53" t="s">
        <v>1352</v>
      </c>
      <c r="E187" s="23">
        <v>113092</v>
      </c>
      <c r="F187" s="23">
        <v>35473</v>
      </c>
      <c r="G187" s="24" t="s">
        <v>1353</v>
      </c>
      <c r="H187" s="71" t="str">
        <f t="shared" si="61"/>
        <v>100183-35473</v>
      </c>
      <c r="I187" s="23">
        <v>100183</v>
      </c>
      <c r="J187" s="24" t="s">
        <v>1350</v>
      </c>
      <c r="K187" s="24" t="s">
        <v>19</v>
      </c>
      <c r="L187" s="24" t="s">
        <v>1351</v>
      </c>
      <c r="M187" s="24" t="s">
        <v>21</v>
      </c>
      <c r="N187" s="25">
        <v>45108</v>
      </c>
      <c r="O187" s="25">
        <v>45473</v>
      </c>
      <c r="P187" s="10"/>
      <c r="Q187" s="10"/>
      <c r="R187" s="10">
        <v>27.5</v>
      </c>
      <c r="S187" s="11" t="s">
        <v>1705</v>
      </c>
      <c r="T187" s="14"/>
      <c r="U187" s="14"/>
      <c r="V187" s="14">
        <v>27.5</v>
      </c>
      <c r="W187" s="14"/>
      <c r="X187" s="18"/>
      <c r="Y187" s="18"/>
      <c r="Z187" s="18"/>
      <c r="AA187" s="18"/>
      <c r="AB187" s="6"/>
      <c r="AC187" s="26">
        <v>820</v>
      </c>
      <c r="AD187" s="26"/>
      <c r="AE187" s="26"/>
      <c r="AF187" s="26"/>
      <c r="AG187" s="26">
        <v>100</v>
      </c>
      <c r="AH187" s="26"/>
      <c r="AI187" s="26"/>
      <c r="AJ187" s="26"/>
      <c r="AK187" s="26"/>
      <c r="AL187" s="26">
        <v>21</v>
      </c>
      <c r="AM187" s="26">
        <v>40</v>
      </c>
      <c r="AN187" s="26"/>
      <c r="AO187" s="26"/>
      <c r="AP187" s="26"/>
      <c r="AQ187" s="26"/>
      <c r="AR187" s="26"/>
      <c r="AS187" s="26"/>
      <c r="AT187" s="26">
        <v>10</v>
      </c>
      <c r="AU187" s="26"/>
      <c r="AV187" s="26"/>
      <c r="AW187" s="26"/>
      <c r="AX187" s="26"/>
      <c r="AY187" s="26">
        <v>75</v>
      </c>
      <c r="AZ187" s="26"/>
      <c r="BA187" s="26"/>
      <c r="BB187" s="26"/>
      <c r="BC187" s="26"/>
      <c r="BD187" s="26"/>
      <c r="BE187" s="26"/>
      <c r="BF187" s="26"/>
      <c r="BG187" s="26"/>
      <c r="BH187" s="26">
        <f t="shared" si="62"/>
        <v>246</v>
      </c>
      <c r="BI187" s="66">
        <f t="shared" si="94"/>
        <v>27.5</v>
      </c>
      <c r="BJ187" s="6">
        <f t="shared" si="75"/>
        <v>34.15</v>
      </c>
      <c r="BM187" s="6">
        <f t="shared" si="64"/>
        <v>34.15</v>
      </c>
      <c r="BN187" s="6">
        <f t="shared" si="65"/>
        <v>6.6499999999999986</v>
      </c>
      <c r="BO187" s="82">
        <f t="shared" si="66"/>
        <v>0.19472913616398241</v>
      </c>
      <c r="BP187" s="6">
        <f t="shared" si="76"/>
        <v>22550</v>
      </c>
      <c r="BQ187" s="6">
        <f t="shared" si="77"/>
        <v>28003</v>
      </c>
      <c r="BU187" s="6">
        <f t="shared" si="78"/>
        <v>35.93</v>
      </c>
      <c r="BX187" s="6">
        <f t="shared" si="79"/>
        <v>35.93</v>
      </c>
      <c r="BY187" s="6">
        <f t="shared" si="80"/>
        <v>8.43</v>
      </c>
      <c r="BZ187" s="82">
        <f t="shared" si="81"/>
        <v>0.23462287781797939</v>
      </c>
      <c r="CA187" s="6">
        <f t="shared" si="82"/>
        <v>22550</v>
      </c>
      <c r="CB187" s="6">
        <f t="shared" si="83"/>
        <v>29462.6</v>
      </c>
      <c r="CF187" s="82"/>
      <c r="CG187" s="6">
        <f t="shared" si="84"/>
        <v>6765</v>
      </c>
      <c r="CH187" s="6">
        <f t="shared" si="85"/>
        <v>8400.9</v>
      </c>
      <c r="CL187" s="82"/>
      <c r="CM187" s="6">
        <f t="shared" si="86"/>
        <v>6765</v>
      </c>
      <c r="CN187" s="6">
        <f t="shared" si="87"/>
        <v>8838.7800000000007</v>
      </c>
    </row>
    <row r="188" spans="1:92" x14ac:dyDescent="0.25">
      <c r="A188" s="22">
        <v>186</v>
      </c>
      <c r="B188" s="23">
        <v>183</v>
      </c>
      <c r="C188" s="24" t="s">
        <v>14</v>
      </c>
      <c r="D188" s="53" t="s">
        <v>1354</v>
      </c>
      <c r="E188" s="23">
        <v>134384</v>
      </c>
      <c r="F188" s="24" t="s">
        <v>1355</v>
      </c>
      <c r="G188" s="24" t="s">
        <v>1356</v>
      </c>
      <c r="H188" s="71" t="str">
        <f t="shared" si="61"/>
        <v>100183-0-77222-35477-8</v>
      </c>
      <c r="I188" s="23">
        <v>100183</v>
      </c>
      <c r="J188" s="24" t="s">
        <v>1350</v>
      </c>
      <c r="K188" s="24" t="s">
        <v>19</v>
      </c>
      <c r="L188" s="24" t="s">
        <v>1351</v>
      </c>
      <c r="M188" s="24" t="s">
        <v>21</v>
      </c>
      <c r="N188" s="25">
        <v>45108</v>
      </c>
      <c r="O188" s="25">
        <v>45473</v>
      </c>
      <c r="P188" s="10"/>
      <c r="Q188" s="10"/>
      <c r="R188" s="10">
        <v>27.5</v>
      </c>
      <c r="S188" s="11" t="s">
        <v>1705</v>
      </c>
      <c r="T188" s="14"/>
      <c r="U188" s="14"/>
      <c r="V188" s="14">
        <v>27.5</v>
      </c>
      <c r="W188" s="14"/>
      <c r="X188" s="18"/>
      <c r="Y188" s="18"/>
      <c r="Z188" s="18"/>
      <c r="AA188" s="18"/>
      <c r="AB188" s="6"/>
      <c r="AC188" s="26">
        <v>173</v>
      </c>
      <c r="AD188" s="26"/>
      <c r="AE188" s="26"/>
      <c r="AF188" s="26"/>
      <c r="AG188" s="26"/>
      <c r="AH188" s="26"/>
      <c r="AI188" s="26"/>
      <c r="AJ188" s="26"/>
      <c r="AK188" s="26"/>
      <c r="AL188" s="26"/>
      <c r="AM188" s="26">
        <v>5</v>
      </c>
      <c r="AN188" s="26"/>
      <c r="AO188" s="26"/>
      <c r="AP188" s="26"/>
      <c r="AQ188" s="26"/>
      <c r="AR188" s="26">
        <v>30</v>
      </c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>
        <v>17</v>
      </c>
      <c r="BG188" s="26"/>
      <c r="BH188" s="26">
        <f t="shared" si="62"/>
        <v>52</v>
      </c>
      <c r="BI188" s="66">
        <f t="shared" si="94"/>
        <v>27.5</v>
      </c>
      <c r="BJ188" s="6">
        <f t="shared" si="75"/>
        <v>34.15</v>
      </c>
      <c r="BM188" s="6">
        <f t="shared" si="64"/>
        <v>34.15</v>
      </c>
      <c r="BN188" s="6">
        <f t="shared" si="65"/>
        <v>6.6499999999999986</v>
      </c>
      <c r="BO188" s="82">
        <f t="shared" si="66"/>
        <v>0.19472913616398241</v>
      </c>
      <c r="BP188" s="6">
        <f t="shared" si="76"/>
        <v>4757.5</v>
      </c>
      <c r="BQ188" s="6">
        <f t="shared" si="77"/>
        <v>5907.95</v>
      </c>
      <c r="BU188" s="6">
        <f t="shared" si="78"/>
        <v>35.93</v>
      </c>
      <c r="BX188" s="6">
        <f t="shared" si="79"/>
        <v>35.93</v>
      </c>
      <c r="BY188" s="6">
        <f t="shared" si="80"/>
        <v>8.43</v>
      </c>
      <c r="BZ188" s="82">
        <f t="shared" si="81"/>
        <v>0.23462287781797939</v>
      </c>
      <c r="CA188" s="6">
        <f t="shared" si="82"/>
        <v>4757.5</v>
      </c>
      <c r="CB188" s="6">
        <f t="shared" si="83"/>
        <v>6215.89</v>
      </c>
      <c r="CF188" s="82"/>
      <c r="CG188" s="6">
        <f t="shared" si="84"/>
        <v>1430</v>
      </c>
      <c r="CH188" s="6">
        <f t="shared" si="85"/>
        <v>1775.8</v>
      </c>
      <c r="CL188" s="82"/>
      <c r="CM188" s="6">
        <f t="shared" si="86"/>
        <v>1430</v>
      </c>
      <c r="CN188" s="6">
        <f t="shared" si="87"/>
        <v>1868.36</v>
      </c>
    </row>
    <row r="189" spans="1:92" x14ac:dyDescent="0.25">
      <c r="A189" s="22">
        <v>187</v>
      </c>
      <c r="B189" s="23">
        <v>184</v>
      </c>
      <c r="C189" s="24" t="s">
        <v>14</v>
      </c>
      <c r="D189" s="53" t="s">
        <v>1357</v>
      </c>
      <c r="E189" s="23">
        <v>138775</v>
      </c>
      <c r="F189" s="24" t="s">
        <v>1358</v>
      </c>
      <c r="G189" s="24" t="s">
        <v>1359</v>
      </c>
      <c r="H189" s="71" t="str">
        <f t="shared" si="61"/>
        <v>100183-448-CH-FJ</v>
      </c>
      <c r="I189" s="23">
        <v>100183</v>
      </c>
      <c r="J189" s="24" t="s">
        <v>1350</v>
      </c>
      <c r="K189" s="24" t="s">
        <v>19</v>
      </c>
      <c r="L189" s="24" t="s">
        <v>1351</v>
      </c>
      <c r="M189" s="24" t="s">
        <v>21</v>
      </c>
      <c r="N189" s="25">
        <v>45108</v>
      </c>
      <c r="O189" s="25">
        <v>45473</v>
      </c>
      <c r="P189" s="10"/>
      <c r="Q189" s="10"/>
      <c r="R189" s="10">
        <v>27.5</v>
      </c>
      <c r="S189" s="11" t="s">
        <v>1705</v>
      </c>
      <c r="T189" s="14"/>
      <c r="U189" s="14"/>
      <c r="V189" s="14">
        <v>27.5</v>
      </c>
      <c r="W189" s="14"/>
      <c r="X189" s="18"/>
      <c r="Y189" s="18"/>
      <c r="Z189" s="18"/>
      <c r="AA189" s="18"/>
      <c r="AB189" s="6"/>
      <c r="AC189" s="26">
        <v>277</v>
      </c>
      <c r="AD189" s="26">
        <v>70</v>
      </c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>
        <v>33</v>
      </c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>
        <v>50</v>
      </c>
      <c r="BG189" s="26"/>
      <c r="BH189" s="26">
        <f t="shared" si="62"/>
        <v>153</v>
      </c>
      <c r="BI189" s="66">
        <f t="shared" si="94"/>
        <v>27.5</v>
      </c>
      <c r="BJ189" s="6">
        <f t="shared" si="75"/>
        <v>34.15</v>
      </c>
      <c r="BM189" s="6">
        <f t="shared" si="64"/>
        <v>34.15</v>
      </c>
      <c r="BN189" s="6">
        <f t="shared" si="65"/>
        <v>6.6499999999999986</v>
      </c>
      <c r="BO189" s="82">
        <f t="shared" si="66"/>
        <v>0.19472913616398241</v>
      </c>
      <c r="BP189" s="6">
        <f t="shared" si="76"/>
        <v>7617.5</v>
      </c>
      <c r="BQ189" s="6">
        <f t="shared" si="77"/>
        <v>9459.5499999999993</v>
      </c>
      <c r="BU189" s="6">
        <f t="shared" si="78"/>
        <v>35.93</v>
      </c>
      <c r="BX189" s="6">
        <f t="shared" si="79"/>
        <v>35.93</v>
      </c>
      <c r="BY189" s="6">
        <f t="shared" si="80"/>
        <v>8.43</v>
      </c>
      <c r="BZ189" s="82">
        <f t="shared" si="81"/>
        <v>0.23462287781797939</v>
      </c>
      <c r="CA189" s="6">
        <f t="shared" si="82"/>
        <v>7617.5</v>
      </c>
      <c r="CB189" s="6">
        <f t="shared" si="83"/>
        <v>9952.61</v>
      </c>
      <c r="CF189" s="82"/>
      <c r="CG189" s="6">
        <f t="shared" si="84"/>
        <v>4207.5</v>
      </c>
      <c r="CH189" s="6">
        <f t="shared" si="85"/>
        <v>5224.95</v>
      </c>
      <c r="CL189" s="82"/>
      <c r="CM189" s="6">
        <f t="shared" si="86"/>
        <v>4207.5</v>
      </c>
      <c r="CN189" s="6">
        <f t="shared" si="87"/>
        <v>5497.29</v>
      </c>
    </row>
    <row r="190" spans="1:92" x14ac:dyDescent="0.25">
      <c r="A190" s="22">
        <v>188</v>
      </c>
      <c r="B190" s="23">
        <v>185</v>
      </c>
      <c r="C190" s="24" t="s">
        <v>14</v>
      </c>
      <c r="D190" s="53" t="s">
        <v>1360</v>
      </c>
      <c r="E190" s="23">
        <v>140872</v>
      </c>
      <c r="F190" s="24" t="s">
        <v>1361</v>
      </c>
      <c r="G190" s="24" t="s">
        <v>1362</v>
      </c>
      <c r="H190" s="71" t="str">
        <f t="shared" si="61"/>
        <v>100183-0-77222-35487-7</v>
      </c>
      <c r="I190" s="23">
        <v>100183</v>
      </c>
      <c r="J190" s="24" t="s">
        <v>1350</v>
      </c>
      <c r="K190" s="24" t="s">
        <v>19</v>
      </c>
      <c r="L190" s="24" t="s">
        <v>1351</v>
      </c>
      <c r="M190" s="24" t="s">
        <v>21</v>
      </c>
      <c r="N190" s="25">
        <v>45108</v>
      </c>
      <c r="O190" s="25">
        <v>45473</v>
      </c>
      <c r="P190" s="10"/>
      <c r="Q190" s="10"/>
      <c r="R190" s="10">
        <v>27.5</v>
      </c>
      <c r="S190" s="11" t="s">
        <v>1705</v>
      </c>
      <c r="T190" s="14"/>
      <c r="U190" s="14"/>
      <c r="V190" s="14">
        <v>27.5</v>
      </c>
      <c r="W190" s="14"/>
      <c r="X190" s="18"/>
      <c r="Y190" s="18"/>
      <c r="Z190" s="18"/>
      <c r="AA190" s="18"/>
      <c r="AB190" s="6"/>
      <c r="AC190" s="26">
        <v>310</v>
      </c>
      <c r="AD190" s="26">
        <v>67</v>
      </c>
      <c r="AE190" s="26"/>
      <c r="AF190" s="26"/>
      <c r="AG190" s="26"/>
      <c r="AH190" s="26"/>
      <c r="AI190" s="26"/>
      <c r="AJ190" s="26"/>
      <c r="AK190" s="26"/>
      <c r="AL190" s="26"/>
      <c r="AM190" s="26">
        <v>20</v>
      </c>
      <c r="AN190" s="26"/>
      <c r="AO190" s="26"/>
      <c r="AP190" s="26"/>
      <c r="AQ190" s="26"/>
      <c r="AR190" s="26"/>
      <c r="AS190" s="26"/>
      <c r="AT190" s="26">
        <v>17</v>
      </c>
      <c r="AU190" s="26"/>
      <c r="AV190" s="26"/>
      <c r="AW190" s="26"/>
      <c r="AX190" s="26"/>
      <c r="AY190" s="26"/>
      <c r="AZ190" s="26"/>
      <c r="BA190" s="26">
        <v>2</v>
      </c>
      <c r="BB190" s="26"/>
      <c r="BC190" s="26"/>
      <c r="BD190" s="26"/>
      <c r="BE190" s="26"/>
      <c r="BF190" s="26">
        <v>7</v>
      </c>
      <c r="BG190" s="26"/>
      <c r="BH190" s="26">
        <f t="shared" si="62"/>
        <v>113</v>
      </c>
      <c r="BI190" s="66">
        <f t="shared" si="94"/>
        <v>27.5</v>
      </c>
      <c r="BJ190" s="6">
        <f t="shared" si="75"/>
        <v>34.15</v>
      </c>
      <c r="BM190" s="6">
        <f t="shared" si="64"/>
        <v>34.15</v>
      </c>
      <c r="BN190" s="6">
        <f t="shared" si="65"/>
        <v>6.6499999999999986</v>
      </c>
      <c r="BO190" s="82">
        <f t="shared" si="66"/>
        <v>0.19472913616398241</v>
      </c>
      <c r="BP190" s="6">
        <f t="shared" si="76"/>
        <v>8525</v>
      </c>
      <c r="BQ190" s="6">
        <f t="shared" si="77"/>
        <v>10586.5</v>
      </c>
      <c r="BU190" s="6">
        <f t="shared" si="78"/>
        <v>35.93</v>
      </c>
      <c r="BX190" s="6">
        <f t="shared" si="79"/>
        <v>35.93</v>
      </c>
      <c r="BY190" s="6">
        <f t="shared" si="80"/>
        <v>8.43</v>
      </c>
      <c r="BZ190" s="82">
        <f t="shared" si="81"/>
        <v>0.23462287781797939</v>
      </c>
      <c r="CA190" s="6">
        <f t="shared" si="82"/>
        <v>8525</v>
      </c>
      <c r="CB190" s="6">
        <f t="shared" si="83"/>
        <v>11138.3</v>
      </c>
      <c r="CF190" s="82"/>
      <c r="CG190" s="6">
        <f t="shared" si="84"/>
        <v>3107.5</v>
      </c>
      <c r="CH190" s="6">
        <f t="shared" si="85"/>
        <v>3858.95</v>
      </c>
      <c r="CL190" s="82"/>
      <c r="CM190" s="6">
        <f t="shared" si="86"/>
        <v>3107.5</v>
      </c>
      <c r="CN190" s="6">
        <f t="shared" si="87"/>
        <v>4060.09</v>
      </c>
    </row>
    <row r="191" spans="1:92" x14ac:dyDescent="0.25">
      <c r="A191" s="22">
        <v>189</v>
      </c>
      <c r="B191" s="23">
        <v>186</v>
      </c>
      <c r="C191" s="24" t="s">
        <v>14</v>
      </c>
      <c r="D191" s="53" t="s">
        <v>1363</v>
      </c>
      <c r="E191" s="23">
        <v>140911</v>
      </c>
      <c r="F191" s="24" t="s">
        <v>1364</v>
      </c>
      <c r="G191" s="24" t="s">
        <v>1365</v>
      </c>
      <c r="H191" s="71" t="str">
        <f t="shared" si="61"/>
        <v>100183-0-77222-35488-4</v>
      </c>
      <c r="I191" s="23">
        <v>100183</v>
      </c>
      <c r="J191" s="24" t="s">
        <v>1350</v>
      </c>
      <c r="K191" s="24" t="s">
        <v>19</v>
      </c>
      <c r="L191" s="24" t="s">
        <v>1351</v>
      </c>
      <c r="M191" s="24" t="s">
        <v>21</v>
      </c>
      <c r="N191" s="25">
        <v>45108</v>
      </c>
      <c r="O191" s="25">
        <v>45473</v>
      </c>
      <c r="P191" s="10"/>
      <c r="Q191" s="10"/>
      <c r="R191" s="10">
        <v>27.5</v>
      </c>
      <c r="S191" s="11" t="s">
        <v>1705</v>
      </c>
      <c r="T191" s="14"/>
      <c r="U191" s="14"/>
      <c r="V191" s="14">
        <v>27.5</v>
      </c>
      <c r="W191" s="14"/>
      <c r="X191" s="18"/>
      <c r="Y191" s="18"/>
      <c r="Z191" s="18"/>
      <c r="AA191" s="18"/>
      <c r="AB191" s="6"/>
      <c r="AC191" s="26">
        <v>879</v>
      </c>
      <c r="AD191" s="26">
        <v>1</v>
      </c>
      <c r="AE191" s="26"/>
      <c r="AF191" s="26">
        <v>68</v>
      </c>
      <c r="AG191" s="26"/>
      <c r="AH191" s="26"/>
      <c r="AI191" s="26"/>
      <c r="AJ191" s="26"/>
      <c r="AK191" s="26"/>
      <c r="AL191" s="26">
        <v>24</v>
      </c>
      <c r="AM191" s="26"/>
      <c r="AN191" s="26"/>
      <c r="AO191" s="26"/>
      <c r="AP191" s="26"/>
      <c r="AQ191" s="26">
        <v>78</v>
      </c>
      <c r="AR191" s="26">
        <v>4</v>
      </c>
      <c r="AS191" s="26"/>
      <c r="AT191" s="26"/>
      <c r="AU191" s="26">
        <v>70</v>
      </c>
      <c r="AV191" s="26"/>
      <c r="AW191" s="26"/>
      <c r="AX191" s="26"/>
      <c r="AY191" s="26"/>
      <c r="AZ191" s="26"/>
      <c r="BA191" s="26">
        <v>2</v>
      </c>
      <c r="BB191" s="26"/>
      <c r="BC191" s="26"/>
      <c r="BD191" s="26"/>
      <c r="BE191" s="26"/>
      <c r="BF191" s="26">
        <v>39</v>
      </c>
      <c r="BG191" s="26"/>
      <c r="BH191" s="26">
        <f t="shared" si="62"/>
        <v>286</v>
      </c>
      <c r="BI191" s="66">
        <f t="shared" si="94"/>
        <v>27.5</v>
      </c>
      <c r="BJ191" s="6">
        <f t="shared" si="75"/>
        <v>34.15</v>
      </c>
      <c r="BM191" s="6">
        <f t="shared" si="64"/>
        <v>34.15</v>
      </c>
      <c r="BN191" s="6">
        <f t="shared" si="65"/>
        <v>6.6499999999999986</v>
      </c>
      <c r="BO191" s="82">
        <f t="shared" si="66"/>
        <v>0.19472913616398241</v>
      </c>
      <c r="BP191" s="6">
        <f t="shared" si="76"/>
        <v>24172.5</v>
      </c>
      <c r="BQ191" s="6">
        <f t="shared" si="77"/>
        <v>30017.85</v>
      </c>
      <c r="BU191" s="6">
        <f t="shared" si="78"/>
        <v>35.93</v>
      </c>
      <c r="BX191" s="6">
        <f t="shared" si="79"/>
        <v>35.93</v>
      </c>
      <c r="BY191" s="6">
        <f t="shared" si="80"/>
        <v>8.43</v>
      </c>
      <c r="BZ191" s="82">
        <f t="shared" si="81"/>
        <v>0.23462287781797939</v>
      </c>
      <c r="CA191" s="6">
        <f t="shared" si="82"/>
        <v>24172.5</v>
      </c>
      <c r="CB191" s="6">
        <f t="shared" si="83"/>
        <v>31582.47</v>
      </c>
      <c r="CF191" s="82"/>
      <c r="CG191" s="6">
        <f t="shared" si="84"/>
        <v>7865</v>
      </c>
      <c r="CH191" s="6">
        <f t="shared" si="85"/>
        <v>9766.9</v>
      </c>
      <c r="CL191" s="82"/>
      <c r="CM191" s="6">
        <f t="shared" si="86"/>
        <v>7865</v>
      </c>
      <c r="CN191" s="6">
        <f t="shared" si="87"/>
        <v>10275.98</v>
      </c>
    </row>
    <row r="192" spans="1:92" x14ac:dyDescent="0.25">
      <c r="A192" s="22">
        <v>190</v>
      </c>
      <c r="B192" s="23">
        <v>187</v>
      </c>
      <c r="C192" s="24" t="s">
        <v>14</v>
      </c>
      <c r="D192" s="53" t="s">
        <v>1366</v>
      </c>
      <c r="E192" s="23">
        <v>141119</v>
      </c>
      <c r="F192" s="23">
        <v>263472</v>
      </c>
      <c r="G192" s="24" t="s">
        <v>1368</v>
      </c>
      <c r="H192" s="71" t="str">
        <f t="shared" si="61"/>
        <v>110602-263472</v>
      </c>
      <c r="I192" s="23">
        <v>110602</v>
      </c>
      <c r="J192" s="24" t="s">
        <v>1367</v>
      </c>
      <c r="K192" s="24" t="s">
        <v>19</v>
      </c>
      <c r="L192" s="24" t="s">
        <v>1369</v>
      </c>
      <c r="M192" s="24" t="s">
        <v>21</v>
      </c>
      <c r="N192" s="25">
        <v>45108</v>
      </c>
      <c r="O192" s="25">
        <v>45473</v>
      </c>
      <c r="P192" s="10"/>
      <c r="Q192" s="10"/>
      <c r="R192" s="10">
        <v>82.6</v>
      </c>
      <c r="S192" s="11" t="s">
        <v>1706</v>
      </c>
      <c r="T192" s="14"/>
      <c r="U192" s="14"/>
      <c r="V192" s="14"/>
      <c r="W192" s="14"/>
      <c r="X192" s="18"/>
      <c r="Y192" s="18"/>
      <c r="Z192" s="18"/>
      <c r="AA192" s="18"/>
      <c r="AB192" s="6"/>
      <c r="AC192" s="26">
        <v>373</v>
      </c>
      <c r="AD192" s="26">
        <v>87</v>
      </c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>
        <f t="shared" si="62"/>
        <v>87</v>
      </c>
      <c r="BI192" s="6">
        <f>R192</f>
        <v>82.6</v>
      </c>
      <c r="BJ192" s="6">
        <f t="shared" si="75"/>
        <v>102.59</v>
      </c>
      <c r="BM192" s="6">
        <f t="shared" si="64"/>
        <v>102.59</v>
      </c>
      <c r="BN192" s="6">
        <f t="shared" si="65"/>
        <v>19.990000000000009</v>
      </c>
      <c r="BO192" s="82">
        <f t="shared" si="66"/>
        <v>0.19485329954186575</v>
      </c>
      <c r="BP192" s="6">
        <f t="shared" si="76"/>
        <v>30809.8</v>
      </c>
      <c r="BQ192" s="6">
        <f t="shared" si="77"/>
        <v>38266.07</v>
      </c>
      <c r="BU192" s="6">
        <f t="shared" si="78"/>
        <v>107.96000000000001</v>
      </c>
      <c r="BX192" s="6">
        <f t="shared" si="79"/>
        <v>107.96000000000001</v>
      </c>
      <c r="BY192" s="6">
        <f t="shared" si="80"/>
        <v>25.360000000000014</v>
      </c>
      <c r="BZ192" s="82">
        <f t="shared" si="81"/>
        <v>0.23490181548721759</v>
      </c>
      <c r="CA192" s="6">
        <f t="shared" si="82"/>
        <v>30809.8</v>
      </c>
      <c r="CB192" s="6">
        <f t="shared" si="83"/>
        <v>40269.08</v>
      </c>
      <c r="CF192" s="82"/>
      <c r="CG192" s="6">
        <f t="shared" si="84"/>
        <v>7186.2</v>
      </c>
      <c r="CH192" s="6">
        <f t="shared" si="85"/>
        <v>8925.33</v>
      </c>
      <c r="CL192" s="82"/>
      <c r="CM192" s="6">
        <f t="shared" si="86"/>
        <v>7186.2</v>
      </c>
      <c r="CN192" s="6">
        <f t="shared" si="87"/>
        <v>9392.52</v>
      </c>
    </row>
    <row r="193" spans="1:92" x14ac:dyDescent="0.25">
      <c r="A193" s="22">
        <v>191</v>
      </c>
      <c r="B193" s="23">
        <v>188</v>
      </c>
      <c r="C193" s="24" t="s">
        <v>14</v>
      </c>
      <c r="D193" s="53" t="s">
        <v>1370</v>
      </c>
      <c r="E193" s="23">
        <v>141458</v>
      </c>
      <c r="F193" s="23">
        <v>60585</v>
      </c>
      <c r="G193" s="24" t="s">
        <v>1371</v>
      </c>
      <c r="H193" s="71" t="str">
        <f t="shared" si="61"/>
        <v>100466-60585</v>
      </c>
      <c r="I193" s="23">
        <v>100466</v>
      </c>
      <c r="J193" s="24" t="s">
        <v>904</v>
      </c>
      <c r="K193" s="24" t="s">
        <v>19</v>
      </c>
      <c r="L193" s="24" t="s">
        <v>1372</v>
      </c>
      <c r="M193" s="24" t="s">
        <v>21</v>
      </c>
      <c r="N193" s="25">
        <v>45108</v>
      </c>
      <c r="O193" s="25">
        <v>45473</v>
      </c>
      <c r="P193" s="10"/>
      <c r="Q193" s="10"/>
      <c r="R193" s="10"/>
      <c r="S193" s="11"/>
      <c r="T193" s="14" t="e">
        <f>VLOOKUP(E193,#REF!,12,FALSE)</f>
        <v>#REF!</v>
      </c>
      <c r="U193" s="14"/>
      <c r="V193" s="14" t="e">
        <f>VLOOKUP(E193,#REF!,14,FALSE)</f>
        <v>#REF!</v>
      </c>
      <c r="W193" s="14"/>
      <c r="X193" s="18"/>
      <c r="Y193" s="18"/>
      <c r="Z193" s="18"/>
      <c r="AA193" s="18"/>
      <c r="AB193" s="6"/>
      <c r="AC193" s="26">
        <v>922</v>
      </c>
      <c r="AD193" s="26">
        <v>251</v>
      </c>
      <c r="AE193" s="26">
        <v>19</v>
      </c>
      <c r="AF193" s="26">
        <v>178</v>
      </c>
      <c r="AG193" s="26"/>
      <c r="AH193" s="26"/>
      <c r="AI193" s="26"/>
      <c r="AJ193" s="26"/>
      <c r="AK193" s="26"/>
      <c r="AL193" s="26"/>
      <c r="AM193" s="26"/>
      <c r="AN193" s="26"/>
      <c r="AO193" s="26">
        <v>58</v>
      </c>
      <c r="AP193" s="26"/>
      <c r="AQ193" s="26"/>
      <c r="AR193" s="26"/>
      <c r="AS193" s="26">
        <v>48</v>
      </c>
      <c r="AT193" s="26"/>
      <c r="AU193" s="26"/>
      <c r="AV193" s="26">
        <v>2</v>
      </c>
      <c r="AW193" s="26"/>
      <c r="AX193" s="26">
        <v>71</v>
      </c>
      <c r="AY193" s="26"/>
      <c r="AZ193" s="26"/>
      <c r="BA193" s="26"/>
      <c r="BB193" s="26">
        <v>14</v>
      </c>
      <c r="BC193" s="26"/>
      <c r="BD193" s="26"/>
      <c r="BE193" s="26"/>
      <c r="BF193" s="26"/>
      <c r="BG193" s="26"/>
      <c r="BH193" s="26">
        <f t="shared" si="62"/>
        <v>641</v>
      </c>
      <c r="BI193" s="6" t="e">
        <f t="shared" ref="BI193:BI207" si="95">V193</f>
        <v>#REF!</v>
      </c>
      <c r="BJ193" s="6" t="e">
        <f t="shared" si="75"/>
        <v>#REF!</v>
      </c>
      <c r="BM193" s="6" t="e">
        <f t="shared" si="64"/>
        <v>#REF!</v>
      </c>
      <c r="BN193" s="6" t="e">
        <f t="shared" si="65"/>
        <v>#REF!</v>
      </c>
      <c r="BO193" s="82" t="e">
        <f t="shared" si="66"/>
        <v>#REF!</v>
      </c>
      <c r="BP193" s="6" t="e">
        <f t="shared" si="76"/>
        <v>#REF!</v>
      </c>
      <c r="BQ193" s="6" t="e">
        <f t="shared" si="77"/>
        <v>#REF!</v>
      </c>
      <c r="BU193" s="6" t="e">
        <f t="shared" si="78"/>
        <v>#REF!</v>
      </c>
      <c r="BX193" s="6" t="e">
        <f t="shared" si="79"/>
        <v>#REF!</v>
      </c>
      <c r="BY193" s="6" t="e">
        <f t="shared" si="80"/>
        <v>#REF!</v>
      </c>
      <c r="BZ193" s="82" t="e">
        <f t="shared" si="81"/>
        <v>#REF!</v>
      </c>
      <c r="CA193" s="6" t="e">
        <f t="shared" si="82"/>
        <v>#REF!</v>
      </c>
      <c r="CB193" s="6" t="e">
        <f t="shared" si="83"/>
        <v>#REF!</v>
      </c>
      <c r="CF193" s="82"/>
      <c r="CG193" s="6" t="e">
        <f t="shared" si="84"/>
        <v>#REF!</v>
      </c>
      <c r="CH193" s="6" t="e">
        <f t="shared" si="85"/>
        <v>#REF!</v>
      </c>
      <c r="CL193" s="82"/>
      <c r="CM193" s="6" t="e">
        <f t="shared" si="86"/>
        <v>#REF!</v>
      </c>
      <c r="CN193" s="6" t="e">
        <f t="shared" si="87"/>
        <v>#REF!</v>
      </c>
    </row>
    <row r="194" spans="1:92" x14ac:dyDescent="0.25">
      <c r="A194" s="22">
        <v>192</v>
      </c>
      <c r="B194" s="23">
        <v>189</v>
      </c>
      <c r="C194" s="67" t="s">
        <v>14</v>
      </c>
      <c r="D194" s="52" t="s">
        <v>1373</v>
      </c>
      <c r="E194" s="23">
        <v>102234</v>
      </c>
      <c r="F194" s="24" t="s">
        <v>1707</v>
      </c>
      <c r="G194" s="24" t="s">
        <v>1645</v>
      </c>
      <c r="H194" s="71" t="str">
        <f t="shared" si="61"/>
        <v>115141-10071179522768</v>
      </c>
      <c r="I194" s="23">
        <v>115141</v>
      </c>
      <c r="J194" s="54" t="s">
        <v>1639</v>
      </c>
      <c r="K194" s="24" t="s">
        <v>19</v>
      </c>
      <c r="L194" s="24" t="s">
        <v>1218</v>
      </c>
      <c r="M194" s="24" t="s">
        <v>21</v>
      </c>
      <c r="N194" s="25">
        <v>45108</v>
      </c>
      <c r="O194" s="25">
        <v>45473</v>
      </c>
      <c r="P194" s="10"/>
      <c r="Q194" s="10"/>
      <c r="R194" s="10"/>
      <c r="S194" s="11"/>
      <c r="T194" s="14"/>
      <c r="U194" s="14"/>
      <c r="V194" s="14" t="e">
        <f>VLOOKUP(E194,#REF!,14,FALSE)</f>
        <v>#REF!</v>
      </c>
      <c r="W194" s="14"/>
      <c r="X194" s="18"/>
      <c r="Y194" s="18"/>
      <c r="Z194" s="18"/>
      <c r="AA194" s="18"/>
      <c r="AB194" s="6"/>
      <c r="AC194" s="26">
        <v>517</v>
      </c>
      <c r="AD194" s="26">
        <v>342</v>
      </c>
      <c r="AE194" s="26">
        <v>73</v>
      </c>
      <c r="AF194" s="26"/>
      <c r="AG194" s="26"/>
      <c r="AH194" s="26"/>
      <c r="AI194" s="26"/>
      <c r="AJ194" s="26">
        <v>1</v>
      </c>
      <c r="AK194" s="26"/>
      <c r="AL194" s="26"/>
      <c r="AM194" s="26"/>
      <c r="AN194" s="26"/>
      <c r="AO194" s="26">
        <v>29</v>
      </c>
      <c r="AP194" s="26"/>
      <c r="AQ194" s="26"/>
      <c r="AR194" s="26"/>
      <c r="AS194" s="26">
        <v>3</v>
      </c>
      <c r="AT194" s="26"/>
      <c r="AU194" s="26"/>
      <c r="AV194" s="26">
        <v>8</v>
      </c>
      <c r="AW194" s="26"/>
      <c r="AX194" s="26"/>
      <c r="AY194" s="26"/>
      <c r="AZ194" s="26"/>
      <c r="BA194" s="26"/>
      <c r="BB194" s="26">
        <v>56</v>
      </c>
      <c r="BC194" s="26"/>
      <c r="BD194" s="26"/>
      <c r="BE194" s="26"/>
      <c r="BF194" s="26"/>
      <c r="BG194" s="26"/>
      <c r="BH194" s="26">
        <f t="shared" si="62"/>
        <v>512</v>
      </c>
      <c r="BI194" s="6" t="e">
        <f t="shared" si="95"/>
        <v>#REF!</v>
      </c>
      <c r="BJ194" s="6" t="e">
        <f t="shared" si="75"/>
        <v>#REF!</v>
      </c>
      <c r="BM194" s="6" t="e">
        <f t="shared" si="64"/>
        <v>#REF!</v>
      </c>
      <c r="BN194" s="6" t="e">
        <f t="shared" si="65"/>
        <v>#REF!</v>
      </c>
      <c r="BO194" s="82" t="e">
        <f t="shared" si="66"/>
        <v>#REF!</v>
      </c>
      <c r="BP194" s="6" t="e">
        <f t="shared" si="76"/>
        <v>#REF!</v>
      </c>
      <c r="BQ194" s="6" t="e">
        <f t="shared" si="77"/>
        <v>#REF!</v>
      </c>
      <c r="BU194" s="6" t="e">
        <f t="shared" si="78"/>
        <v>#REF!</v>
      </c>
      <c r="BX194" s="6" t="e">
        <f t="shared" si="79"/>
        <v>#REF!</v>
      </c>
      <c r="BY194" s="6" t="e">
        <f t="shared" si="80"/>
        <v>#REF!</v>
      </c>
      <c r="BZ194" s="82" t="e">
        <f t="shared" si="81"/>
        <v>#REF!</v>
      </c>
      <c r="CA194" s="6" t="e">
        <f t="shared" si="82"/>
        <v>#REF!</v>
      </c>
      <c r="CB194" s="6" t="e">
        <f t="shared" si="83"/>
        <v>#REF!</v>
      </c>
      <c r="CF194" s="82"/>
      <c r="CG194" s="6" t="e">
        <f t="shared" si="84"/>
        <v>#REF!</v>
      </c>
      <c r="CH194" s="6" t="e">
        <f t="shared" si="85"/>
        <v>#REF!</v>
      </c>
      <c r="CL194" s="82"/>
      <c r="CM194" s="6" t="e">
        <f t="shared" si="86"/>
        <v>#REF!</v>
      </c>
      <c r="CN194" s="6" t="e">
        <f t="shared" si="87"/>
        <v>#REF!</v>
      </c>
    </row>
    <row r="195" spans="1:92" x14ac:dyDescent="0.25">
      <c r="A195" s="22">
        <v>193</v>
      </c>
      <c r="B195" s="23">
        <v>190</v>
      </c>
      <c r="C195" s="67" t="s">
        <v>14</v>
      </c>
      <c r="D195" s="52" t="s">
        <v>1374</v>
      </c>
      <c r="E195" s="23">
        <v>134104</v>
      </c>
      <c r="F195" s="24" t="s">
        <v>1708</v>
      </c>
      <c r="G195" s="24" t="s">
        <v>1649</v>
      </c>
      <c r="H195" s="71" t="str">
        <f t="shared" si="61"/>
        <v>115141-10071179188100</v>
      </c>
      <c r="I195" s="23">
        <v>115141</v>
      </c>
      <c r="J195" s="54" t="s">
        <v>1639</v>
      </c>
      <c r="K195" s="24" t="s">
        <v>19</v>
      </c>
      <c r="L195" s="24" t="s">
        <v>130</v>
      </c>
      <c r="M195" s="24" t="s">
        <v>21</v>
      </c>
      <c r="N195" s="25">
        <v>45108</v>
      </c>
      <c r="O195" s="25">
        <v>45473</v>
      </c>
      <c r="P195" s="10"/>
      <c r="Q195" s="10"/>
      <c r="R195" s="10"/>
      <c r="S195" s="11"/>
      <c r="T195" s="14"/>
      <c r="U195" s="14"/>
      <c r="V195" s="14" t="e">
        <f>VLOOKUP(E195,#REF!,14,FALSE)</f>
        <v>#REF!</v>
      </c>
      <c r="W195" s="14"/>
      <c r="X195" s="18"/>
      <c r="Y195" s="18"/>
      <c r="Z195" s="18"/>
      <c r="AA195" s="18"/>
      <c r="AB195" s="6"/>
      <c r="AC195" s="26">
        <v>1983</v>
      </c>
      <c r="AD195" s="26">
        <v>73</v>
      </c>
      <c r="AE195" s="26"/>
      <c r="AF195" s="26">
        <v>46</v>
      </c>
      <c r="AG195" s="26"/>
      <c r="AH195" s="26">
        <v>1</v>
      </c>
      <c r="AI195" s="26"/>
      <c r="AJ195" s="26"/>
      <c r="AK195" s="26"/>
      <c r="AL195" s="26"/>
      <c r="AM195" s="26"/>
      <c r="AN195" s="26">
        <v>112</v>
      </c>
      <c r="AO195" s="26"/>
      <c r="AP195" s="26"/>
      <c r="AQ195" s="26">
        <v>1</v>
      </c>
      <c r="AR195" s="26"/>
      <c r="AS195" s="26"/>
      <c r="AT195" s="26"/>
      <c r="AU195" s="26">
        <v>3</v>
      </c>
      <c r="AV195" s="26"/>
      <c r="AW195" s="26"/>
      <c r="AX195" s="26">
        <v>5</v>
      </c>
      <c r="AY195" s="26"/>
      <c r="AZ195" s="26"/>
      <c r="BA195" s="26">
        <v>6</v>
      </c>
      <c r="BB195" s="26"/>
      <c r="BC195" s="26"/>
      <c r="BD195" s="26"/>
      <c r="BE195" s="26"/>
      <c r="BF195" s="26"/>
      <c r="BG195" s="26"/>
      <c r="BH195" s="26">
        <f t="shared" si="62"/>
        <v>247</v>
      </c>
      <c r="BI195" s="6" t="e">
        <f t="shared" si="95"/>
        <v>#REF!</v>
      </c>
      <c r="BJ195" s="6" t="e">
        <f t="shared" si="75"/>
        <v>#REF!</v>
      </c>
      <c r="BM195" s="6" t="e">
        <f t="shared" si="64"/>
        <v>#REF!</v>
      </c>
      <c r="BN195" s="6" t="e">
        <f t="shared" si="65"/>
        <v>#REF!</v>
      </c>
      <c r="BO195" s="82" t="e">
        <f t="shared" si="66"/>
        <v>#REF!</v>
      </c>
      <c r="BP195" s="6" t="e">
        <f t="shared" si="76"/>
        <v>#REF!</v>
      </c>
      <c r="BQ195" s="6" t="e">
        <f t="shared" si="77"/>
        <v>#REF!</v>
      </c>
      <c r="BU195" s="6" t="e">
        <f t="shared" si="78"/>
        <v>#REF!</v>
      </c>
      <c r="BX195" s="6" t="e">
        <f t="shared" si="79"/>
        <v>#REF!</v>
      </c>
      <c r="BY195" s="6" t="e">
        <f t="shared" si="80"/>
        <v>#REF!</v>
      </c>
      <c r="BZ195" s="82" t="e">
        <f t="shared" si="81"/>
        <v>#REF!</v>
      </c>
      <c r="CA195" s="6" t="e">
        <f t="shared" si="82"/>
        <v>#REF!</v>
      </c>
      <c r="CB195" s="6" t="e">
        <f t="shared" si="83"/>
        <v>#REF!</v>
      </c>
      <c r="CF195" s="82"/>
      <c r="CG195" s="6" t="e">
        <f t="shared" si="84"/>
        <v>#REF!</v>
      </c>
      <c r="CH195" s="6" t="e">
        <f t="shared" si="85"/>
        <v>#REF!</v>
      </c>
      <c r="CL195" s="82"/>
      <c r="CM195" s="6" t="e">
        <f t="shared" si="86"/>
        <v>#REF!</v>
      </c>
      <c r="CN195" s="6" t="e">
        <f t="shared" si="87"/>
        <v>#REF!</v>
      </c>
    </row>
    <row r="196" spans="1:92" x14ac:dyDescent="0.25">
      <c r="A196" s="22">
        <v>194</v>
      </c>
      <c r="B196" s="23">
        <v>191</v>
      </c>
      <c r="C196" s="67" t="s">
        <v>14</v>
      </c>
      <c r="D196" s="52" t="s">
        <v>1375</v>
      </c>
      <c r="E196" s="23">
        <v>134105</v>
      </c>
      <c r="F196" s="24" t="s">
        <v>1709</v>
      </c>
      <c r="G196" s="24" t="s">
        <v>1650</v>
      </c>
      <c r="H196" s="71" t="str">
        <f t="shared" ref="H196:H259" si="96">_xlfn.CONCAT(I196,"-",F196)</f>
        <v>115141-10071179189251</v>
      </c>
      <c r="I196" s="23">
        <v>115141</v>
      </c>
      <c r="J196" s="54" t="s">
        <v>1639</v>
      </c>
      <c r="K196" s="24" t="s">
        <v>19</v>
      </c>
      <c r="L196" s="24" t="s">
        <v>130</v>
      </c>
      <c r="M196" s="24" t="s">
        <v>21</v>
      </c>
      <c r="N196" s="25">
        <v>45108</v>
      </c>
      <c r="O196" s="25">
        <v>45473</v>
      </c>
      <c r="P196" s="10"/>
      <c r="Q196" s="10"/>
      <c r="R196" s="10"/>
      <c r="S196" s="11"/>
      <c r="T196" s="14"/>
      <c r="U196" s="14"/>
      <c r="V196" s="14" t="e">
        <f>VLOOKUP(E196,#REF!,14,FALSE)</f>
        <v>#REF!</v>
      </c>
      <c r="W196" s="14"/>
      <c r="X196" s="18"/>
      <c r="Y196" s="18"/>
      <c r="Z196" s="18"/>
      <c r="AA196" s="18"/>
      <c r="AB196" s="6"/>
      <c r="AC196" s="26">
        <v>477</v>
      </c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>
        <v>143</v>
      </c>
      <c r="AO196" s="26"/>
      <c r="AP196" s="26"/>
      <c r="AQ196" s="26"/>
      <c r="AR196" s="26"/>
      <c r="AS196" s="26"/>
      <c r="AT196" s="26"/>
      <c r="AU196" s="26"/>
      <c r="AV196" s="26"/>
      <c r="AW196" s="26"/>
      <c r="AX196" s="26">
        <v>1</v>
      </c>
      <c r="AY196" s="26"/>
      <c r="AZ196" s="26"/>
      <c r="BA196" s="26"/>
      <c r="BB196" s="26"/>
      <c r="BC196" s="26"/>
      <c r="BD196" s="26"/>
      <c r="BE196" s="26"/>
      <c r="BF196" s="26"/>
      <c r="BG196" s="26"/>
      <c r="BH196" s="26">
        <f t="shared" ref="BH196:BH259" si="97">SUM(AD196:BG196)</f>
        <v>144</v>
      </c>
      <c r="BI196" s="6" t="e">
        <f t="shared" si="95"/>
        <v>#REF!</v>
      </c>
      <c r="BJ196" s="6" t="e">
        <f t="shared" si="75"/>
        <v>#REF!</v>
      </c>
      <c r="BM196" s="6" t="e">
        <f t="shared" ref="BM196:BM259" si="98">BJ196+BK196+BL196</f>
        <v>#REF!</v>
      </c>
      <c r="BN196" s="6" t="e">
        <f t="shared" ref="BN196:BN259" si="99">(BJ196+BK196)-BI196</f>
        <v>#REF!</v>
      </c>
      <c r="BO196" s="82" t="e">
        <f t="shared" ref="BO196:BO259" si="100">((BJ196+BK196)-BI196)/(BJ196+BK196)</f>
        <v>#REF!</v>
      </c>
      <c r="BP196" s="6" t="e">
        <f t="shared" si="76"/>
        <v>#REF!</v>
      </c>
      <c r="BQ196" s="6" t="e">
        <f t="shared" si="77"/>
        <v>#REF!</v>
      </c>
      <c r="BU196" s="6" t="e">
        <f t="shared" si="78"/>
        <v>#REF!</v>
      </c>
      <c r="BX196" s="6" t="e">
        <f t="shared" si="79"/>
        <v>#REF!</v>
      </c>
      <c r="BY196" s="6" t="e">
        <f t="shared" si="80"/>
        <v>#REF!</v>
      </c>
      <c r="BZ196" s="82" t="e">
        <f t="shared" si="81"/>
        <v>#REF!</v>
      </c>
      <c r="CA196" s="6" t="e">
        <f t="shared" si="82"/>
        <v>#REF!</v>
      </c>
      <c r="CB196" s="6" t="e">
        <f t="shared" si="83"/>
        <v>#REF!</v>
      </c>
      <c r="CF196" s="82"/>
      <c r="CG196" s="6" t="e">
        <f t="shared" si="84"/>
        <v>#REF!</v>
      </c>
      <c r="CH196" s="6" t="e">
        <f t="shared" si="85"/>
        <v>#REF!</v>
      </c>
      <c r="CL196" s="82"/>
      <c r="CM196" s="6" t="e">
        <f t="shared" si="86"/>
        <v>#REF!</v>
      </c>
      <c r="CN196" s="6" t="e">
        <f t="shared" si="87"/>
        <v>#REF!</v>
      </c>
    </row>
    <row r="197" spans="1:92" x14ac:dyDescent="0.25">
      <c r="A197" s="22">
        <v>195</v>
      </c>
      <c r="B197" s="23">
        <v>192</v>
      </c>
      <c r="C197" s="67" t="s">
        <v>14</v>
      </c>
      <c r="D197" s="52" t="s">
        <v>1376</v>
      </c>
      <c r="E197" s="23">
        <v>134422</v>
      </c>
      <c r="F197" s="24" t="s">
        <v>1710</v>
      </c>
      <c r="G197" s="24" t="s">
        <v>1651</v>
      </c>
      <c r="H197" s="71" t="str">
        <f t="shared" si="96"/>
        <v>115141-10071179187332</v>
      </c>
      <c r="I197" s="23">
        <v>115141</v>
      </c>
      <c r="J197" s="54" t="s">
        <v>1639</v>
      </c>
      <c r="K197" s="24" t="s">
        <v>19</v>
      </c>
      <c r="L197" s="24" t="s">
        <v>1652</v>
      </c>
      <c r="M197" s="24" t="s">
        <v>21</v>
      </c>
      <c r="N197" s="25">
        <v>45108</v>
      </c>
      <c r="O197" s="25">
        <v>45473</v>
      </c>
      <c r="P197" s="10"/>
      <c r="Q197" s="10"/>
      <c r="R197" s="10"/>
      <c r="S197" s="11"/>
      <c r="T197" s="14"/>
      <c r="U197" s="14"/>
      <c r="V197" s="14" t="e">
        <f>VLOOKUP(E197,#REF!,14,FALSE)</f>
        <v>#REF!</v>
      </c>
      <c r="W197" s="14"/>
      <c r="X197" s="18"/>
      <c r="Y197" s="18"/>
      <c r="Z197" s="18"/>
      <c r="AA197" s="18"/>
      <c r="AB197" s="6"/>
      <c r="AC197" s="26">
        <v>1465</v>
      </c>
      <c r="AD197" s="26"/>
      <c r="AE197" s="26">
        <v>2</v>
      </c>
      <c r="AF197" s="26">
        <v>20</v>
      </c>
      <c r="AG197" s="26"/>
      <c r="AH197" s="26">
        <v>4</v>
      </c>
      <c r="AI197" s="26"/>
      <c r="AJ197" s="26"/>
      <c r="AK197" s="26"/>
      <c r="AL197" s="26"/>
      <c r="AM197" s="26"/>
      <c r="AN197" s="26">
        <v>100</v>
      </c>
      <c r="AO197" s="26">
        <v>50</v>
      </c>
      <c r="AP197" s="26"/>
      <c r="AQ197" s="26"/>
      <c r="AR197" s="26">
        <v>1</v>
      </c>
      <c r="AS197" s="26"/>
      <c r="AT197" s="26"/>
      <c r="AU197" s="26">
        <v>57</v>
      </c>
      <c r="AV197" s="26"/>
      <c r="AW197" s="26"/>
      <c r="AX197" s="26">
        <v>6</v>
      </c>
      <c r="AY197" s="26"/>
      <c r="AZ197" s="26"/>
      <c r="BA197" s="26"/>
      <c r="BB197" s="26">
        <v>14</v>
      </c>
      <c r="BC197" s="26">
        <v>66</v>
      </c>
      <c r="BD197" s="26"/>
      <c r="BE197" s="26">
        <v>5</v>
      </c>
      <c r="BF197" s="26"/>
      <c r="BG197" s="26"/>
      <c r="BH197" s="26">
        <f t="shared" si="97"/>
        <v>325</v>
      </c>
      <c r="BI197" s="6" t="e">
        <f t="shared" si="95"/>
        <v>#REF!</v>
      </c>
      <c r="BJ197" s="6" t="e">
        <f t="shared" si="75"/>
        <v>#REF!</v>
      </c>
      <c r="BM197" s="6" t="e">
        <f t="shared" si="98"/>
        <v>#REF!</v>
      </c>
      <c r="BN197" s="6" t="e">
        <f t="shared" si="99"/>
        <v>#REF!</v>
      </c>
      <c r="BO197" s="82" t="e">
        <f t="shared" si="100"/>
        <v>#REF!</v>
      </c>
      <c r="BP197" s="6" t="e">
        <f t="shared" si="76"/>
        <v>#REF!</v>
      </c>
      <c r="BQ197" s="6" t="e">
        <f t="shared" si="77"/>
        <v>#REF!</v>
      </c>
      <c r="BU197" s="6" t="e">
        <f t="shared" si="78"/>
        <v>#REF!</v>
      </c>
      <c r="BX197" s="6" t="e">
        <f t="shared" si="79"/>
        <v>#REF!</v>
      </c>
      <c r="BY197" s="6" t="e">
        <f t="shared" si="80"/>
        <v>#REF!</v>
      </c>
      <c r="BZ197" s="82" t="e">
        <f t="shared" si="81"/>
        <v>#REF!</v>
      </c>
      <c r="CA197" s="6" t="e">
        <f t="shared" si="82"/>
        <v>#REF!</v>
      </c>
      <c r="CB197" s="6" t="e">
        <f t="shared" si="83"/>
        <v>#REF!</v>
      </c>
      <c r="CF197" s="82"/>
      <c r="CG197" s="6" t="e">
        <f t="shared" si="84"/>
        <v>#REF!</v>
      </c>
      <c r="CH197" s="6" t="e">
        <f t="shared" si="85"/>
        <v>#REF!</v>
      </c>
      <c r="CL197" s="82"/>
      <c r="CM197" s="6" t="e">
        <f t="shared" si="86"/>
        <v>#REF!</v>
      </c>
      <c r="CN197" s="6" t="e">
        <f t="shared" si="87"/>
        <v>#REF!</v>
      </c>
    </row>
    <row r="198" spans="1:92" x14ac:dyDescent="0.25">
      <c r="A198" s="22">
        <v>196</v>
      </c>
      <c r="B198" s="23">
        <v>193</v>
      </c>
      <c r="C198" s="67" t="s">
        <v>14</v>
      </c>
      <c r="D198" s="52" t="s">
        <v>1377</v>
      </c>
      <c r="E198" s="23">
        <v>139771</v>
      </c>
      <c r="F198" s="24" t="s">
        <v>1711</v>
      </c>
      <c r="G198" s="24" t="s">
        <v>1653</v>
      </c>
      <c r="H198" s="71" t="str">
        <f t="shared" si="96"/>
        <v>115141-10071179034841</v>
      </c>
      <c r="I198" s="23">
        <v>115141</v>
      </c>
      <c r="J198" s="54" t="s">
        <v>1639</v>
      </c>
      <c r="K198" s="24" t="s">
        <v>19</v>
      </c>
      <c r="L198" s="24" t="s">
        <v>1218</v>
      </c>
      <c r="M198" s="24" t="s">
        <v>21</v>
      </c>
      <c r="N198" s="25">
        <v>45108</v>
      </c>
      <c r="O198" s="25">
        <v>45473</v>
      </c>
      <c r="P198" s="10"/>
      <c r="Q198" s="10"/>
      <c r="R198" s="10"/>
      <c r="S198" s="11"/>
      <c r="T198" s="14"/>
      <c r="U198" s="14"/>
      <c r="V198" s="14" t="e">
        <f>VLOOKUP(E198,#REF!,14,FALSE)</f>
        <v>#REF!</v>
      </c>
      <c r="W198" s="14"/>
      <c r="X198" s="18"/>
      <c r="Y198" s="18"/>
      <c r="Z198" s="18"/>
      <c r="AA198" s="18"/>
      <c r="AB198" s="6"/>
      <c r="AC198" s="26">
        <v>634</v>
      </c>
      <c r="AD198" s="26">
        <v>168</v>
      </c>
      <c r="AE198" s="26"/>
      <c r="AF198" s="26"/>
      <c r="AG198" s="26"/>
      <c r="AH198" s="26">
        <v>15</v>
      </c>
      <c r="AI198" s="26"/>
      <c r="AJ198" s="26"/>
      <c r="AK198" s="26"/>
      <c r="AL198" s="26"/>
      <c r="AM198" s="26"/>
      <c r="AN198" s="26"/>
      <c r="AO198" s="26">
        <v>32</v>
      </c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>
        <f t="shared" si="97"/>
        <v>215</v>
      </c>
      <c r="BI198" s="6" t="e">
        <f t="shared" si="95"/>
        <v>#REF!</v>
      </c>
      <c r="BJ198" s="6" t="e">
        <f t="shared" si="75"/>
        <v>#REF!</v>
      </c>
      <c r="BM198" s="6" t="e">
        <f t="shared" si="98"/>
        <v>#REF!</v>
      </c>
      <c r="BN198" s="6" t="e">
        <f t="shared" si="99"/>
        <v>#REF!</v>
      </c>
      <c r="BO198" s="82" t="e">
        <f t="shared" si="100"/>
        <v>#REF!</v>
      </c>
      <c r="BP198" s="6" t="e">
        <f t="shared" si="76"/>
        <v>#REF!</v>
      </c>
      <c r="BQ198" s="6" t="e">
        <f t="shared" si="77"/>
        <v>#REF!</v>
      </c>
      <c r="BU198" s="6" t="e">
        <f t="shared" si="78"/>
        <v>#REF!</v>
      </c>
      <c r="BX198" s="6" t="e">
        <f t="shared" si="79"/>
        <v>#REF!</v>
      </c>
      <c r="BY198" s="6" t="e">
        <f t="shared" si="80"/>
        <v>#REF!</v>
      </c>
      <c r="BZ198" s="82" t="e">
        <f t="shared" si="81"/>
        <v>#REF!</v>
      </c>
      <c r="CA198" s="6" t="e">
        <f t="shared" si="82"/>
        <v>#REF!</v>
      </c>
      <c r="CB198" s="6" t="e">
        <f t="shared" si="83"/>
        <v>#REF!</v>
      </c>
      <c r="CF198" s="82"/>
      <c r="CG198" s="6" t="e">
        <f t="shared" si="84"/>
        <v>#REF!</v>
      </c>
      <c r="CH198" s="6" t="e">
        <f t="shared" si="85"/>
        <v>#REF!</v>
      </c>
      <c r="CL198" s="82"/>
      <c r="CM198" s="6" t="e">
        <f t="shared" si="86"/>
        <v>#REF!</v>
      </c>
      <c r="CN198" s="6" t="e">
        <f t="shared" si="87"/>
        <v>#REF!</v>
      </c>
    </row>
    <row r="199" spans="1:92" x14ac:dyDescent="0.25">
      <c r="A199" s="22">
        <v>197</v>
      </c>
      <c r="B199" s="23">
        <v>194</v>
      </c>
      <c r="C199" s="67" t="s">
        <v>14</v>
      </c>
      <c r="D199" s="52" t="s">
        <v>1378</v>
      </c>
      <c r="E199" s="23">
        <v>141344</v>
      </c>
      <c r="F199" s="24" t="s">
        <v>1712</v>
      </c>
      <c r="G199" s="24" t="s">
        <v>1654</v>
      </c>
      <c r="H199" s="71" t="str">
        <f t="shared" si="96"/>
        <v>115141-10071179824664</v>
      </c>
      <c r="I199" s="23">
        <v>115141</v>
      </c>
      <c r="J199" s="54" t="s">
        <v>1639</v>
      </c>
      <c r="K199" s="24" t="s">
        <v>19</v>
      </c>
      <c r="L199" s="24" t="s">
        <v>1335</v>
      </c>
      <c r="M199" s="24" t="s">
        <v>21</v>
      </c>
      <c r="N199" s="25">
        <v>45108</v>
      </c>
      <c r="O199" s="25">
        <v>45473</v>
      </c>
      <c r="P199" s="10"/>
      <c r="Q199" s="10"/>
      <c r="R199" s="10"/>
      <c r="S199" s="11"/>
      <c r="T199" s="14"/>
      <c r="U199" s="14"/>
      <c r="V199" s="14" t="e">
        <f>VLOOKUP(E199,#REF!,14,FALSE)</f>
        <v>#REF!</v>
      </c>
      <c r="W199" s="14"/>
      <c r="X199" s="18"/>
      <c r="Y199" s="18"/>
      <c r="Z199" s="18"/>
      <c r="AA199" s="18"/>
      <c r="AB199" s="6"/>
      <c r="AC199" s="26">
        <v>2865</v>
      </c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>
        <v>594</v>
      </c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>
        <f t="shared" si="97"/>
        <v>594</v>
      </c>
      <c r="BI199" s="6" t="e">
        <f t="shared" si="95"/>
        <v>#REF!</v>
      </c>
      <c r="BJ199" s="6" t="e">
        <f t="shared" si="75"/>
        <v>#REF!</v>
      </c>
      <c r="BM199" s="6" t="e">
        <f t="shared" si="98"/>
        <v>#REF!</v>
      </c>
      <c r="BN199" s="6" t="e">
        <f t="shared" si="99"/>
        <v>#REF!</v>
      </c>
      <c r="BO199" s="82" t="e">
        <f t="shared" si="100"/>
        <v>#REF!</v>
      </c>
      <c r="BP199" s="6" t="e">
        <f t="shared" si="76"/>
        <v>#REF!</v>
      </c>
      <c r="BQ199" s="6" t="e">
        <f t="shared" si="77"/>
        <v>#REF!</v>
      </c>
      <c r="BU199" s="6" t="e">
        <f t="shared" si="78"/>
        <v>#REF!</v>
      </c>
      <c r="BX199" s="6" t="e">
        <f t="shared" si="79"/>
        <v>#REF!</v>
      </c>
      <c r="BY199" s="6" t="e">
        <f t="shared" si="80"/>
        <v>#REF!</v>
      </c>
      <c r="BZ199" s="82" t="e">
        <f t="shared" si="81"/>
        <v>#REF!</v>
      </c>
      <c r="CA199" s="6" t="e">
        <f t="shared" si="82"/>
        <v>#REF!</v>
      </c>
      <c r="CB199" s="6" t="e">
        <f t="shared" si="83"/>
        <v>#REF!</v>
      </c>
      <c r="CF199" s="82"/>
      <c r="CG199" s="6" t="e">
        <f t="shared" si="84"/>
        <v>#REF!</v>
      </c>
      <c r="CH199" s="6" t="e">
        <f t="shared" si="85"/>
        <v>#REF!</v>
      </c>
      <c r="CL199" s="82"/>
      <c r="CM199" s="6" t="e">
        <f t="shared" si="86"/>
        <v>#REF!</v>
      </c>
      <c r="CN199" s="6" t="e">
        <f t="shared" si="87"/>
        <v>#REF!</v>
      </c>
    </row>
    <row r="200" spans="1:92" x14ac:dyDescent="0.25">
      <c r="A200" s="22">
        <v>198</v>
      </c>
      <c r="B200" s="23">
        <v>195</v>
      </c>
      <c r="C200" s="67" t="s">
        <v>14</v>
      </c>
      <c r="D200" s="52" t="s">
        <v>1379</v>
      </c>
      <c r="E200" s="23">
        <v>149528</v>
      </c>
      <c r="F200" s="24" t="s">
        <v>1713</v>
      </c>
      <c r="G200" s="24" t="s">
        <v>1657</v>
      </c>
      <c r="H200" s="71" t="str">
        <f t="shared" si="96"/>
        <v>115141-10071179004189</v>
      </c>
      <c r="I200" s="23">
        <v>115141</v>
      </c>
      <c r="J200" s="54" t="s">
        <v>1639</v>
      </c>
      <c r="K200" s="24" t="s">
        <v>19</v>
      </c>
      <c r="L200" s="24" t="s">
        <v>125</v>
      </c>
      <c r="M200" s="24" t="s">
        <v>21</v>
      </c>
      <c r="N200" s="25">
        <v>45108</v>
      </c>
      <c r="O200" s="25">
        <v>45473</v>
      </c>
      <c r="P200" s="10"/>
      <c r="Q200" s="10"/>
      <c r="R200" s="10"/>
      <c r="S200" s="11"/>
      <c r="T200" s="14"/>
      <c r="U200" s="14"/>
      <c r="V200" s="14" t="e">
        <f>VLOOKUP(E200,#REF!,14,FALSE)</f>
        <v>#REF!</v>
      </c>
      <c r="W200" s="14"/>
      <c r="X200" s="18"/>
      <c r="Y200" s="18"/>
      <c r="Z200" s="18"/>
      <c r="AA200" s="18"/>
      <c r="AB200" s="6"/>
      <c r="AC200" s="26">
        <v>4179</v>
      </c>
      <c r="AD200" s="26"/>
      <c r="AE200" s="26">
        <v>22</v>
      </c>
      <c r="AF200" s="26">
        <v>47</v>
      </c>
      <c r="AG200" s="26">
        <v>121</v>
      </c>
      <c r="AH200" s="26">
        <v>28</v>
      </c>
      <c r="AI200" s="26">
        <v>3</v>
      </c>
      <c r="AJ200" s="26"/>
      <c r="AK200" s="26">
        <v>19</v>
      </c>
      <c r="AL200" s="26">
        <v>6</v>
      </c>
      <c r="AM200" s="26"/>
      <c r="AN200" s="26"/>
      <c r="AO200" s="26">
        <v>7</v>
      </c>
      <c r="AP200" s="26">
        <v>3</v>
      </c>
      <c r="AQ200" s="26">
        <v>1005</v>
      </c>
      <c r="AR200" s="26">
        <v>10</v>
      </c>
      <c r="AS200" s="26">
        <v>115</v>
      </c>
      <c r="AT200" s="26"/>
      <c r="AU200" s="26"/>
      <c r="AV200" s="26"/>
      <c r="AW200" s="26">
        <v>6</v>
      </c>
      <c r="AX200" s="26">
        <v>10</v>
      </c>
      <c r="AY200" s="26"/>
      <c r="AZ200" s="26"/>
      <c r="BA200" s="26">
        <v>12</v>
      </c>
      <c r="BB200" s="26">
        <v>81</v>
      </c>
      <c r="BC200" s="26">
        <v>23</v>
      </c>
      <c r="BD200" s="26"/>
      <c r="BE200" s="26"/>
      <c r="BF200" s="26">
        <v>15</v>
      </c>
      <c r="BG200" s="26"/>
      <c r="BH200" s="26">
        <f t="shared" si="97"/>
        <v>1533</v>
      </c>
      <c r="BI200" s="6" t="e">
        <f t="shared" si="95"/>
        <v>#REF!</v>
      </c>
      <c r="BJ200" s="6" t="e">
        <f t="shared" si="75"/>
        <v>#REF!</v>
      </c>
      <c r="BM200" s="6" t="e">
        <f t="shared" si="98"/>
        <v>#REF!</v>
      </c>
      <c r="BN200" s="6" t="e">
        <f t="shared" si="99"/>
        <v>#REF!</v>
      </c>
      <c r="BO200" s="82" t="e">
        <f t="shared" si="100"/>
        <v>#REF!</v>
      </c>
      <c r="BP200" s="6" t="e">
        <f t="shared" si="76"/>
        <v>#REF!</v>
      </c>
      <c r="BQ200" s="6" t="e">
        <f t="shared" si="77"/>
        <v>#REF!</v>
      </c>
      <c r="BU200" s="6" t="e">
        <f t="shared" si="78"/>
        <v>#REF!</v>
      </c>
      <c r="BX200" s="6" t="e">
        <f t="shared" si="79"/>
        <v>#REF!</v>
      </c>
      <c r="BY200" s="6" t="e">
        <f t="shared" si="80"/>
        <v>#REF!</v>
      </c>
      <c r="BZ200" s="82" t="e">
        <f t="shared" si="81"/>
        <v>#REF!</v>
      </c>
      <c r="CA200" s="6" t="e">
        <f t="shared" si="82"/>
        <v>#REF!</v>
      </c>
      <c r="CB200" s="6" t="e">
        <f t="shared" si="83"/>
        <v>#REF!</v>
      </c>
      <c r="CF200" s="82"/>
      <c r="CG200" s="6" t="e">
        <f t="shared" si="84"/>
        <v>#REF!</v>
      </c>
      <c r="CH200" s="6" t="e">
        <f t="shared" si="85"/>
        <v>#REF!</v>
      </c>
      <c r="CL200" s="82"/>
      <c r="CM200" s="6" t="e">
        <f t="shared" si="86"/>
        <v>#REF!</v>
      </c>
      <c r="CN200" s="6" t="e">
        <f t="shared" si="87"/>
        <v>#REF!</v>
      </c>
    </row>
    <row r="201" spans="1:92" x14ac:dyDescent="0.25">
      <c r="A201" s="22">
        <v>199</v>
      </c>
      <c r="B201" s="23">
        <v>196</v>
      </c>
      <c r="C201" s="67" t="s">
        <v>14</v>
      </c>
      <c r="D201" s="52" t="s">
        <v>1380</v>
      </c>
      <c r="E201" s="23">
        <v>149529</v>
      </c>
      <c r="F201" s="24" t="s">
        <v>1714</v>
      </c>
      <c r="G201" s="24" t="s">
        <v>1658</v>
      </c>
      <c r="H201" s="71" t="str">
        <f t="shared" si="96"/>
        <v>115141-10071179430018</v>
      </c>
      <c r="I201" s="23">
        <v>115141</v>
      </c>
      <c r="J201" s="54" t="s">
        <v>1639</v>
      </c>
      <c r="K201" s="24" t="s">
        <v>19</v>
      </c>
      <c r="L201" s="24" t="s">
        <v>125</v>
      </c>
      <c r="M201" s="24" t="s">
        <v>21</v>
      </c>
      <c r="N201" s="25">
        <v>45108</v>
      </c>
      <c r="O201" s="25">
        <v>45473</v>
      </c>
      <c r="P201" s="10"/>
      <c r="Q201" s="10"/>
      <c r="R201" s="10"/>
      <c r="S201" s="11"/>
      <c r="T201" s="14"/>
      <c r="U201" s="14"/>
      <c r="V201" s="14" t="e">
        <f>VLOOKUP(E201,#REF!,14,FALSE)</f>
        <v>#REF!</v>
      </c>
      <c r="W201" s="14"/>
      <c r="X201" s="18"/>
      <c r="Y201" s="18"/>
      <c r="Z201" s="18"/>
      <c r="AA201" s="18"/>
      <c r="AB201" s="6"/>
      <c r="AC201" s="26">
        <v>3626</v>
      </c>
      <c r="AD201" s="26"/>
      <c r="AE201" s="26">
        <v>6</v>
      </c>
      <c r="AF201" s="26">
        <v>35</v>
      </c>
      <c r="AG201" s="26"/>
      <c r="AH201" s="26"/>
      <c r="AI201" s="26"/>
      <c r="AJ201" s="26">
        <v>40</v>
      </c>
      <c r="AK201" s="26"/>
      <c r="AL201" s="26">
        <v>9</v>
      </c>
      <c r="AM201" s="26"/>
      <c r="AN201" s="26"/>
      <c r="AO201" s="26"/>
      <c r="AP201" s="26"/>
      <c r="AQ201" s="26">
        <v>1399</v>
      </c>
      <c r="AR201" s="26">
        <v>1</v>
      </c>
      <c r="AS201" s="26"/>
      <c r="AT201" s="26"/>
      <c r="AU201" s="26"/>
      <c r="AV201" s="26"/>
      <c r="AW201" s="26"/>
      <c r="AX201" s="26"/>
      <c r="AY201" s="26"/>
      <c r="AZ201" s="26"/>
      <c r="BA201" s="26">
        <v>6</v>
      </c>
      <c r="BB201" s="26"/>
      <c r="BC201" s="26">
        <v>72</v>
      </c>
      <c r="BD201" s="26"/>
      <c r="BE201" s="26"/>
      <c r="BF201" s="26">
        <v>3</v>
      </c>
      <c r="BG201" s="26"/>
      <c r="BH201" s="26">
        <f t="shared" si="97"/>
        <v>1571</v>
      </c>
      <c r="BI201" s="6" t="e">
        <f t="shared" si="95"/>
        <v>#REF!</v>
      </c>
      <c r="BJ201" s="6" t="e">
        <f t="shared" si="75"/>
        <v>#REF!</v>
      </c>
      <c r="BM201" s="6" t="e">
        <f t="shared" si="98"/>
        <v>#REF!</v>
      </c>
      <c r="BN201" s="6" t="e">
        <f t="shared" si="99"/>
        <v>#REF!</v>
      </c>
      <c r="BO201" s="82" t="e">
        <f t="shared" si="100"/>
        <v>#REF!</v>
      </c>
      <c r="BP201" s="6" t="e">
        <f t="shared" si="76"/>
        <v>#REF!</v>
      </c>
      <c r="BQ201" s="6" t="e">
        <f t="shared" si="77"/>
        <v>#REF!</v>
      </c>
      <c r="BU201" s="6" t="e">
        <f t="shared" si="78"/>
        <v>#REF!</v>
      </c>
      <c r="BX201" s="6" t="e">
        <f t="shared" si="79"/>
        <v>#REF!</v>
      </c>
      <c r="BY201" s="6" t="e">
        <f t="shared" si="80"/>
        <v>#REF!</v>
      </c>
      <c r="BZ201" s="82" t="e">
        <f t="shared" si="81"/>
        <v>#REF!</v>
      </c>
      <c r="CA201" s="6" t="e">
        <f t="shared" si="82"/>
        <v>#REF!</v>
      </c>
      <c r="CB201" s="6" t="e">
        <f t="shared" si="83"/>
        <v>#REF!</v>
      </c>
      <c r="CF201" s="82"/>
      <c r="CG201" s="6" t="e">
        <f t="shared" si="84"/>
        <v>#REF!</v>
      </c>
      <c r="CH201" s="6" t="e">
        <f t="shared" si="85"/>
        <v>#REF!</v>
      </c>
      <c r="CL201" s="82"/>
      <c r="CM201" s="6" t="e">
        <f t="shared" si="86"/>
        <v>#REF!</v>
      </c>
      <c r="CN201" s="6" t="e">
        <f t="shared" si="87"/>
        <v>#REF!</v>
      </c>
    </row>
    <row r="202" spans="1:92" x14ac:dyDescent="0.25">
      <c r="A202" s="22">
        <v>200</v>
      </c>
      <c r="B202" s="23">
        <v>197</v>
      </c>
      <c r="C202" s="67" t="s">
        <v>14</v>
      </c>
      <c r="D202" s="52" t="s">
        <v>1381</v>
      </c>
      <c r="E202" s="23">
        <v>149540</v>
      </c>
      <c r="F202" s="24" t="s">
        <v>1715</v>
      </c>
      <c r="G202" s="24" t="s">
        <v>1659</v>
      </c>
      <c r="H202" s="71" t="str">
        <f t="shared" si="96"/>
        <v>115141-10071179032175</v>
      </c>
      <c r="I202" s="23">
        <v>115141</v>
      </c>
      <c r="J202" s="54" t="s">
        <v>1639</v>
      </c>
      <c r="K202" s="24" t="s">
        <v>19</v>
      </c>
      <c r="L202" s="24" t="s">
        <v>1660</v>
      </c>
      <c r="M202" s="24" t="s">
        <v>21</v>
      </c>
      <c r="N202" s="25">
        <v>45108</v>
      </c>
      <c r="O202" s="25">
        <v>45473</v>
      </c>
      <c r="P202" s="10"/>
      <c r="Q202" s="10"/>
      <c r="R202" s="10"/>
      <c r="S202" s="11"/>
      <c r="T202" s="14"/>
      <c r="U202" s="14"/>
      <c r="V202" s="14" t="e">
        <f>VLOOKUP(E202,#REF!,14,FALSE)</f>
        <v>#REF!</v>
      </c>
      <c r="W202" s="14"/>
      <c r="X202" s="18"/>
      <c r="Y202" s="18"/>
      <c r="Z202" s="18"/>
      <c r="AA202" s="18"/>
      <c r="AB202" s="6"/>
      <c r="AC202" s="26">
        <v>585</v>
      </c>
      <c r="AD202" s="26"/>
      <c r="AE202" s="26"/>
      <c r="AF202" s="26"/>
      <c r="AG202" s="26"/>
      <c r="AH202" s="26"/>
      <c r="AI202" s="26">
        <v>52</v>
      </c>
      <c r="AJ202" s="26"/>
      <c r="AK202" s="26"/>
      <c r="AL202" s="26"/>
      <c r="AM202" s="26"/>
      <c r="AN202" s="26"/>
      <c r="AO202" s="26">
        <v>189</v>
      </c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>
        <v>7</v>
      </c>
      <c r="BG202" s="26"/>
      <c r="BH202" s="26">
        <f t="shared" si="97"/>
        <v>248</v>
      </c>
      <c r="BI202" s="6" t="e">
        <f t="shared" si="95"/>
        <v>#REF!</v>
      </c>
      <c r="BJ202" s="6" t="e">
        <f t="shared" si="75"/>
        <v>#REF!</v>
      </c>
      <c r="BM202" s="6" t="e">
        <f t="shared" si="98"/>
        <v>#REF!</v>
      </c>
      <c r="BN202" s="6" t="e">
        <f t="shared" si="99"/>
        <v>#REF!</v>
      </c>
      <c r="BO202" s="82" t="e">
        <f t="shared" si="100"/>
        <v>#REF!</v>
      </c>
      <c r="BP202" s="6" t="e">
        <f t="shared" si="76"/>
        <v>#REF!</v>
      </c>
      <c r="BQ202" s="6" t="e">
        <f t="shared" si="77"/>
        <v>#REF!</v>
      </c>
      <c r="BU202" s="6" t="e">
        <f t="shared" si="78"/>
        <v>#REF!</v>
      </c>
      <c r="BX202" s="6" t="e">
        <f t="shared" si="79"/>
        <v>#REF!</v>
      </c>
      <c r="BY202" s="6" t="e">
        <f t="shared" si="80"/>
        <v>#REF!</v>
      </c>
      <c r="BZ202" s="82" t="e">
        <f t="shared" si="81"/>
        <v>#REF!</v>
      </c>
      <c r="CA202" s="6" t="e">
        <f t="shared" si="82"/>
        <v>#REF!</v>
      </c>
      <c r="CB202" s="6" t="e">
        <f t="shared" si="83"/>
        <v>#REF!</v>
      </c>
      <c r="CF202" s="82"/>
      <c r="CG202" s="6" t="e">
        <f t="shared" si="84"/>
        <v>#REF!</v>
      </c>
      <c r="CH202" s="6" t="e">
        <f t="shared" si="85"/>
        <v>#REF!</v>
      </c>
      <c r="CL202" s="82"/>
      <c r="CM202" s="6" t="e">
        <f t="shared" si="86"/>
        <v>#REF!</v>
      </c>
      <c r="CN202" s="6" t="e">
        <f t="shared" si="87"/>
        <v>#REF!</v>
      </c>
    </row>
    <row r="203" spans="1:92" x14ac:dyDescent="0.25">
      <c r="A203" s="22">
        <v>201</v>
      </c>
      <c r="B203" s="23">
        <v>198</v>
      </c>
      <c r="C203" s="24" t="s">
        <v>14</v>
      </c>
      <c r="D203" s="53" t="s">
        <v>1382</v>
      </c>
      <c r="E203" s="23">
        <v>102244</v>
      </c>
      <c r="F203" s="24" t="s">
        <v>1383</v>
      </c>
      <c r="G203" s="24" t="s">
        <v>1384</v>
      </c>
      <c r="H203" s="71" t="str">
        <f t="shared" si="96"/>
        <v>100479-WWB5160</v>
      </c>
      <c r="I203" s="23">
        <v>100479</v>
      </c>
      <c r="J203" s="24" t="s">
        <v>1385</v>
      </c>
      <c r="K203" s="24" t="s">
        <v>19</v>
      </c>
      <c r="L203" s="24" t="s">
        <v>1386</v>
      </c>
      <c r="M203" s="24" t="s">
        <v>21</v>
      </c>
      <c r="N203" s="25">
        <v>45108</v>
      </c>
      <c r="O203" s="25">
        <v>45473</v>
      </c>
      <c r="P203" s="10"/>
      <c r="Q203" s="10"/>
      <c r="R203" s="10">
        <v>29.91</v>
      </c>
      <c r="S203" s="11" t="s">
        <v>1692</v>
      </c>
      <c r="T203" s="14"/>
      <c r="U203" s="14"/>
      <c r="V203" s="14">
        <f>R203</f>
        <v>29.91</v>
      </c>
      <c r="W203" s="14"/>
      <c r="X203" s="18"/>
      <c r="Y203" s="18"/>
      <c r="Z203" s="18"/>
      <c r="AA203" s="18"/>
      <c r="AB203" s="6"/>
      <c r="AC203" s="26">
        <v>6340</v>
      </c>
      <c r="AD203" s="26">
        <v>25</v>
      </c>
      <c r="AE203" s="26"/>
      <c r="AF203" s="26"/>
      <c r="AG203" s="26">
        <v>1</v>
      </c>
      <c r="AH203" s="26"/>
      <c r="AI203" s="26">
        <v>48</v>
      </c>
      <c r="AJ203" s="26">
        <v>9</v>
      </c>
      <c r="AK203" s="26"/>
      <c r="AL203" s="26">
        <v>7</v>
      </c>
      <c r="AM203" s="26"/>
      <c r="AN203" s="26">
        <v>67</v>
      </c>
      <c r="AO203" s="26"/>
      <c r="AP203" s="26">
        <v>53</v>
      </c>
      <c r="AQ203" s="26"/>
      <c r="AR203" s="26">
        <v>199</v>
      </c>
      <c r="AS203" s="26">
        <v>197</v>
      </c>
      <c r="AT203" s="26"/>
      <c r="AU203" s="26"/>
      <c r="AV203" s="26"/>
      <c r="AW203" s="26">
        <v>497</v>
      </c>
      <c r="AX203" s="26"/>
      <c r="AY203" s="26">
        <v>244</v>
      </c>
      <c r="AZ203" s="26"/>
      <c r="BA203" s="26"/>
      <c r="BB203" s="26">
        <v>80</v>
      </c>
      <c r="BC203" s="26"/>
      <c r="BD203" s="26"/>
      <c r="BE203" s="26"/>
      <c r="BF203" s="26"/>
      <c r="BG203" s="26">
        <v>450</v>
      </c>
      <c r="BH203" s="26">
        <f t="shared" si="97"/>
        <v>1877</v>
      </c>
      <c r="BI203" s="6">
        <f t="shared" si="95"/>
        <v>29.91</v>
      </c>
      <c r="BJ203" s="6">
        <f t="shared" si="75"/>
        <v>37.14</v>
      </c>
      <c r="BM203" s="6">
        <f t="shared" si="98"/>
        <v>37.14</v>
      </c>
      <c r="BN203" s="6">
        <f t="shared" si="99"/>
        <v>7.23</v>
      </c>
      <c r="BO203" s="82">
        <f t="shared" si="100"/>
        <v>0.19466882067851374</v>
      </c>
      <c r="BP203" s="6">
        <f t="shared" si="76"/>
        <v>189629.4</v>
      </c>
      <c r="BQ203" s="6">
        <f t="shared" si="77"/>
        <v>235467.6</v>
      </c>
      <c r="BU203" s="6">
        <f t="shared" si="78"/>
        <v>39.08</v>
      </c>
      <c r="BX203" s="6">
        <f t="shared" si="79"/>
        <v>39.08</v>
      </c>
      <c r="BY203" s="6">
        <f t="shared" si="80"/>
        <v>9.1699999999999982</v>
      </c>
      <c r="BZ203" s="82">
        <f t="shared" si="81"/>
        <v>0.234646878198567</v>
      </c>
      <c r="CA203" s="6">
        <f t="shared" si="82"/>
        <v>189629.4</v>
      </c>
      <c r="CB203" s="6">
        <f t="shared" si="83"/>
        <v>247767.19999999998</v>
      </c>
      <c r="CF203" s="82"/>
      <c r="CG203" s="6">
        <f t="shared" si="84"/>
        <v>56141.07</v>
      </c>
      <c r="CH203" s="6">
        <f t="shared" si="85"/>
        <v>69711.78</v>
      </c>
      <c r="CL203" s="82"/>
      <c r="CM203" s="6">
        <f t="shared" si="86"/>
        <v>56141.07</v>
      </c>
      <c r="CN203" s="6">
        <f t="shared" si="87"/>
        <v>73353.16</v>
      </c>
    </row>
    <row r="204" spans="1:92" x14ac:dyDescent="0.25">
      <c r="A204" s="22">
        <v>202</v>
      </c>
      <c r="B204" s="23">
        <v>199</v>
      </c>
      <c r="C204" s="24" t="s">
        <v>14</v>
      </c>
      <c r="D204" s="53" t="s">
        <v>1387</v>
      </c>
      <c r="E204" s="23">
        <v>134205</v>
      </c>
      <c r="F204" s="24" t="s">
        <v>1388</v>
      </c>
      <c r="G204" s="24" t="s">
        <v>1389</v>
      </c>
      <c r="H204" s="71" t="str">
        <f t="shared" si="96"/>
        <v>100479-TWB5160</v>
      </c>
      <c r="I204" s="23">
        <v>100479</v>
      </c>
      <c r="J204" s="24" t="s">
        <v>1385</v>
      </c>
      <c r="K204" s="24" t="s">
        <v>19</v>
      </c>
      <c r="L204" s="24" t="s">
        <v>1386</v>
      </c>
      <c r="M204" s="24" t="s">
        <v>21</v>
      </c>
      <c r="N204" s="25">
        <v>45108</v>
      </c>
      <c r="O204" s="25">
        <v>45473</v>
      </c>
      <c r="P204" s="10"/>
      <c r="Q204" s="10"/>
      <c r="R204" s="10">
        <v>30.78</v>
      </c>
      <c r="S204" s="11" t="s">
        <v>1692</v>
      </c>
      <c r="T204" s="14"/>
      <c r="U204" s="14"/>
      <c r="V204" s="14">
        <f t="shared" ref="V204:V207" si="101">R204</f>
        <v>30.78</v>
      </c>
      <c r="W204" s="14"/>
      <c r="X204" s="18"/>
      <c r="Y204" s="18"/>
      <c r="Z204" s="18"/>
      <c r="AA204" s="18"/>
      <c r="AB204" s="6"/>
      <c r="AC204" s="26">
        <v>1130</v>
      </c>
      <c r="AD204" s="26"/>
      <c r="AE204" s="26"/>
      <c r="AF204" s="26"/>
      <c r="AG204" s="26">
        <v>47</v>
      </c>
      <c r="AH204" s="26"/>
      <c r="AI204" s="26"/>
      <c r="AJ204" s="26">
        <v>95</v>
      </c>
      <c r="AK204" s="26"/>
      <c r="AL204" s="26"/>
      <c r="AM204" s="26"/>
      <c r="AN204" s="26"/>
      <c r="AO204" s="26"/>
      <c r="AP204" s="26">
        <v>5</v>
      </c>
      <c r="AQ204" s="26">
        <v>1</v>
      </c>
      <c r="AR204" s="26"/>
      <c r="AS204" s="26">
        <v>8</v>
      </c>
      <c r="AT204" s="26"/>
      <c r="AU204" s="26"/>
      <c r="AV204" s="26"/>
      <c r="AW204" s="26"/>
      <c r="AX204" s="26"/>
      <c r="AY204" s="26"/>
      <c r="AZ204" s="26">
        <v>28</v>
      </c>
      <c r="BA204" s="26"/>
      <c r="BB204" s="26">
        <v>4</v>
      </c>
      <c r="BC204" s="26"/>
      <c r="BD204" s="26"/>
      <c r="BE204" s="26"/>
      <c r="BF204" s="26">
        <v>52</v>
      </c>
      <c r="BG204" s="26"/>
      <c r="BH204" s="26">
        <f t="shared" si="97"/>
        <v>240</v>
      </c>
      <c r="BI204" s="6">
        <f t="shared" si="95"/>
        <v>30.78</v>
      </c>
      <c r="BJ204" s="6">
        <f t="shared" si="75"/>
        <v>38.22</v>
      </c>
      <c r="BM204" s="6">
        <f t="shared" si="98"/>
        <v>38.22</v>
      </c>
      <c r="BN204" s="6">
        <f t="shared" si="99"/>
        <v>7.4399999999999977</v>
      </c>
      <c r="BO204" s="82">
        <f t="shared" si="100"/>
        <v>0.19466248037676603</v>
      </c>
      <c r="BP204" s="6">
        <f t="shared" si="76"/>
        <v>34781.4</v>
      </c>
      <c r="BQ204" s="6">
        <f t="shared" si="77"/>
        <v>43188.6</v>
      </c>
      <c r="BU204" s="6">
        <f t="shared" si="78"/>
        <v>40.22</v>
      </c>
      <c r="BX204" s="6">
        <f t="shared" si="79"/>
        <v>40.22</v>
      </c>
      <c r="BY204" s="6">
        <f t="shared" si="80"/>
        <v>9.4399999999999977</v>
      </c>
      <c r="BZ204" s="82">
        <f t="shared" si="81"/>
        <v>0.23470909995027345</v>
      </c>
      <c r="CA204" s="6">
        <f t="shared" si="82"/>
        <v>34781.4</v>
      </c>
      <c r="CB204" s="6">
        <f t="shared" si="83"/>
        <v>45448.6</v>
      </c>
      <c r="CF204" s="82"/>
      <c r="CG204" s="6">
        <f t="shared" si="84"/>
        <v>7387.2000000000007</v>
      </c>
      <c r="CH204" s="6">
        <f t="shared" si="85"/>
        <v>9172.7999999999993</v>
      </c>
      <c r="CL204" s="82"/>
      <c r="CM204" s="6">
        <f t="shared" si="86"/>
        <v>7387.2000000000007</v>
      </c>
      <c r="CN204" s="6">
        <f t="shared" si="87"/>
        <v>9652.7999999999993</v>
      </c>
    </row>
    <row r="205" spans="1:92" x14ac:dyDescent="0.25">
      <c r="A205" s="22">
        <v>203</v>
      </c>
      <c r="B205" s="23">
        <v>200</v>
      </c>
      <c r="C205" s="24" t="s">
        <v>14</v>
      </c>
      <c r="D205" s="53" t="s">
        <v>1390</v>
      </c>
      <c r="E205" s="23">
        <v>138924</v>
      </c>
      <c r="F205" s="24" t="s">
        <v>1391</v>
      </c>
      <c r="G205" s="24" t="s">
        <v>1392</v>
      </c>
      <c r="H205" s="71" t="str">
        <f t="shared" si="96"/>
        <v>100479-CRC272</v>
      </c>
      <c r="I205" s="23">
        <v>100479</v>
      </c>
      <c r="J205" s="24" t="s">
        <v>1385</v>
      </c>
      <c r="K205" s="24" t="s">
        <v>19</v>
      </c>
      <c r="L205" s="24" t="s">
        <v>511</v>
      </c>
      <c r="M205" s="24" t="s">
        <v>21</v>
      </c>
      <c r="N205" s="25">
        <v>45108</v>
      </c>
      <c r="O205" s="25">
        <v>45473</v>
      </c>
      <c r="P205" s="10"/>
      <c r="Q205" s="10"/>
      <c r="R205" s="10">
        <v>31.8</v>
      </c>
      <c r="S205" s="11" t="s">
        <v>1692</v>
      </c>
      <c r="T205" s="14"/>
      <c r="U205" s="14"/>
      <c r="V205" s="14">
        <f t="shared" si="101"/>
        <v>31.8</v>
      </c>
      <c r="W205" s="14"/>
      <c r="X205" s="18"/>
      <c r="Y205" s="18"/>
      <c r="Z205" s="18"/>
      <c r="AA205" s="18"/>
      <c r="AB205" s="6"/>
      <c r="AC205" s="26">
        <v>3640</v>
      </c>
      <c r="AD205" s="26">
        <v>127</v>
      </c>
      <c r="AE205" s="26"/>
      <c r="AF205" s="26"/>
      <c r="AG205" s="26">
        <v>147</v>
      </c>
      <c r="AH205" s="26">
        <v>18</v>
      </c>
      <c r="AI205" s="26"/>
      <c r="AJ205" s="26"/>
      <c r="AK205" s="26"/>
      <c r="AL205" s="26"/>
      <c r="AM205" s="26"/>
      <c r="AN205" s="26">
        <v>843</v>
      </c>
      <c r="AO205" s="26"/>
      <c r="AP205" s="26"/>
      <c r="AQ205" s="26"/>
      <c r="AR205" s="26"/>
      <c r="AS205" s="26">
        <v>275</v>
      </c>
      <c r="AT205" s="26"/>
      <c r="AU205" s="26"/>
      <c r="AV205" s="26"/>
      <c r="AW205" s="26"/>
      <c r="AX205" s="26"/>
      <c r="AY205" s="26"/>
      <c r="AZ205" s="26"/>
      <c r="BA205" s="26"/>
      <c r="BB205" s="26">
        <v>18</v>
      </c>
      <c r="BC205" s="26"/>
      <c r="BD205" s="26"/>
      <c r="BE205" s="26"/>
      <c r="BF205" s="26">
        <v>108</v>
      </c>
      <c r="BG205" s="26"/>
      <c r="BH205" s="26">
        <f t="shared" si="97"/>
        <v>1536</v>
      </c>
      <c r="BI205" s="6">
        <f t="shared" si="95"/>
        <v>31.8</v>
      </c>
      <c r="BJ205" s="6">
        <f t="shared" si="75"/>
        <v>39.489999999999995</v>
      </c>
      <c r="BM205" s="6">
        <f t="shared" si="98"/>
        <v>39.489999999999995</v>
      </c>
      <c r="BN205" s="6">
        <f t="shared" si="99"/>
        <v>7.6899999999999942</v>
      </c>
      <c r="BO205" s="82">
        <f t="shared" si="100"/>
        <v>0.19473284375791328</v>
      </c>
      <c r="BP205" s="6">
        <f t="shared" si="76"/>
        <v>115752</v>
      </c>
      <c r="BQ205" s="6">
        <f t="shared" si="77"/>
        <v>143743.59999999998</v>
      </c>
      <c r="BU205" s="6">
        <f t="shared" si="78"/>
        <v>41.55</v>
      </c>
      <c r="BX205" s="6">
        <f t="shared" si="79"/>
        <v>41.55</v>
      </c>
      <c r="BY205" s="6">
        <f t="shared" si="80"/>
        <v>9.7499999999999964</v>
      </c>
      <c r="BZ205" s="82">
        <f t="shared" si="81"/>
        <v>0.23465703971119126</v>
      </c>
      <c r="CA205" s="6">
        <f t="shared" si="82"/>
        <v>115752</v>
      </c>
      <c r="CB205" s="6">
        <f t="shared" si="83"/>
        <v>151242</v>
      </c>
      <c r="CF205" s="82"/>
      <c r="CG205" s="6">
        <f t="shared" si="84"/>
        <v>48844.800000000003</v>
      </c>
      <c r="CH205" s="6">
        <f t="shared" si="85"/>
        <v>60656.639999999992</v>
      </c>
      <c r="CL205" s="82"/>
      <c r="CM205" s="6">
        <f t="shared" si="86"/>
        <v>48844.800000000003</v>
      </c>
      <c r="CN205" s="6">
        <f t="shared" si="87"/>
        <v>63820.799999999996</v>
      </c>
    </row>
    <row r="206" spans="1:92" x14ac:dyDescent="0.25">
      <c r="A206" s="22">
        <v>204</v>
      </c>
      <c r="B206" s="23">
        <v>201</v>
      </c>
      <c r="C206" s="24" t="s">
        <v>14</v>
      </c>
      <c r="D206" s="53" t="s">
        <v>1393</v>
      </c>
      <c r="E206" s="23">
        <v>140967</v>
      </c>
      <c r="F206" s="24" t="s">
        <v>1394</v>
      </c>
      <c r="G206" s="24" t="s">
        <v>1395</v>
      </c>
      <c r="H206" s="71" t="str">
        <f t="shared" si="96"/>
        <v>100479-WGBC272</v>
      </c>
      <c r="I206" s="23">
        <v>100479</v>
      </c>
      <c r="J206" s="24" t="s">
        <v>1385</v>
      </c>
      <c r="K206" s="24" t="s">
        <v>19</v>
      </c>
      <c r="L206" s="24" t="s">
        <v>888</v>
      </c>
      <c r="M206" s="24" t="s">
        <v>21</v>
      </c>
      <c r="N206" s="25">
        <v>45108</v>
      </c>
      <c r="O206" s="25">
        <v>45473</v>
      </c>
      <c r="P206" s="10"/>
      <c r="Q206" s="10"/>
      <c r="R206" s="10">
        <v>36.51</v>
      </c>
      <c r="S206" s="11" t="s">
        <v>1692</v>
      </c>
      <c r="T206" s="14"/>
      <c r="U206" s="14"/>
      <c r="V206" s="14">
        <f t="shared" si="101"/>
        <v>36.51</v>
      </c>
      <c r="W206" s="14"/>
      <c r="X206" s="18"/>
      <c r="Y206" s="18"/>
      <c r="Z206" s="18"/>
      <c r="AA206" s="18"/>
      <c r="AB206" s="6"/>
      <c r="AC206" s="26">
        <v>928</v>
      </c>
      <c r="AD206" s="26"/>
      <c r="AE206" s="26">
        <v>18</v>
      </c>
      <c r="AF206" s="26"/>
      <c r="AG206" s="26">
        <v>8</v>
      </c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>
        <v>141</v>
      </c>
      <c r="AZ206" s="26"/>
      <c r="BA206" s="26"/>
      <c r="BB206" s="26">
        <v>12</v>
      </c>
      <c r="BC206" s="26"/>
      <c r="BD206" s="26"/>
      <c r="BE206" s="26"/>
      <c r="BF206" s="26"/>
      <c r="BG206" s="26"/>
      <c r="BH206" s="26">
        <f t="shared" si="97"/>
        <v>179</v>
      </c>
      <c r="BI206" s="6">
        <f t="shared" si="95"/>
        <v>36.51</v>
      </c>
      <c r="BJ206" s="6">
        <f t="shared" si="75"/>
        <v>45.339999999999996</v>
      </c>
      <c r="BM206" s="6">
        <f t="shared" si="98"/>
        <v>45.339999999999996</v>
      </c>
      <c r="BN206" s="6">
        <f t="shared" si="99"/>
        <v>8.8299999999999983</v>
      </c>
      <c r="BO206" s="82">
        <f t="shared" si="100"/>
        <v>0.19475077194530213</v>
      </c>
      <c r="BP206" s="6">
        <f t="shared" si="76"/>
        <v>33881.279999999999</v>
      </c>
      <c r="BQ206" s="6">
        <f t="shared" si="77"/>
        <v>42075.519999999997</v>
      </c>
      <c r="BU206" s="6">
        <f t="shared" si="78"/>
        <v>47.71</v>
      </c>
      <c r="BX206" s="6">
        <f t="shared" si="79"/>
        <v>47.71</v>
      </c>
      <c r="BY206" s="6">
        <f t="shared" si="80"/>
        <v>11.200000000000003</v>
      </c>
      <c r="BZ206" s="82">
        <f t="shared" si="81"/>
        <v>0.23475162439740102</v>
      </c>
      <c r="CA206" s="6">
        <f t="shared" si="82"/>
        <v>33881.279999999999</v>
      </c>
      <c r="CB206" s="6">
        <f t="shared" si="83"/>
        <v>44274.879999999997</v>
      </c>
      <c r="CF206" s="82"/>
      <c r="CG206" s="6">
        <f t="shared" si="84"/>
        <v>6535.29</v>
      </c>
      <c r="CH206" s="6">
        <f t="shared" si="85"/>
        <v>8115.86</v>
      </c>
      <c r="CL206" s="82"/>
      <c r="CM206" s="6">
        <f t="shared" si="86"/>
        <v>6535.29</v>
      </c>
      <c r="CN206" s="6">
        <f t="shared" si="87"/>
        <v>8540.09</v>
      </c>
    </row>
    <row r="207" spans="1:92" x14ac:dyDescent="0.25">
      <c r="A207" s="22">
        <v>205</v>
      </c>
      <c r="B207" s="23">
        <v>202</v>
      </c>
      <c r="C207" s="24" t="s">
        <v>14</v>
      </c>
      <c r="D207" s="53" t="s">
        <v>1396</v>
      </c>
      <c r="E207" s="23">
        <v>102242</v>
      </c>
      <c r="F207" s="24" t="s">
        <v>1397</v>
      </c>
      <c r="G207" s="24" t="s">
        <v>1398</v>
      </c>
      <c r="H207" s="71" t="str">
        <f t="shared" si="96"/>
        <v>100479-HWB5172</v>
      </c>
      <c r="I207" s="23">
        <v>100479</v>
      </c>
      <c r="J207" s="24" t="s">
        <v>1385</v>
      </c>
      <c r="K207" s="24" t="s">
        <v>19</v>
      </c>
      <c r="L207" s="24" t="s">
        <v>1399</v>
      </c>
      <c r="M207" s="24" t="s">
        <v>21</v>
      </c>
      <c r="N207" s="25">
        <v>45108</v>
      </c>
      <c r="O207" s="25">
        <v>45473</v>
      </c>
      <c r="P207" s="10"/>
      <c r="Q207" s="10"/>
      <c r="R207" s="10">
        <v>34.909999999999997</v>
      </c>
      <c r="S207" s="11" t="s">
        <v>1692</v>
      </c>
      <c r="T207" s="14"/>
      <c r="U207" s="14"/>
      <c r="V207" s="14">
        <f t="shared" si="101"/>
        <v>34.909999999999997</v>
      </c>
      <c r="W207" s="14"/>
      <c r="X207" s="18"/>
      <c r="Y207" s="18"/>
      <c r="Z207" s="18"/>
      <c r="AA207" s="18"/>
      <c r="AB207" s="6"/>
      <c r="AC207" s="26">
        <v>588</v>
      </c>
      <c r="AD207" s="26">
        <v>10</v>
      </c>
      <c r="AE207" s="26">
        <v>4</v>
      </c>
      <c r="AF207" s="26"/>
      <c r="AG207" s="26">
        <v>5</v>
      </c>
      <c r="AH207" s="26"/>
      <c r="AI207" s="26">
        <v>21</v>
      </c>
      <c r="AJ207" s="26"/>
      <c r="AK207" s="26"/>
      <c r="AL207" s="26"/>
      <c r="AM207" s="26"/>
      <c r="AN207" s="26"/>
      <c r="AO207" s="26"/>
      <c r="AP207" s="26">
        <v>2</v>
      </c>
      <c r="AQ207" s="26"/>
      <c r="AR207" s="26"/>
      <c r="AS207" s="26">
        <v>9</v>
      </c>
      <c r="AT207" s="26">
        <v>2</v>
      </c>
      <c r="AU207" s="26"/>
      <c r="AV207" s="26"/>
      <c r="AW207" s="26">
        <v>22</v>
      </c>
      <c r="AX207" s="26">
        <v>43</v>
      </c>
      <c r="AY207" s="26"/>
      <c r="AZ207" s="26">
        <v>36</v>
      </c>
      <c r="BA207" s="26"/>
      <c r="BB207" s="26">
        <v>9</v>
      </c>
      <c r="BC207" s="26"/>
      <c r="BD207" s="26">
        <v>4</v>
      </c>
      <c r="BE207" s="26"/>
      <c r="BF207" s="26">
        <v>22</v>
      </c>
      <c r="BG207" s="26"/>
      <c r="BH207" s="26">
        <f t="shared" si="97"/>
        <v>189</v>
      </c>
      <c r="BI207" s="6">
        <f t="shared" si="95"/>
        <v>34.909999999999997</v>
      </c>
      <c r="BJ207" s="6">
        <f t="shared" si="75"/>
        <v>43.35</v>
      </c>
      <c r="BM207" s="6">
        <f t="shared" si="98"/>
        <v>43.35</v>
      </c>
      <c r="BN207" s="6">
        <f t="shared" si="99"/>
        <v>8.4400000000000048</v>
      </c>
      <c r="BO207" s="82">
        <f t="shared" si="100"/>
        <v>0.19469434832756644</v>
      </c>
      <c r="BP207" s="6">
        <f t="shared" si="76"/>
        <v>20527.079999999998</v>
      </c>
      <c r="BQ207" s="6">
        <f t="shared" si="77"/>
        <v>25489.8</v>
      </c>
      <c r="BU207" s="6">
        <f t="shared" si="78"/>
        <v>45.62</v>
      </c>
      <c r="BX207" s="6">
        <f t="shared" si="79"/>
        <v>45.62</v>
      </c>
      <c r="BY207" s="6">
        <f t="shared" si="80"/>
        <v>10.71</v>
      </c>
      <c r="BZ207" s="82">
        <f t="shared" si="81"/>
        <v>0.23476545374835603</v>
      </c>
      <c r="CA207" s="6">
        <f t="shared" si="82"/>
        <v>20527.079999999998</v>
      </c>
      <c r="CB207" s="6">
        <f t="shared" si="83"/>
        <v>26824.559999999998</v>
      </c>
      <c r="CF207" s="82"/>
      <c r="CG207" s="6">
        <f t="shared" si="84"/>
        <v>6597.99</v>
      </c>
      <c r="CH207" s="6">
        <f t="shared" si="85"/>
        <v>8193.15</v>
      </c>
      <c r="CL207" s="82"/>
      <c r="CM207" s="6">
        <f t="shared" si="86"/>
        <v>6597.99</v>
      </c>
      <c r="CN207" s="6">
        <f t="shared" si="87"/>
        <v>8622.18</v>
      </c>
    </row>
    <row r="208" spans="1:92" x14ac:dyDescent="0.25">
      <c r="A208" s="22">
        <v>206</v>
      </c>
      <c r="B208" s="23">
        <v>203</v>
      </c>
      <c r="C208" s="24" t="s">
        <v>14</v>
      </c>
      <c r="D208" s="53" t="s">
        <v>1400</v>
      </c>
      <c r="E208" s="23">
        <v>404034</v>
      </c>
      <c r="F208" s="23">
        <v>5150021027</v>
      </c>
      <c r="G208" s="24" t="s">
        <v>1401</v>
      </c>
      <c r="H208" s="71" t="str">
        <f t="shared" si="96"/>
        <v>100367-5150021027</v>
      </c>
      <c r="I208" s="23">
        <v>100367</v>
      </c>
      <c r="J208" s="24" t="s">
        <v>1402</v>
      </c>
      <c r="K208" s="24" t="s">
        <v>19</v>
      </c>
      <c r="L208" s="24" t="s">
        <v>1403</v>
      </c>
      <c r="M208" s="24" t="s">
        <v>21</v>
      </c>
      <c r="N208" s="25">
        <v>45108</v>
      </c>
      <c r="O208" s="25">
        <v>45473</v>
      </c>
      <c r="P208" s="10"/>
      <c r="Q208" s="10"/>
      <c r="R208" s="10"/>
      <c r="S208" s="11"/>
      <c r="T208" s="14" t="e">
        <f>VLOOKUP(E208,#REF!,12,FALSE)</f>
        <v>#REF!</v>
      </c>
      <c r="U208" s="14"/>
      <c r="V208" s="14" t="e">
        <f>VLOOKUP(E208,#REF!,14,FALSE)</f>
        <v>#REF!</v>
      </c>
      <c r="W208" s="14"/>
      <c r="X208" s="18"/>
      <c r="Y208" s="18"/>
      <c r="Z208" s="18">
        <v>79.94</v>
      </c>
      <c r="AA208" s="18" t="s">
        <v>1671</v>
      </c>
      <c r="AB208" s="6"/>
      <c r="AC208" s="26">
        <v>2552</v>
      </c>
      <c r="AD208" s="26">
        <v>34</v>
      </c>
      <c r="AE208" s="26">
        <v>39</v>
      </c>
      <c r="AF208" s="26">
        <v>201</v>
      </c>
      <c r="AG208" s="26"/>
      <c r="AH208" s="26"/>
      <c r="AI208" s="26"/>
      <c r="AJ208" s="26">
        <v>39</v>
      </c>
      <c r="AK208" s="26"/>
      <c r="AL208" s="26"/>
      <c r="AM208" s="26"/>
      <c r="AN208" s="26"/>
      <c r="AO208" s="26">
        <v>298</v>
      </c>
      <c r="AP208" s="26"/>
      <c r="AQ208" s="26">
        <v>1</v>
      </c>
      <c r="AR208" s="26">
        <v>34</v>
      </c>
      <c r="AS208" s="26">
        <v>481</v>
      </c>
      <c r="AT208" s="26">
        <v>7</v>
      </c>
      <c r="AU208" s="26">
        <v>168</v>
      </c>
      <c r="AV208" s="26">
        <v>45</v>
      </c>
      <c r="AW208" s="26"/>
      <c r="AX208" s="26">
        <v>87</v>
      </c>
      <c r="AY208" s="26"/>
      <c r="AZ208" s="26"/>
      <c r="BA208" s="26"/>
      <c r="BB208" s="26">
        <v>7</v>
      </c>
      <c r="BC208" s="26">
        <v>101</v>
      </c>
      <c r="BD208" s="26">
        <v>47</v>
      </c>
      <c r="BE208" s="26"/>
      <c r="BF208" s="26"/>
      <c r="BG208" s="26"/>
      <c r="BH208" s="26">
        <f t="shared" si="97"/>
        <v>1589</v>
      </c>
      <c r="BI208" s="6">
        <f t="shared" ref="BI208:BI213" si="102">Z208</f>
        <v>79.94</v>
      </c>
      <c r="BJ208" s="6">
        <f t="shared" si="75"/>
        <v>99.29</v>
      </c>
      <c r="BL208" s="48">
        <f>VLOOKUP(H208,[1]NOI!F:K,6,FALSE)*-1</f>
        <v>-4.95</v>
      </c>
      <c r="BM208" s="6">
        <f t="shared" si="98"/>
        <v>94.34</v>
      </c>
      <c r="BN208" s="6">
        <f t="shared" si="99"/>
        <v>19.350000000000009</v>
      </c>
      <c r="BO208" s="82">
        <f t="shared" si="100"/>
        <v>0.19488367408601076</v>
      </c>
      <c r="BP208" s="6">
        <f t="shared" si="76"/>
        <v>204006.88</v>
      </c>
      <c r="BQ208" s="6">
        <f t="shared" si="77"/>
        <v>253388.08000000002</v>
      </c>
      <c r="BU208" s="6">
        <f t="shared" si="78"/>
        <v>104.48</v>
      </c>
      <c r="BW208" s="48">
        <f t="shared" ref="BW208:BW211" si="103">BL208</f>
        <v>-4.95</v>
      </c>
      <c r="BX208" s="6">
        <f t="shared" si="79"/>
        <v>99.53</v>
      </c>
      <c r="BY208" s="6">
        <f t="shared" si="80"/>
        <v>24.540000000000006</v>
      </c>
      <c r="BZ208" s="82">
        <f t="shared" si="81"/>
        <v>0.23487748851454829</v>
      </c>
      <c r="CA208" s="6">
        <f t="shared" si="82"/>
        <v>204006.88</v>
      </c>
      <c r="CB208" s="6">
        <f t="shared" si="83"/>
        <v>266632.96000000002</v>
      </c>
      <c r="CF208" s="82"/>
      <c r="CG208" s="6">
        <f t="shared" si="84"/>
        <v>127024.66</v>
      </c>
      <c r="CH208" s="6">
        <f t="shared" si="85"/>
        <v>157771.81</v>
      </c>
      <c r="CL208" s="82"/>
      <c r="CM208" s="6">
        <f t="shared" si="86"/>
        <v>127024.66</v>
      </c>
      <c r="CN208" s="6">
        <f t="shared" si="87"/>
        <v>166018.72</v>
      </c>
    </row>
    <row r="209" spans="1:92" x14ac:dyDescent="0.25">
      <c r="A209" s="22">
        <v>207</v>
      </c>
      <c r="B209" s="23">
        <v>204</v>
      </c>
      <c r="C209" s="24" t="s">
        <v>14</v>
      </c>
      <c r="D209" s="53" t="s">
        <v>1404</v>
      </c>
      <c r="E209" s="23">
        <v>404035</v>
      </c>
      <c r="F209" s="23">
        <v>5150021028</v>
      </c>
      <c r="G209" s="24" t="s">
        <v>1405</v>
      </c>
      <c r="H209" s="71" t="str">
        <f t="shared" si="96"/>
        <v>100367-5150021028</v>
      </c>
      <c r="I209" s="23">
        <v>100367</v>
      </c>
      <c r="J209" s="24" t="s">
        <v>1402</v>
      </c>
      <c r="K209" s="24" t="s">
        <v>19</v>
      </c>
      <c r="L209" s="24" t="s">
        <v>1403</v>
      </c>
      <c r="M209" s="24" t="s">
        <v>21</v>
      </c>
      <c r="N209" s="25">
        <v>45108</v>
      </c>
      <c r="O209" s="25">
        <v>45473</v>
      </c>
      <c r="P209" s="10"/>
      <c r="Q209" s="10"/>
      <c r="R209" s="10"/>
      <c r="S209" s="11"/>
      <c r="T209" s="14" t="e">
        <f>VLOOKUP(E209,#REF!,12,FALSE)</f>
        <v>#REF!</v>
      </c>
      <c r="U209" s="14"/>
      <c r="V209" s="14" t="e">
        <f>VLOOKUP(E209,#REF!,14,FALSE)</f>
        <v>#REF!</v>
      </c>
      <c r="W209" s="14"/>
      <c r="X209" s="18"/>
      <c r="Y209" s="18"/>
      <c r="Z209" s="18">
        <v>83.83</v>
      </c>
      <c r="AA209" s="18" t="s">
        <v>1671</v>
      </c>
      <c r="AB209" s="6"/>
      <c r="AC209" s="26">
        <v>1264</v>
      </c>
      <c r="AD209" s="26">
        <v>33</v>
      </c>
      <c r="AE209" s="26">
        <v>47</v>
      </c>
      <c r="AF209" s="26">
        <v>174</v>
      </c>
      <c r="AG209" s="26"/>
      <c r="AH209" s="26"/>
      <c r="AI209" s="26"/>
      <c r="AJ209" s="26">
        <v>21</v>
      </c>
      <c r="AK209" s="26">
        <v>56</v>
      </c>
      <c r="AL209" s="26">
        <v>1</v>
      </c>
      <c r="AM209" s="26"/>
      <c r="AN209" s="26">
        <v>323</v>
      </c>
      <c r="AO209" s="26">
        <v>120</v>
      </c>
      <c r="AP209" s="26"/>
      <c r="AQ209" s="26">
        <v>68</v>
      </c>
      <c r="AR209" s="26">
        <v>35</v>
      </c>
      <c r="AS209" s="26">
        <v>4</v>
      </c>
      <c r="AT209" s="26">
        <v>21</v>
      </c>
      <c r="AU209" s="26">
        <v>161</v>
      </c>
      <c r="AV209" s="26">
        <v>21</v>
      </c>
      <c r="AW209" s="26"/>
      <c r="AX209" s="26">
        <v>7</v>
      </c>
      <c r="AY209" s="26"/>
      <c r="AZ209" s="26">
        <v>8</v>
      </c>
      <c r="BA209" s="26"/>
      <c r="BB209" s="26">
        <v>9</v>
      </c>
      <c r="BC209" s="26">
        <v>25</v>
      </c>
      <c r="BD209" s="26">
        <v>56</v>
      </c>
      <c r="BE209" s="26"/>
      <c r="BF209" s="26"/>
      <c r="BG209" s="26"/>
      <c r="BH209" s="26">
        <f t="shared" si="97"/>
        <v>1190</v>
      </c>
      <c r="BI209" s="6">
        <f t="shared" si="102"/>
        <v>83.83</v>
      </c>
      <c r="BJ209" s="6">
        <f t="shared" si="75"/>
        <v>104.12</v>
      </c>
      <c r="BL209" s="48">
        <f>VLOOKUP(H209,[1]NOI!F:K,6,FALSE)*-1</f>
        <v>-4.95</v>
      </c>
      <c r="BM209" s="6">
        <f t="shared" si="98"/>
        <v>99.17</v>
      </c>
      <c r="BN209" s="6">
        <f t="shared" si="99"/>
        <v>20.290000000000006</v>
      </c>
      <c r="BO209" s="82">
        <f t="shared" si="100"/>
        <v>0.1948713023434499</v>
      </c>
      <c r="BP209" s="6">
        <f t="shared" si="76"/>
        <v>105961.12</v>
      </c>
      <c r="BQ209" s="6">
        <f t="shared" si="77"/>
        <v>131607.67999999999</v>
      </c>
      <c r="BU209" s="6">
        <f t="shared" si="78"/>
        <v>109.57000000000001</v>
      </c>
      <c r="BW209" s="48">
        <f t="shared" si="103"/>
        <v>-4.95</v>
      </c>
      <c r="BX209" s="6">
        <f t="shared" si="79"/>
        <v>104.62</v>
      </c>
      <c r="BY209" s="6">
        <f t="shared" si="80"/>
        <v>25.740000000000009</v>
      </c>
      <c r="BZ209" s="82">
        <f t="shared" si="81"/>
        <v>0.23491831705758881</v>
      </c>
      <c r="CA209" s="6">
        <f t="shared" si="82"/>
        <v>105961.12</v>
      </c>
      <c r="CB209" s="6">
        <f t="shared" si="83"/>
        <v>138496.48000000001</v>
      </c>
      <c r="CF209" s="82"/>
      <c r="CG209" s="6">
        <f t="shared" si="84"/>
        <v>99757.7</v>
      </c>
      <c r="CH209" s="6">
        <f t="shared" si="85"/>
        <v>123902.8</v>
      </c>
      <c r="CL209" s="82"/>
      <c r="CM209" s="6">
        <f t="shared" si="86"/>
        <v>99757.7</v>
      </c>
      <c r="CN209" s="6">
        <f t="shared" si="87"/>
        <v>130388.3</v>
      </c>
    </row>
    <row r="210" spans="1:92" x14ac:dyDescent="0.25">
      <c r="A210" s="22">
        <v>208</v>
      </c>
      <c r="B210" s="23">
        <v>205</v>
      </c>
      <c r="C210" s="24" t="s">
        <v>14</v>
      </c>
      <c r="D210" s="53" t="s">
        <v>1406</v>
      </c>
      <c r="E210" s="23">
        <v>404614</v>
      </c>
      <c r="F210" s="23">
        <v>5150006960</v>
      </c>
      <c r="G210" s="24" t="s">
        <v>1401</v>
      </c>
      <c r="H210" s="71" t="str">
        <f t="shared" si="96"/>
        <v>100367-5150006960</v>
      </c>
      <c r="I210" s="23">
        <v>100367</v>
      </c>
      <c r="J210" s="24" t="s">
        <v>1402</v>
      </c>
      <c r="K210" s="24" t="s">
        <v>19</v>
      </c>
      <c r="L210" s="24" t="s">
        <v>1407</v>
      </c>
      <c r="M210" s="24" t="s">
        <v>21</v>
      </c>
      <c r="N210" s="25">
        <v>45108</v>
      </c>
      <c r="O210" s="25">
        <v>45473</v>
      </c>
      <c r="P210" s="10"/>
      <c r="Q210" s="10"/>
      <c r="R210" s="10"/>
      <c r="S210" s="11"/>
      <c r="T210" s="14" t="e">
        <f>VLOOKUP(E210,#REF!,12,FALSE)</f>
        <v>#REF!</v>
      </c>
      <c r="U210" s="14"/>
      <c r="V210" s="14" t="e">
        <f>VLOOKUP(E210,#REF!,14,FALSE)</f>
        <v>#REF!</v>
      </c>
      <c r="W210" s="14"/>
      <c r="X210" s="18"/>
      <c r="Y210" s="18"/>
      <c r="Z210" s="18">
        <v>44.06</v>
      </c>
      <c r="AA210" s="18" t="s">
        <v>1671</v>
      </c>
      <c r="AB210" s="6"/>
      <c r="AC210" s="26">
        <v>13727</v>
      </c>
      <c r="AD210" s="26"/>
      <c r="AE210" s="26">
        <v>121</v>
      </c>
      <c r="AF210" s="26">
        <v>264</v>
      </c>
      <c r="AG210" s="26"/>
      <c r="AH210" s="26">
        <v>153</v>
      </c>
      <c r="AI210" s="26"/>
      <c r="AJ210" s="26">
        <v>123</v>
      </c>
      <c r="AK210" s="26">
        <v>1534</v>
      </c>
      <c r="AL210" s="26">
        <v>1</v>
      </c>
      <c r="AM210" s="26"/>
      <c r="AN210" s="26">
        <v>991</v>
      </c>
      <c r="AO210" s="26">
        <v>34</v>
      </c>
      <c r="AP210" s="26">
        <v>6</v>
      </c>
      <c r="AQ210" s="26"/>
      <c r="AR210" s="26">
        <v>29</v>
      </c>
      <c r="AS210" s="26">
        <v>1285</v>
      </c>
      <c r="AT210" s="26">
        <v>5</v>
      </c>
      <c r="AU210" s="26">
        <v>278</v>
      </c>
      <c r="AV210" s="26">
        <v>100</v>
      </c>
      <c r="AW210" s="26"/>
      <c r="AX210" s="26">
        <v>79</v>
      </c>
      <c r="AY210" s="26"/>
      <c r="AZ210" s="26">
        <v>309</v>
      </c>
      <c r="BA210" s="26"/>
      <c r="BB210" s="26">
        <v>45</v>
      </c>
      <c r="BC210" s="26"/>
      <c r="BD210" s="26">
        <v>76</v>
      </c>
      <c r="BE210" s="26">
        <v>22</v>
      </c>
      <c r="BF210" s="26"/>
      <c r="BG210" s="26">
        <v>588</v>
      </c>
      <c r="BH210" s="26">
        <f t="shared" si="97"/>
        <v>6043</v>
      </c>
      <c r="BI210" s="6">
        <f t="shared" si="102"/>
        <v>44.06</v>
      </c>
      <c r="BJ210" s="6">
        <f t="shared" ref="BJ210:BJ213" si="104">ROUNDUP(((BI210/0.805)-0.02),2)</f>
        <v>54.72</v>
      </c>
      <c r="BL210" s="48">
        <f>VLOOKUP(H210,[1]NOI!F:K,6,FALSE)*-1</f>
        <v>-2.48</v>
      </c>
      <c r="BM210" s="6">
        <f t="shared" si="98"/>
        <v>52.24</v>
      </c>
      <c r="BN210" s="6">
        <f t="shared" si="99"/>
        <v>10.659999999999997</v>
      </c>
      <c r="BO210" s="82">
        <f t="shared" si="100"/>
        <v>0.19480994152046777</v>
      </c>
      <c r="BP210" s="6">
        <f t="shared" ref="BP210:BP213" si="105">BI210*AC210</f>
        <v>604811.62</v>
      </c>
      <c r="BQ210" s="6">
        <f t="shared" ref="BQ210:BQ213" si="106">(BJ210+BK210)*AC210</f>
        <v>751141.44</v>
      </c>
      <c r="BU210" s="6">
        <f t="shared" ref="BU210:BU213" si="107">ROUNDUP(((BI210/0.765)-0.02),2)</f>
        <v>57.58</v>
      </c>
      <c r="BW210" s="48">
        <f t="shared" si="103"/>
        <v>-2.48</v>
      </c>
      <c r="BX210" s="6">
        <f t="shared" ref="BX210:BX213" si="108">BU210+BV210+BW210</f>
        <v>55.1</v>
      </c>
      <c r="BY210" s="6">
        <f t="shared" ref="BY210:BY213" si="109">(BU210+BV210)-BI210</f>
        <v>13.519999999999996</v>
      </c>
      <c r="BZ210" s="82">
        <f t="shared" ref="BZ210:BZ213" si="110">((BU210+BV210)-BI210)/(BU210+BV210)</f>
        <v>0.23480375130253553</v>
      </c>
      <c r="CA210" s="6">
        <f t="shared" ref="CA210:CA213" si="111">(BI210*AC210)</f>
        <v>604811.62</v>
      </c>
      <c r="CB210" s="6">
        <f t="shared" ref="CB210:CB213" si="112">(BU210+BV210)*AC210</f>
        <v>790400.66</v>
      </c>
      <c r="CF210" s="82"/>
      <c r="CG210" s="6">
        <f t="shared" ref="CG210:CG213" si="113">BI210*BH210</f>
        <v>266254.58</v>
      </c>
      <c r="CH210" s="6">
        <f t="shared" ref="CH210:CH213" si="114">(BJ210+BK210)*BH210</f>
        <v>330672.96000000002</v>
      </c>
      <c r="CL210" s="82"/>
      <c r="CM210" s="6">
        <f t="shared" ref="CM210:CM213" si="115">BI210*BH210</f>
        <v>266254.58</v>
      </c>
      <c r="CN210" s="6">
        <f t="shared" ref="CN210:CN213" si="116">(BU210+BV210)*BH210</f>
        <v>347955.94</v>
      </c>
    </row>
    <row r="211" spans="1:92" x14ac:dyDescent="0.25">
      <c r="A211" s="22">
        <v>209</v>
      </c>
      <c r="B211" s="23">
        <v>206</v>
      </c>
      <c r="C211" s="24" t="s">
        <v>14</v>
      </c>
      <c r="D211" s="53" t="s">
        <v>1408</v>
      </c>
      <c r="E211" s="23">
        <v>404615</v>
      </c>
      <c r="F211" s="23">
        <v>5150006961</v>
      </c>
      <c r="G211" s="24" t="s">
        <v>1405</v>
      </c>
      <c r="H211" s="71" t="str">
        <f t="shared" si="96"/>
        <v>100367-5150006961</v>
      </c>
      <c r="I211" s="23">
        <v>100367</v>
      </c>
      <c r="J211" s="24" t="s">
        <v>1402</v>
      </c>
      <c r="K211" s="24" t="s">
        <v>19</v>
      </c>
      <c r="L211" s="24" t="s">
        <v>1407</v>
      </c>
      <c r="M211" s="24" t="s">
        <v>21</v>
      </c>
      <c r="N211" s="25">
        <v>45108</v>
      </c>
      <c r="O211" s="25">
        <v>45473</v>
      </c>
      <c r="P211" s="10"/>
      <c r="Q211" s="10"/>
      <c r="R211" s="10"/>
      <c r="S211" s="11"/>
      <c r="T211" s="14" t="e">
        <f>VLOOKUP(E211,#REF!,12,FALSE)</f>
        <v>#REF!</v>
      </c>
      <c r="U211" s="14"/>
      <c r="V211" s="14" t="e">
        <f>VLOOKUP(E211,#REF!,14,FALSE)</f>
        <v>#REF!</v>
      </c>
      <c r="W211" s="14"/>
      <c r="X211" s="18"/>
      <c r="Y211" s="18"/>
      <c r="Z211" s="18">
        <v>46</v>
      </c>
      <c r="AA211" s="18" t="s">
        <v>1671</v>
      </c>
      <c r="AB211" s="6"/>
      <c r="AC211" s="26">
        <v>8892</v>
      </c>
      <c r="AD211" s="26">
        <v>410</v>
      </c>
      <c r="AE211" s="26">
        <v>102</v>
      </c>
      <c r="AF211" s="26">
        <v>81</v>
      </c>
      <c r="AG211" s="26">
        <v>122</v>
      </c>
      <c r="AH211" s="26">
        <v>247</v>
      </c>
      <c r="AI211" s="26"/>
      <c r="AJ211" s="26">
        <v>64</v>
      </c>
      <c r="AK211" s="26">
        <v>745</v>
      </c>
      <c r="AL211" s="26">
        <v>4</v>
      </c>
      <c r="AM211" s="26"/>
      <c r="AN211" s="26">
        <v>468</v>
      </c>
      <c r="AO211" s="26"/>
      <c r="AP211" s="26">
        <v>4</v>
      </c>
      <c r="AQ211" s="26"/>
      <c r="AR211" s="26">
        <v>32</v>
      </c>
      <c r="AS211" s="26">
        <v>860</v>
      </c>
      <c r="AT211" s="26">
        <v>51</v>
      </c>
      <c r="AU211" s="26">
        <v>98</v>
      </c>
      <c r="AV211" s="26">
        <v>18</v>
      </c>
      <c r="AW211" s="26"/>
      <c r="AX211" s="26">
        <v>15</v>
      </c>
      <c r="AY211" s="26">
        <v>542</v>
      </c>
      <c r="AZ211" s="26">
        <v>76</v>
      </c>
      <c r="BA211" s="26"/>
      <c r="BB211" s="26">
        <v>45</v>
      </c>
      <c r="BC211" s="26"/>
      <c r="BD211" s="26">
        <v>48</v>
      </c>
      <c r="BE211" s="26">
        <v>52</v>
      </c>
      <c r="BF211" s="26"/>
      <c r="BG211" s="26">
        <v>754</v>
      </c>
      <c r="BH211" s="26">
        <f t="shared" si="97"/>
        <v>4838</v>
      </c>
      <c r="BI211" s="6">
        <f t="shared" si="102"/>
        <v>46</v>
      </c>
      <c r="BJ211" s="6">
        <f t="shared" si="104"/>
        <v>57.129999999999995</v>
      </c>
      <c r="BL211" s="48">
        <f>VLOOKUP(H211,[1]NOI!F:K,6,FALSE)*-1</f>
        <v>-2.48</v>
      </c>
      <c r="BM211" s="6">
        <f t="shared" si="98"/>
        <v>54.65</v>
      </c>
      <c r="BN211" s="6">
        <f t="shared" si="99"/>
        <v>11.129999999999995</v>
      </c>
      <c r="BO211" s="82">
        <f t="shared" si="100"/>
        <v>0.19481883423770341</v>
      </c>
      <c r="BP211" s="6">
        <f t="shared" si="105"/>
        <v>409032</v>
      </c>
      <c r="BQ211" s="6">
        <f t="shared" si="106"/>
        <v>507999.95999999996</v>
      </c>
      <c r="BU211" s="6">
        <f t="shared" si="107"/>
        <v>60.12</v>
      </c>
      <c r="BW211" s="48">
        <f t="shared" si="103"/>
        <v>-2.48</v>
      </c>
      <c r="BX211" s="6">
        <f t="shared" si="108"/>
        <v>57.64</v>
      </c>
      <c r="BY211" s="6">
        <f t="shared" si="109"/>
        <v>14.119999999999997</v>
      </c>
      <c r="BZ211" s="82">
        <f t="shared" si="110"/>
        <v>0.23486360612109111</v>
      </c>
      <c r="CA211" s="6">
        <f t="shared" si="111"/>
        <v>409032</v>
      </c>
      <c r="CB211" s="6">
        <f t="shared" si="112"/>
        <v>534587.03999999992</v>
      </c>
      <c r="CF211" s="82"/>
      <c r="CG211" s="6">
        <f t="shared" si="113"/>
        <v>222548</v>
      </c>
      <c r="CH211" s="6">
        <f t="shared" si="114"/>
        <v>276394.94</v>
      </c>
      <c r="CL211" s="82"/>
      <c r="CM211" s="6">
        <f t="shared" si="115"/>
        <v>222548</v>
      </c>
      <c r="CN211" s="6">
        <f t="shared" si="116"/>
        <v>290860.56</v>
      </c>
    </row>
    <row r="212" spans="1:92" x14ac:dyDescent="0.25">
      <c r="A212" s="22">
        <v>210</v>
      </c>
      <c r="B212" s="23">
        <v>207</v>
      </c>
      <c r="C212" s="24" t="s">
        <v>14</v>
      </c>
      <c r="D212" s="53" t="s">
        <v>1409</v>
      </c>
      <c r="E212" s="23">
        <v>239326</v>
      </c>
      <c r="F212" s="24" t="s">
        <v>1410</v>
      </c>
      <c r="G212" s="24" t="s">
        <v>1411</v>
      </c>
      <c r="H212" s="71" t="str">
        <f t="shared" si="96"/>
        <v>101121-514540/600974</v>
      </c>
      <c r="I212" s="23">
        <v>101121</v>
      </c>
      <c r="J212" s="24" t="s">
        <v>1412</v>
      </c>
      <c r="K212" s="24" t="s">
        <v>19</v>
      </c>
      <c r="L212" s="24" t="s">
        <v>1413</v>
      </c>
      <c r="M212" s="24" t="s">
        <v>21</v>
      </c>
      <c r="N212" s="25">
        <v>45108</v>
      </c>
      <c r="O212" s="25">
        <v>45473</v>
      </c>
      <c r="P212" s="10"/>
      <c r="Q212" s="10"/>
      <c r="R212" s="10"/>
      <c r="S212" s="11"/>
      <c r="T212" s="14"/>
      <c r="U212" s="14"/>
      <c r="V212" s="14"/>
      <c r="W212" s="14"/>
      <c r="X212" s="18"/>
      <c r="Y212" s="18"/>
      <c r="Z212" s="18">
        <v>57</v>
      </c>
      <c r="AA212" s="69">
        <v>33711</v>
      </c>
      <c r="AB212" s="6"/>
      <c r="AC212" s="26">
        <v>287</v>
      </c>
      <c r="AD212" s="26">
        <v>80</v>
      </c>
      <c r="AE212" s="26"/>
      <c r="AF212" s="26">
        <v>1</v>
      </c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>
        <v>2</v>
      </c>
      <c r="AR212" s="26">
        <v>1</v>
      </c>
      <c r="AS212" s="26">
        <v>5</v>
      </c>
      <c r="AT212" s="26"/>
      <c r="AU212" s="26"/>
      <c r="AV212" s="26"/>
      <c r="AW212" s="26"/>
      <c r="AX212" s="26"/>
      <c r="AY212" s="26"/>
      <c r="AZ212" s="26"/>
      <c r="BA212" s="26"/>
      <c r="BB212" s="26">
        <v>1</v>
      </c>
      <c r="BC212" s="26"/>
      <c r="BD212" s="26">
        <v>2</v>
      </c>
      <c r="BE212" s="26"/>
      <c r="BF212" s="26"/>
      <c r="BG212" s="26"/>
      <c r="BH212" s="26">
        <f t="shared" si="97"/>
        <v>92</v>
      </c>
      <c r="BI212" s="6">
        <f t="shared" si="102"/>
        <v>57</v>
      </c>
      <c r="BJ212" s="6">
        <f t="shared" si="104"/>
        <v>70.790000000000006</v>
      </c>
      <c r="BM212" s="6">
        <f t="shared" si="98"/>
        <v>70.790000000000006</v>
      </c>
      <c r="BN212" s="6">
        <f t="shared" si="99"/>
        <v>13.790000000000006</v>
      </c>
      <c r="BO212" s="82">
        <f t="shared" si="100"/>
        <v>0.19480152563921466</v>
      </c>
      <c r="BP212" s="6">
        <f t="shared" si="105"/>
        <v>16359</v>
      </c>
      <c r="BQ212" s="6">
        <f t="shared" si="106"/>
        <v>20316.730000000003</v>
      </c>
      <c r="BU212" s="6">
        <f t="shared" si="107"/>
        <v>74.490000000000009</v>
      </c>
      <c r="BX212" s="6">
        <f t="shared" si="108"/>
        <v>74.490000000000009</v>
      </c>
      <c r="BY212" s="6">
        <f t="shared" si="109"/>
        <v>17.490000000000009</v>
      </c>
      <c r="BZ212" s="82">
        <f t="shared" si="110"/>
        <v>0.23479661699556997</v>
      </c>
      <c r="CA212" s="6">
        <f t="shared" si="111"/>
        <v>16359</v>
      </c>
      <c r="CB212" s="6">
        <f t="shared" si="112"/>
        <v>21378.63</v>
      </c>
      <c r="CF212" s="82"/>
      <c r="CG212" s="6">
        <f t="shared" si="113"/>
        <v>5244</v>
      </c>
      <c r="CH212" s="6">
        <f t="shared" si="114"/>
        <v>6512.68</v>
      </c>
      <c r="CL212" s="82"/>
      <c r="CM212" s="6">
        <f t="shared" si="115"/>
        <v>5244</v>
      </c>
      <c r="CN212" s="6">
        <f t="shared" si="116"/>
        <v>6853.0800000000008</v>
      </c>
    </row>
    <row r="213" spans="1:92" x14ac:dyDescent="0.25">
      <c r="A213" s="22">
        <v>211</v>
      </c>
      <c r="B213" s="23">
        <v>208</v>
      </c>
      <c r="C213" s="24" t="s">
        <v>14</v>
      </c>
      <c r="D213" s="53" t="s">
        <v>1414</v>
      </c>
      <c r="E213" s="23">
        <v>201994</v>
      </c>
      <c r="F213" s="24" t="s">
        <v>1415</v>
      </c>
      <c r="G213" s="24" t="s">
        <v>1417</v>
      </c>
      <c r="H213" s="71" t="str">
        <f t="shared" si="96"/>
        <v>100422-493241/74470</v>
      </c>
      <c r="I213" s="23">
        <v>100422</v>
      </c>
      <c r="J213" s="24" t="s">
        <v>1416</v>
      </c>
      <c r="K213" s="24" t="s">
        <v>19</v>
      </c>
      <c r="L213" s="24" t="s">
        <v>1418</v>
      </c>
      <c r="M213" s="24" t="s">
        <v>21</v>
      </c>
      <c r="N213" s="25">
        <v>45108</v>
      </c>
      <c r="O213" s="25">
        <v>45473</v>
      </c>
      <c r="P213" s="10"/>
      <c r="Q213" s="10"/>
      <c r="R213" s="10"/>
      <c r="S213" s="11"/>
      <c r="T213" s="14"/>
      <c r="U213" s="14"/>
      <c r="V213" s="14"/>
      <c r="W213" s="14"/>
      <c r="X213" s="18"/>
      <c r="Y213" s="18"/>
      <c r="Z213" s="18">
        <v>17.12</v>
      </c>
      <c r="AA213" s="18" t="s">
        <v>1643</v>
      </c>
      <c r="AB213" s="6"/>
      <c r="AC213" s="26">
        <v>370</v>
      </c>
      <c r="AD213" s="26"/>
      <c r="AE213" s="26">
        <v>4</v>
      </c>
      <c r="AF213" s="26"/>
      <c r="AG213" s="26"/>
      <c r="AH213" s="26">
        <v>1</v>
      </c>
      <c r="AI213" s="26">
        <v>73</v>
      </c>
      <c r="AJ213" s="26"/>
      <c r="AK213" s="26"/>
      <c r="AL213" s="26">
        <v>2</v>
      </c>
      <c r="AM213" s="26"/>
      <c r="AN213" s="26"/>
      <c r="AO213" s="26"/>
      <c r="AP213" s="26"/>
      <c r="AQ213" s="26"/>
      <c r="AR213" s="26">
        <v>16</v>
      </c>
      <c r="AS213" s="26">
        <v>27</v>
      </c>
      <c r="AT213" s="26"/>
      <c r="AU213" s="26">
        <v>3</v>
      </c>
      <c r="AV213" s="26">
        <v>1</v>
      </c>
      <c r="AW213" s="26">
        <v>31</v>
      </c>
      <c r="AX213" s="26"/>
      <c r="AY213" s="26"/>
      <c r="AZ213" s="26">
        <v>6</v>
      </c>
      <c r="BA213" s="26"/>
      <c r="BB213" s="26"/>
      <c r="BC213" s="26"/>
      <c r="BD213" s="26">
        <v>28</v>
      </c>
      <c r="BE213" s="26"/>
      <c r="BF213" s="26">
        <v>23</v>
      </c>
      <c r="BG213" s="26"/>
      <c r="BH213" s="26">
        <f t="shared" si="97"/>
        <v>215</v>
      </c>
      <c r="BI213" s="6">
        <f t="shared" si="102"/>
        <v>17.12</v>
      </c>
      <c r="BJ213" s="6">
        <f t="shared" si="104"/>
        <v>21.25</v>
      </c>
      <c r="BM213" s="6">
        <f t="shared" si="98"/>
        <v>21.25</v>
      </c>
      <c r="BN213" s="6">
        <f t="shared" si="99"/>
        <v>4.129999999999999</v>
      </c>
      <c r="BO213" s="82">
        <f t="shared" si="100"/>
        <v>0.19435294117647053</v>
      </c>
      <c r="BP213" s="6">
        <f t="shared" si="105"/>
        <v>6334.4000000000005</v>
      </c>
      <c r="BQ213" s="6">
        <f t="shared" si="106"/>
        <v>7862.5</v>
      </c>
      <c r="BU213" s="6">
        <f t="shared" si="107"/>
        <v>22.360000000000003</v>
      </c>
      <c r="BX213" s="6">
        <f t="shared" si="108"/>
        <v>22.360000000000003</v>
      </c>
      <c r="BY213" s="6">
        <f t="shared" si="109"/>
        <v>5.240000000000002</v>
      </c>
      <c r="BZ213" s="82">
        <f t="shared" si="110"/>
        <v>0.23434704830053674</v>
      </c>
      <c r="CA213" s="6">
        <f t="shared" si="111"/>
        <v>6334.4000000000005</v>
      </c>
      <c r="CB213" s="6">
        <f t="shared" si="112"/>
        <v>8273.2000000000007</v>
      </c>
      <c r="CF213" s="82"/>
      <c r="CG213" s="6">
        <f t="shared" si="113"/>
        <v>3680.8</v>
      </c>
      <c r="CH213" s="6">
        <f t="shared" si="114"/>
        <v>4568.75</v>
      </c>
      <c r="CL213" s="82"/>
      <c r="CM213" s="6">
        <f t="shared" si="115"/>
        <v>3680.8</v>
      </c>
      <c r="CN213" s="6">
        <f t="shared" si="116"/>
        <v>4807.4000000000005</v>
      </c>
    </row>
    <row r="214" spans="1:92" x14ac:dyDescent="0.25">
      <c r="A214" s="22">
        <v>212</v>
      </c>
      <c r="B214" s="23">
        <v>209</v>
      </c>
      <c r="C214" s="24" t="s">
        <v>14</v>
      </c>
      <c r="D214" s="53" t="s">
        <v>1419</v>
      </c>
      <c r="E214" s="23">
        <v>409773</v>
      </c>
      <c r="F214" s="23">
        <v>40491</v>
      </c>
      <c r="G214" s="24" t="s">
        <v>1420</v>
      </c>
      <c r="H214" s="71" t="str">
        <f t="shared" si="96"/>
        <v>100508-40491</v>
      </c>
      <c r="I214" s="23">
        <v>100508</v>
      </c>
      <c r="J214" s="24" t="s">
        <v>1421</v>
      </c>
      <c r="K214" s="24" t="s">
        <v>19</v>
      </c>
      <c r="L214" s="24" t="s">
        <v>1422</v>
      </c>
      <c r="M214" s="24" t="s">
        <v>21</v>
      </c>
      <c r="N214" s="25">
        <v>45108</v>
      </c>
      <c r="O214" s="25">
        <v>45473</v>
      </c>
      <c r="P214" s="10"/>
      <c r="Q214" s="10"/>
      <c r="R214" s="10"/>
      <c r="S214" s="11"/>
      <c r="T214" s="14"/>
      <c r="U214" s="14"/>
      <c r="V214" s="14"/>
      <c r="W214" s="14"/>
      <c r="X214" s="18"/>
      <c r="Y214" s="18"/>
      <c r="Z214" s="18"/>
      <c r="AA214" s="18"/>
      <c r="AB214" s="6"/>
      <c r="AC214" s="26">
        <v>254</v>
      </c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>
        <f t="shared" si="97"/>
        <v>0</v>
      </c>
      <c r="BI214" s="77" t="s">
        <v>1666</v>
      </c>
      <c r="BJ214" s="77" t="s">
        <v>1666</v>
      </c>
      <c r="BO214" s="78"/>
      <c r="BU214" s="77" t="s">
        <v>1666</v>
      </c>
      <c r="CF214" s="77" t="s">
        <v>1666</v>
      </c>
      <c r="CL214" s="77" t="s">
        <v>1666</v>
      </c>
    </row>
    <row r="215" spans="1:92" x14ac:dyDescent="0.25">
      <c r="A215" s="22">
        <v>213</v>
      </c>
      <c r="B215" s="23">
        <v>210</v>
      </c>
      <c r="C215" s="24" t="s">
        <v>14</v>
      </c>
      <c r="D215" s="53" t="s">
        <v>1423</v>
      </c>
      <c r="E215" s="23">
        <v>409779</v>
      </c>
      <c r="F215" s="23">
        <v>40490</v>
      </c>
      <c r="G215" s="24" t="s">
        <v>1424</v>
      </c>
      <c r="H215" s="71" t="str">
        <f t="shared" si="96"/>
        <v>100508-40490</v>
      </c>
      <c r="I215" s="23">
        <v>100508</v>
      </c>
      <c r="J215" s="24" t="s">
        <v>1421</v>
      </c>
      <c r="K215" s="24" t="s">
        <v>19</v>
      </c>
      <c r="L215" s="24" t="s">
        <v>1425</v>
      </c>
      <c r="M215" s="24" t="s">
        <v>21</v>
      </c>
      <c r="N215" s="25">
        <v>45108</v>
      </c>
      <c r="O215" s="25">
        <v>45473</v>
      </c>
      <c r="P215" s="10"/>
      <c r="Q215" s="10"/>
      <c r="R215" s="10"/>
      <c r="S215" s="11"/>
      <c r="T215" s="14" t="e">
        <f>VLOOKUP(E215,#REF!,12,FALSE)</f>
        <v>#REF!</v>
      </c>
      <c r="U215" s="14"/>
      <c r="V215" s="14" t="e">
        <f>VLOOKUP(E215,#REF!,14,FALSE)</f>
        <v>#REF!</v>
      </c>
      <c r="W215" s="14"/>
      <c r="X215" s="18"/>
      <c r="Y215" s="18"/>
      <c r="Z215" s="18">
        <v>79.64</v>
      </c>
      <c r="AA215" s="18" t="s">
        <v>1671</v>
      </c>
      <c r="AB215" s="6"/>
      <c r="AC215" s="26">
        <v>106</v>
      </c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>
        <f t="shared" si="97"/>
        <v>0</v>
      </c>
      <c r="BI215" s="6">
        <f t="shared" ref="BI215:BI220" si="117">Z215</f>
        <v>79.64</v>
      </c>
      <c r="BJ215" s="6">
        <f t="shared" ref="BJ215:BJ222" si="118">ROUNDUP(((BI215/0.805)-0.02),2)</f>
        <v>98.92</v>
      </c>
      <c r="BL215" s="48">
        <f>VLOOKUP(H215,[1]NOI!F:K,6,FALSE)*-1</f>
        <v>-9.7899999999999991</v>
      </c>
      <c r="BM215" s="6">
        <f t="shared" si="98"/>
        <v>89.13</v>
      </c>
      <c r="BN215" s="6">
        <f t="shared" si="99"/>
        <v>19.28</v>
      </c>
      <c r="BO215" s="82">
        <f t="shared" si="100"/>
        <v>0.19490497371613424</v>
      </c>
      <c r="BP215" s="6">
        <f t="shared" ref="BP215:BP222" si="119">BI215*AC215</f>
        <v>8441.84</v>
      </c>
      <c r="BQ215" s="6">
        <f t="shared" ref="BQ215:BQ222" si="120">(BJ215+BK215)*AC215</f>
        <v>10485.52</v>
      </c>
      <c r="BU215" s="6">
        <f t="shared" ref="BU215:BU222" si="121">ROUNDUP(((BI215/0.765)-0.02),2)</f>
        <v>104.09</v>
      </c>
      <c r="BW215" s="48">
        <f t="shared" ref="BW215:BW220" si="122">BL215</f>
        <v>-9.7899999999999991</v>
      </c>
      <c r="BX215" s="6">
        <f t="shared" ref="BX215:BX222" si="123">BU215+BV215+BW215</f>
        <v>94.300000000000011</v>
      </c>
      <c r="BY215" s="6">
        <f t="shared" ref="BY215:BY222" si="124">(BU215+BV215)-BI215</f>
        <v>24.450000000000003</v>
      </c>
      <c r="BZ215" s="82">
        <f t="shared" ref="BZ215:BZ222" si="125">((BU215+BV215)-BI215)/(BU215+BV215)</f>
        <v>0.23489288116053417</v>
      </c>
      <c r="CA215" s="6">
        <f t="shared" ref="CA215:CA222" si="126">(BI215*AC215)</f>
        <v>8441.84</v>
      </c>
      <c r="CB215" s="6">
        <f t="shared" ref="CB215:CB222" si="127">(BU215+BV215)*AC215</f>
        <v>11033.54</v>
      </c>
      <c r="CF215" s="82"/>
      <c r="CG215" s="6">
        <f t="shared" ref="CG215:CG222" si="128">BI215*BH215</f>
        <v>0</v>
      </c>
      <c r="CH215" s="6">
        <f t="shared" ref="CH215:CH222" si="129">(BJ215+BK215)*BH215</f>
        <v>0</v>
      </c>
      <c r="CL215" s="82"/>
      <c r="CM215" s="6">
        <f t="shared" ref="CM215:CM222" si="130">BI215*BH215</f>
        <v>0</v>
      </c>
      <c r="CN215" s="6">
        <f t="shared" ref="CN215:CN222" si="131">(BU215+BV215)*BH215</f>
        <v>0</v>
      </c>
    </row>
    <row r="216" spans="1:92" x14ac:dyDescent="0.25">
      <c r="A216" s="22">
        <v>214</v>
      </c>
      <c r="B216" s="23">
        <v>211</v>
      </c>
      <c r="C216" s="24" t="s">
        <v>14</v>
      </c>
      <c r="D216" s="53" t="s">
        <v>1426</v>
      </c>
      <c r="E216" s="23">
        <v>409780</v>
      </c>
      <c r="F216" s="23">
        <v>40497</v>
      </c>
      <c r="G216" s="24" t="s">
        <v>1427</v>
      </c>
      <c r="H216" s="71" t="str">
        <f t="shared" si="96"/>
        <v>100508-40497</v>
      </c>
      <c r="I216" s="23">
        <v>100508</v>
      </c>
      <c r="J216" s="24" t="s">
        <v>1421</v>
      </c>
      <c r="K216" s="24" t="s">
        <v>19</v>
      </c>
      <c r="L216" s="24" t="s">
        <v>1227</v>
      </c>
      <c r="M216" s="24" t="s">
        <v>21</v>
      </c>
      <c r="N216" s="25">
        <v>45108</v>
      </c>
      <c r="O216" s="25">
        <v>45473</v>
      </c>
      <c r="P216" s="10"/>
      <c r="Q216" s="10"/>
      <c r="R216" s="10"/>
      <c r="S216" s="11"/>
      <c r="T216" s="14" t="e">
        <f>VLOOKUP(E216,#REF!,12,FALSE)</f>
        <v>#REF!</v>
      </c>
      <c r="U216" s="14"/>
      <c r="V216" s="14" t="e">
        <f>VLOOKUP(E216,#REF!,14,FALSE)</f>
        <v>#REF!</v>
      </c>
      <c r="W216" s="14"/>
      <c r="X216" s="18"/>
      <c r="Y216" s="18"/>
      <c r="Z216" s="18">
        <v>62.42</v>
      </c>
      <c r="AA216" s="18" t="s">
        <v>1671</v>
      </c>
      <c r="AB216" s="6"/>
      <c r="AC216" s="26">
        <v>100</v>
      </c>
      <c r="AD216" s="26"/>
      <c r="AE216" s="26"/>
      <c r="AF216" s="26">
        <v>10</v>
      </c>
      <c r="AG216" s="26"/>
      <c r="AH216" s="26"/>
      <c r="AI216" s="26"/>
      <c r="AJ216" s="26"/>
      <c r="AK216" s="26"/>
      <c r="AL216" s="26"/>
      <c r="AM216" s="26"/>
      <c r="AN216" s="26"/>
      <c r="AO216" s="26">
        <v>36</v>
      </c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>
        <f t="shared" si="97"/>
        <v>46</v>
      </c>
      <c r="BI216" s="6">
        <f t="shared" si="117"/>
        <v>62.42</v>
      </c>
      <c r="BJ216" s="6">
        <f t="shared" si="118"/>
        <v>77.53</v>
      </c>
      <c r="BL216" s="48">
        <f>VLOOKUP(H216,[1]NOI!F:K,6,FALSE)*-1</f>
        <v>-7.53</v>
      </c>
      <c r="BM216" s="6">
        <f t="shared" si="98"/>
        <v>70</v>
      </c>
      <c r="BN216" s="6">
        <f t="shared" si="99"/>
        <v>15.11</v>
      </c>
      <c r="BO216" s="82">
        <f t="shared" si="100"/>
        <v>0.19489229975493355</v>
      </c>
      <c r="BP216" s="6">
        <f t="shared" si="119"/>
        <v>6242</v>
      </c>
      <c r="BQ216" s="6">
        <f t="shared" si="120"/>
        <v>7753</v>
      </c>
      <c r="BU216" s="6">
        <f t="shared" si="121"/>
        <v>81.58</v>
      </c>
      <c r="BW216" s="48">
        <f t="shared" si="122"/>
        <v>-7.53</v>
      </c>
      <c r="BX216" s="6">
        <f t="shared" si="123"/>
        <v>74.05</v>
      </c>
      <c r="BY216" s="6">
        <f t="shared" si="124"/>
        <v>19.159999999999997</v>
      </c>
      <c r="BZ216" s="82">
        <f t="shared" si="125"/>
        <v>0.23486148565824955</v>
      </c>
      <c r="CA216" s="6">
        <f t="shared" si="126"/>
        <v>6242</v>
      </c>
      <c r="CB216" s="6">
        <f t="shared" si="127"/>
        <v>8158</v>
      </c>
      <c r="CF216" s="82"/>
      <c r="CG216" s="6">
        <f t="shared" si="128"/>
        <v>2871.32</v>
      </c>
      <c r="CH216" s="6">
        <f t="shared" si="129"/>
        <v>3566.38</v>
      </c>
      <c r="CL216" s="82"/>
      <c r="CM216" s="6">
        <f t="shared" si="130"/>
        <v>2871.32</v>
      </c>
      <c r="CN216" s="6">
        <f t="shared" si="131"/>
        <v>3752.68</v>
      </c>
    </row>
    <row r="217" spans="1:92" x14ac:dyDescent="0.25">
      <c r="A217" s="22">
        <v>215</v>
      </c>
      <c r="B217" s="23">
        <v>212</v>
      </c>
      <c r="C217" s="24" t="s">
        <v>14</v>
      </c>
      <c r="D217" s="53" t="s">
        <v>1428</v>
      </c>
      <c r="E217" s="23">
        <v>406340</v>
      </c>
      <c r="F217" s="23">
        <v>40928</v>
      </c>
      <c r="G217" s="24" t="s">
        <v>1429</v>
      </c>
      <c r="H217" s="71" t="str">
        <f t="shared" si="96"/>
        <v>100508-40928</v>
      </c>
      <c r="I217" s="23">
        <v>100508</v>
      </c>
      <c r="J217" s="24" t="s">
        <v>1421</v>
      </c>
      <c r="K217" s="24" t="s">
        <v>19</v>
      </c>
      <c r="L217" s="24" t="s">
        <v>1030</v>
      </c>
      <c r="M217" s="24" t="s">
        <v>21</v>
      </c>
      <c r="N217" s="25">
        <v>45108</v>
      </c>
      <c r="O217" s="25">
        <v>45473</v>
      </c>
      <c r="P217" s="10"/>
      <c r="Q217" s="10"/>
      <c r="R217" s="10"/>
      <c r="S217" s="11"/>
      <c r="T217" s="14" t="e">
        <f>VLOOKUP(E217,#REF!,12,FALSE)</f>
        <v>#REF!</v>
      </c>
      <c r="U217" s="14"/>
      <c r="V217" s="14" t="e">
        <f>VLOOKUP(E217,#REF!,14,FALSE)</f>
        <v>#REF!</v>
      </c>
      <c r="W217" s="14"/>
      <c r="X217" s="18"/>
      <c r="Y217" s="18"/>
      <c r="Z217" s="18">
        <v>95.76</v>
      </c>
      <c r="AA217" s="18" t="s">
        <v>1671</v>
      </c>
      <c r="AB217" s="6"/>
      <c r="AC217" s="26">
        <v>1262</v>
      </c>
      <c r="AD217" s="26"/>
      <c r="AE217" s="26">
        <v>16</v>
      </c>
      <c r="AF217" s="26">
        <v>20</v>
      </c>
      <c r="AG217" s="26">
        <v>7</v>
      </c>
      <c r="AH217" s="26">
        <v>41</v>
      </c>
      <c r="AI217" s="26">
        <v>176</v>
      </c>
      <c r="AJ217" s="26"/>
      <c r="AK217" s="26"/>
      <c r="AL217" s="26">
        <v>73</v>
      </c>
      <c r="AM217" s="26"/>
      <c r="AN217" s="26">
        <v>33</v>
      </c>
      <c r="AO217" s="26"/>
      <c r="AP217" s="26"/>
      <c r="AQ217" s="26">
        <v>311</v>
      </c>
      <c r="AR217" s="26"/>
      <c r="AS217" s="26"/>
      <c r="AT217" s="26"/>
      <c r="AU217" s="26"/>
      <c r="AV217" s="26">
        <v>6</v>
      </c>
      <c r="AW217" s="26"/>
      <c r="AX217" s="26">
        <v>41</v>
      </c>
      <c r="AY217" s="26">
        <v>95</v>
      </c>
      <c r="AZ217" s="26"/>
      <c r="BA217" s="26"/>
      <c r="BB217" s="26"/>
      <c r="BC217" s="26"/>
      <c r="BD217" s="26"/>
      <c r="BE217" s="26"/>
      <c r="BF217" s="26"/>
      <c r="BG217" s="26"/>
      <c r="BH217" s="26">
        <f t="shared" si="97"/>
        <v>819</v>
      </c>
      <c r="BI217" s="6">
        <f t="shared" si="117"/>
        <v>95.76</v>
      </c>
      <c r="BJ217" s="6">
        <f t="shared" si="118"/>
        <v>118.94000000000001</v>
      </c>
      <c r="BL217" s="48">
        <f>VLOOKUP(H217,[1]NOI!F:K,6,FALSE)*-1</f>
        <v>-20.27</v>
      </c>
      <c r="BM217" s="6">
        <f t="shared" si="98"/>
        <v>98.670000000000016</v>
      </c>
      <c r="BN217" s="6">
        <f t="shared" si="99"/>
        <v>23.180000000000007</v>
      </c>
      <c r="BO217" s="82">
        <f t="shared" si="100"/>
        <v>0.19488817891373805</v>
      </c>
      <c r="BP217" s="6">
        <f t="shared" si="119"/>
        <v>120849.12000000001</v>
      </c>
      <c r="BQ217" s="6">
        <f t="shared" si="120"/>
        <v>150102.28000000003</v>
      </c>
      <c r="BU217" s="6">
        <f t="shared" si="121"/>
        <v>125.16000000000001</v>
      </c>
      <c r="BW217" s="48">
        <f t="shared" si="122"/>
        <v>-20.27</v>
      </c>
      <c r="BX217" s="6">
        <f t="shared" si="123"/>
        <v>104.89000000000001</v>
      </c>
      <c r="BY217" s="6">
        <f t="shared" si="124"/>
        <v>29.400000000000006</v>
      </c>
      <c r="BZ217" s="82">
        <f t="shared" si="125"/>
        <v>0.23489932885906042</v>
      </c>
      <c r="CA217" s="6">
        <f t="shared" si="126"/>
        <v>120849.12000000001</v>
      </c>
      <c r="CB217" s="6">
        <f t="shared" si="127"/>
        <v>157951.92000000001</v>
      </c>
      <c r="CF217" s="82"/>
      <c r="CG217" s="6">
        <f t="shared" si="128"/>
        <v>78427.44</v>
      </c>
      <c r="CH217" s="6">
        <f t="shared" si="129"/>
        <v>97411.860000000015</v>
      </c>
      <c r="CL217" s="82"/>
      <c r="CM217" s="6">
        <f t="shared" si="130"/>
        <v>78427.44</v>
      </c>
      <c r="CN217" s="6">
        <f t="shared" si="131"/>
        <v>102506.04000000001</v>
      </c>
    </row>
    <row r="218" spans="1:92" x14ac:dyDescent="0.25">
      <c r="A218" s="22">
        <v>216</v>
      </c>
      <c r="B218" s="23">
        <v>213</v>
      </c>
      <c r="C218" s="24" t="s">
        <v>14</v>
      </c>
      <c r="D218" s="53" t="s">
        <v>1430</v>
      </c>
      <c r="E218" s="23">
        <v>406919</v>
      </c>
      <c r="F218" s="23">
        <v>51039</v>
      </c>
      <c r="G218" s="24" t="s">
        <v>1431</v>
      </c>
      <c r="H218" s="71" t="str">
        <f t="shared" si="96"/>
        <v>100508-51039</v>
      </c>
      <c r="I218" s="23">
        <v>100508</v>
      </c>
      <c r="J218" s="24" t="s">
        <v>1421</v>
      </c>
      <c r="K218" s="24" t="s">
        <v>19</v>
      </c>
      <c r="L218" s="24" t="s">
        <v>1432</v>
      </c>
      <c r="M218" s="24" t="s">
        <v>21</v>
      </c>
      <c r="N218" s="25">
        <v>45108</v>
      </c>
      <c r="O218" s="25">
        <v>45473</v>
      </c>
      <c r="P218" s="10"/>
      <c r="Q218" s="10"/>
      <c r="R218" s="10"/>
      <c r="S218" s="11"/>
      <c r="T218" s="14" t="e">
        <f>VLOOKUP(E218,#REF!,12,FALSE)</f>
        <v>#REF!</v>
      </c>
      <c r="U218" s="14"/>
      <c r="V218" s="14" t="e">
        <f>VLOOKUP(E218,#REF!,14,FALSE)</f>
        <v>#REF!</v>
      </c>
      <c r="W218" s="14"/>
      <c r="X218" s="18"/>
      <c r="Y218" s="18"/>
      <c r="Z218" s="18">
        <v>73.44</v>
      </c>
      <c r="AA218" s="18" t="s">
        <v>1671</v>
      </c>
      <c r="AB218" s="6"/>
      <c r="AC218" s="26">
        <v>367</v>
      </c>
      <c r="AD218" s="26">
        <v>38</v>
      </c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>
        <v>80</v>
      </c>
      <c r="AP218" s="26"/>
      <c r="AQ218" s="26">
        <v>19</v>
      </c>
      <c r="AR218" s="26">
        <v>9</v>
      </c>
      <c r="AS218" s="26"/>
      <c r="AT218" s="26"/>
      <c r="AU218" s="26"/>
      <c r="AV218" s="26"/>
      <c r="AW218" s="26"/>
      <c r="AX218" s="26"/>
      <c r="AY218" s="26"/>
      <c r="AZ218" s="26"/>
      <c r="BA218" s="26"/>
      <c r="BB218" s="26">
        <v>5</v>
      </c>
      <c r="BC218" s="26"/>
      <c r="BD218" s="26"/>
      <c r="BE218" s="26"/>
      <c r="BF218" s="26">
        <v>6</v>
      </c>
      <c r="BG218" s="26"/>
      <c r="BH218" s="26">
        <f t="shared" si="97"/>
        <v>157</v>
      </c>
      <c r="BI218" s="6">
        <f t="shared" si="117"/>
        <v>73.44</v>
      </c>
      <c r="BJ218" s="6">
        <f t="shared" si="118"/>
        <v>91.210000000000008</v>
      </c>
      <c r="BL218" s="48">
        <f>VLOOKUP(H218,[1]NOI!F:K,6,FALSE)*-1</f>
        <v>-9.5</v>
      </c>
      <c r="BM218" s="6">
        <f t="shared" si="98"/>
        <v>81.710000000000008</v>
      </c>
      <c r="BN218" s="6">
        <f t="shared" si="99"/>
        <v>17.77000000000001</v>
      </c>
      <c r="BO218" s="82">
        <f t="shared" si="100"/>
        <v>0.19482512882359401</v>
      </c>
      <c r="BP218" s="6">
        <f t="shared" si="119"/>
        <v>26952.48</v>
      </c>
      <c r="BQ218" s="6">
        <f t="shared" si="120"/>
        <v>33474.07</v>
      </c>
      <c r="BU218" s="6">
        <f t="shared" si="121"/>
        <v>95.98</v>
      </c>
      <c r="BW218" s="48">
        <f t="shared" si="122"/>
        <v>-9.5</v>
      </c>
      <c r="BX218" s="6">
        <f t="shared" si="123"/>
        <v>86.48</v>
      </c>
      <c r="BY218" s="6">
        <f t="shared" si="124"/>
        <v>22.540000000000006</v>
      </c>
      <c r="BZ218" s="82">
        <f t="shared" si="125"/>
        <v>0.23484059178995631</v>
      </c>
      <c r="CA218" s="6">
        <f t="shared" si="126"/>
        <v>26952.48</v>
      </c>
      <c r="CB218" s="6">
        <f t="shared" si="127"/>
        <v>35224.660000000003</v>
      </c>
      <c r="CF218" s="82"/>
      <c r="CG218" s="6">
        <f t="shared" si="128"/>
        <v>11530.08</v>
      </c>
      <c r="CH218" s="6">
        <f t="shared" si="129"/>
        <v>14319.970000000001</v>
      </c>
      <c r="CL218" s="82"/>
      <c r="CM218" s="6">
        <f t="shared" si="130"/>
        <v>11530.08</v>
      </c>
      <c r="CN218" s="6">
        <f t="shared" si="131"/>
        <v>15068.86</v>
      </c>
    </row>
    <row r="219" spans="1:92" x14ac:dyDescent="0.25">
      <c r="A219" s="22">
        <v>217</v>
      </c>
      <c r="B219" s="23">
        <v>214</v>
      </c>
      <c r="C219" s="24" t="s">
        <v>14</v>
      </c>
      <c r="D219" s="53" t="s">
        <v>1433</v>
      </c>
      <c r="E219" s="23">
        <v>409765</v>
      </c>
      <c r="F219" s="23">
        <v>41927</v>
      </c>
      <c r="G219" s="24" t="s">
        <v>1434</v>
      </c>
      <c r="H219" s="71" t="str">
        <f t="shared" si="96"/>
        <v>100508-41927</v>
      </c>
      <c r="I219" s="23">
        <v>100508</v>
      </c>
      <c r="J219" s="24" t="s">
        <v>1421</v>
      </c>
      <c r="K219" s="24" t="s">
        <v>19</v>
      </c>
      <c r="L219" s="24" t="s">
        <v>1030</v>
      </c>
      <c r="M219" s="24" t="s">
        <v>21</v>
      </c>
      <c r="N219" s="25">
        <v>45108</v>
      </c>
      <c r="O219" s="25">
        <v>45473</v>
      </c>
      <c r="P219" s="10"/>
      <c r="Q219" s="10"/>
      <c r="R219" s="10"/>
      <c r="S219" s="11"/>
      <c r="T219" s="14" t="e">
        <f>VLOOKUP(E219,#REF!,12,FALSE)</f>
        <v>#REF!</v>
      </c>
      <c r="U219" s="14"/>
      <c r="V219" s="14" t="e">
        <f>VLOOKUP(E219,#REF!,14,FALSE)</f>
        <v>#REF!</v>
      </c>
      <c r="W219" s="14"/>
      <c r="X219" s="18"/>
      <c r="Y219" s="18"/>
      <c r="Z219" s="18">
        <v>88.29</v>
      </c>
      <c r="AA219" s="18" t="s">
        <v>1671</v>
      </c>
      <c r="AB219" s="6"/>
      <c r="AC219" s="26">
        <v>200</v>
      </c>
      <c r="AD219" s="26">
        <v>39</v>
      </c>
      <c r="AE219" s="26"/>
      <c r="AF219" s="26">
        <v>43</v>
      </c>
      <c r="AG219" s="26"/>
      <c r="AH219" s="26">
        <v>2</v>
      </c>
      <c r="AI219" s="26">
        <v>39</v>
      </c>
      <c r="AJ219" s="26"/>
      <c r="AK219" s="26"/>
      <c r="AL219" s="26">
        <v>1</v>
      </c>
      <c r="AM219" s="26"/>
      <c r="AN219" s="26"/>
      <c r="AO219" s="26"/>
      <c r="AP219" s="26"/>
      <c r="AQ219" s="26">
        <v>4</v>
      </c>
      <c r="AR219" s="26">
        <v>20</v>
      </c>
      <c r="AS219" s="26"/>
      <c r="AT219" s="26"/>
      <c r="AU219" s="26"/>
      <c r="AV219" s="26"/>
      <c r="AW219" s="26"/>
      <c r="AX219" s="26">
        <v>6</v>
      </c>
      <c r="AY219" s="26"/>
      <c r="AZ219" s="26"/>
      <c r="BA219" s="26"/>
      <c r="BB219" s="26"/>
      <c r="BC219" s="26"/>
      <c r="BD219" s="26"/>
      <c r="BE219" s="26"/>
      <c r="BF219" s="26">
        <v>6</v>
      </c>
      <c r="BG219" s="26">
        <v>1</v>
      </c>
      <c r="BH219" s="26">
        <f t="shared" si="97"/>
        <v>161</v>
      </c>
      <c r="BI219" s="6">
        <f t="shared" si="117"/>
        <v>88.29</v>
      </c>
      <c r="BJ219" s="6">
        <f t="shared" si="118"/>
        <v>109.66000000000001</v>
      </c>
      <c r="BL219" s="48">
        <f>VLOOKUP(H219,[1]NOI!F:K,6,FALSE)*-1</f>
        <v>-24.44</v>
      </c>
      <c r="BM219" s="6">
        <f t="shared" si="98"/>
        <v>85.220000000000013</v>
      </c>
      <c r="BN219" s="6">
        <f t="shared" si="99"/>
        <v>21.370000000000005</v>
      </c>
      <c r="BO219" s="82">
        <f t="shared" si="100"/>
        <v>0.19487506839321542</v>
      </c>
      <c r="BP219" s="6">
        <f t="shared" si="119"/>
        <v>17658</v>
      </c>
      <c r="BQ219" s="6">
        <f t="shared" si="120"/>
        <v>21932.000000000004</v>
      </c>
      <c r="BU219" s="6">
        <f t="shared" si="121"/>
        <v>115.4</v>
      </c>
      <c r="BW219" s="48">
        <f t="shared" si="122"/>
        <v>-24.44</v>
      </c>
      <c r="BX219" s="6">
        <f t="shared" si="123"/>
        <v>90.960000000000008</v>
      </c>
      <c r="BY219" s="6">
        <f t="shared" si="124"/>
        <v>27.11</v>
      </c>
      <c r="BZ219" s="82">
        <f t="shared" si="125"/>
        <v>0.23492201039861349</v>
      </c>
      <c r="CA219" s="6">
        <f t="shared" si="126"/>
        <v>17658</v>
      </c>
      <c r="CB219" s="6">
        <f t="shared" si="127"/>
        <v>23080</v>
      </c>
      <c r="CF219" s="82"/>
      <c r="CG219" s="6">
        <f t="shared" si="128"/>
        <v>14214.69</v>
      </c>
      <c r="CH219" s="6">
        <f t="shared" si="129"/>
        <v>17655.260000000002</v>
      </c>
      <c r="CL219" s="82"/>
      <c r="CM219" s="6">
        <f t="shared" si="130"/>
        <v>14214.69</v>
      </c>
      <c r="CN219" s="6">
        <f t="shared" si="131"/>
        <v>18579.400000000001</v>
      </c>
    </row>
    <row r="220" spans="1:92" x14ac:dyDescent="0.25">
      <c r="A220" s="22">
        <v>218</v>
      </c>
      <c r="B220" s="23">
        <v>215</v>
      </c>
      <c r="C220" s="24" t="s">
        <v>14</v>
      </c>
      <c r="D220" s="53" t="s">
        <v>1435</v>
      </c>
      <c r="E220" s="23">
        <v>410088</v>
      </c>
      <c r="F220" s="23">
        <v>40265</v>
      </c>
      <c r="G220" s="24" t="s">
        <v>1436</v>
      </c>
      <c r="H220" s="71" t="str">
        <f t="shared" si="96"/>
        <v>100508-40265</v>
      </c>
      <c r="I220" s="23">
        <v>100508</v>
      </c>
      <c r="J220" s="24" t="s">
        <v>1421</v>
      </c>
      <c r="K220" s="24" t="s">
        <v>19</v>
      </c>
      <c r="L220" s="24" t="s">
        <v>1437</v>
      </c>
      <c r="M220" s="24" t="s">
        <v>21</v>
      </c>
      <c r="N220" s="25">
        <v>45108</v>
      </c>
      <c r="O220" s="25">
        <v>45473</v>
      </c>
      <c r="P220" s="10"/>
      <c r="Q220" s="10"/>
      <c r="R220" s="10"/>
      <c r="S220" s="11"/>
      <c r="T220" s="14" t="e">
        <f>VLOOKUP(E220,#REF!,12,FALSE)</f>
        <v>#REF!</v>
      </c>
      <c r="U220" s="14"/>
      <c r="V220" s="14" t="e">
        <f>VLOOKUP(E220,#REF!,14,FALSE)</f>
        <v>#REF!</v>
      </c>
      <c r="W220" s="14"/>
      <c r="X220" s="18"/>
      <c r="Y220" s="18"/>
      <c r="Z220" s="18">
        <v>124.47</v>
      </c>
      <c r="AA220" s="18" t="s">
        <v>1671</v>
      </c>
      <c r="AB220" s="6"/>
      <c r="AC220" s="26">
        <v>167</v>
      </c>
      <c r="AD220" s="26"/>
      <c r="AE220" s="26"/>
      <c r="AF220" s="26">
        <v>6</v>
      </c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>
        <v>1</v>
      </c>
      <c r="AS220" s="26"/>
      <c r="AT220" s="26"/>
      <c r="AU220" s="26"/>
      <c r="AV220" s="26"/>
      <c r="AW220" s="26">
        <v>76</v>
      </c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>
        <f t="shared" si="97"/>
        <v>83</v>
      </c>
      <c r="BI220" s="6">
        <f t="shared" si="117"/>
        <v>124.47</v>
      </c>
      <c r="BJ220" s="6">
        <f t="shared" si="118"/>
        <v>154.60999999999999</v>
      </c>
      <c r="BL220" s="48">
        <f>VLOOKUP(H220,[1]NOI!F:K,6,FALSE)*-1</f>
        <v>-18.62</v>
      </c>
      <c r="BM220" s="6">
        <f t="shared" si="98"/>
        <v>135.98999999999998</v>
      </c>
      <c r="BN220" s="6">
        <f t="shared" si="99"/>
        <v>30.139999999999986</v>
      </c>
      <c r="BO220" s="82">
        <f t="shared" si="100"/>
        <v>0.19494211241187498</v>
      </c>
      <c r="BP220" s="6">
        <f t="shared" si="119"/>
        <v>20786.490000000002</v>
      </c>
      <c r="BQ220" s="6">
        <f t="shared" si="120"/>
        <v>25819.87</v>
      </c>
      <c r="BU220" s="6">
        <f t="shared" si="121"/>
        <v>162.69</v>
      </c>
      <c r="BW220" s="48">
        <f t="shared" si="122"/>
        <v>-18.62</v>
      </c>
      <c r="BX220" s="6">
        <f t="shared" si="123"/>
        <v>144.07</v>
      </c>
      <c r="BY220" s="6">
        <f t="shared" si="124"/>
        <v>38.22</v>
      </c>
      <c r="BZ220" s="82">
        <f t="shared" si="125"/>
        <v>0.23492531808961828</v>
      </c>
      <c r="CA220" s="6">
        <f t="shared" si="126"/>
        <v>20786.490000000002</v>
      </c>
      <c r="CB220" s="6">
        <f t="shared" si="127"/>
        <v>27169.23</v>
      </c>
      <c r="CF220" s="82"/>
      <c r="CG220" s="6">
        <f t="shared" si="128"/>
        <v>10331.01</v>
      </c>
      <c r="CH220" s="6">
        <f t="shared" si="129"/>
        <v>12832.63</v>
      </c>
      <c r="CL220" s="82"/>
      <c r="CM220" s="6">
        <f t="shared" si="130"/>
        <v>10331.01</v>
      </c>
      <c r="CN220" s="6">
        <f t="shared" si="131"/>
        <v>13503.27</v>
      </c>
    </row>
    <row r="221" spans="1:92" x14ac:dyDescent="0.25">
      <c r="A221" s="22">
        <v>219</v>
      </c>
      <c r="B221" s="23">
        <v>216</v>
      </c>
      <c r="C221" s="24" t="s">
        <v>14</v>
      </c>
      <c r="D221" s="53" t="s">
        <v>1438</v>
      </c>
      <c r="E221" s="23">
        <v>102365</v>
      </c>
      <c r="F221" s="23">
        <v>6070</v>
      </c>
      <c r="G221" s="24" t="s">
        <v>1440</v>
      </c>
      <c r="H221" s="71" t="str">
        <f t="shared" si="96"/>
        <v>100509-6070</v>
      </c>
      <c r="I221" s="23">
        <v>100509</v>
      </c>
      <c r="J221" s="24" t="s">
        <v>1439</v>
      </c>
      <c r="K221" s="24" t="s">
        <v>19</v>
      </c>
      <c r="L221" s="24" t="s">
        <v>1441</v>
      </c>
      <c r="M221" s="24" t="s">
        <v>21</v>
      </c>
      <c r="N221" s="25">
        <v>45108</v>
      </c>
      <c r="O221" s="25">
        <v>45473</v>
      </c>
      <c r="P221" s="10"/>
      <c r="Q221" s="10"/>
      <c r="R221" s="10"/>
      <c r="S221" s="11"/>
      <c r="T221" s="14" t="e">
        <f>VLOOKUP(E221,#REF!,12,FALSE)</f>
        <v>#REF!</v>
      </c>
      <c r="U221" s="14">
        <v>1</v>
      </c>
      <c r="V221" s="14"/>
      <c r="W221" s="14"/>
      <c r="X221" s="18"/>
      <c r="Y221" s="18"/>
      <c r="Z221" s="18"/>
      <c r="AA221" s="18"/>
      <c r="AB221" s="6"/>
      <c r="AC221" s="26">
        <v>3487</v>
      </c>
      <c r="AD221" s="26"/>
      <c r="AE221" s="26"/>
      <c r="AF221" s="26"/>
      <c r="AG221" s="26">
        <v>10</v>
      </c>
      <c r="AH221" s="26">
        <v>127</v>
      </c>
      <c r="AI221" s="26">
        <v>6</v>
      </c>
      <c r="AJ221" s="26">
        <v>9</v>
      </c>
      <c r="AK221" s="26"/>
      <c r="AL221" s="26">
        <v>15</v>
      </c>
      <c r="AM221" s="26"/>
      <c r="AN221" s="26"/>
      <c r="AO221" s="26"/>
      <c r="AP221" s="26">
        <v>37</v>
      </c>
      <c r="AQ221" s="26">
        <v>44</v>
      </c>
      <c r="AR221" s="26">
        <v>216</v>
      </c>
      <c r="AS221" s="26">
        <v>262</v>
      </c>
      <c r="AT221" s="26">
        <v>48</v>
      </c>
      <c r="AU221" s="26">
        <v>8</v>
      </c>
      <c r="AV221" s="26">
        <v>6</v>
      </c>
      <c r="AW221" s="26"/>
      <c r="AX221" s="26"/>
      <c r="AY221" s="26"/>
      <c r="AZ221" s="26">
        <v>6</v>
      </c>
      <c r="BA221" s="26">
        <v>12</v>
      </c>
      <c r="BB221" s="26">
        <v>38</v>
      </c>
      <c r="BC221" s="26">
        <v>6</v>
      </c>
      <c r="BD221" s="26"/>
      <c r="BE221" s="26"/>
      <c r="BF221" s="26"/>
      <c r="BG221" s="26">
        <v>202</v>
      </c>
      <c r="BH221" s="26">
        <f t="shared" si="97"/>
        <v>1052</v>
      </c>
      <c r="BI221" s="6" t="e">
        <f>T221+U221</f>
        <v>#REF!</v>
      </c>
      <c r="BJ221" s="6" t="e">
        <f t="shared" si="118"/>
        <v>#REF!</v>
      </c>
      <c r="BM221" s="6" t="e">
        <f t="shared" si="98"/>
        <v>#REF!</v>
      </c>
      <c r="BN221" s="6" t="e">
        <f t="shared" si="99"/>
        <v>#REF!</v>
      </c>
      <c r="BO221" s="82" t="e">
        <f t="shared" si="100"/>
        <v>#REF!</v>
      </c>
      <c r="BP221" s="6" t="e">
        <f t="shared" si="119"/>
        <v>#REF!</v>
      </c>
      <c r="BQ221" s="6" t="e">
        <f t="shared" si="120"/>
        <v>#REF!</v>
      </c>
      <c r="BU221" s="6" t="e">
        <f t="shared" si="121"/>
        <v>#REF!</v>
      </c>
      <c r="BX221" s="6" t="e">
        <f t="shared" si="123"/>
        <v>#REF!</v>
      </c>
      <c r="BY221" s="6" t="e">
        <f t="shared" si="124"/>
        <v>#REF!</v>
      </c>
      <c r="BZ221" s="82" t="e">
        <f t="shared" si="125"/>
        <v>#REF!</v>
      </c>
      <c r="CA221" s="6" t="e">
        <f t="shared" si="126"/>
        <v>#REF!</v>
      </c>
      <c r="CB221" s="6" t="e">
        <f t="shared" si="127"/>
        <v>#REF!</v>
      </c>
      <c r="CF221" s="82"/>
      <c r="CG221" s="6" t="e">
        <f t="shared" si="128"/>
        <v>#REF!</v>
      </c>
      <c r="CH221" s="6" t="e">
        <f t="shared" si="129"/>
        <v>#REF!</v>
      </c>
      <c r="CL221" s="82"/>
      <c r="CM221" s="6" t="e">
        <f t="shared" si="130"/>
        <v>#REF!</v>
      </c>
      <c r="CN221" s="6" t="e">
        <f t="shared" si="131"/>
        <v>#REF!</v>
      </c>
    </row>
    <row r="222" spans="1:92" x14ac:dyDescent="0.25">
      <c r="A222" s="22">
        <v>220</v>
      </c>
      <c r="B222" s="23">
        <v>217</v>
      </c>
      <c r="C222" s="24" t="s">
        <v>14</v>
      </c>
      <c r="D222" s="53" t="s">
        <v>1442</v>
      </c>
      <c r="E222" s="23">
        <v>134729</v>
      </c>
      <c r="F222" s="23">
        <v>19000</v>
      </c>
      <c r="G222" s="24" t="s">
        <v>1443</v>
      </c>
      <c r="H222" s="71" t="str">
        <f t="shared" si="96"/>
        <v>100509-19000</v>
      </c>
      <c r="I222" s="23">
        <v>100509</v>
      </c>
      <c r="J222" s="24" t="s">
        <v>1439</v>
      </c>
      <c r="K222" s="24" t="s">
        <v>19</v>
      </c>
      <c r="L222" s="24" t="s">
        <v>1444</v>
      </c>
      <c r="M222" s="24" t="s">
        <v>21</v>
      </c>
      <c r="N222" s="25">
        <v>45108</v>
      </c>
      <c r="O222" s="25">
        <v>45473</v>
      </c>
      <c r="P222" s="10"/>
      <c r="Q222" s="10"/>
      <c r="R222" s="10"/>
      <c r="S222" s="11"/>
      <c r="T222" s="14" t="e">
        <f>VLOOKUP(E222,#REF!,12,FALSE)</f>
        <v>#REF!</v>
      </c>
      <c r="U222" s="14">
        <v>1</v>
      </c>
      <c r="V222" s="14"/>
      <c r="W222" s="14"/>
      <c r="X222" s="18"/>
      <c r="Y222" s="18"/>
      <c r="Z222" s="18"/>
      <c r="AA222" s="18"/>
      <c r="AB222" s="6"/>
      <c r="AC222" s="26">
        <v>883</v>
      </c>
      <c r="AD222" s="26">
        <v>117</v>
      </c>
      <c r="AE222" s="26">
        <v>11</v>
      </c>
      <c r="AF222" s="26"/>
      <c r="AG222" s="26"/>
      <c r="AH222" s="26">
        <v>34</v>
      </c>
      <c r="AI222" s="26">
        <v>8</v>
      </c>
      <c r="AJ222" s="26">
        <v>4</v>
      </c>
      <c r="AK222" s="26"/>
      <c r="AL222" s="26">
        <v>60</v>
      </c>
      <c r="AM222" s="26"/>
      <c r="AN222" s="26"/>
      <c r="AO222" s="26"/>
      <c r="AP222" s="26">
        <v>2</v>
      </c>
      <c r="AQ222" s="26"/>
      <c r="AR222" s="26">
        <v>2</v>
      </c>
      <c r="AS222" s="26"/>
      <c r="AT222" s="26"/>
      <c r="AU222" s="26">
        <v>12</v>
      </c>
      <c r="AV222" s="26"/>
      <c r="AW222" s="26"/>
      <c r="AX222" s="26">
        <v>1</v>
      </c>
      <c r="AY222" s="26"/>
      <c r="AZ222" s="26"/>
      <c r="BA222" s="26"/>
      <c r="BB222" s="26"/>
      <c r="BC222" s="26"/>
      <c r="BD222" s="26"/>
      <c r="BE222" s="26"/>
      <c r="BF222" s="26"/>
      <c r="BG222" s="26"/>
      <c r="BH222" s="26">
        <f t="shared" si="97"/>
        <v>251</v>
      </c>
      <c r="BI222" s="6" t="e">
        <f>T222+U222</f>
        <v>#REF!</v>
      </c>
      <c r="BJ222" s="6" t="e">
        <f t="shared" si="118"/>
        <v>#REF!</v>
      </c>
      <c r="BM222" s="6" t="e">
        <f t="shared" si="98"/>
        <v>#REF!</v>
      </c>
      <c r="BN222" s="6" t="e">
        <f t="shared" si="99"/>
        <v>#REF!</v>
      </c>
      <c r="BO222" s="82" t="e">
        <f t="shared" si="100"/>
        <v>#REF!</v>
      </c>
      <c r="BP222" s="6" t="e">
        <f t="shared" si="119"/>
        <v>#REF!</v>
      </c>
      <c r="BQ222" s="6" t="e">
        <f t="shared" si="120"/>
        <v>#REF!</v>
      </c>
      <c r="BU222" s="6" t="e">
        <f t="shared" si="121"/>
        <v>#REF!</v>
      </c>
      <c r="BX222" s="6" t="e">
        <f t="shared" si="123"/>
        <v>#REF!</v>
      </c>
      <c r="BY222" s="6" t="e">
        <f t="shared" si="124"/>
        <v>#REF!</v>
      </c>
      <c r="BZ222" s="82" t="e">
        <f t="shared" si="125"/>
        <v>#REF!</v>
      </c>
      <c r="CA222" s="6" t="e">
        <f t="shared" si="126"/>
        <v>#REF!</v>
      </c>
      <c r="CB222" s="6" t="e">
        <f t="shared" si="127"/>
        <v>#REF!</v>
      </c>
      <c r="CF222" s="82"/>
      <c r="CG222" s="6" t="e">
        <f t="shared" si="128"/>
        <v>#REF!</v>
      </c>
      <c r="CH222" s="6" t="e">
        <f t="shared" si="129"/>
        <v>#REF!</v>
      </c>
      <c r="CL222" s="82"/>
      <c r="CM222" s="6" t="e">
        <f t="shared" si="130"/>
        <v>#REF!</v>
      </c>
      <c r="CN222" s="6" t="e">
        <f t="shared" si="131"/>
        <v>#REF!</v>
      </c>
    </row>
    <row r="223" spans="1:92" x14ac:dyDescent="0.25">
      <c r="A223" s="22">
        <v>221</v>
      </c>
      <c r="B223" s="23">
        <v>218</v>
      </c>
      <c r="C223" s="24" t="s">
        <v>14</v>
      </c>
      <c r="D223" s="53" t="s">
        <v>1445</v>
      </c>
      <c r="E223" s="23">
        <v>134731</v>
      </c>
      <c r="F223" s="23">
        <v>6075</v>
      </c>
      <c r="G223" s="24" t="s">
        <v>1446</v>
      </c>
      <c r="H223" s="71" t="str">
        <f t="shared" si="96"/>
        <v>100509-6075</v>
      </c>
      <c r="I223" s="23">
        <v>100509</v>
      </c>
      <c r="J223" s="24" t="s">
        <v>1439</v>
      </c>
      <c r="K223" s="24" t="s">
        <v>19</v>
      </c>
      <c r="L223" s="24" t="s">
        <v>1447</v>
      </c>
      <c r="M223" s="24" t="s">
        <v>21</v>
      </c>
      <c r="N223" s="25">
        <v>45108</v>
      </c>
      <c r="O223" s="25">
        <v>45473</v>
      </c>
      <c r="P223" s="10"/>
      <c r="Q223" s="10"/>
      <c r="R223" s="10"/>
      <c r="S223" s="11"/>
      <c r="T223" s="14"/>
      <c r="U223" s="14"/>
      <c r="V223" s="14"/>
      <c r="W223" s="14"/>
      <c r="X223" s="18"/>
      <c r="Y223" s="18"/>
      <c r="Z223" s="18"/>
      <c r="AA223" s="18"/>
      <c r="AB223" s="6"/>
      <c r="AC223" s="26">
        <v>828</v>
      </c>
      <c r="AD223" s="26"/>
      <c r="AE223" s="26"/>
      <c r="AF223" s="26"/>
      <c r="AG223" s="26"/>
      <c r="AH223" s="26"/>
      <c r="AI223" s="26"/>
      <c r="AJ223" s="26">
        <v>2</v>
      </c>
      <c r="AK223" s="26"/>
      <c r="AL223" s="26">
        <v>2</v>
      </c>
      <c r="AM223" s="26"/>
      <c r="AN223" s="26"/>
      <c r="AO223" s="26"/>
      <c r="AP223" s="26"/>
      <c r="AQ223" s="26">
        <v>38</v>
      </c>
      <c r="AR223" s="26">
        <v>15</v>
      </c>
      <c r="AS223" s="26"/>
      <c r="AT223" s="26"/>
      <c r="AU223" s="26"/>
      <c r="AV223" s="26"/>
      <c r="AW223" s="26"/>
      <c r="AX223" s="26"/>
      <c r="AY223" s="26"/>
      <c r="AZ223" s="26"/>
      <c r="BA223" s="26">
        <v>8</v>
      </c>
      <c r="BB223" s="26"/>
      <c r="BC223" s="26"/>
      <c r="BD223" s="26"/>
      <c r="BE223" s="26"/>
      <c r="BF223" s="26">
        <v>24</v>
      </c>
      <c r="BG223" s="26"/>
      <c r="BH223" s="26">
        <f t="shared" si="97"/>
        <v>89</v>
      </c>
      <c r="BI223" s="77" t="s">
        <v>1666</v>
      </c>
      <c r="BJ223" s="77" t="s">
        <v>1666</v>
      </c>
      <c r="BO223" s="78"/>
      <c r="BU223" s="77" t="s">
        <v>1666</v>
      </c>
      <c r="CF223" s="77" t="s">
        <v>1666</v>
      </c>
      <c r="CL223" s="77" t="s">
        <v>1666</v>
      </c>
    </row>
    <row r="224" spans="1:92" x14ac:dyDescent="0.25">
      <c r="A224" s="22"/>
      <c r="B224" s="23">
        <v>218</v>
      </c>
      <c r="C224" s="67" t="s">
        <v>836</v>
      </c>
      <c r="D224" s="53" t="s">
        <v>1445</v>
      </c>
      <c r="E224" s="23">
        <v>149389</v>
      </c>
      <c r="F224" s="23">
        <v>7505</v>
      </c>
      <c r="G224" s="24" t="s">
        <v>1446</v>
      </c>
      <c r="H224" s="71" t="str">
        <f t="shared" si="96"/>
        <v>100509-7505</v>
      </c>
      <c r="I224" s="23">
        <v>100509</v>
      </c>
      <c r="J224" s="24" t="s">
        <v>1439</v>
      </c>
      <c r="K224" s="24" t="s">
        <v>19</v>
      </c>
      <c r="L224" s="67" t="s">
        <v>1456</v>
      </c>
      <c r="M224" s="24"/>
      <c r="N224" s="25"/>
      <c r="O224" s="25"/>
      <c r="P224" s="10"/>
      <c r="Q224" s="10"/>
      <c r="R224" s="10"/>
      <c r="S224" s="11"/>
      <c r="T224" s="14">
        <v>44.75</v>
      </c>
      <c r="U224" s="14">
        <v>1</v>
      </c>
      <c r="V224" s="14"/>
      <c r="W224" s="14"/>
      <c r="X224" s="18"/>
      <c r="Y224" s="18"/>
      <c r="Z224" s="18"/>
      <c r="AA224" s="18"/>
      <c r="AB224" s="6"/>
      <c r="AC224" s="26">
        <v>828</v>
      </c>
      <c r="AD224" s="26"/>
      <c r="AE224" s="26"/>
      <c r="AF224" s="26"/>
      <c r="AG224" s="26"/>
      <c r="AH224" s="26"/>
      <c r="AI224" s="26"/>
      <c r="AJ224" s="26">
        <v>6</v>
      </c>
      <c r="AK224" s="26"/>
      <c r="AL224" s="26"/>
      <c r="AM224" s="26"/>
      <c r="AN224" s="26"/>
      <c r="AO224" s="26"/>
      <c r="AP224" s="26"/>
      <c r="AQ224" s="26"/>
      <c r="AR224" s="26">
        <v>41</v>
      </c>
      <c r="AS224" s="26"/>
      <c r="AT224" s="26"/>
      <c r="AU224" s="26"/>
      <c r="AV224" s="26"/>
      <c r="AW224" s="26">
        <v>160</v>
      </c>
      <c r="AX224" s="26">
        <v>10</v>
      </c>
      <c r="AY224" s="26"/>
      <c r="AZ224" s="26"/>
      <c r="BA224" s="26"/>
      <c r="BB224" s="26">
        <v>4</v>
      </c>
      <c r="BC224" s="26"/>
      <c r="BD224" s="26"/>
      <c r="BE224" s="26"/>
      <c r="BF224" s="26"/>
      <c r="BG224" s="26"/>
      <c r="BH224" s="26">
        <f t="shared" si="97"/>
        <v>221</v>
      </c>
      <c r="BI224" s="6">
        <f>T224+U224</f>
        <v>45.75</v>
      </c>
      <c r="BJ224" s="6">
        <f t="shared" ref="BJ224:BJ226" si="132">ROUNDUP(((BI224/0.805)-0.02),2)</f>
        <v>56.82</v>
      </c>
      <c r="BM224" s="6">
        <f t="shared" si="98"/>
        <v>56.82</v>
      </c>
      <c r="BN224" s="6">
        <f t="shared" si="99"/>
        <v>11.07</v>
      </c>
      <c r="BO224" s="82">
        <f t="shared" si="100"/>
        <v>0.19482576557550157</v>
      </c>
      <c r="BP224" s="6">
        <f>BI224*AC224</f>
        <v>37881</v>
      </c>
      <c r="BQ224" s="6">
        <f>(BJ224+BK224)*AC224</f>
        <v>47046.96</v>
      </c>
      <c r="BU224" s="6">
        <f t="shared" ref="BU224:BU226" si="133">ROUNDUP(((BI224/0.765)-0.02),2)</f>
        <v>59.79</v>
      </c>
      <c r="BX224" s="6">
        <f t="shared" ref="BX224:BX226" si="134">BU224+BV224+BW224</f>
        <v>59.79</v>
      </c>
      <c r="BY224" s="6">
        <f t="shared" ref="BY224:BY226" si="135">(BU224+BV224)-BI224</f>
        <v>14.04</v>
      </c>
      <c r="BZ224" s="82">
        <f t="shared" ref="BZ224:BZ226" si="136">((BU224+BV224)-BI224)/(BU224+BV224)</f>
        <v>0.23482187656798795</v>
      </c>
      <c r="CA224" s="6">
        <f>(BI224*AC224)</f>
        <v>37881</v>
      </c>
      <c r="CB224" s="6">
        <f>(BU224+BV224)*AC224</f>
        <v>49506.12</v>
      </c>
      <c r="CF224" s="82"/>
      <c r="CG224" s="6">
        <f t="shared" ref="CG224:CG226" si="137">BI224*BH224</f>
        <v>10110.75</v>
      </c>
      <c r="CH224" s="6">
        <f t="shared" ref="CH224:CH226" si="138">(BJ224+BK224)*BH224</f>
        <v>12557.22</v>
      </c>
      <c r="CL224" s="82"/>
      <c r="CM224" s="6">
        <f t="shared" ref="CM224:CM226" si="139">BI224*BH224</f>
        <v>10110.75</v>
      </c>
      <c r="CN224" s="6">
        <f t="shared" ref="CN224:CN226" si="140">(BU224+BV224)*BH224</f>
        <v>13213.59</v>
      </c>
    </row>
    <row r="225" spans="1:92" x14ac:dyDescent="0.25">
      <c r="A225" s="22">
        <v>222</v>
      </c>
      <c r="B225" s="23">
        <v>219</v>
      </c>
      <c r="C225" s="24" t="s">
        <v>14</v>
      </c>
      <c r="D225" s="53" t="s">
        <v>1448</v>
      </c>
      <c r="E225" s="23">
        <v>139661</v>
      </c>
      <c r="F225" s="23">
        <v>7787</v>
      </c>
      <c r="G225" s="24" t="s">
        <v>1449</v>
      </c>
      <c r="H225" s="71" t="str">
        <f t="shared" si="96"/>
        <v>100509-7787</v>
      </c>
      <c r="I225" s="23">
        <v>100509</v>
      </c>
      <c r="J225" s="24" t="s">
        <v>1439</v>
      </c>
      <c r="K225" s="24" t="s">
        <v>19</v>
      </c>
      <c r="L225" s="24" t="s">
        <v>1450</v>
      </c>
      <c r="M225" s="24" t="s">
        <v>21</v>
      </c>
      <c r="N225" s="25">
        <v>45108</v>
      </c>
      <c r="O225" s="25">
        <v>45473</v>
      </c>
      <c r="P225" s="10"/>
      <c r="Q225" s="10"/>
      <c r="R225" s="10"/>
      <c r="S225" s="11"/>
      <c r="T225" s="14" t="e">
        <f>VLOOKUP(E225,#REF!,12,FALSE)</f>
        <v>#REF!</v>
      </c>
      <c r="U225" s="14">
        <v>1</v>
      </c>
      <c r="V225" s="14"/>
      <c r="W225" s="14"/>
      <c r="X225" s="18"/>
      <c r="Y225" s="18"/>
      <c r="Z225" s="18"/>
      <c r="AA225" s="18"/>
      <c r="AB225" s="6"/>
      <c r="AC225" s="26">
        <v>1080</v>
      </c>
      <c r="AD225" s="26"/>
      <c r="AE225" s="26">
        <v>3</v>
      </c>
      <c r="AF225" s="26">
        <v>11</v>
      </c>
      <c r="AG225" s="26">
        <v>7</v>
      </c>
      <c r="AH225" s="26"/>
      <c r="AI225" s="26">
        <v>173</v>
      </c>
      <c r="AJ225" s="26">
        <v>92</v>
      </c>
      <c r="AK225" s="26"/>
      <c r="AL225" s="26">
        <v>38</v>
      </c>
      <c r="AM225" s="26">
        <v>383</v>
      </c>
      <c r="AN225" s="26"/>
      <c r="AO225" s="26">
        <v>206</v>
      </c>
      <c r="AP225" s="26"/>
      <c r="AQ225" s="26"/>
      <c r="AR225" s="26">
        <v>82</v>
      </c>
      <c r="AS225" s="26"/>
      <c r="AT225" s="26"/>
      <c r="AU225" s="26">
        <v>15</v>
      </c>
      <c r="AV225" s="26"/>
      <c r="AW225" s="26"/>
      <c r="AX225" s="26">
        <v>1</v>
      </c>
      <c r="AY225" s="26"/>
      <c r="AZ225" s="26"/>
      <c r="BA225" s="26"/>
      <c r="BB225" s="26"/>
      <c r="BC225" s="26"/>
      <c r="BD225" s="26">
        <v>51</v>
      </c>
      <c r="BE225" s="26"/>
      <c r="BF225" s="26">
        <v>130</v>
      </c>
      <c r="BG225" s="26"/>
      <c r="BH225" s="26">
        <f t="shared" si="97"/>
        <v>1192</v>
      </c>
      <c r="BI225" s="6" t="e">
        <f>T225+U225</f>
        <v>#REF!</v>
      </c>
      <c r="BJ225" s="6" t="e">
        <f t="shared" si="132"/>
        <v>#REF!</v>
      </c>
      <c r="BM225" s="6" t="e">
        <f t="shared" si="98"/>
        <v>#REF!</v>
      </c>
      <c r="BN225" s="6" t="e">
        <f t="shared" si="99"/>
        <v>#REF!</v>
      </c>
      <c r="BO225" s="82" t="e">
        <f t="shared" si="100"/>
        <v>#REF!</v>
      </c>
      <c r="BP225" s="6" t="e">
        <f>BI225*AC225</f>
        <v>#REF!</v>
      </c>
      <c r="BQ225" s="6" t="e">
        <f>(BJ225+BK225)*AC225</f>
        <v>#REF!</v>
      </c>
      <c r="BU225" s="6" t="e">
        <f t="shared" si="133"/>
        <v>#REF!</v>
      </c>
      <c r="BX225" s="6" t="e">
        <f t="shared" si="134"/>
        <v>#REF!</v>
      </c>
      <c r="BY225" s="6" t="e">
        <f t="shared" si="135"/>
        <v>#REF!</v>
      </c>
      <c r="BZ225" s="82" t="e">
        <f t="shared" si="136"/>
        <v>#REF!</v>
      </c>
      <c r="CA225" s="6" t="e">
        <f>(BI225*AC225)</f>
        <v>#REF!</v>
      </c>
      <c r="CB225" s="6" t="e">
        <f>(BU225+BV225)*AC225</f>
        <v>#REF!</v>
      </c>
      <c r="CF225" s="82"/>
      <c r="CG225" s="6" t="e">
        <f t="shared" si="137"/>
        <v>#REF!</v>
      </c>
      <c r="CH225" s="6" t="e">
        <f t="shared" si="138"/>
        <v>#REF!</v>
      </c>
      <c r="CL225" s="82"/>
      <c r="CM225" s="6" t="e">
        <f t="shared" si="139"/>
        <v>#REF!</v>
      </c>
      <c r="CN225" s="6" t="e">
        <f t="shared" si="140"/>
        <v>#REF!</v>
      </c>
    </row>
    <row r="226" spans="1:92" x14ac:dyDescent="0.25">
      <c r="A226" s="22">
        <v>223</v>
      </c>
      <c r="B226" s="23">
        <v>220</v>
      </c>
      <c r="C226" s="24" t="s">
        <v>14</v>
      </c>
      <c r="D226" s="53" t="s">
        <v>1451</v>
      </c>
      <c r="E226" s="23">
        <v>139662</v>
      </c>
      <c r="F226" s="23">
        <v>7786</v>
      </c>
      <c r="G226" s="24" t="s">
        <v>1452</v>
      </c>
      <c r="H226" s="71" t="str">
        <f t="shared" si="96"/>
        <v>100509-7786</v>
      </c>
      <c r="I226" s="23">
        <v>100509</v>
      </c>
      <c r="J226" s="24" t="s">
        <v>1439</v>
      </c>
      <c r="K226" s="24" t="s">
        <v>19</v>
      </c>
      <c r="L226" s="24" t="s">
        <v>1450</v>
      </c>
      <c r="M226" s="24" t="s">
        <v>21</v>
      </c>
      <c r="N226" s="25">
        <v>45108</v>
      </c>
      <c r="O226" s="25">
        <v>45473</v>
      </c>
      <c r="P226" s="10"/>
      <c r="Q226" s="10"/>
      <c r="R226" s="10"/>
      <c r="S226" s="11"/>
      <c r="T226" s="14" t="e">
        <f>VLOOKUP(E226,#REF!,12,FALSE)</f>
        <v>#REF!</v>
      </c>
      <c r="U226" s="14">
        <v>1</v>
      </c>
      <c r="V226" s="14"/>
      <c r="W226" s="14"/>
      <c r="X226" s="18"/>
      <c r="Y226" s="18"/>
      <c r="Z226" s="18"/>
      <c r="AA226" s="18"/>
      <c r="AB226" s="6"/>
      <c r="AC226" s="26">
        <v>2363</v>
      </c>
      <c r="AD226" s="26">
        <v>153</v>
      </c>
      <c r="AE226" s="26">
        <v>228</v>
      </c>
      <c r="AF226" s="26">
        <v>21</v>
      </c>
      <c r="AG226" s="26">
        <v>7</v>
      </c>
      <c r="AH226" s="26"/>
      <c r="AI226" s="26">
        <v>214</v>
      </c>
      <c r="AJ226" s="26">
        <v>58</v>
      </c>
      <c r="AK226" s="26"/>
      <c r="AL226" s="26">
        <v>32</v>
      </c>
      <c r="AM226" s="26">
        <v>512</v>
      </c>
      <c r="AN226" s="26"/>
      <c r="AO226" s="26">
        <v>349</v>
      </c>
      <c r="AP226" s="26"/>
      <c r="AQ226" s="26"/>
      <c r="AR226" s="26">
        <v>81</v>
      </c>
      <c r="AS226" s="26"/>
      <c r="AT226" s="26"/>
      <c r="AU226" s="26">
        <v>39</v>
      </c>
      <c r="AV226" s="26"/>
      <c r="AW226" s="26"/>
      <c r="AX226" s="26">
        <v>6</v>
      </c>
      <c r="AY226" s="26">
        <v>59</v>
      </c>
      <c r="AZ226" s="26">
        <v>4</v>
      </c>
      <c r="BA226" s="26"/>
      <c r="BB226" s="26"/>
      <c r="BC226" s="26"/>
      <c r="BD226" s="26">
        <v>98</v>
      </c>
      <c r="BE226" s="26"/>
      <c r="BF226" s="26">
        <v>134</v>
      </c>
      <c r="BG226" s="26"/>
      <c r="BH226" s="26">
        <f t="shared" si="97"/>
        <v>1995</v>
      </c>
      <c r="BI226" s="6" t="e">
        <f>T226+U226</f>
        <v>#REF!</v>
      </c>
      <c r="BJ226" s="6" t="e">
        <f t="shared" si="132"/>
        <v>#REF!</v>
      </c>
      <c r="BM226" s="6" t="e">
        <f t="shared" si="98"/>
        <v>#REF!</v>
      </c>
      <c r="BN226" s="6" t="e">
        <f t="shared" si="99"/>
        <v>#REF!</v>
      </c>
      <c r="BO226" s="82" t="e">
        <f t="shared" si="100"/>
        <v>#REF!</v>
      </c>
      <c r="BP226" s="6" t="e">
        <f>BI226*AC226</f>
        <v>#REF!</v>
      </c>
      <c r="BQ226" s="6" t="e">
        <f>(BJ226+BK226)*AC226</f>
        <v>#REF!</v>
      </c>
      <c r="BU226" s="6" t="e">
        <f t="shared" si="133"/>
        <v>#REF!</v>
      </c>
      <c r="BX226" s="6" t="e">
        <f t="shared" si="134"/>
        <v>#REF!</v>
      </c>
      <c r="BY226" s="6" t="e">
        <f t="shared" si="135"/>
        <v>#REF!</v>
      </c>
      <c r="BZ226" s="82" t="e">
        <f t="shared" si="136"/>
        <v>#REF!</v>
      </c>
      <c r="CA226" s="6" t="e">
        <f>(BI226*AC226)</f>
        <v>#REF!</v>
      </c>
      <c r="CB226" s="6" t="e">
        <f>(BU226+BV226)*AC226</f>
        <v>#REF!</v>
      </c>
      <c r="CF226" s="82"/>
      <c r="CG226" s="6" t="e">
        <f t="shared" si="137"/>
        <v>#REF!</v>
      </c>
      <c r="CH226" s="6" t="e">
        <f t="shared" si="138"/>
        <v>#REF!</v>
      </c>
      <c r="CL226" s="82"/>
      <c r="CM226" s="6" t="e">
        <f t="shared" si="139"/>
        <v>#REF!</v>
      </c>
      <c r="CN226" s="6" t="e">
        <f t="shared" si="140"/>
        <v>#REF!</v>
      </c>
    </row>
    <row r="227" spans="1:92" x14ac:dyDescent="0.25">
      <c r="A227" s="22">
        <v>224</v>
      </c>
      <c r="B227" s="23">
        <v>221</v>
      </c>
      <c r="C227" s="24" t="s">
        <v>14</v>
      </c>
      <c r="D227" s="53" t="s">
        <v>1453</v>
      </c>
      <c r="E227" s="24" t="s">
        <v>838</v>
      </c>
      <c r="F227" s="67"/>
      <c r="G227" s="24"/>
      <c r="H227" s="71" t="str">
        <f t="shared" si="96"/>
        <v>-</v>
      </c>
      <c r="I227" s="23"/>
      <c r="J227" s="24"/>
      <c r="K227" s="24"/>
      <c r="L227" s="24" t="s">
        <v>15</v>
      </c>
      <c r="M227" s="24" t="s">
        <v>21</v>
      </c>
      <c r="N227" s="25">
        <v>45108</v>
      </c>
      <c r="O227" s="25">
        <v>45473</v>
      </c>
      <c r="P227" s="10"/>
      <c r="Q227" s="10"/>
      <c r="R227" s="10"/>
      <c r="S227" s="11"/>
      <c r="T227" s="14"/>
      <c r="U227" s="14"/>
      <c r="V227" s="14"/>
      <c r="W227" s="14"/>
      <c r="X227" s="18"/>
      <c r="Y227" s="18"/>
      <c r="Z227" s="18"/>
      <c r="AA227" s="18"/>
      <c r="AB227" s="6"/>
      <c r="AC227" s="26">
        <v>105</v>
      </c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>
        <f t="shared" si="97"/>
        <v>0</v>
      </c>
      <c r="BI227" s="77" t="s">
        <v>1666</v>
      </c>
      <c r="BJ227" s="77" t="s">
        <v>1666</v>
      </c>
      <c r="BO227" s="78"/>
      <c r="BU227" s="77" t="s">
        <v>1666</v>
      </c>
      <c r="CF227" s="77" t="s">
        <v>1666</v>
      </c>
      <c r="CL227" s="77" t="s">
        <v>1666</v>
      </c>
    </row>
    <row r="228" spans="1:92" x14ac:dyDescent="0.25">
      <c r="A228" s="22">
        <v>225</v>
      </c>
      <c r="B228" s="23">
        <v>222</v>
      </c>
      <c r="C228" s="24" t="s">
        <v>14</v>
      </c>
      <c r="D228" s="53" t="s">
        <v>1454</v>
      </c>
      <c r="E228" s="23">
        <v>149384</v>
      </c>
      <c r="F228" s="23">
        <v>7501</v>
      </c>
      <c r="G228" s="24" t="s">
        <v>1455</v>
      </c>
      <c r="H228" s="71" t="str">
        <f t="shared" si="96"/>
        <v>100509-7501</v>
      </c>
      <c r="I228" s="23">
        <v>100509</v>
      </c>
      <c r="J228" s="24" t="s">
        <v>1439</v>
      </c>
      <c r="K228" s="24" t="s">
        <v>19</v>
      </c>
      <c r="L228" s="24" t="s">
        <v>1456</v>
      </c>
      <c r="M228" s="24" t="s">
        <v>21</v>
      </c>
      <c r="N228" s="25">
        <v>45108</v>
      </c>
      <c r="O228" s="25">
        <v>45473</v>
      </c>
      <c r="P228" s="10"/>
      <c r="Q228" s="10"/>
      <c r="R228" s="10"/>
      <c r="S228" s="11"/>
      <c r="T228" s="14" t="e">
        <f>VLOOKUP(E228,#REF!,12,FALSE)</f>
        <v>#REF!</v>
      </c>
      <c r="U228" s="14">
        <v>1</v>
      </c>
      <c r="V228" s="14"/>
      <c r="W228" s="14"/>
      <c r="X228" s="18"/>
      <c r="Y228" s="18"/>
      <c r="Z228" s="18"/>
      <c r="AA228" s="18"/>
      <c r="AB228" s="6"/>
      <c r="AC228" s="26">
        <v>423</v>
      </c>
      <c r="AD228" s="26">
        <v>106</v>
      </c>
      <c r="AE228" s="26">
        <v>6</v>
      </c>
      <c r="AF228" s="26">
        <v>12</v>
      </c>
      <c r="AG228" s="26">
        <v>112</v>
      </c>
      <c r="AH228" s="26"/>
      <c r="AI228" s="26">
        <v>75</v>
      </c>
      <c r="AJ228" s="26">
        <v>107</v>
      </c>
      <c r="AK228" s="26"/>
      <c r="AL228" s="26">
        <v>27</v>
      </c>
      <c r="AM228" s="26"/>
      <c r="AN228" s="26"/>
      <c r="AO228" s="26"/>
      <c r="AP228" s="26"/>
      <c r="AQ228" s="26"/>
      <c r="AR228" s="26">
        <v>31</v>
      </c>
      <c r="AS228" s="26"/>
      <c r="AT228" s="26"/>
      <c r="AU228" s="26">
        <v>7</v>
      </c>
      <c r="AV228" s="26"/>
      <c r="AW228" s="26"/>
      <c r="AX228" s="26"/>
      <c r="AY228" s="26"/>
      <c r="AZ228" s="26"/>
      <c r="BA228" s="26">
        <v>27</v>
      </c>
      <c r="BB228" s="26"/>
      <c r="BC228" s="26"/>
      <c r="BD228" s="26"/>
      <c r="BE228" s="26"/>
      <c r="BF228" s="26">
        <v>11</v>
      </c>
      <c r="BG228" s="26"/>
      <c r="BH228" s="26">
        <f t="shared" si="97"/>
        <v>521</v>
      </c>
      <c r="BI228" s="6" t="e">
        <f>T228+U228</f>
        <v>#REF!</v>
      </c>
      <c r="BJ228" s="6" t="e">
        <f t="shared" ref="BJ228:BJ286" si="141">ROUNDUP(((BI228/0.805)-0.02),2)</f>
        <v>#REF!</v>
      </c>
      <c r="BM228" s="6" t="e">
        <f t="shared" si="98"/>
        <v>#REF!</v>
      </c>
      <c r="BN228" s="6" t="e">
        <f t="shared" si="99"/>
        <v>#REF!</v>
      </c>
      <c r="BO228" s="82" t="e">
        <f t="shared" si="100"/>
        <v>#REF!</v>
      </c>
      <c r="BP228" s="6" t="e">
        <f t="shared" ref="BP228:BP286" si="142">BI228*AC228</f>
        <v>#REF!</v>
      </c>
      <c r="BQ228" s="6" t="e">
        <f t="shared" ref="BQ228:BQ286" si="143">(BJ228+BK228)*AC228</f>
        <v>#REF!</v>
      </c>
      <c r="BU228" s="6" t="e">
        <f t="shared" ref="BU228:BU286" si="144">ROUNDUP(((BI228/0.765)-0.02),2)</f>
        <v>#REF!</v>
      </c>
      <c r="BX228" s="6" t="e">
        <f t="shared" ref="BX228:BX286" si="145">BU228+BV228+BW228</f>
        <v>#REF!</v>
      </c>
      <c r="BY228" s="6" t="e">
        <f t="shared" ref="BY228:BY286" si="146">(BU228+BV228)-BI228</f>
        <v>#REF!</v>
      </c>
      <c r="BZ228" s="82" t="e">
        <f t="shared" ref="BZ228:BZ286" si="147">((BU228+BV228)-BI228)/(BU228+BV228)</f>
        <v>#REF!</v>
      </c>
      <c r="CA228" s="6" t="e">
        <f t="shared" ref="CA228:CA286" si="148">(BI228*AC228)</f>
        <v>#REF!</v>
      </c>
      <c r="CB228" s="6" t="e">
        <f t="shared" ref="CB228:CB286" si="149">(BU228+BV228)*AC228</f>
        <v>#REF!</v>
      </c>
      <c r="CF228" s="82"/>
      <c r="CG228" s="6" t="e">
        <f t="shared" ref="CG228:CG286" si="150">BI228*BH228</f>
        <v>#REF!</v>
      </c>
      <c r="CH228" s="6" t="e">
        <f t="shared" ref="CH228:CH286" si="151">(BJ228+BK228)*BH228</f>
        <v>#REF!</v>
      </c>
      <c r="CL228" s="82"/>
      <c r="CM228" s="6" t="e">
        <f t="shared" ref="CM228:CM286" si="152">BI228*BH228</f>
        <v>#REF!</v>
      </c>
      <c r="CN228" s="6" t="e">
        <f t="shared" ref="CN228:CN286" si="153">(BU228+BV228)*BH228</f>
        <v>#REF!</v>
      </c>
    </row>
    <row r="229" spans="1:92" x14ac:dyDescent="0.25">
      <c r="A229" s="22">
        <v>226</v>
      </c>
      <c r="B229" s="23">
        <v>223</v>
      </c>
      <c r="C229" s="24" t="s">
        <v>14</v>
      </c>
      <c r="D229" s="53" t="s">
        <v>1457</v>
      </c>
      <c r="E229" s="23">
        <v>406112</v>
      </c>
      <c r="F229" s="23">
        <v>99851</v>
      </c>
      <c r="G229" s="24" t="s">
        <v>1458</v>
      </c>
      <c r="H229" s="71" t="str">
        <f t="shared" si="96"/>
        <v>100393-99851</v>
      </c>
      <c r="I229" s="23">
        <v>100393</v>
      </c>
      <c r="J229" s="24" t="s">
        <v>1459</v>
      </c>
      <c r="K229" s="24" t="s">
        <v>19</v>
      </c>
      <c r="L229" s="24" t="s">
        <v>1460</v>
      </c>
      <c r="M229" s="24" t="s">
        <v>21</v>
      </c>
      <c r="N229" s="25">
        <v>45108</v>
      </c>
      <c r="O229" s="25">
        <v>45473</v>
      </c>
      <c r="P229" s="10"/>
      <c r="Q229" s="10"/>
      <c r="R229" s="10"/>
      <c r="S229" s="11"/>
      <c r="T229" s="14"/>
      <c r="U229" s="14"/>
      <c r="V229" s="14">
        <v>70.78</v>
      </c>
      <c r="W229" s="14"/>
      <c r="X229" s="18"/>
      <c r="Y229" s="18"/>
      <c r="Z229" s="18"/>
      <c r="AA229" s="18"/>
      <c r="AB229" s="6"/>
      <c r="AC229" s="26">
        <v>907</v>
      </c>
      <c r="AD229" s="26"/>
      <c r="AE229" s="26"/>
      <c r="AF229" s="26"/>
      <c r="AG229" s="26">
        <v>59</v>
      </c>
      <c r="AH229" s="26"/>
      <c r="AI229" s="26"/>
      <c r="AJ229" s="26">
        <v>3</v>
      </c>
      <c r="AK229" s="26"/>
      <c r="AL229" s="26">
        <v>2</v>
      </c>
      <c r="AM229" s="26"/>
      <c r="AN229" s="26"/>
      <c r="AO229" s="26"/>
      <c r="AP229" s="26"/>
      <c r="AQ229" s="26"/>
      <c r="AR229" s="26"/>
      <c r="AS229" s="26"/>
      <c r="AT229" s="26"/>
      <c r="AU229" s="26">
        <v>183</v>
      </c>
      <c r="AV229" s="26"/>
      <c r="AW229" s="26">
        <v>178</v>
      </c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>
        <f t="shared" si="97"/>
        <v>425</v>
      </c>
      <c r="BI229" s="6">
        <f>V229</f>
        <v>70.78</v>
      </c>
      <c r="BJ229" s="6">
        <f t="shared" si="141"/>
        <v>87.910000000000011</v>
      </c>
      <c r="BL229" s="48">
        <f>VLOOKUP(H229,[1]NOI!F:K,6,FALSE)*-1</f>
        <v>-23.39</v>
      </c>
      <c r="BM229" s="6">
        <f t="shared" si="98"/>
        <v>64.52000000000001</v>
      </c>
      <c r="BN229" s="6">
        <f t="shared" si="99"/>
        <v>17.13000000000001</v>
      </c>
      <c r="BO229" s="82">
        <f t="shared" si="100"/>
        <v>0.19485837788647489</v>
      </c>
      <c r="BP229" s="6">
        <f t="shared" si="142"/>
        <v>64197.46</v>
      </c>
      <c r="BQ229" s="6">
        <f t="shared" si="143"/>
        <v>79734.37000000001</v>
      </c>
      <c r="BU229" s="6">
        <f t="shared" si="144"/>
        <v>92.51</v>
      </c>
      <c r="BW229" s="48">
        <f t="shared" ref="BW229:BW233" si="154">BL229</f>
        <v>-23.39</v>
      </c>
      <c r="BX229" s="6">
        <f t="shared" si="145"/>
        <v>69.12</v>
      </c>
      <c r="BY229" s="6">
        <f t="shared" si="146"/>
        <v>21.730000000000004</v>
      </c>
      <c r="BZ229" s="82">
        <f t="shared" si="147"/>
        <v>0.23489352502432173</v>
      </c>
      <c r="CA229" s="6">
        <f t="shared" si="148"/>
        <v>64197.46</v>
      </c>
      <c r="CB229" s="6">
        <f t="shared" si="149"/>
        <v>83906.57</v>
      </c>
      <c r="CF229" s="82"/>
      <c r="CG229" s="6">
        <f t="shared" si="150"/>
        <v>30081.5</v>
      </c>
      <c r="CH229" s="6">
        <f t="shared" si="151"/>
        <v>37361.750000000007</v>
      </c>
      <c r="CL229" s="82"/>
      <c r="CM229" s="6">
        <f t="shared" si="152"/>
        <v>30081.5</v>
      </c>
      <c r="CN229" s="6">
        <f t="shared" si="153"/>
        <v>39316.75</v>
      </c>
    </row>
    <row r="230" spans="1:92" x14ac:dyDescent="0.25">
      <c r="A230" s="22">
        <v>227</v>
      </c>
      <c r="B230" s="23">
        <v>224</v>
      </c>
      <c r="C230" s="24" t="s">
        <v>14</v>
      </c>
      <c r="D230" s="53" t="s">
        <v>1461</v>
      </c>
      <c r="E230" s="23">
        <v>406899</v>
      </c>
      <c r="F230" s="23">
        <v>99848</v>
      </c>
      <c r="G230" s="24" t="s">
        <v>1462</v>
      </c>
      <c r="H230" s="71" t="str">
        <f t="shared" si="96"/>
        <v>100393-99848</v>
      </c>
      <c r="I230" s="23">
        <v>100393</v>
      </c>
      <c r="J230" s="24" t="s">
        <v>1459</v>
      </c>
      <c r="K230" s="24" t="s">
        <v>19</v>
      </c>
      <c r="L230" s="24" t="s">
        <v>1463</v>
      </c>
      <c r="M230" s="24" t="s">
        <v>21</v>
      </c>
      <c r="N230" s="25">
        <v>45108</v>
      </c>
      <c r="O230" s="25">
        <v>45473</v>
      </c>
      <c r="P230" s="10"/>
      <c r="Q230" s="10"/>
      <c r="R230" s="10"/>
      <c r="S230" s="11"/>
      <c r="T230" s="14"/>
      <c r="U230" s="14"/>
      <c r="V230" s="14">
        <v>70.42</v>
      </c>
      <c r="W230" s="14"/>
      <c r="X230" s="18"/>
      <c r="Y230" s="18"/>
      <c r="Z230" s="18"/>
      <c r="AA230" s="18"/>
      <c r="AB230" s="6"/>
      <c r="AC230" s="26">
        <v>985</v>
      </c>
      <c r="AD230" s="26"/>
      <c r="AE230" s="26"/>
      <c r="AF230" s="26"/>
      <c r="AG230" s="26">
        <v>90</v>
      </c>
      <c r="AH230" s="26"/>
      <c r="AI230" s="26"/>
      <c r="AJ230" s="26">
        <v>2</v>
      </c>
      <c r="AK230" s="26"/>
      <c r="AL230" s="26">
        <v>11</v>
      </c>
      <c r="AM230" s="26"/>
      <c r="AN230" s="26"/>
      <c r="AO230" s="26"/>
      <c r="AP230" s="26"/>
      <c r="AQ230" s="26"/>
      <c r="AR230" s="26"/>
      <c r="AS230" s="26"/>
      <c r="AT230" s="26"/>
      <c r="AU230" s="26">
        <v>22</v>
      </c>
      <c r="AV230" s="26"/>
      <c r="AW230" s="26">
        <v>4</v>
      </c>
      <c r="AX230" s="26"/>
      <c r="AY230" s="26"/>
      <c r="AZ230" s="26"/>
      <c r="BA230" s="26"/>
      <c r="BB230" s="26"/>
      <c r="BC230" s="26"/>
      <c r="BD230" s="26"/>
      <c r="BE230" s="26"/>
      <c r="BF230" s="26">
        <v>33</v>
      </c>
      <c r="BG230" s="26"/>
      <c r="BH230" s="26">
        <f t="shared" si="97"/>
        <v>162</v>
      </c>
      <c r="BI230" s="6">
        <f>V230</f>
        <v>70.42</v>
      </c>
      <c r="BJ230" s="6">
        <f t="shared" si="141"/>
        <v>87.460000000000008</v>
      </c>
      <c r="BL230" s="48">
        <f>VLOOKUP(H230,[1]NOI!F:K,6,FALSE)*-1</f>
        <v>-23.41</v>
      </c>
      <c r="BM230" s="6">
        <f t="shared" si="98"/>
        <v>64.050000000000011</v>
      </c>
      <c r="BN230" s="6">
        <f t="shared" si="99"/>
        <v>17.040000000000006</v>
      </c>
      <c r="BO230" s="82">
        <f t="shared" si="100"/>
        <v>0.19483192316487544</v>
      </c>
      <c r="BP230" s="6">
        <f t="shared" si="142"/>
        <v>69363.7</v>
      </c>
      <c r="BQ230" s="6">
        <f t="shared" si="143"/>
        <v>86148.1</v>
      </c>
      <c r="BU230" s="6">
        <f t="shared" si="144"/>
        <v>92.04</v>
      </c>
      <c r="BW230" s="48">
        <f t="shared" si="154"/>
        <v>-23.41</v>
      </c>
      <c r="BX230" s="6">
        <f t="shared" si="145"/>
        <v>68.63000000000001</v>
      </c>
      <c r="BY230" s="6">
        <f t="shared" si="146"/>
        <v>21.620000000000005</v>
      </c>
      <c r="BZ230" s="82">
        <f t="shared" si="147"/>
        <v>0.23489787049109087</v>
      </c>
      <c r="CA230" s="6">
        <f t="shared" si="148"/>
        <v>69363.7</v>
      </c>
      <c r="CB230" s="6">
        <f t="shared" si="149"/>
        <v>90659.400000000009</v>
      </c>
      <c r="CF230" s="82"/>
      <c r="CG230" s="6">
        <f t="shared" si="150"/>
        <v>11408.04</v>
      </c>
      <c r="CH230" s="6">
        <f t="shared" si="151"/>
        <v>14168.52</v>
      </c>
      <c r="CL230" s="82"/>
      <c r="CM230" s="6">
        <f t="shared" si="152"/>
        <v>11408.04</v>
      </c>
      <c r="CN230" s="6">
        <f t="shared" si="153"/>
        <v>14910.480000000001</v>
      </c>
    </row>
    <row r="231" spans="1:92" x14ac:dyDescent="0.25">
      <c r="A231" s="22">
        <v>228</v>
      </c>
      <c r="B231" s="23">
        <v>225</v>
      </c>
      <c r="C231" s="24" t="s">
        <v>14</v>
      </c>
      <c r="D231" s="53" t="s">
        <v>1464</v>
      </c>
      <c r="E231" s="23">
        <v>403860</v>
      </c>
      <c r="F231" s="23">
        <v>10206</v>
      </c>
      <c r="G231" s="24" t="s">
        <v>1465</v>
      </c>
      <c r="H231" s="71" t="str">
        <f t="shared" si="96"/>
        <v>115101-10206</v>
      </c>
      <c r="I231" s="23">
        <v>115101</v>
      </c>
      <c r="J231" s="24" t="s">
        <v>1466</v>
      </c>
      <c r="K231" s="24" t="s">
        <v>19</v>
      </c>
      <c r="L231" s="24" t="s">
        <v>1467</v>
      </c>
      <c r="M231" s="24" t="s">
        <v>21</v>
      </c>
      <c r="N231" s="25">
        <v>45108</v>
      </c>
      <c r="O231" s="25">
        <v>45473</v>
      </c>
      <c r="P231" s="10"/>
      <c r="Q231" s="10"/>
      <c r="R231" s="10"/>
      <c r="S231" s="11"/>
      <c r="T231" s="14"/>
      <c r="U231" s="14"/>
      <c r="V231" s="14"/>
      <c r="W231" s="14"/>
      <c r="X231" s="18"/>
      <c r="Y231" s="18"/>
      <c r="Z231" s="18">
        <f>VLOOKUP(F231,'[2]NET OFF INVOICE'!C:K,9,FALSE)</f>
        <v>76.452817600000003</v>
      </c>
      <c r="AA231" s="18" t="s">
        <v>1671</v>
      </c>
      <c r="AB231" s="6"/>
      <c r="AC231" s="26">
        <v>5669</v>
      </c>
      <c r="AD231" s="26">
        <v>438</v>
      </c>
      <c r="AE231" s="26">
        <v>145</v>
      </c>
      <c r="AF231" s="26"/>
      <c r="AG231" s="26"/>
      <c r="AH231" s="26"/>
      <c r="AI231" s="26">
        <v>5</v>
      </c>
      <c r="AJ231" s="26">
        <v>80</v>
      </c>
      <c r="AK231" s="26">
        <v>413</v>
      </c>
      <c r="AL231" s="26"/>
      <c r="AM231" s="26">
        <v>306</v>
      </c>
      <c r="AN231" s="26">
        <v>210</v>
      </c>
      <c r="AO231" s="26">
        <v>6</v>
      </c>
      <c r="AP231" s="26"/>
      <c r="AQ231" s="26">
        <v>25</v>
      </c>
      <c r="AR231" s="26"/>
      <c r="AS231" s="26"/>
      <c r="AT231" s="26"/>
      <c r="AU231" s="26">
        <v>417</v>
      </c>
      <c r="AV231" s="26"/>
      <c r="AW231" s="26">
        <v>10</v>
      </c>
      <c r="AX231" s="26">
        <v>9</v>
      </c>
      <c r="AY231" s="26"/>
      <c r="AZ231" s="26">
        <v>76</v>
      </c>
      <c r="BA231" s="26"/>
      <c r="BB231" s="26"/>
      <c r="BC231" s="26"/>
      <c r="BD231" s="26"/>
      <c r="BE231" s="26">
        <v>36</v>
      </c>
      <c r="BF231" s="26"/>
      <c r="BG231" s="26">
        <v>92</v>
      </c>
      <c r="BH231" s="26">
        <f t="shared" si="97"/>
        <v>2268</v>
      </c>
      <c r="BI231" s="6">
        <f>Z231</f>
        <v>76.452817600000003</v>
      </c>
      <c r="BJ231" s="6">
        <f t="shared" si="141"/>
        <v>94.960000000000008</v>
      </c>
      <c r="BL231" s="48">
        <f>VLOOKUP(H231,[1]NOI!F:K,6,FALSE)*-1</f>
        <v>-4.34</v>
      </c>
      <c r="BM231" s="6">
        <f t="shared" si="98"/>
        <v>90.62</v>
      </c>
      <c r="BN231" s="6">
        <f t="shared" si="99"/>
        <v>18.507182400000005</v>
      </c>
      <c r="BO231" s="82">
        <f t="shared" si="100"/>
        <v>0.19489450716090989</v>
      </c>
      <c r="BP231" s="6">
        <f t="shared" si="142"/>
        <v>433411.02297440002</v>
      </c>
      <c r="BQ231" s="6">
        <f t="shared" si="143"/>
        <v>538328.24</v>
      </c>
      <c r="BU231" s="6">
        <f t="shared" si="144"/>
        <v>99.92</v>
      </c>
      <c r="BW231" s="48">
        <f t="shared" si="154"/>
        <v>-4.34</v>
      </c>
      <c r="BX231" s="6">
        <f t="shared" si="145"/>
        <v>95.58</v>
      </c>
      <c r="BY231" s="6">
        <f t="shared" si="146"/>
        <v>23.467182399999999</v>
      </c>
      <c r="BZ231" s="82">
        <f t="shared" si="147"/>
        <v>0.2348597117694155</v>
      </c>
      <c r="CA231" s="6">
        <f t="shared" si="148"/>
        <v>433411.02297440002</v>
      </c>
      <c r="CB231" s="6">
        <f t="shared" si="149"/>
        <v>566446.48</v>
      </c>
      <c r="CF231" s="82"/>
      <c r="CG231" s="6">
        <f t="shared" si="150"/>
        <v>173394.99031680002</v>
      </c>
      <c r="CH231" s="6">
        <f t="shared" si="151"/>
        <v>215369.28000000003</v>
      </c>
      <c r="CL231" s="82"/>
      <c r="CM231" s="6">
        <f t="shared" si="152"/>
        <v>173394.99031680002</v>
      </c>
      <c r="CN231" s="6">
        <f t="shared" si="153"/>
        <v>226618.56</v>
      </c>
    </row>
    <row r="232" spans="1:92" x14ac:dyDescent="0.25">
      <c r="A232" s="22">
        <v>229</v>
      </c>
      <c r="B232" s="23">
        <v>226</v>
      </c>
      <c r="C232" s="24" t="s">
        <v>14</v>
      </c>
      <c r="D232" s="53" t="s">
        <v>1468</v>
      </c>
      <c r="E232" s="23">
        <v>405591</v>
      </c>
      <c r="F232" s="23">
        <v>10102</v>
      </c>
      <c r="G232" s="24" t="s">
        <v>1469</v>
      </c>
      <c r="H232" s="71" t="str">
        <f t="shared" si="96"/>
        <v>115101-10102</v>
      </c>
      <c r="I232" s="23">
        <v>115101</v>
      </c>
      <c r="J232" s="24" t="s">
        <v>1466</v>
      </c>
      <c r="K232" s="24" t="s">
        <v>19</v>
      </c>
      <c r="L232" s="24" t="s">
        <v>1470</v>
      </c>
      <c r="M232" s="24" t="s">
        <v>21</v>
      </c>
      <c r="N232" s="25">
        <v>45108</v>
      </c>
      <c r="O232" s="25">
        <v>45473</v>
      </c>
      <c r="P232" s="10"/>
      <c r="Q232" s="10"/>
      <c r="R232" s="10"/>
      <c r="S232" s="11"/>
      <c r="T232" s="14"/>
      <c r="U232" s="14"/>
      <c r="V232" s="14"/>
      <c r="W232" s="14"/>
      <c r="X232" s="18"/>
      <c r="Y232" s="18"/>
      <c r="Z232" s="18">
        <f>VLOOKUP(F232,'[2]NET OFF INVOICE'!C:K,9,FALSE)</f>
        <v>79.001795599999994</v>
      </c>
      <c r="AA232" s="18" t="s">
        <v>1671</v>
      </c>
      <c r="AB232" s="6"/>
      <c r="AC232" s="26">
        <v>2948</v>
      </c>
      <c r="AD232" s="26">
        <v>778</v>
      </c>
      <c r="AE232" s="26">
        <v>57</v>
      </c>
      <c r="AF232" s="26"/>
      <c r="AG232" s="26"/>
      <c r="AH232" s="26"/>
      <c r="AI232" s="26"/>
      <c r="AJ232" s="26"/>
      <c r="AK232" s="26"/>
      <c r="AL232" s="26"/>
      <c r="AM232" s="26"/>
      <c r="AN232" s="26">
        <v>140</v>
      </c>
      <c r="AO232" s="26">
        <v>6</v>
      </c>
      <c r="AP232" s="26"/>
      <c r="AQ232" s="26">
        <v>232</v>
      </c>
      <c r="AR232" s="26"/>
      <c r="AS232" s="26"/>
      <c r="AT232" s="26"/>
      <c r="AU232" s="26">
        <v>24</v>
      </c>
      <c r="AV232" s="26"/>
      <c r="AW232" s="26">
        <v>58</v>
      </c>
      <c r="AX232" s="26"/>
      <c r="AY232" s="26"/>
      <c r="AZ232" s="26">
        <v>14</v>
      </c>
      <c r="BA232" s="26"/>
      <c r="BB232" s="26"/>
      <c r="BC232" s="26"/>
      <c r="BD232" s="26"/>
      <c r="BE232" s="26"/>
      <c r="BF232" s="26"/>
      <c r="BG232" s="26">
        <v>105</v>
      </c>
      <c r="BH232" s="26">
        <f t="shared" si="97"/>
        <v>1414</v>
      </c>
      <c r="BI232" s="6">
        <f>Z232</f>
        <v>79.001795599999994</v>
      </c>
      <c r="BJ232" s="6">
        <f t="shared" si="141"/>
        <v>98.12</v>
      </c>
      <c r="BL232" s="48">
        <f>VLOOKUP(H232,[1]NOI!F:K,6,FALSE)*-1</f>
        <v>-8.65</v>
      </c>
      <c r="BM232" s="6">
        <f t="shared" si="98"/>
        <v>89.47</v>
      </c>
      <c r="BN232" s="6">
        <f t="shared" si="99"/>
        <v>19.11820440000001</v>
      </c>
      <c r="BO232" s="82">
        <f t="shared" si="100"/>
        <v>0.19484513249082766</v>
      </c>
      <c r="BP232" s="6">
        <f t="shared" si="142"/>
        <v>232897.29342879998</v>
      </c>
      <c r="BQ232" s="6">
        <f t="shared" si="143"/>
        <v>289257.76</v>
      </c>
      <c r="BU232" s="6">
        <f t="shared" si="144"/>
        <v>103.26</v>
      </c>
      <c r="BW232" s="48">
        <f t="shared" si="154"/>
        <v>-8.65</v>
      </c>
      <c r="BX232" s="6">
        <f t="shared" si="145"/>
        <v>94.61</v>
      </c>
      <c r="BY232" s="6">
        <f t="shared" si="146"/>
        <v>24.258204400000011</v>
      </c>
      <c r="BZ232" s="82">
        <f t="shared" si="147"/>
        <v>0.23492353670346708</v>
      </c>
      <c r="CA232" s="6">
        <f t="shared" si="148"/>
        <v>232897.29342879998</v>
      </c>
      <c r="CB232" s="6">
        <f t="shared" si="149"/>
        <v>304410.48000000004</v>
      </c>
      <c r="CF232" s="82"/>
      <c r="CG232" s="6">
        <f t="shared" si="150"/>
        <v>111708.53897839999</v>
      </c>
      <c r="CH232" s="6">
        <f t="shared" si="151"/>
        <v>138741.68</v>
      </c>
      <c r="CL232" s="82"/>
      <c r="CM232" s="6">
        <f t="shared" si="152"/>
        <v>111708.53897839999</v>
      </c>
      <c r="CN232" s="6">
        <f t="shared" si="153"/>
        <v>146009.64000000001</v>
      </c>
    </row>
    <row r="233" spans="1:92" x14ac:dyDescent="0.25">
      <c r="A233" s="22">
        <v>230</v>
      </c>
      <c r="B233" s="23">
        <v>227</v>
      </c>
      <c r="C233" s="24" t="s">
        <v>14</v>
      </c>
      <c r="D233" s="53" t="s">
        <v>1471</v>
      </c>
      <c r="E233" s="23">
        <v>406036</v>
      </c>
      <c r="F233" s="23">
        <v>10202</v>
      </c>
      <c r="G233" s="24" t="s">
        <v>1472</v>
      </c>
      <c r="H233" s="71" t="str">
        <f t="shared" si="96"/>
        <v>115101-10202</v>
      </c>
      <c r="I233" s="23">
        <v>115101</v>
      </c>
      <c r="J233" s="24" t="s">
        <v>1466</v>
      </c>
      <c r="K233" s="24" t="s">
        <v>19</v>
      </c>
      <c r="L233" s="24" t="s">
        <v>1473</v>
      </c>
      <c r="M233" s="24" t="s">
        <v>21</v>
      </c>
      <c r="N233" s="25">
        <v>45108</v>
      </c>
      <c r="O233" s="25">
        <v>45473</v>
      </c>
      <c r="P233" s="10"/>
      <c r="Q233" s="10"/>
      <c r="R233" s="10"/>
      <c r="S233" s="11"/>
      <c r="T233" s="14"/>
      <c r="U233" s="14"/>
      <c r="V233" s="14"/>
      <c r="W233" s="14"/>
      <c r="X233" s="18"/>
      <c r="Y233" s="18"/>
      <c r="Z233" s="18">
        <f>VLOOKUP(F233,'[2]NET OFF INVOICE'!C:K,9,FALSE)</f>
        <v>79.542817600000006</v>
      </c>
      <c r="AA233" s="18" t="s">
        <v>1671</v>
      </c>
      <c r="AB233" s="6"/>
      <c r="AC233" s="26">
        <v>4624</v>
      </c>
      <c r="AD233" s="26">
        <v>187</v>
      </c>
      <c r="AE233" s="26">
        <v>295</v>
      </c>
      <c r="AF233" s="26"/>
      <c r="AG233" s="26"/>
      <c r="AH233" s="26">
        <v>108</v>
      </c>
      <c r="AI233" s="26"/>
      <c r="AJ233" s="26"/>
      <c r="AK233" s="26">
        <v>15</v>
      </c>
      <c r="AL233" s="26"/>
      <c r="AM233" s="26">
        <v>72</v>
      </c>
      <c r="AN233" s="26"/>
      <c r="AO233" s="26">
        <v>6</v>
      </c>
      <c r="AP233" s="26"/>
      <c r="AQ233" s="26">
        <v>169</v>
      </c>
      <c r="AR233" s="26"/>
      <c r="AS233" s="26"/>
      <c r="AT233" s="26">
        <v>13</v>
      </c>
      <c r="AU233" s="26">
        <v>350</v>
      </c>
      <c r="AV233" s="26">
        <v>15</v>
      </c>
      <c r="AW233" s="26">
        <v>451</v>
      </c>
      <c r="AX233" s="26"/>
      <c r="AY233" s="26"/>
      <c r="AZ233" s="26">
        <v>227</v>
      </c>
      <c r="BA233" s="26"/>
      <c r="BB233" s="26">
        <v>2</v>
      </c>
      <c r="BC233" s="26"/>
      <c r="BD233" s="26"/>
      <c r="BE233" s="26"/>
      <c r="BF233" s="26"/>
      <c r="BG233" s="26">
        <v>14</v>
      </c>
      <c r="BH233" s="26">
        <f t="shared" si="97"/>
        <v>1924</v>
      </c>
      <c r="BI233" s="6">
        <f>Z233</f>
        <v>79.542817600000006</v>
      </c>
      <c r="BJ233" s="6">
        <f t="shared" si="141"/>
        <v>98.800000000000011</v>
      </c>
      <c r="BL233" s="48">
        <f>VLOOKUP(H233,[1]NOI!F:K,6,FALSE)*-1</f>
        <v>-4.34</v>
      </c>
      <c r="BM233" s="6">
        <f t="shared" si="98"/>
        <v>94.460000000000008</v>
      </c>
      <c r="BN233" s="6">
        <f t="shared" si="99"/>
        <v>19.257182400000005</v>
      </c>
      <c r="BO233" s="82">
        <f t="shared" si="100"/>
        <v>0.19491075303643726</v>
      </c>
      <c r="BP233" s="6">
        <f t="shared" si="142"/>
        <v>367805.98858240002</v>
      </c>
      <c r="BQ233" s="6">
        <f t="shared" si="143"/>
        <v>456851.20000000007</v>
      </c>
      <c r="BU233" s="6">
        <f t="shared" si="144"/>
        <v>103.96000000000001</v>
      </c>
      <c r="BW233" s="48">
        <f t="shared" si="154"/>
        <v>-4.34</v>
      </c>
      <c r="BX233" s="6">
        <f t="shared" si="145"/>
        <v>99.62</v>
      </c>
      <c r="BY233" s="6">
        <f t="shared" si="146"/>
        <v>24.417182400000002</v>
      </c>
      <c r="BZ233" s="82">
        <f t="shared" si="147"/>
        <v>0.23487093497499037</v>
      </c>
      <c r="CA233" s="6">
        <f t="shared" si="148"/>
        <v>367805.98858240002</v>
      </c>
      <c r="CB233" s="6">
        <f t="shared" si="149"/>
        <v>480711.04000000004</v>
      </c>
      <c r="CF233" s="82"/>
      <c r="CG233" s="6">
        <f t="shared" si="150"/>
        <v>153040.3810624</v>
      </c>
      <c r="CH233" s="6">
        <f t="shared" si="151"/>
        <v>190091.2</v>
      </c>
      <c r="CL233" s="82"/>
      <c r="CM233" s="6">
        <f t="shared" si="152"/>
        <v>153040.3810624</v>
      </c>
      <c r="CN233" s="6">
        <f t="shared" si="153"/>
        <v>200019.04</v>
      </c>
    </row>
    <row r="234" spans="1:92" x14ac:dyDescent="0.25">
      <c r="A234" s="22">
        <v>231</v>
      </c>
      <c r="B234" s="23">
        <v>228</v>
      </c>
      <c r="C234" s="24" t="s">
        <v>14</v>
      </c>
      <c r="D234" s="53" t="s">
        <v>1474</v>
      </c>
      <c r="E234" s="23">
        <v>133801</v>
      </c>
      <c r="F234" s="23">
        <v>33504</v>
      </c>
      <c r="G234" s="24" t="s">
        <v>1475</v>
      </c>
      <c r="H234" s="71" t="str">
        <f t="shared" si="96"/>
        <v>115101-33504</v>
      </c>
      <c r="I234" s="23">
        <v>115101</v>
      </c>
      <c r="J234" s="24" t="s">
        <v>1466</v>
      </c>
      <c r="K234" s="24" t="s">
        <v>19</v>
      </c>
      <c r="L234" s="24" t="s">
        <v>125</v>
      </c>
      <c r="M234" s="24" t="s">
        <v>21</v>
      </c>
      <c r="N234" s="25">
        <v>45108</v>
      </c>
      <c r="O234" s="25">
        <v>45473</v>
      </c>
      <c r="P234" s="10"/>
      <c r="Q234" s="10"/>
      <c r="R234" s="10"/>
      <c r="S234" s="11"/>
      <c r="T234" s="14"/>
      <c r="U234" s="14"/>
      <c r="V234" s="14" t="e">
        <f>VLOOKUP(E234,#REF!,14,FALSE)</f>
        <v>#REF!</v>
      </c>
      <c r="W234" s="14"/>
      <c r="X234" s="18"/>
      <c r="Y234" s="18"/>
      <c r="Z234" s="18"/>
      <c r="AA234" s="18"/>
      <c r="AB234" s="6"/>
      <c r="AC234" s="26">
        <v>692</v>
      </c>
      <c r="AD234" s="26"/>
      <c r="AE234" s="26">
        <v>36</v>
      </c>
      <c r="AF234" s="26"/>
      <c r="AG234" s="26">
        <v>17</v>
      </c>
      <c r="AH234" s="26"/>
      <c r="AI234" s="26">
        <v>11</v>
      </c>
      <c r="AJ234" s="26"/>
      <c r="AK234" s="26"/>
      <c r="AL234" s="26"/>
      <c r="AM234" s="26"/>
      <c r="AN234" s="26"/>
      <c r="AO234" s="26">
        <v>183</v>
      </c>
      <c r="AP234" s="26"/>
      <c r="AQ234" s="26"/>
      <c r="AR234" s="26">
        <v>1</v>
      </c>
      <c r="AS234" s="26"/>
      <c r="AT234" s="26"/>
      <c r="AU234" s="26"/>
      <c r="AV234" s="26"/>
      <c r="AW234" s="26"/>
      <c r="AX234" s="26"/>
      <c r="AY234" s="26">
        <v>28</v>
      </c>
      <c r="AZ234" s="26"/>
      <c r="BA234" s="26">
        <v>2</v>
      </c>
      <c r="BB234" s="26">
        <v>1</v>
      </c>
      <c r="BC234" s="26"/>
      <c r="BD234" s="26"/>
      <c r="BE234" s="26"/>
      <c r="BF234" s="26"/>
      <c r="BG234" s="26">
        <v>65</v>
      </c>
      <c r="BH234" s="26">
        <f t="shared" si="97"/>
        <v>344</v>
      </c>
      <c r="BI234" s="6" t="e">
        <f>V234</f>
        <v>#REF!</v>
      </c>
      <c r="BJ234" s="6" t="e">
        <f t="shared" si="141"/>
        <v>#REF!</v>
      </c>
      <c r="BM234" s="6" t="e">
        <f t="shared" si="98"/>
        <v>#REF!</v>
      </c>
      <c r="BN234" s="6" t="e">
        <f t="shared" si="99"/>
        <v>#REF!</v>
      </c>
      <c r="BO234" s="82" t="e">
        <f t="shared" si="100"/>
        <v>#REF!</v>
      </c>
      <c r="BP234" s="6" t="e">
        <f t="shared" si="142"/>
        <v>#REF!</v>
      </c>
      <c r="BQ234" s="6" t="e">
        <f t="shared" si="143"/>
        <v>#REF!</v>
      </c>
      <c r="BU234" s="6" t="e">
        <f t="shared" si="144"/>
        <v>#REF!</v>
      </c>
      <c r="BX234" s="6" t="e">
        <f t="shared" si="145"/>
        <v>#REF!</v>
      </c>
      <c r="BY234" s="6" t="e">
        <f t="shared" si="146"/>
        <v>#REF!</v>
      </c>
      <c r="BZ234" s="82" t="e">
        <f t="shared" si="147"/>
        <v>#REF!</v>
      </c>
      <c r="CA234" s="6" t="e">
        <f t="shared" si="148"/>
        <v>#REF!</v>
      </c>
      <c r="CB234" s="6" t="e">
        <f t="shared" si="149"/>
        <v>#REF!</v>
      </c>
      <c r="CF234" s="82"/>
      <c r="CG234" s="6" t="e">
        <f t="shared" si="150"/>
        <v>#REF!</v>
      </c>
      <c r="CH234" s="6" t="e">
        <f t="shared" si="151"/>
        <v>#REF!</v>
      </c>
      <c r="CL234" s="82"/>
      <c r="CM234" s="6" t="e">
        <f t="shared" si="152"/>
        <v>#REF!</v>
      </c>
      <c r="CN234" s="6" t="e">
        <f t="shared" si="153"/>
        <v>#REF!</v>
      </c>
    </row>
    <row r="235" spans="1:92" x14ac:dyDescent="0.25">
      <c r="A235" s="22">
        <v>232</v>
      </c>
      <c r="B235" s="23">
        <v>229</v>
      </c>
      <c r="C235" s="24" t="s">
        <v>14</v>
      </c>
      <c r="D235" s="53" t="s">
        <v>1476</v>
      </c>
      <c r="E235" s="23">
        <v>401876</v>
      </c>
      <c r="F235" s="24" t="s">
        <v>1477</v>
      </c>
      <c r="G235" s="24" t="s">
        <v>1478</v>
      </c>
      <c r="H235" s="71" t="str">
        <f t="shared" si="96"/>
        <v>115101-00801WG</v>
      </c>
      <c r="I235" s="23">
        <v>115101</v>
      </c>
      <c r="J235" s="24" t="s">
        <v>1466</v>
      </c>
      <c r="K235" s="24" t="s">
        <v>19</v>
      </c>
      <c r="L235" s="24" t="s">
        <v>1479</v>
      </c>
      <c r="M235" s="24" t="s">
        <v>21</v>
      </c>
      <c r="N235" s="25">
        <v>45108</v>
      </c>
      <c r="O235" s="25">
        <v>45473</v>
      </c>
      <c r="P235" s="10"/>
      <c r="Q235" s="10"/>
      <c r="R235" s="10"/>
      <c r="S235" s="11"/>
      <c r="T235" s="14"/>
      <c r="U235" s="14"/>
      <c r="V235" s="14"/>
      <c r="W235" s="14"/>
      <c r="X235" s="18"/>
      <c r="Y235" s="18"/>
      <c r="Z235" s="18">
        <f>VLOOKUP(F235,'[2]NET OFF INVOICE'!C:K,9,FALSE)</f>
        <v>87.289999999999992</v>
      </c>
      <c r="AA235" s="18" t="s">
        <v>1671</v>
      </c>
      <c r="AB235" s="6"/>
      <c r="AC235" s="26">
        <v>2071</v>
      </c>
      <c r="AD235" s="26"/>
      <c r="AE235" s="26">
        <v>5</v>
      </c>
      <c r="AF235" s="26"/>
      <c r="AG235" s="26"/>
      <c r="AH235" s="26"/>
      <c r="AI235" s="26"/>
      <c r="AJ235" s="26"/>
      <c r="AK235" s="26"/>
      <c r="AL235" s="26">
        <v>19</v>
      </c>
      <c r="AM235" s="26"/>
      <c r="AN235" s="26">
        <v>197</v>
      </c>
      <c r="AO235" s="26"/>
      <c r="AP235" s="26"/>
      <c r="AQ235" s="26"/>
      <c r="AR235" s="26">
        <v>27</v>
      </c>
      <c r="AS235" s="26"/>
      <c r="AT235" s="26">
        <v>18</v>
      </c>
      <c r="AU235" s="26">
        <v>4</v>
      </c>
      <c r="AV235" s="26"/>
      <c r="AW235" s="26"/>
      <c r="AX235" s="26"/>
      <c r="AY235" s="26">
        <v>199</v>
      </c>
      <c r="AZ235" s="26">
        <v>66</v>
      </c>
      <c r="BA235" s="26">
        <v>10</v>
      </c>
      <c r="BB235" s="26">
        <v>12</v>
      </c>
      <c r="BC235" s="26"/>
      <c r="BD235" s="26">
        <v>15</v>
      </c>
      <c r="BE235" s="26"/>
      <c r="BF235" s="26"/>
      <c r="BG235" s="26"/>
      <c r="BH235" s="26">
        <f t="shared" si="97"/>
        <v>572</v>
      </c>
      <c r="BI235" s="6">
        <f t="shared" ref="BI235:BI248" si="155">Z235</f>
        <v>87.289999999999992</v>
      </c>
      <c r="BJ235" s="6">
        <f t="shared" si="141"/>
        <v>108.42</v>
      </c>
      <c r="BL235" s="48">
        <f>VLOOKUP(H235,[1]NOI!F:K,6,FALSE)*-1</f>
        <v>-21.97</v>
      </c>
      <c r="BM235" s="6">
        <f t="shared" si="98"/>
        <v>86.45</v>
      </c>
      <c r="BN235" s="6">
        <f t="shared" si="99"/>
        <v>21.13000000000001</v>
      </c>
      <c r="BO235" s="82">
        <f t="shared" si="100"/>
        <v>0.19489024165283167</v>
      </c>
      <c r="BP235" s="6">
        <f t="shared" si="142"/>
        <v>180777.59</v>
      </c>
      <c r="BQ235" s="6">
        <f t="shared" si="143"/>
        <v>224537.82</v>
      </c>
      <c r="BU235" s="6">
        <f t="shared" si="144"/>
        <v>114.09</v>
      </c>
      <c r="BW235" s="48">
        <f t="shared" ref="BW235:BW245" si="156">BL235</f>
        <v>-21.97</v>
      </c>
      <c r="BX235" s="6">
        <f t="shared" si="145"/>
        <v>92.12</v>
      </c>
      <c r="BY235" s="6">
        <f t="shared" si="146"/>
        <v>26.800000000000011</v>
      </c>
      <c r="BZ235" s="82">
        <f t="shared" si="147"/>
        <v>0.23490227013761075</v>
      </c>
      <c r="CA235" s="6">
        <f t="shared" si="148"/>
        <v>180777.59</v>
      </c>
      <c r="CB235" s="6">
        <f t="shared" si="149"/>
        <v>236280.39</v>
      </c>
      <c r="CF235" s="82"/>
      <c r="CG235" s="6">
        <f t="shared" si="150"/>
        <v>49929.88</v>
      </c>
      <c r="CH235" s="6">
        <f t="shared" si="151"/>
        <v>62016.24</v>
      </c>
      <c r="CL235" s="82"/>
      <c r="CM235" s="6">
        <f t="shared" si="152"/>
        <v>49929.88</v>
      </c>
      <c r="CN235" s="6">
        <f t="shared" si="153"/>
        <v>65259.48</v>
      </c>
    </row>
    <row r="236" spans="1:92" x14ac:dyDescent="0.25">
      <c r="A236" s="22">
        <v>233</v>
      </c>
      <c r="B236" s="23">
        <v>230</v>
      </c>
      <c r="C236" s="24" t="s">
        <v>14</v>
      </c>
      <c r="D236" s="53" t="s">
        <v>1480</v>
      </c>
      <c r="E236" s="23">
        <v>403859</v>
      </c>
      <c r="F236" s="23">
        <v>10101</v>
      </c>
      <c r="G236" s="24" t="s">
        <v>1481</v>
      </c>
      <c r="H236" s="71" t="str">
        <f t="shared" si="96"/>
        <v>115101-10101</v>
      </c>
      <c r="I236" s="23">
        <v>115101</v>
      </c>
      <c r="J236" s="24" t="s">
        <v>1466</v>
      </c>
      <c r="K236" s="24" t="s">
        <v>19</v>
      </c>
      <c r="L236" s="24" t="s">
        <v>1482</v>
      </c>
      <c r="M236" s="24" t="s">
        <v>21</v>
      </c>
      <c r="N236" s="25">
        <v>45108</v>
      </c>
      <c r="O236" s="25">
        <v>45473</v>
      </c>
      <c r="P236" s="10"/>
      <c r="Q236" s="10"/>
      <c r="R236" s="10"/>
      <c r="S236" s="11"/>
      <c r="T236" s="14"/>
      <c r="U236" s="14"/>
      <c r="V236" s="14"/>
      <c r="W236" s="14"/>
      <c r="X236" s="18"/>
      <c r="Y236" s="18"/>
      <c r="Z236" s="18">
        <f>VLOOKUP(F236,'[2]NET OFF INVOICE'!C:K,9,FALSE)</f>
        <v>74.600000000000009</v>
      </c>
      <c r="AA236" s="18" t="s">
        <v>1671</v>
      </c>
      <c r="AB236" s="6"/>
      <c r="AC236" s="26">
        <v>2324</v>
      </c>
      <c r="AD236" s="26">
        <v>594</v>
      </c>
      <c r="AE236" s="26">
        <v>19</v>
      </c>
      <c r="AF236" s="26"/>
      <c r="AG236" s="26"/>
      <c r="AH236" s="26">
        <v>70</v>
      </c>
      <c r="AI236" s="26">
        <v>5</v>
      </c>
      <c r="AJ236" s="26"/>
      <c r="AK236" s="26"/>
      <c r="AL236" s="26">
        <v>6</v>
      </c>
      <c r="AM236" s="26"/>
      <c r="AN236" s="26">
        <v>2</v>
      </c>
      <c r="AO236" s="26"/>
      <c r="AP236" s="26"/>
      <c r="AQ236" s="26">
        <v>3</v>
      </c>
      <c r="AR236" s="26"/>
      <c r="AS236" s="26"/>
      <c r="AT236" s="26"/>
      <c r="AU236" s="26"/>
      <c r="AV236" s="26"/>
      <c r="AW236" s="26">
        <v>49</v>
      </c>
      <c r="AX236" s="26">
        <v>6</v>
      </c>
      <c r="AY236" s="26"/>
      <c r="AZ236" s="26">
        <v>14</v>
      </c>
      <c r="BA236" s="26"/>
      <c r="BB236" s="26"/>
      <c r="BC236" s="26"/>
      <c r="BD236" s="26"/>
      <c r="BE236" s="26"/>
      <c r="BF236" s="26"/>
      <c r="BG236" s="26">
        <v>12</v>
      </c>
      <c r="BH236" s="26">
        <f t="shared" si="97"/>
        <v>780</v>
      </c>
      <c r="BI236" s="6">
        <f t="shared" si="155"/>
        <v>74.600000000000009</v>
      </c>
      <c r="BJ236" s="6">
        <f t="shared" si="141"/>
        <v>92.660000000000011</v>
      </c>
      <c r="BL236" s="48">
        <f>VLOOKUP(H236,[1]NOI!F:K,6,FALSE)*-1</f>
        <v>-11.69</v>
      </c>
      <c r="BM236" s="6">
        <f t="shared" si="98"/>
        <v>80.970000000000013</v>
      </c>
      <c r="BN236" s="6">
        <f t="shared" si="99"/>
        <v>18.060000000000002</v>
      </c>
      <c r="BO236" s="82">
        <f t="shared" si="100"/>
        <v>0.19490610835311892</v>
      </c>
      <c r="BP236" s="6">
        <f t="shared" si="142"/>
        <v>173370.40000000002</v>
      </c>
      <c r="BQ236" s="6">
        <f t="shared" si="143"/>
        <v>215341.84000000003</v>
      </c>
      <c r="BU236" s="6">
        <f t="shared" si="144"/>
        <v>97.5</v>
      </c>
      <c r="BW236" s="48">
        <f t="shared" si="156"/>
        <v>-11.69</v>
      </c>
      <c r="BX236" s="6">
        <f t="shared" si="145"/>
        <v>85.81</v>
      </c>
      <c r="BY236" s="6">
        <f t="shared" si="146"/>
        <v>22.899999999999991</v>
      </c>
      <c r="BZ236" s="82">
        <f t="shared" si="147"/>
        <v>0.2348717948717948</v>
      </c>
      <c r="CA236" s="6">
        <f t="shared" si="148"/>
        <v>173370.40000000002</v>
      </c>
      <c r="CB236" s="6">
        <f t="shared" si="149"/>
        <v>226590</v>
      </c>
      <c r="CF236" s="82"/>
      <c r="CG236" s="6">
        <f t="shared" si="150"/>
        <v>58188.000000000007</v>
      </c>
      <c r="CH236" s="6">
        <f t="shared" si="151"/>
        <v>72274.8</v>
      </c>
      <c r="CL236" s="82"/>
      <c r="CM236" s="6">
        <f t="shared" si="152"/>
        <v>58188.000000000007</v>
      </c>
      <c r="CN236" s="6">
        <f t="shared" si="153"/>
        <v>76050</v>
      </c>
    </row>
    <row r="237" spans="1:92" x14ac:dyDescent="0.25">
      <c r="A237" s="22">
        <v>234</v>
      </c>
      <c r="B237" s="23">
        <v>231</v>
      </c>
      <c r="C237" s="24" t="s">
        <v>14</v>
      </c>
      <c r="D237" s="53" t="s">
        <v>1483</v>
      </c>
      <c r="E237" s="23">
        <v>406828</v>
      </c>
      <c r="F237" s="23">
        <v>53206</v>
      </c>
      <c r="G237" s="24" t="s">
        <v>1484</v>
      </c>
      <c r="H237" s="71" t="str">
        <f t="shared" si="96"/>
        <v>115101-53206</v>
      </c>
      <c r="I237" s="23">
        <v>115101</v>
      </c>
      <c r="J237" s="24" t="s">
        <v>1466</v>
      </c>
      <c r="K237" s="24" t="s">
        <v>19</v>
      </c>
      <c r="L237" s="24" t="s">
        <v>267</v>
      </c>
      <c r="M237" s="24" t="s">
        <v>21</v>
      </c>
      <c r="N237" s="25">
        <v>45108</v>
      </c>
      <c r="O237" s="25">
        <v>45473</v>
      </c>
      <c r="P237" s="10"/>
      <c r="Q237" s="10"/>
      <c r="R237" s="10"/>
      <c r="S237" s="11"/>
      <c r="T237" s="14"/>
      <c r="U237" s="14"/>
      <c r="V237" s="14"/>
      <c r="W237" s="14"/>
      <c r="X237" s="18"/>
      <c r="Y237" s="18"/>
      <c r="Z237" s="18">
        <f>VLOOKUP(F237,'[2]NET OFF INVOICE'!C:K,9,FALSE)</f>
        <v>91.63</v>
      </c>
      <c r="AA237" s="18" t="s">
        <v>1671</v>
      </c>
      <c r="AB237" s="6"/>
      <c r="AC237" s="26">
        <v>1928</v>
      </c>
      <c r="AD237" s="26">
        <v>10</v>
      </c>
      <c r="AE237" s="26"/>
      <c r="AF237" s="26">
        <v>37</v>
      </c>
      <c r="AG237" s="26">
        <v>18</v>
      </c>
      <c r="AH237" s="26"/>
      <c r="AI237" s="26"/>
      <c r="AJ237" s="26"/>
      <c r="AK237" s="26"/>
      <c r="AL237" s="26">
        <v>1</v>
      </c>
      <c r="AM237" s="26"/>
      <c r="AN237" s="26"/>
      <c r="AO237" s="26"/>
      <c r="AP237" s="26"/>
      <c r="AQ237" s="26"/>
      <c r="AR237" s="26">
        <v>9</v>
      </c>
      <c r="AS237" s="26"/>
      <c r="AT237" s="26"/>
      <c r="AU237" s="26">
        <v>124</v>
      </c>
      <c r="AV237" s="26"/>
      <c r="AW237" s="26">
        <v>240</v>
      </c>
      <c r="AX237" s="26"/>
      <c r="AY237" s="26"/>
      <c r="AZ237" s="26"/>
      <c r="BA237" s="26">
        <v>8</v>
      </c>
      <c r="BB237" s="26">
        <v>2</v>
      </c>
      <c r="BC237" s="26"/>
      <c r="BD237" s="26"/>
      <c r="BE237" s="26"/>
      <c r="BF237" s="26">
        <v>37</v>
      </c>
      <c r="BG237" s="26"/>
      <c r="BH237" s="26">
        <f t="shared" si="97"/>
        <v>486</v>
      </c>
      <c r="BI237" s="6">
        <f t="shared" si="155"/>
        <v>91.63</v>
      </c>
      <c r="BJ237" s="6">
        <f t="shared" si="141"/>
        <v>113.81</v>
      </c>
      <c r="BL237" s="48">
        <f>VLOOKUP(H237,[1]NOI!F:K,6,FALSE)*-1</f>
        <v>-23.37</v>
      </c>
      <c r="BM237" s="6">
        <f t="shared" si="98"/>
        <v>90.44</v>
      </c>
      <c r="BN237" s="6">
        <f t="shared" si="99"/>
        <v>22.180000000000007</v>
      </c>
      <c r="BO237" s="82">
        <f t="shared" si="100"/>
        <v>0.19488621386521401</v>
      </c>
      <c r="BP237" s="6">
        <f t="shared" si="142"/>
        <v>176662.63999999998</v>
      </c>
      <c r="BQ237" s="6">
        <f t="shared" si="143"/>
        <v>219425.68</v>
      </c>
      <c r="BU237" s="6">
        <f t="shared" si="144"/>
        <v>119.76</v>
      </c>
      <c r="BW237" s="48">
        <f t="shared" si="156"/>
        <v>-23.37</v>
      </c>
      <c r="BX237" s="6">
        <f t="shared" si="145"/>
        <v>96.39</v>
      </c>
      <c r="BY237" s="6">
        <f t="shared" si="146"/>
        <v>28.13000000000001</v>
      </c>
      <c r="BZ237" s="82">
        <f t="shared" si="147"/>
        <v>0.23488643954575825</v>
      </c>
      <c r="CA237" s="6">
        <f t="shared" si="148"/>
        <v>176662.63999999998</v>
      </c>
      <c r="CB237" s="6">
        <f t="shared" si="149"/>
        <v>230897.28</v>
      </c>
      <c r="CF237" s="82"/>
      <c r="CG237" s="6">
        <f t="shared" si="150"/>
        <v>44532.18</v>
      </c>
      <c r="CH237" s="6">
        <f t="shared" si="151"/>
        <v>55311.66</v>
      </c>
      <c r="CL237" s="82"/>
      <c r="CM237" s="6">
        <f t="shared" si="152"/>
        <v>44532.18</v>
      </c>
      <c r="CN237" s="6">
        <f t="shared" si="153"/>
        <v>58203.360000000001</v>
      </c>
    </row>
    <row r="238" spans="1:92" x14ac:dyDescent="0.25">
      <c r="A238" s="22">
        <v>235</v>
      </c>
      <c r="B238" s="23">
        <v>232</v>
      </c>
      <c r="C238" s="24" t="s">
        <v>14</v>
      </c>
      <c r="D238" s="53" t="s">
        <v>1485</v>
      </c>
      <c r="E238" s="23">
        <v>403861</v>
      </c>
      <c r="F238" s="23">
        <v>70004</v>
      </c>
      <c r="G238" s="24" t="s">
        <v>1486</v>
      </c>
      <c r="H238" s="71" t="str">
        <f t="shared" si="96"/>
        <v>115101-70004</v>
      </c>
      <c r="I238" s="23">
        <v>115101</v>
      </c>
      <c r="J238" s="24" t="s">
        <v>1466</v>
      </c>
      <c r="K238" s="24" t="s">
        <v>19</v>
      </c>
      <c r="L238" s="24" t="s">
        <v>1487</v>
      </c>
      <c r="M238" s="24" t="s">
        <v>21</v>
      </c>
      <c r="N238" s="25">
        <v>45108</v>
      </c>
      <c r="O238" s="25">
        <v>45473</v>
      </c>
      <c r="P238" s="10"/>
      <c r="Q238" s="10"/>
      <c r="R238" s="10"/>
      <c r="S238" s="11"/>
      <c r="T238" s="14"/>
      <c r="U238" s="14"/>
      <c r="V238" s="14"/>
      <c r="W238" s="14"/>
      <c r="X238" s="18"/>
      <c r="Y238" s="18"/>
      <c r="Z238" s="18">
        <f>VLOOKUP(F238,'[2]NET OFF INVOICE'!C:K,9,FALSE)</f>
        <v>80.289999999999992</v>
      </c>
      <c r="AA238" s="18" t="s">
        <v>1671</v>
      </c>
      <c r="AB238" s="6"/>
      <c r="AC238" s="26">
        <v>1118</v>
      </c>
      <c r="AD238" s="26">
        <v>21</v>
      </c>
      <c r="AE238" s="26"/>
      <c r="AF238" s="26"/>
      <c r="AG238" s="26"/>
      <c r="AH238" s="26"/>
      <c r="AI238" s="26"/>
      <c r="AJ238" s="26"/>
      <c r="AK238" s="26"/>
      <c r="AL238" s="26"/>
      <c r="AM238" s="26"/>
      <c r="AN238" s="26">
        <v>210</v>
      </c>
      <c r="AO238" s="26"/>
      <c r="AP238" s="26"/>
      <c r="AQ238" s="26"/>
      <c r="AR238" s="26"/>
      <c r="AS238" s="26">
        <v>22</v>
      </c>
      <c r="AT238" s="26"/>
      <c r="AU238" s="26">
        <v>24</v>
      </c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>
        <f t="shared" si="97"/>
        <v>277</v>
      </c>
      <c r="BI238" s="6">
        <f t="shared" si="155"/>
        <v>80.289999999999992</v>
      </c>
      <c r="BJ238" s="6">
        <f t="shared" si="141"/>
        <v>99.72</v>
      </c>
      <c r="BL238" s="48">
        <f>VLOOKUP(H238,[1]NOI!F:K,6,FALSE)*-1</f>
        <v>-9.74</v>
      </c>
      <c r="BM238" s="6">
        <f t="shared" si="98"/>
        <v>89.98</v>
      </c>
      <c r="BN238" s="6">
        <f t="shared" si="99"/>
        <v>19.430000000000007</v>
      </c>
      <c r="BO238" s="82">
        <f t="shared" si="100"/>
        <v>0.19484556758924998</v>
      </c>
      <c r="BP238" s="6">
        <f t="shared" si="142"/>
        <v>89764.219999999987</v>
      </c>
      <c r="BQ238" s="6">
        <f t="shared" si="143"/>
        <v>111486.95999999999</v>
      </c>
      <c r="BU238" s="6">
        <f t="shared" si="144"/>
        <v>104.94000000000001</v>
      </c>
      <c r="BW238" s="48">
        <f t="shared" si="156"/>
        <v>-9.74</v>
      </c>
      <c r="BX238" s="6">
        <f t="shared" si="145"/>
        <v>95.200000000000017</v>
      </c>
      <c r="BY238" s="6">
        <f t="shared" si="146"/>
        <v>24.65000000000002</v>
      </c>
      <c r="BZ238" s="82">
        <f t="shared" si="147"/>
        <v>0.23489613112254637</v>
      </c>
      <c r="CA238" s="6">
        <f t="shared" si="148"/>
        <v>89764.219999999987</v>
      </c>
      <c r="CB238" s="6">
        <f t="shared" si="149"/>
        <v>117322.92000000001</v>
      </c>
      <c r="CF238" s="82"/>
      <c r="CG238" s="6">
        <f t="shared" si="150"/>
        <v>22240.329999999998</v>
      </c>
      <c r="CH238" s="6">
        <f t="shared" si="151"/>
        <v>27622.44</v>
      </c>
      <c r="CL238" s="82"/>
      <c r="CM238" s="6">
        <f t="shared" si="152"/>
        <v>22240.329999999998</v>
      </c>
      <c r="CN238" s="6">
        <f t="shared" si="153"/>
        <v>29068.380000000005</v>
      </c>
    </row>
    <row r="239" spans="1:92" x14ac:dyDescent="0.25">
      <c r="A239" s="22">
        <v>236</v>
      </c>
      <c r="B239" s="23">
        <v>233</v>
      </c>
      <c r="C239" s="24" t="s">
        <v>14</v>
      </c>
      <c r="D239" s="53" t="s">
        <v>1488</v>
      </c>
      <c r="E239" s="23">
        <v>403862</v>
      </c>
      <c r="F239" s="23">
        <v>70014</v>
      </c>
      <c r="G239" s="24" t="s">
        <v>1489</v>
      </c>
      <c r="H239" s="71" t="str">
        <f t="shared" si="96"/>
        <v>115101-70014</v>
      </c>
      <c r="I239" s="23">
        <v>115101</v>
      </c>
      <c r="J239" s="24" t="s">
        <v>1466</v>
      </c>
      <c r="K239" s="24" t="s">
        <v>19</v>
      </c>
      <c r="L239" s="24" t="s">
        <v>326</v>
      </c>
      <c r="M239" s="24" t="s">
        <v>21</v>
      </c>
      <c r="N239" s="25">
        <v>45108</v>
      </c>
      <c r="O239" s="25">
        <v>45473</v>
      </c>
      <c r="P239" s="10"/>
      <c r="Q239" s="10"/>
      <c r="R239" s="10"/>
      <c r="S239" s="11"/>
      <c r="T239" s="14"/>
      <c r="U239" s="14"/>
      <c r="V239" s="14"/>
      <c r="W239" s="14"/>
      <c r="X239" s="18"/>
      <c r="Y239" s="18"/>
      <c r="Z239" s="18">
        <f>VLOOKUP(F239,'[2]NET OFF INVOICE'!C:K,9,FALSE)</f>
        <v>79.220000000000013</v>
      </c>
      <c r="AA239" s="18" t="s">
        <v>1671</v>
      </c>
      <c r="AB239" s="6"/>
      <c r="AC239" s="26">
        <v>4455</v>
      </c>
      <c r="AD239" s="26">
        <v>471</v>
      </c>
      <c r="AE239" s="26"/>
      <c r="AF239" s="26">
        <v>33</v>
      </c>
      <c r="AG239" s="26"/>
      <c r="AH239" s="26"/>
      <c r="AI239" s="26"/>
      <c r="AJ239" s="26"/>
      <c r="AK239" s="26">
        <v>50</v>
      </c>
      <c r="AL239" s="26">
        <v>14</v>
      </c>
      <c r="AM239" s="26"/>
      <c r="AN239" s="26">
        <v>90</v>
      </c>
      <c r="AO239" s="26"/>
      <c r="AP239" s="26"/>
      <c r="AQ239" s="26">
        <v>122</v>
      </c>
      <c r="AR239" s="26"/>
      <c r="AS239" s="26">
        <v>43</v>
      </c>
      <c r="AT239" s="26"/>
      <c r="AU239" s="26">
        <v>79</v>
      </c>
      <c r="AV239" s="26">
        <v>3</v>
      </c>
      <c r="AW239" s="26">
        <v>205</v>
      </c>
      <c r="AX239" s="26"/>
      <c r="AY239" s="26">
        <v>411</v>
      </c>
      <c r="AZ239" s="26"/>
      <c r="BA239" s="26"/>
      <c r="BB239" s="26">
        <v>18</v>
      </c>
      <c r="BC239" s="26"/>
      <c r="BD239" s="26"/>
      <c r="BE239" s="26"/>
      <c r="BF239" s="26"/>
      <c r="BG239" s="26"/>
      <c r="BH239" s="26">
        <f t="shared" si="97"/>
        <v>1539</v>
      </c>
      <c r="BI239" s="6">
        <f t="shared" si="155"/>
        <v>79.220000000000013</v>
      </c>
      <c r="BJ239" s="6">
        <f t="shared" si="141"/>
        <v>98.39</v>
      </c>
      <c r="BL239" s="48">
        <f>VLOOKUP(H239,[1]NOI!F:K,6,FALSE)*-1</f>
        <v>-8.76</v>
      </c>
      <c r="BM239" s="6">
        <f t="shared" si="98"/>
        <v>89.63</v>
      </c>
      <c r="BN239" s="6">
        <f t="shared" si="99"/>
        <v>19.169999999999987</v>
      </c>
      <c r="BO239" s="82">
        <f t="shared" si="100"/>
        <v>0.19483687366602284</v>
      </c>
      <c r="BP239" s="6">
        <f t="shared" si="142"/>
        <v>352925.10000000003</v>
      </c>
      <c r="BQ239" s="6">
        <f t="shared" si="143"/>
        <v>438327.45</v>
      </c>
      <c r="BU239" s="6">
        <f t="shared" si="144"/>
        <v>103.54</v>
      </c>
      <c r="BW239" s="48">
        <f t="shared" si="156"/>
        <v>-8.76</v>
      </c>
      <c r="BX239" s="6">
        <f t="shared" si="145"/>
        <v>94.78</v>
      </c>
      <c r="BY239" s="6">
        <f t="shared" si="146"/>
        <v>24.319999999999993</v>
      </c>
      <c r="BZ239" s="82">
        <f t="shared" si="147"/>
        <v>0.23488506857253227</v>
      </c>
      <c r="CA239" s="6">
        <f t="shared" si="148"/>
        <v>352925.10000000003</v>
      </c>
      <c r="CB239" s="6">
        <f t="shared" si="149"/>
        <v>461270.7</v>
      </c>
      <c r="CF239" s="82"/>
      <c r="CG239" s="6">
        <f t="shared" si="150"/>
        <v>121919.58000000002</v>
      </c>
      <c r="CH239" s="6">
        <f t="shared" si="151"/>
        <v>151422.21</v>
      </c>
      <c r="CL239" s="82"/>
      <c r="CM239" s="6">
        <f t="shared" si="152"/>
        <v>121919.58000000002</v>
      </c>
      <c r="CN239" s="6">
        <f t="shared" si="153"/>
        <v>159348.06</v>
      </c>
    </row>
    <row r="240" spans="1:92" x14ac:dyDescent="0.25">
      <c r="A240" s="22">
        <v>237</v>
      </c>
      <c r="B240" s="23">
        <v>234</v>
      </c>
      <c r="C240" s="24" t="s">
        <v>14</v>
      </c>
      <c r="D240" s="53" t="s">
        <v>1490</v>
      </c>
      <c r="E240" s="23">
        <v>403868</v>
      </c>
      <c r="F240" s="23">
        <v>70016</v>
      </c>
      <c r="G240" s="24" t="s">
        <v>1491</v>
      </c>
      <c r="H240" s="71" t="str">
        <f t="shared" si="96"/>
        <v>115101-70016</v>
      </c>
      <c r="I240" s="23">
        <v>115101</v>
      </c>
      <c r="J240" s="24" t="s">
        <v>1466</v>
      </c>
      <c r="K240" s="24" t="s">
        <v>19</v>
      </c>
      <c r="L240" s="24" t="s">
        <v>326</v>
      </c>
      <c r="M240" s="24" t="s">
        <v>21</v>
      </c>
      <c r="N240" s="25">
        <v>45108</v>
      </c>
      <c r="O240" s="25">
        <v>45473</v>
      </c>
      <c r="P240" s="10"/>
      <c r="Q240" s="10"/>
      <c r="R240" s="10"/>
      <c r="S240" s="11"/>
      <c r="T240" s="14"/>
      <c r="U240" s="14"/>
      <c r="V240" s="14"/>
      <c r="W240" s="14"/>
      <c r="X240" s="18"/>
      <c r="Y240" s="18"/>
      <c r="Z240" s="18">
        <f>VLOOKUP(F240,'[2]NET OFF INVOICE'!C:K,9,FALSE)</f>
        <v>80.009999999999991</v>
      </c>
      <c r="AA240" s="18" t="s">
        <v>1671</v>
      </c>
      <c r="AB240" s="6"/>
      <c r="AC240" s="26">
        <v>1567</v>
      </c>
      <c r="AD240" s="26">
        <v>42</v>
      </c>
      <c r="AE240" s="26"/>
      <c r="AF240" s="26"/>
      <c r="AG240" s="26"/>
      <c r="AH240" s="26"/>
      <c r="AI240" s="26"/>
      <c r="AJ240" s="26"/>
      <c r="AK240" s="26"/>
      <c r="AL240" s="26"/>
      <c r="AM240" s="26">
        <v>126</v>
      </c>
      <c r="AN240" s="26"/>
      <c r="AO240" s="26"/>
      <c r="AP240" s="26"/>
      <c r="AQ240" s="26">
        <v>13</v>
      </c>
      <c r="AR240" s="26"/>
      <c r="AS240" s="26"/>
      <c r="AT240" s="26"/>
      <c r="AU240" s="26">
        <v>12</v>
      </c>
      <c r="AV240" s="26"/>
      <c r="AW240" s="26">
        <v>37</v>
      </c>
      <c r="AX240" s="26"/>
      <c r="AY240" s="26">
        <v>167</v>
      </c>
      <c r="AZ240" s="26"/>
      <c r="BA240" s="26"/>
      <c r="BB240" s="26">
        <v>9</v>
      </c>
      <c r="BC240" s="26"/>
      <c r="BD240" s="26">
        <v>60</v>
      </c>
      <c r="BE240" s="26"/>
      <c r="BF240" s="26"/>
      <c r="BG240" s="26">
        <v>7</v>
      </c>
      <c r="BH240" s="26">
        <f t="shared" si="97"/>
        <v>473</v>
      </c>
      <c r="BI240" s="6">
        <f t="shared" si="155"/>
        <v>80.009999999999991</v>
      </c>
      <c r="BJ240" s="6">
        <f t="shared" si="141"/>
        <v>99.38000000000001</v>
      </c>
      <c r="BL240" s="48">
        <f>VLOOKUP(H240,[1]NOI!F:K,6,FALSE)*-1</f>
        <v>-7.63</v>
      </c>
      <c r="BM240" s="6">
        <f t="shared" si="98"/>
        <v>91.750000000000014</v>
      </c>
      <c r="BN240" s="6">
        <f t="shared" si="99"/>
        <v>19.370000000000019</v>
      </c>
      <c r="BO240" s="82">
        <f t="shared" si="100"/>
        <v>0.19490843228013702</v>
      </c>
      <c r="BP240" s="6">
        <f t="shared" si="142"/>
        <v>125375.66999999998</v>
      </c>
      <c r="BQ240" s="6">
        <f t="shared" si="143"/>
        <v>155728.46000000002</v>
      </c>
      <c r="BU240" s="6">
        <f t="shared" si="144"/>
        <v>104.57000000000001</v>
      </c>
      <c r="BW240" s="48">
        <f t="shared" si="156"/>
        <v>-7.63</v>
      </c>
      <c r="BX240" s="6">
        <f t="shared" si="145"/>
        <v>96.940000000000012</v>
      </c>
      <c r="BY240" s="6">
        <f t="shared" si="146"/>
        <v>24.560000000000016</v>
      </c>
      <c r="BZ240" s="82">
        <f t="shared" si="147"/>
        <v>0.23486659653820421</v>
      </c>
      <c r="CA240" s="6">
        <f t="shared" si="148"/>
        <v>125375.66999999998</v>
      </c>
      <c r="CB240" s="6">
        <f t="shared" si="149"/>
        <v>163861.19</v>
      </c>
      <c r="CF240" s="82"/>
      <c r="CG240" s="6">
        <f t="shared" si="150"/>
        <v>37844.729999999996</v>
      </c>
      <c r="CH240" s="6">
        <f t="shared" si="151"/>
        <v>47006.740000000005</v>
      </c>
      <c r="CL240" s="82"/>
      <c r="CM240" s="6">
        <f t="shared" si="152"/>
        <v>37844.729999999996</v>
      </c>
      <c r="CN240" s="6">
        <f t="shared" si="153"/>
        <v>49461.61</v>
      </c>
    </row>
    <row r="241" spans="1:92" x14ac:dyDescent="0.25">
      <c r="A241" s="22">
        <v>238</v>
      </c>
      <c r="B241" s="23">
        <v>235</v>
      </c>
      <c r="C241" s="24" t="s">
        <v>14</v>
      </c>
      <c r="D241" s="53" t="s">
        <v>1492</v>
      </c>
      <c r="E241" s="23">
        <v>404020</v>
      </c>
      <c r="F241" s="23">
        <v>70013</v>
      </c>
      <c r="G241" s="24" t="s">
        <v>1493</v>
      </c>
      <c r="H241" s="71" t="str">
        <f t="shared" si="96"/>
        <v>115101-70013</v>
      </c>
      <c r="I241" s="23">
        <v>115101</v>
      </c>
      <c r="J241" s="24" t="s">
        <v>1466</v>
      </c>
      <c r="K241" s="24" t="s">
        <v>19</v>
      </c>
      <c r="L241" s="24" t="s">
        <v>326</v>
      </c>
      <c r="M241" s="24" t="s">
        <v>21</v>
      </c>
      <c r="N241" s="25">
        <v>45108</v>
      </c>
      <c r="O241" s="25">
        <v>45473</v>
      </c>
      <c r="P241" s="10"/>
      <c r="Q241" s="10"/>
      <c r="R241" s="10"/>
      <c r="S241" s="11"/>
      <c r="T241" s="14"/>
      <c r="U241" s="14"/>
      <c r="V241" s="14"/>
      <c r="W241" s="14"/>
      <c r="X241" s="18"/>
      <c r="Y241" s="18"/>
      <c r="Z241" s="18">
        <f>VLOOKUP(F241,'[2]NET OFF INVOICE'!C:K,9,FALSE)</f>
        <v>77.069999999999993</v>
      </c>
      <c r="AA241" s="18" t="s">
        <v>1671</v>
      </c>
      <c r="AB241" s="6"/>
      <c r="AC241" s="26">
        <v>8737</v>
      </c>
      <c r="AD241" s="26">
        <v>706</v>
      </c>
      <c r="AE241" s="26"/>
      <c r="AF241" s="26"/>
      <c r="AG241" s="26"/>
      <c r="AH241" s="26"/>
      <c r="AI241" s="26"/>
      <c r="AJ241" s="26"/>
      <c r="AK241" s="26">
        <v>317</v>
      </c>
      <c r="AL241" s="26"/>
      <c r="AM241" s="26">
        <v>182</v>
      </c>
      <c r="AN241" s="26">
        <v>314</v>
      </c>
      <c r="AO241" s="26"/>
      <c r="AP241" s="26"/>
      <c r="AQ241" s="26">
        <v>107</v>
      </c>
      <c r="AR241" s="26">
        <v>2</v>
      </c>
      <c r="AS241" s="26">
        <v>64</v>
      </c>
      <c r="AT241" s="26">
        <v>19</v>
      </c>
      <c r="AU241" s="26">
        <v>137</v>
      </c>
      <c r="AV241" s="26">
        <v>55</v>
      </c>
      <c r="AW241" s="26"/>
      <c r="AX241" s="26">
        <v>2</v>
      </c>
      <c r="AY241" s="26"/>
      <c r="AZ241" s="26">
        <v>110</v>
      </c>
      <c r="BA241" s="26"/>
      <c r="BB241" s="26"/>
      <c r="BC241" s="26"/>
      <c r="BD241" s="26">
        <v>35</v>
      </c>
      <c r="BE241" s="26"/>
      <c r="BF241" s="26"/>
      <c r="BG241" s="26">
        <v>282</v>
      </c>
      <c r="BH241" s="26">
        <f t="shared" si="97"/>
        <v>2332</v>
      </c>
      <c r="BI241" s="6">
        <f t="shared" si="155"/>
        <v>77.069999999999993</v>
      </c>
      <c r="BJ241" s="6">
        <f t="shared" si="141"/>
        <v>95.72</v>
      </c>
      <c r="BL241" s="48">
        <f>VLOOKUP(H241,[1]NOI!F:K,6,FALSE)*-1</f>
        <v>-7.63</v>
      </c>
      <c r="BM241" s="6">
        <f t="shared" si="98"/>
        <v>88.09</v>
      </c>
      <c r="BN241" s="6">
        <f t="shared" si="99"/>
        <v>18.650000000000006</v>
      </c>
      <c r="BO241" s="82">
        <f t="shared" si="100"/>
        <v>0.19483911408274138</v>
      </c>
      <c r="BP241" s="6">
        <f t="shared" si="142"/>
        <v>673360.59</v>
      </c>
      <c r="BQ241" s="6">
        <f t="shared" si="143"/>
        <v>836305.64</v>
      </c>
      <c r="BU241" s="6">
        <f t="shared" si="144"/>
        <v>100.73</v>
      </c>
      <c r="BW241" s="48">
        <f t="shared" si="156"/>
        <v>-7.63</v>
      </c>
      <c r="BX241" s="6">
        <f t="shared" si="145"/>
        <v>93.100000000000009</v>
      </c>
      <c r="BY241" s="6">
        <f t="shared" si="146"/>
        <v>23.660000000000011</v>
      </c>
      <c r="BZ241" s="82">
        <f t="shared" si="147"/>
        <v>0.23488533703961093</v>
      </c>
      <c r="CA241" s="6">
        <f t="shared" si="148"/>
        <v>673360.59</v>
      </c>
      <c r="CB241" s="6">
        <f t="shared" si="149"/>
        <v>880078.01</v>
      </c>
      <c r="CF241" s="82"/>
      <c r="CG241" s="6">
        <f t="shared" si="150"/>
        <v>179727.24</v>
      </c>
      <c r="CH241" s="6">
        <f t="shared" si="151"/>
        <v>223219.04</v>
      </c>
      <c r="CL241" s="82"/>
      <c r="CM241" s="6">
        <f t="shared" si="152"/>
        <v>179727.24</v>
      </c>
      <c r="CN241" s="6">
        <f t="shared" si="153"/>
        <v>234902.36000000002</v>
      </c>
    </row>
    <row r="242" spans="1:92" x14ac:dyDescent="0.25">
      <c r="A242" s="22">
        <v>239</v>
      </c>
      <c r="B242" s="23">
        <v>236</v>
      </c>
      <c r="C242" s="24" t="s">
        <v>14</v>
      </c>
      <c r="D242" s="53" t="s">
        <v>1494</v>
      </c>
      <c r="E242" s="23">
        <v>405423</v>
      </c>
      <c r="F242" s="23">
        <v>70073</v>
      </c>
      <c r="G242" s="24" t="s">
        <v>1495</v>
      </c>
      <c r="H242" s="71" t="str">
        <f t="shared" si="96"/>
        <v>115101-70073</v>
      </c>
      <c r="I242" s="23">
        <v>115101</v>
      </c>
      <c r="J242" s="24" t="s">
        <v>1466</v>
      </c>
      <c r="K242" s="24" t="s">
        <v>19</v>
      </c>
      <c r="L242" s="24" t="s">
        <v>1496</v>
      </c>
      <c r="M242" s="24" t="s">
        <v>21</v>
      </c>
      <c r="N242" s="25">
        <v>45108</v>
      </c>
      <c r="O242" s="25">
        <v>45473</v>
      </c>
      <c r="P242" s="10"/>
      <c r="Q242" s="10"/>
      <c r="R242" s="10"/>
      <c r="S242" s="11"/>
      <c r="T242" s="14"/>
      <c r="U242" s="14"/>
      <c r="V242" s="14"/>
      <c r="W242" s="14"/>
      <c r="X242" s="18"/>
      <c r="Y242" s="18"/>
      <c r="Z242" s="18">
        <f>VLOOKUP(F242,'[2]NET OFF INVOICE'!C:K,9,FALSE)</f>
        <v>90.95</v>
      </c>
      <c r="AA242" s="18" t="s">
        <v>1671</v>
      </c>
      <c r="AB242" s="6"/>
      <c r="AC242" s="26">
        <v>1539</v>
      </c>
      <c r="AD242" s="26"/>
      <c r="AE242" s="26"/>
      <c r="AF242" s="26"/>
      <c r="AG242" s="26"/>
      <c r="AH242" s="26"/>
      <c r="AI242" s="26"/>
      <c r="AJ242" s="26"/>
      <c r="AK242" s="26">
        <v>1</v>
      </c>
      <c r="AL242" s="26"/>
      <c r="AM242" s="26"/>
      <c r="AN242" s="26">
        <v>259</v>
      </c>
      <c r="AO242" s="26"/>
      <c r="AP242" s="26">
        <v>12</v>
      </c>
      <c r="AQ242" s="26"/>
      <c r="AR242" s="26"/>
      <c r="AS242" s="26"/>
      <c r="AT242" s="26"/>
      <c r="AU242" s="26"/>
      <c r="AV242" s="26"/>
      <c r="AW242" s="26">
        <v>1</v>
      </c>
      <c r="AX242" s="26"/>
      <c r="AY242" s="26"/>
      <c r="AZ242" s="26"/>
      <c r="BA242" s="26"/>
      <c r="BB242" s="26"/>
      <c r="BC242" s="26"/>
      <c r="BD242" s="26"/>
      <c r="BE242" s="26"/>
      <c r="BF242" s="26"/>
      <c r="BG242" s="26">
        <v>40</v>
      </c>
      <c r="BH242" s="26">
        <f t="shared" si="97"/>
        <v>313</v>
      </c>
      <c r="BI242" s="6">
        <f t="shared" si="155"/>
        <v>90.95</v>
      </c>
      <c r="BJ242" s="6">
        <f t="shared" si="141"/>
        <v>112.97</v>
      </c>
      <c r="BL242" s="48">
        <f>VLOOKUP(H242,[1]NOI!F:K,6,FALSE)*-1</f>
        <v>-5.41</v>
      </c>
      <c r="BM242" s="6">
        <f t="shared" si="98"/>
        <v>107.56</v>
      </c>
      <c r="BN242" s="6">
        <f t="shared" si="99"/>
        <v>22.019999999999996</v>
      </c>
      <c r="BO242" s="82">
        <f t="shared" si="100"/>
        <v>0.19491900504558729</v>
      </c>
      <c r="BP242" s="6">
        <f t="shared" si="142"/>
        <v>139972.05000000002</v>
      </c>
      <c r="BQ242" s="6">
        <f t="shared" si="143"/>
        <v>173860.83</v>
      </c>
      <c r="BU242" s="6">
        <f t="shared" si="144"/>
        <v>118.87</v>
      </c>
      <c r="BW242" s="48">
        <f t="shared" si="156"/>
        <v>-5.41</v>
      </c>
      <c r="BX242" s="6">
        <f t="shared" si="145"/>
        <v>113.46000000000001</v>
      </c>
      <c r="BY242" s="6">
        <f t="shared" si="146"/>
        <v>27.92</v>
      </c>
      <c r="BZ242" s="82">
        <f t="shared" si="147"/>
        <v>0.23487843863043661</v>
      </c>
      <c r="CA242" s="6">
        <f t="shared" si="148"/>
        <v>139972.05000000002</v>
      </c>
      <c r="CB242" s="6">
        <f t="shared" si="149"/>
        <v>182940.93</v>
      </c>
      <c r="CF242" s="82"/>
      <c r="CG242" s="6">
        <f t="shared" si="150"/>
        <v>28467.350000000002</v>
      </c>
      <c r="CH242" s="6">
        <f t="shared" si="151"/>
        <v>35359.61</v>
      </c>
      <c r="CL242" s="82"/>
      <c r="CM242" s="6">
        <f t="shared" si="152"/>
        <v>28467.350000000002</v>
      </c>
      <c r="CN242" s="6">
        <f t="shared" si="153"/>
        <v>37206.310000000005</v>
      </c>
    </row>
    <row r="243" spans="1:92" x14ac:dyDescent="0.25">
      <c r="A243" s="22">
        <v>240</v>
      </c>
      <c r="B243" s="23">
        <v>237</v>
      </c>
      <c r="C243" s="24" t="s">
        <v>14</v>
      </c>
      <c r="D243" s="53" t="s">
        <v>1497</v>
      </c>
      <c r="E243" s="23">
        <v>405590</v>
      </c>
      <c r="F243" s="23">
        <v>70076</v>
      </c>
      <c r="G243" s="24" t="s">
        <v>1498</v>
      </c>
      <c r="H243" s="71" t="str">
        <f t="shared" si="96"/>
        <v>115101-70076</v>
      </c>
      <c r="I243" s="23">
        <v>115101</v>
      </c>
      <c r="J243" s="24" t="s">
        <v>1466</v>
      </c>
      <c r="K243" s="24" t="s">
        <v>19</v>
      </c>
      <c r="L243" s="24" t="s">
        <v>1499</v>
      </c>
      <c r="M243" s="24" t="s">
        <v>21</v>
      </c>
      <c r="N243" s="25">
        <v>45108</v>
      </c>
      <c r="O243" s="25">
        <v>45473</v>
      </c>
      <c r="P243" s="10"/>
      <c r="Q243" s="10"/>
      <c r="R243" s="10"/>
      <c r="S243" s="11"/>
      <c r="T243" s="14"/>
      <c r="U243" s="14"/>
      <c r="V243" s="14"/>
      <c r="W243" s="14"/>
      <c r="X243" s="18"/>
      <c r="Y243" s="18"/>
      <c r="Z243" s="18">
        <f>VLOOKUP(F243,'[2]NET OFF INVOICE'!C:K,9,FALSE)</f>
        <v>80.738204400000001</v>
      </c>
      <c r="AA243" s="18" t="s">
        <v>1671</v>
      </c>
      <c r="AB243" s="6"/>
      <c r="AC243" s="26">
        <v>8228</v>
      </c>
      <c r="AD243" s="26">
        <v>1038</v>
      </c>
      <c r="AE243" s="26"/>
      <c r="AF243" s="26">
        <v>16</v>
      </c>
      <c r="AG243" s="26"/>
      <c r="AH243" s="26"/>
      <c r="AI243" s="26"/>
      <c r="AJ243" s="26"/>
      <c r="AK243" s="26">
        <v>516</v>
      </c>
      <c r="AL243" s="26">
        <v>8</v>
      </c>
      <c r="AM243" s="26">
        <v>147</v>
      </c>
      <c r="AN243" s="26"/>
      <c r="AO243" s="26">
        <v>6</v>
      </c>
      <c r="AP243" s="26">
        <v>201</v>
      </c>
      <c r="AQ243" s="26">
        <v>181</v>
      </c>
      <c r="AR243" s="26">
        <v>2</v>
      </c>
      <c r="AS243" s="26">
        <v>79</v>
      </c>
      <c r="AT243" s="26"/>
      <c r="AU243" s="26">
        <v>148</v>
      </c>
      <c r="AV243" s="26">
        <v>2</v>
      </c>
      <c r="AW243" s="26">
        <v>328</v>
      </c>
      <c r="AX243" s="26"/>
      <c r="AY243" s="26">
        <v>371</v>
      </c>
      <c r="AZ243" s="26">
        <v>100</v>
      </c>
      <c r="BA243" s="26"/>
      <c r="BB243" s="26">
        <v>10</v>
      </c>
      <c r="BC243" s="26"/>
      <c r="BD243" s="26">
        <v>136</v>
      </c>
      <c r="BE243" s="26"/>
      <c r="BF243" s="26"/>
      <c r="BG243" s="26">
        <v>25</v>
      </c>
      <c r="BH243" s="26">
        <f t="shared" si="97"/>
        <v>3314</v>
      </c>
      <c r="BI243" s="6">
        <f t="shared" si="155"/>
        <v>80.738204400000001</v>
      </c>
      <c r="BJ243" s="6">
        <f t="shared" si="141"/>
        <v>100.28</v>
      </c>
      <c r="BL243" s="48">
        <f>VLOOKUP(H243,[1]NOI!F:K,6,FALSE)*-1</f>
        <v>-6.5</v>
      </c>
      <c r="BM243" s="6">
        <f t="shared" si="98"/>
        <v>93.78</v>
      </c>
      <c r="BN243" s="6">
        <f t="shared" si="99"/>
        <v>19.5417956</v>
      </c>
      <c r="BO243" s="82">
        <f t="shared" si="100"/>
        <v>0.19487231352213802</v>
      </c>
      <c r="BP243" s="6">
        <f t="shared" si="142"/>
        <v>664313.94580320001</v>
      </c>
      <c r="BQ243" s="6">
        <f t="shared" si="143"/>
        <v>825103.84</v>
      </c>
      <c r="BU243" s="6">
        <f t="shared" si="144"/>
        <v>105.53</v>
      </c>
      <c r="BW243" s="48">
        <f t="shared" si="156"/>
        <v>-6.5</v>
      </c>
      <c r="BX243" s="6">
        <f t="shared" si="145"/>
        <v>99.03</v>
      </c>
      <c r="BY243" s="6">
        <f t="shared" si="146"/>
        <v>24.7917956</v>
      </c>
      <c r="BZ243" s="82">
        <f t="shared" si="147"/>
        <v>0.23492651947313561</v>
      </c>
      <c r="CA243" s="6">
        <f t="shared" si="148"/>
        <v>664313.94580320001</v>
      </c>
      <c r="CB243" s="6">
        <f t="shared" si="149"/>
        <v>868300.84</v>
      </c>
      <c r="CF243" s="82"/>
      <c r="CG243" s="6">
        <f t="shared" si="150"/>
        <v>267566.40938159998</v>
      </c>
      <c r="CH243" s="6">
        <f t="shared" si="151"/>
        <v>332327.92</v>
      </c>
      <c r="CL243" s="82"/>
      <c r="CM243" s="6">
        <f t="shared" si="152"/>
        <v>267566.40938159998</v>
      </c>
      <c r="CN243" s="6">
        <f t="shared" si="153"/>
        <v>349726.42</v>
      </c>
    </row>
    <row r="244" spans="1:92" x14ac:dyDescent="0.25">
      <c r="A244" s="22">
        <v>241</v>
      </c>
      <c r="B244" s="23">
        <v>238</v>
      </c>
      <c r="C244" s="24" t="s">
        <v>14</v>
      </c>
      <c r="D244" s="53" t="s">
        <v>1500</v>
      </c>
      <c r="E244" s="23">
        <v>406082</v>
      </c>
      <c r="F244" s="23">
        <v>70019</v>
      </c>
      <c r="G244" s="24" t="s">
        <v>1501</v>
      </c>
      <c r="H244" s="71" t="str">
        <f t="shared" si="96"/>
        <v>115101-70019</v>
      </c>
      <c r="I244" s="23">
        <v>115101</v>
      </c>
      <c r="J244" s="24" t="s">
        <v>1466</v>
      </c>
      <c r="K244" s="24" t="s">
        <v>19</v>
      </c>
      <c r="L244" s="24" t="s">
        <v>1502</v>
      </c>
      <c r="M244" s="24" t="s">
        <v>21</v>
      </c>
      <c r="N244" s="25">
        <v>45108</v>
      </c>
      <c r="O244" s="25">
        <v>45473</v>
      </c>
      <c r="P244" s="10"/>
      <c r="Q244" s="10"/>
      <c r="R244" s="10"/>
      <c r="S244" s="11"/>
      <c r="T244" s="14"/>
      <c r="U244" s="14"/>
      <c r="V244" s="14"/>
      <c r="W244" s="14"/>
      <c r="X244" s="18"/>
      <c r="Y244" s="18"/>
      <c r="Z244" s="18">
        <f>VLOOKUP(F244,'[2]NET OFF INVOICE'!C:K,9,FALSE)</f>
        <v>77.930000000000007</v>
      </c>
      <c r="AA244" s="18" t="s">
        <v>1671</v>
      </c>
      <c r="AB244" s="6"/>
      <c r="AC244" s="26">
        <v>1016</v>
      </c>
      <c r="AD244" s="26"/>
      <c r="AE244" s="26"/>
      <c r="AF244" s="26"/>
      <c r="AG244" s="26"/>
      <c r="AH244" s="26"/>
      <c r="AI244" s="26"/>
      <c r="AJ244" s="26">
        <v>1</v>
      </c>
      <c r="AK244" s="26"/>
      <c r="AL244" s="26"/>
      <c r="AM244" s="26">
        <v>90</v>
      </c>
      <c r="AN244" s="26"/>
      <c r="AO244" s="26"/>
      <c r="AP244" s="26"/>
      <c r="AQ244" s="26"/>
      <c r="AR244" s="26"/>
      <c r="AS244" s="26">
        <v>2</v>
      </c>
      <c r="AT244" s="26"/>
      <c r="AU244" s="26"/>
      <c r="AV244" s="26"/>
      <c r="AW244" s="26"/>
      <c r="AX244" s="26">
        <v>6</v>
      </c>
      <c r="AY244" s="26"/>
      <c r="AZ244" s="26"/>
      <c r="BA244" s="26"/>
      <c r="BB244" s="26"/>
      <c r="BC244" s="26"/>
      <c r="BD244" s="26"/>
      <c r="BE244" s="26"/>
      <c r="BF244" s="26"/>
      <c r="BG244" s="26"/>
      <c r="BH244" s="26">
        <f t="shared" si="97"/>
        <v>99</v>
      </c>
      <c r="BI244" s="6">
        <f t="shared" si="155"/>
        <v>77.930000000000007</v>
      </c>
      <c r="BJ244" s="6">
        <f t="shared" si="141"/>
        <v>96.79</v>
      </c>
      <c r="BL244" s="48">
        <f>VLOOKUP(H244,[1]NOI!F:K,6,FALSE)*-1</f>
        <v>-7.63</v>
      </c>
      <c r="BM244" s="6">
        <f t="shared" si="98"/>
        <v>89.160000000000011</v>
      </c>
      <c r="BN244" s="6">
        <f t="shared" si="99"/>
        <v>18.86</v>
      </c>
      <c r="BO244" s="82">
        <f t="shared" si="100"/>
        <v>0.1948548403760719</v>
      </c>
      <c r="BP244" s="6">
        <f t="shared" si="142"/>
        <v>79176.88</v>
      </c>
      <c r="BQ244" s="6">
        <f t="shared" si="143"/>
        <v>98338.64</v>
      </c>
      <c r="BU244" s="6">
        <f t="shared" si="144"/>
        <v>101.85000000000001</v>
      </c>
      <c r="BW244" s="48">
        <f t="shared" si="156"/>
        <v>-7.63</v>
      </c>
      <c r="BX244" s="6">
        <f t="shared" si="145"/>
        <v>94.220000000000013</v>
      </c>
      <c r="BY244" s="6">
        <f t="shared" si="146"/>
        <v>23.92</v>
      </c>
      <c r="BZ244" s="82">
        <f t="shared" si="147"/>
        <v>0.23485517918507609</v>
      </c>
      <c r="CA244" s="6">
        <f t="shared" si="148"/>
        <v>79176.88</v>
      </c>
      <c r="CB244" s="6">
        <f t="shared" si="149"/>
        <v>103479.6</v>
      </c>
      <c r="CF244" s="82"/>
      <c r="CG244" s="6">
        <f t="shared" si="150"/>
        <v>7715.0700000000006</v>
      </c>
      <c r="CH244" s="6">
        <f t="shared" si="151"/>
        <v>9582.2100000000009</v>
      </c>
      <c r="CL244" s="82"/>
      <c r="CM244" s="6">
        <f t="shared" si="152"/>
        <v>7715.0700000000006</v>
      </c>
      <c r="CN244" s="6">
        <f t="shared" si="153"/>
        <v>10083.150000000001</v>
      </c>
    </row>
    <row r="245" spans="1:92" x14ac:dyDescent="0.25">
      <c r="A245" s="22">
        <v>242</v>
      </c>
      <c r="B245" s="23">
        <v>239</v>
      </c>
      <c r="C245" s="24" t="s">
        <v>14</v>
      </c>
      <c r="D245" s="53" t="s">
        <v>1503</v>
      </c>
      <c r="E245" s="23">
        <v>406533</v>
      </c>
      <c r="F245" s="23">
        <v>70006</v>
      </c>
      <c r="G245" s="24" t="s">
        <v>1504</v>
      </c>
      <c r="H245" s="71" t="str">
        <f t="shared" si="96"/>
        <v>115101-70006</v>
      </c>
      <c r="I245" s="23">
        <v>115101</v>
      </c>
      <c r="J245" s="24" t="s">
        <v>1466</v>
      </c>
      <c r="K245" s="24" t="s">
        <v>19</v>
      </c>
      <c r="L245" s="24" t="s">
        <v>1487</v>
      </c>
      <c r="M245" s="24" t="s">
        <v>21</v>
      </c>
      <c r="N245" s="25">
        <v>45108</v>
      </c>
      <c r="O245" s="25">
        <v>45473</v>
      </c>
      <c r="P245" s="10"/>
      <c r="Q245" s="10"/>
      <c r="R245" s="10"/>
      <c r="S245" s="11"/>
      <c r="T245" s="14"/>
      <c r="U245" s="14"/>
      <c r="V245" s="14"/>
      <c r="W245" s="14"/>
      <c r="X245" s="18"/>
      <c r="Y245" s="18"/>
      <c r="Z245" s="18">
        <f>VLOOKUP(F245,'[2]NET OFF INVOICE'!C:K,9,FALSE)</f>
        <v>82.101021999999986</v>
      </c>
      <c r="AA245" s="18" t="s">
        <v>1671</v>
      </c>
      <c r="AB245" s="6"/>
      <c r="AC245" s="26">
        <v>406</v>
      </c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>
        <v>99</v>
      </c>
      <c r="AO245" s="26"/>
      <c r="AP245" s="26"/>
      <c r="AQ245" s="26">
        <v>11</v>
      </c>
      <c r="AR245" s="26"/>
      <c r="AS245" s="26">
        <v>29</v>
      </c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>
        <f t="shared" si="97"/>
        <v>139</v>
      </c>
      <c r="BI245" s="6">
        <f t="shared" si="155"/>
        <v>82.101021999999986</v>
      </c>
      <c r="BJ245" s="6">
        <f t="shared" si="141"/>
        <v>101.97</v>
      </c>
      <c r="BL245" s="48">
        <f>VLOOKUP(H245,[1]NOI!F:K,6,FALSE)*-1</f>
        <v>-8.48</v>
      </c>
      <c r="BM245" s="6">
        <f t="shared" si="98"/>
        <v>93.49</v>
      </c>
      <c r="BN245" s="6">
        <f t="shared" si="99"/>
        <v>19.868978000000013</v>
      </c>
      <c r="BO245" s="82">
        <f t="shared" si="100"/>
        <v>0.19485121114053167</v>
      </c>
      <c r="BP245" s="6">
        <f t="shared" si="142"/>
        <v>33333.014931999991</v>
      </c>
      <c r="BQ245" s="6">
        <f t="shared" si="143"/>
        <v>41399.82</v>
      </c>
      <c r="BU245" s="6">
        <f t="shared" si="144"/>
        <v>107.31</v>
      </c>
      <c r="BW245" s="48">
        <f t="shared" si="156"/>
        <v>-8.48</v>
      </c>
      <c r="BX245" s="6">
        <f t="shared" si="145"/>
        <v>98.83</v>
      </c>
      <c r="BY245" s="6">
        <f t="shared" si="146"/>
        <v>25.208978000000016</v>
      </c>
      <c r="BZ245" s="82">
        <f t="shared" si="147"/>
        <v>0.23491732364178564</v>
      </c>
      <c r="CA245" s="6">
        <f t="shared" si="148"/>
        <v>33333.014931999991</v>
      </c>
      <c r="CB245" s="6">
        <f t="shared" si="149"/>
        <v>43567.86</v>
      </c>
      <c r="CF245" s="82"/>
      <c r="CG245" s="6">
        <f t="shared" si="150"/>
        <v>11412.042057999997</v>
      </c>
      <c r="CH245" s="6">
        <f t="shared" si="151"/>
        <v>14173.83</v>
      </c>
      <c r="CL245" s="82"/>
      <c r="CM245" s="6">
        <f t="shared" si="152"/>
        <v>11412.042057999997</v>
      </c>
      <c r="CN245" s="6">
        <f t="shared" si="153"/>
        <v>14916.09</v>
      </c>
    </row>
    <row r="246" spans="1:92" x14ac:dyDescent="0.25">
      <c r="A246" s="22">
        <v>243</v>
      </c>
      <c r="B246" s="23">
        <v>240</v>
      </c>
      <c r="C246" s="24" t="s">
        <v>14</v>
      </c>
      <c r="D246" s="53" t="s">
        <v>1505</v>
      </c>
      <c r="E246" s="23">
        <v>141160</v>
      </c>
      <c r="F246" s="24" t="s">
        <v>1506</v>
      </c>
      <c r="G246" s="24" t="s">
        <v>1507</v>
      </c>
      <c r="H246" s="71" t="str">
        <f t="shared" si="96"/>
        <v>100232-94643-04442</v>
      </c>
      <c r="I246" s="23">
        <v>100232</v>
      </c>
      <c r="J246" s="24" t="s">
        <v>1508</v>
      </c>
      <c r="K246" s="24" t="s">
        <v>19</v>
      </c>
      <c r="L246" s="24" t="s">
        <v>1444</v>
      </c>
      <c r="M246" s="24" t="s">
        <v>21</v>
      </c>
      <c r="N246" s="25">
        <v>45108</v>
      </c>
      <c r="O246" s="25">
        <v>45473</v>
      </c>
      <c r="P246" s="10"/>
      <c r="Q246" s="10"/>
      <c r="R246" s="10"/>
      <c r="S246" s="11"/>
      <c r="T246" s="14"/>
      <c r="U246" s="14"/>
      <c r="V246" s="14"/>
      <c r="W246" s="14"/>
      <c r="X246" s="18"/>
      <c r="Y246" s="18"/>
      <c r="Z246" s="18">
        <v>38.200000000000003</v>
      </c>
      <c r="AA246" s="18" t="s">
        <v>1720</v>
      </c>
      <c r="AB246" s="6"/>
      <c r="AC246" s="26">
        <v>815</v>
      </c>
      <c r="AD246" s="26"/>
      <c r="AE246" s="26"/>
      <c r="AF246" s="26"/>
      <c r="AG246" s="26">
        <v>21</v>
      </c>
      <c r="AH246" s="26">
        <v>79</v>
      </c>
      <c r="AI246" s="26"/>
      <c r="AJ246" s="26">
        <v>2</v>
      </c>
      <c r="AK246" s="26"/>
      <c r="AL246" s="26">
        <v>4</v>
      </c>
      <c r="AM246" s="26"/>
      <c r="AN246" s="26"/>
      <c r="AO246" s="26"/>
      <c r="AP246" s="26"/>
      <c r="AQ246" s="26"/>
      <c r="AR246" s="26">
        <v>1</v>
      </c>
      <c r="AS246" s="26">
        <v>29</v>
      </c>
      <c r="AT246" s="26"/>
      <c r="AU246" s="26"/>
      <c r="AV246" s="26"/>
      <c r="AW246" s="26"/>
      <c r="AX246" s="26"/>
      <c r="AY246" s="26"/>
      <c r="AZ246" s="26"/>
      <c r="BA246" s="26"/>
      <c r="BB246" s="26">
        <v>54</v>
      </c>
      <c r="BC246" s="26"/>
      <c r="BD246" s="26"/>
      <c r="BE246" s="26"/>
      <c r="BF246" s="26"/>
      <c r="BG246" s="26">
        <v>174</v>
      </c>
      <c r="BH246" s="26">
        <f t="shared" si="97"/>
        <v>364</v>
      </c>
      <c r="BI246" s="6">
        <f t="shared" si="155"/>
        <v>38.200000000000003</v>
      </c>
      <c r="BJ246" s="6">
        <f t="shared" si="141"/>
        <v>47.44</v>
      </c>
      <c r="BM246" s="6">
        <f t="shared" si="98"/>
        <v>47.44</v>
      </c>
      <c r="BN246" s="6">
        <f t="shared" si="99"/>
        <v>9.2399999999999949</v>
      </c>
      <c r="BO246" s="82">
        <f t="shared" si="100"/>
        <v>0.19477234401349064</v>
      </c>
      <c r="BP246" s="6">
        <f t="shared" si="142"/>
        <v>31133.000000000004</v>
      </c>
      <c r="BQ246" s="6">
        <f t="shared" si="143"/>
        <v>38663.599999999999</v>
      </c>
      <c r="BU246" s="6">
        <f t="shared" si="144"/>
        <v>49.919999999999995</v>
      </c>
      <c r="BX246" s="6">
        <f t="shared" si="145"/>
        <v>49.919999999999995</v>
      </c>
      <c r="BY246" s="6">
        <f t="shared" si="146"/>
        <v>11.719999999999992</v>
      </c>
      <c r="BZ246" s="82">
        <f t="shared" si="147"/>
        <v>0.23477564102564089</v>
      </c>
      <c r="CA246" s="6">
        <f t="shared" si="148"/>
        <v>31133.000000000004</v>
      </c>
      <c r="CB246" s="6">
        <f t="shared" si="149"/>
        <v>40684.799999999996</v>
      </c>
      <c r="CF246" s="82"/>
      <c r="CG246" s="6">
        <f t="shared" si="150"/>
        <v>13904.800000000001</v>
      </c>
      <c r="CH246" s="6">
        <f t="shared" si="151"/>
        <v>17268.16</v>
      </c>
      <c r="CL246" s="82"/>
      <c r="CM246" s="6">
        <f t="shared" si="152"/>
        <v>13904.800000000001</v>
      </c>
      <c r="CN246" s="6">
        <f t="shared" si="153"/>
        <v>18170.879999999997</v>
      </c>
    </row>
    <row r="247" spans="1:92" x14ac:dyDescent="0.25">
      <c r="A247" s="22">
        <v>244</v>
      </c>
      <c r="B247" s="23">
        <v>241</v>
      </c>
      <c r="C247" s="24" t="s">
        <v>14</v>
      </c>
      <c r="D247" s="53" t="s">
        <v>1509</v>
      </c>
      <c r="E247" s="23">
        <v>403520</v>
      </c>
      <c r="F247" s="24" t="s">
        <v>1510</v>
      </c>
      <c r="G247" s="24" t="s">
        <v>1511</v>
      </c>
      <c r="H247" s="71" t="str">
        <f t="shared" si="96"/>
        <v>100232-77387-12602</v>
      </c>
      <c r="I247" s="23">
        <v>100232</v>
      </c>
      <c r="J247" s="24" t="s">
        <v>1508</v>
      </c>
      <c r="K247" s="24" t="s">
        <v>19</v>
      </c>
      <c r="L247" s="24" t="s">
        <v>1512</v>
      </c>
      <c r="M247" s="24" t="s">
        <v>21</v>
      </c>
      <c r="N247" s="25">
        <v>45108</v>
      </c>
      <c r="O247" s="25">
        <v>45473</v>
      </c>
      <c r="P247" s="10"/>
      <c r="Q247" s="10"/>
      <c r="R247" s="10"/>
      <c r="S247" s="11"/>
      <c r="T247" s="14"/>
      <c r="U247" s="14"/>
      <c r="V247" s="14"/>
      <c r="W247" s="14"/>
      <c r="X247" s="18"/>
      <c r="Y247" s="18"/>
      <c r="Z247" s="18">
        <v>60.48</v>
      </c>
      <c r="AA247" s="18" t="s">
        <v>1720</v>
      </c>
      <c r="AB247" s="6"/>
      <c r="AC247" s="26">
        <v>233</v>
      </c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>
        <v>24</v>
      </c>
      <c r="AR247" s="26">
        <v>53</v>
      </c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>
        <f t="shared" si="97"/>
        <v>77</v>
      </c>
      <c r="BI247" s="6">
        <f t="shared" si="155"/>
        <v>60.48</v>
      </c>
      <c r="BJ247" s="6">
        <f t="shared" si="141"/>
        <v>75.12</v>
      </c>
      <c r="BL247" s="48">
        <f>VLOOKUP(H247,[1]NOI!F:K,6,FALSE)*-1</f>
        <v>-23.29</v>
      </c>
      <c r="BM247" s="6">
        <f t="shared" si="98"/>
        <v>51.830000000000005</v>
      </c>
      <c r="BN247" s="6">
        <f t="shared" si="99"/>
        <v>14.640000000000008</v>
      </c>
      <c r="BO247" s="82">
        <f t="shared" si="100"/>
        <v>0.19488817891373811</v>
      </c>
      <c r="BP247" s="6">
        <f t="shared" si="142"/>
        <v>14091.84</v>
      </c>
      <c r="BQ247" s="6">
        <f t="shared" si="143"/>
        <v>17502.960000000003</v>
      </c>
      <c r="BU247" s="6">
        <f t="shared" si="144"/>
        <v>79.040000000000006</v>
      </c>
      <c r="BW247" s="48">
        <f t="shared" ref="BW247:BW263" si="157">BL247</f>
        <v>-23.29</v>
      </c>
      <c r="BX247" s="6">
        <f t="shared" si="145"/>
        <v>55.750000000000007</v>
      </c>
      <c r="BY247" s="6">
        <f t="shared" si="146"/>
        <v>18.560000000000009</v>
      </c>
      <c r="BZ247" s="82">
        <f t="shared" si="147"/>
        <v>0.23481781376518229</v>
      </c>
      <c r="CA247" s="6">
        <f t="shared" si="148"/>
        <v>14091.84</v>
      </c>
      <c r="CB247" s="6">
        <f t="shared" si="149"/>
        <v>18416.32</v>
      </c>
      <c r="CF247" s="82"/>
      <c r="CG247" s="6">
        <f t="shared" si="150"/>
        <v>4656.96</v>
      </c>
      <c r="CH247" s="6">
        <f t="shared" si="151"/>
        <v>5784.2400000000007</v>
      </c>
      <c r="CL247" s="82"/>
      <c r="CM247" s="6">
        <f t="shared" si="152"/>
        <v>4656.96</v>
      </c>
      <c r="CN247" s="6">
        <f t="shared" si="153"/>
        <v>6086.0800000000008</v>
      </c>
    </row>
    <row r="248" spans="1:92" x14ac:dyDescent="0.25">
      <c r="A248" s="22">
        <v>245</v>
      </c>
      <c r="B248" s="23">
        <v>242</v>
      </c>
      <c r="C248" s="24" t="s">
        <v>14</v>
      </c>
      <c r="D248" s="53" t="s">
        <v>1513</v>
      </c>
      <c r="E248" s="23">
        <v>400814</v>
      </c>
      <c r="F248" s="24" t="s">
        <v>1514</v>
      </c>
      <c r="G248" s="24" t="s">
        <v>1515</v>
      </c>
      <c r="H248" s="71" t="str">
        <f t="shared" si="96"/>
        <v>100232-77387-12682</v>
      </c>
      <c r="I248" s="23">
        <v>100232</v>
      </c>
      <c r="J248" s="24" t="s">
        <v>1508</v>
      </c>
      <c r="K248" s="24" t="s">
        <v>19</v>
      </c>
      <c r="L248" s="24" t="s">
        <v>1516</v>
      </c>
      <c r="M248" s="24" t="s">
        <v>21</v>
      </c>
      <c r="N248" s="25">
        <v>45108</v>
      </c>
      <c r="O248" s="25">
        <v>45473</v>
      </c>
      <c r="P248" s="10"/>
      <c r="Q248" s="10"/>
      <c r="R248" s="10"/>
      <c r="S248" s="11"/>
      <c r="T248" s="14"/>
      <c r="U248" s="14"/>
      <c r="V248" s="14"/>
      <c r="W248" s="14"/>
      <c r="X248" s="18"/>
      <c r="Y248" s="18"/>
      <c r="Z248" s="18">
        <v>49.8</v>
      </c>
      <c r="AA248" s="18" t="s">
        <v>1720</v>
      </c>
      <c r="AB248" s="6"/>
      <c r="AC248" s="26">
        <v>498</v>
      </c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>
        <v>187</v>
      </c>
      <c r="BD248" s="26"/>
      <c r="BE248" s="26"/>
      <c r="BF248" s="26">
        <v>29</v>
      </c>
      <c r="BG248" s="26"/>
      <c r="BH248" s="26">
        <f t="shared" si="97"/>
        <v>216</v>
      </c>
      <c r="BI248" s="6">
        <f t="shared" si="155"/>
        <v>49.8</v>
      </c>
      <c r="BJ248" s="6">
        <f t="shared" si="141"/>
        <v>61.85</v>
      </c>
      <c r="BL248" s="48">
        <f>VLOOKUP(H248,[1]NOI!F:K,6,FALSE)*-1</f>
        <v>-7.92</v>
      </c>
      <c r="BM248" s="6">
        <f t="shared" si="98"/>
        <v>53.93</v>
      </c>
      <c r="BN248" s="6">
        <f t="shared" si="99"/>
        <v>12.050000000000004</v>
      </c>
      <c r="BO248" s="82">
        <f t="shared" si="100"/>
        <v>0.19482619240097016</v>
      </c>
      <c r="BP248" s="6">
        <f t="shared" si="142"/>
        <v>24800.399999999998</v>
      </c>
      <c r="BQ248" s="6">
        <f t="shared" si="143"/>
        <v>30801.3</v>
      </c>
      <c r="BU248" s="6">
        <f t="shared" si="144"/>
        <v>65.08</v>
      </c>
      <c r="BW248" s="48">
        <f t="shared" si="157"/>
        <v>-7.92</v>
      </c>
      <c r="BX248" s="6">
        <f t="shared" si="145"/>
        <v>57.16</v>
      </c>
      <c r="BY248" s="6">
        <f t="shared" si="146"/>
        <v>15.280000000000001</v>
      </c>
      <c r="BZ248" s="82">
        <f t="shared" si="147"/>
        <v>0.23478795328826063</v>
      </c>
      <c r="CA248" s="6">
        <f t="shared" si="148"/>
        <v>24800.399999999998</v>
      </c>
      <c r="CB248" s="6">
        <f t="shared" si="149"/>
        <v>32409.84</v>
      </c>
      <c r="CF248" s="82"/>
      <c r="CG248" s="6">
        <f t="shared" si="150"/>
        <v>10756.8</v>
      </c>
      <c r="CH248" s="6">
        <f t="shared" si="151"/>
        <v>13359.6</v>
      </c>
      <c r="CL248" s="82"/>
      <c r="CM248" s="6">
        <f t="shared" si="152"/>
        <v>10756.8</v>
      </c>
      <c r="CN248" s="6">
        <f t="shared" si="153"/>
        <v>14057.279999999999</v>
      </c>
    </row>
    <row r="249" spans="1:92" x14ac:dyDescent="0.25">
      <c r="A249" s="22">
        <v>246</v>
      </c>
      <c r="B249" s="23">
        <v>243</v>
      </c>
      <c r="C249" s="24" t="s">
        <v>14</v>
      </c>
      <c r="D249" s="53" t="s">
        <v>1517</v>
      </c>
      <c r="E249" s="23">
        <v>402134</v>
      </c>
      <c r="F249" s="23">
        <v>78364</v>
      </c>
      <c r="G249" s="24" t="s">
        <v>1518</v>
      </c>
      <c r="H249" s="71" t="str">
        <f t="shared" si="96"/>
        <v>100466-78364</v>
      </c>
      <c r="I249" s="23">
        <v>100466</v>
      </c>
      <c r="J249" s="24" t="s">
        <v>1519</v>
      </c>
      <c r="K249" s="24" t="s">
        <v>19</v>
      </c>
      <c r="L249" s="24" t="s">
        <v>1520</v>
      </c>
      <c r="M249" s="24" t="s">
        <v>21</v>
      </c>
      <c r="N249" s="25">
        <v>45108</v>
      </c>
      <c r="O249" s="25">
        <v>45473</v>
      </c>
      <c r="P249" s="10"/>
      <c r="Q249" s="10"/>
      <c r="R249" s="10"/>
      <c r="S249" s="11"/>
      <c r="T249" s="14" t="e">
        <f>VLOOKUP(E249,#REF!,12,FALSE)</f>
        <v>#REF!</v>
      </c>
      <c r="U249" s="14"/>
      <c r="V249" s="14" t="e">
        <f>VLOOKUP(E249,#REF!,14,FALSE)</f>
        <v>#REF!</v>
      </c>
      <c r="W249" s="14"/>
      <c r="X249" s="18">
        <v>50.58</v>
      </c>
      <c r="Y249" s="18">
        <v>1</v>
      </c>
      <c r="Z249" s="18" t="e">
        <f>VLOOKUP(F249,#REF!,9,FALSE)</f>
        <v>#REF!</v>
      </c>
      <c r="AA249" s="69">
        <v>40136861</v>
      </c>
      <c r="AB249" s="6"/>
      <c r="AC249" s="26">
        <v>364</v>
      </c>
      <c r="AD249" s="26"/>
      <c r="AE249" s="26"/>
      <c r="AF249" s="26"/>
      <c r="AG249" s="26">
        <v>1</v>
      </c>
      <c r="AH249" s="26">
        <v>75</v>
      </c>
      <c r="AI249" s="26"/>
      <c r="AJ249" s="26">
        <v>1</v>
      </c>
      <c r="AK249" s="26"/>
      <c r="AL249" s="26">
        <v>67</v>
      </c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>
        <v>155</v>
      </c>
      <c r="AZ249" s="26"/>
      <c r="BA249" s="26"/>
      <c r="BB249" s="26"/>
      <c r="BC249" s="26"/>
      <c r="BD249" s="26"/>
      <c r="BE249" s="26"/>
      <c r="BF249" s="26"/>
      <c r="BG249" s="26"/>
      <c r="BH249" s="26">
        <f t="shared" si="97"/>
        <v>299</v>
      </c>
      <c r="BI249" s="6">
        <f t="shared" ref="BI249:BI261" si="158">X249+Y249</f>
        <v>51.58</v>
      </c>
      <c r="BJ249" s="6">
        <f t="shared" si="141"/>
        <v>64.06</v>
      </c>
      <c r="BL249" s="72">
        <v>-13.58</v>
      </c>
      <c r="BM249" s="6">
        <f t="shared" si="98"/>
        <v>50.480000000000004</v>
      </c>
      <c r="BN249" s="6">
        <f t="shared" si="99"/>
        <v>12.480000000000004</v>
      </c>
      <c r="BO249" s="82">
        <f t="shared" si="100"/>
        <v>0.19481735872619424</v>
      </c>
      <c r="BP249" s="6">
        <f t="shared" si="142"/>
        <v>18775.12</v>
      </c>
      <c r="BQ249" s="6">
        <f t="shared" si="143"/>
        <v>23317.84</v>
      </c>
      <c r="BU249" s="6">
        <f t="shared" si="144"/>
        <v>67.410000000000011</v>
      </c>
      <c r="BW249" s="72">
        <f t="shared" si="157"/>
        <v>-13.58</v>
      </c>
      <c r="BX249" s="6">
        <f t="shared" si="145"/>
        <v>53.830000000000013</v>
      </c>
      <c r="BY249" s="6">
        <f t="shared" si="146"/>
        <v>15.830000000000013</v>
      </c>
      <c r="BZ249" s="82">
        <f t="shared" si="147"/>
        <v>0.234831627354992</v>
      </c>
      <c r="CA249" s="6">
        <f t="shared" si="148"/>
        <v>18775.12</v>
      </c>
      <c r="CB249" s="6">
        <f t="shared" si="149"/>
        <v>24537.240000000005</v>
      </c>
      <c r="CF249" s="82"/>
      <c r="CG249" s="6">
        <f t="shared" si="150"/>
        <v>15422.42</v>
      </c>
      <c r="CH249" s="6">
        <f t="shared" si="151"/>
        <v>19153.940000000002</v>
      </c>
      <c r="CL249" s="82"/>
      <c r="CM249" s="6">
        <f t="shared" si="152"/>
        <v>15422.42</v>
      </c>
      <c r="CN249" s="6">
        <f t="shared" si="153"/>
        <v>20155.590000000004</v>
      </c>
    </row>
    <row r="250" spans="1:92" x14ac:dyDescent="0.25">
      <c r="A250" s="22">
        <v>247</v>
      </c>
      <c r="B250" s="23">
        <v>244</v>
      </c>
      <c r="C250" s="24" t="s">
        <v>14</v>
      </c>
      <c r="D250" s="53" t="s">
        <v>1521</v>
      </c>
      <c r="E250" s="23">
        <v>402135</v>
      </c>
      <c r="F250" s="23">
        <v>78365</v>
      </c>
      <c r="G250" s="24" t="s">
        <v>1522</v>
      </c>
      <c r="H250" s="71" t="str">
        <f t="shared" si="96"/>
        <v>100466-78365</v>
      </c>
      <c r="I250" s="23">
        <v>100466</v>
      </c>
      <c r="J250" s="24" t="s">
        <v>1519</v>
      </c>
      <c r="K250" s="24" t="s">
        <v>19</v>
      </c>
      <c r="L250" s="24" t="s">
        <v>1520</v>
      </c>
      <c r="M250" s="24" t="s">
        <v>21</v>
      </c>
      <c r="N250" s="25">
        <v>45108</v>
      </c>
      <c r="O250" s="25">
        <v>45473</v>
      </c>
      <c r="P250" s="10"/>
      <c r="Q250" s="10"/>
      <c r="R250" s="10"/>
      <c r="S250" s="11"/>
      <c r="T250" s="14" t="e">
        <f>VLOOKUP(E250,#REF!,12,FALSE)</f>
        <v>#REF!</v>
      </c>
      <c r="U250" s="14"/>
      <c r="V250" s="14" t="e">
        <f>VLOOKUP(E250,#REF!,14,FALSE)</f>
        <v>#REF!</v>
      </c>
      <c r="W250" s="14"/>
      <c r="X250" s="18">
        <v>51.68</v>
      </c>
      <c r="Y250" s="18">
        <v>1</v>
      </c>
      <c r="Z250" s="18" t="e">
        <f>VLOOKUP(F250,#REF!,9,FALSE)</f>
        <v>#REF!</v>
      </c>
      <c r="AA250" s="69">
        <v>40136861</v>
      </c>
      <c r="AB250" s="6"/>
      <c r="AC250" s="26">
        <v>429</v>
      </c>
      <c r="AD250" s="26"/>
      <c r="AE250" s="26"/>
      <c r="AF250" s="26"/>
      <c r="AG250" s="26">
        <v>3</v>
      </c>
      <c r="AH250" s="26">
        <v>40</v>
      </c>
      <c r="AI250" s="26"/>
      <c r="AJ250" s="26"/>
      <c r="AK250" s="26"/>
      <c r="AL250" s="26">
        <v>94</v>
      </c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>
        <v>2</v>
      </c>
      <c r="AY250" s="26">
        <v>80</v>
      </c>
      <c r="AZ250" s="26"/>
      <c r="BA250" s="26"/>
      <c r="BB250" s="26"/>
      <c r="BC250" s="26"/>
      <c r="BD250" s="26"/>
      <c r="BE250" s="26"/>
      <c r="BF250" s="26"/>
      <c r="BG250" s="26"/>
      <c r="BH250" s="26">
        <f t="shared" si="97"/>
        <v>219</v>
      </c>
      <c r="BI250" s="6">
        <f t="shared" si="158"/>
        <v>52.68</v>
      </c>
      <c r="BJ250" s="6">
        <f t="shared" si="141"/>
        <v>65.430000000000007</v>
      </c>
      <c r="BL250" s="72">
        <v>-12.29</v>
      </c>
      <c r="BM250" s="6">
        <f t="shared" si="98"/>
        <v>53.140000000000008</v>
      </c>
      <c r="BN250" s="6">
        <f t="shared" si="99"/>
        <v>12.750000000000007</v>
      </c>
      <c r="BO250" s="82">
        <f t="shared" si="100"/>
        <v>0.19486474094452094</v>
      </c>
      <c r="BP250" s="6">
        <f t="shared" si="142"/>
        <v>22599.72</v>
      </c>
      <c r="BQ250" s="6">
        <f t="shared" si="143"/>
        <v>28069.47</v>
      </c>
      <c r="BU250" s="6">
        <f t="shared" si="144"/>
        <v>68.850000000000009</v>
      </c>
      <c r="BW250" s="72">
        <f t="shared" si="157"/>
        <v>-12.29</v>
      </c>
      <c r="BX250" s="6">
        <f t="shared" si="145"/>
        <v>56.560000000000009</v>
      </c>
      <c r="BY250" s="6">
        <f t="shared" si="146"/>
        <v>16.170000000000009</v>
      </c>
      <c r="BZ250" s="82">
        <f t="shared" si="147"/>
        <v>0.23485838779956436</v>
      </c>
      <c r="CA250" s="6">
        <f t="shared" si="148"/>
        <v>22599.72</v>
      </c>
      <c r="CB250" s="6">
        <f t="shared" si="149"/>
        <v>29536.650000000005</v>
      </c>
      <c r="CF250" s="82"/>
      <c r="CG250" s="6">
        <f t="shared" si="150"/>
        <v>11536.92</v>
      </c>
      <c r="CH250" s="6">
        <f t="shared" si="151"/>
        <v>14329.170000000002</v>
      </c>
      <c r="CL250" s="82"/>
      <c r="CM250" s="6">
        <f t="shared" si="152"/>
        <v>11536.92</v>
      </c>
      <c r="CN250" s="6">
        <f t="shared" si="153"/>
        <v>15078.150000000001</v>
      </c>
    </row>
    <row r="251" spans="1:92" x14ac:dyDescent="0.25">
      <c r="A251" s="22">
        <v>248</v>
      </c>
      <c r="B251" s="23">
        <v>245</v>
      </c>
      <c r="C251" s="24" t="s">
        <v>14</v>
      </c>
      <c r="D251" s="53" t="s">
        <v>1523</v>
      </c>
      <c r="E251" s="23">
        <v>403216</v>
      </c>
      <c r="F251" s="23">
        <v>63912</v>
      </c>
      <c r="G251" s="24" t="s">
        <v>1524</v>
      </c>
      <c r="H251" s="71" t="str">
        <f t="shared" si="96"/>
        <v>100466-63912</v>
      </c>
      <c r="I251" s="23">
        <v>100466</v>
      </c>
      <c r="J251" s="24" t="s">
        <v>1519</v>
      </c>
      <c r="K251" s="24" t="s">
        <v>19</v>
      </c>
      <c r="L251" s="24" t="s">
        <v>1525</v>
      </c>
      <c r="M251" s="24" t="s">
        <v>21</v>
      </c>
      <c r="N251" s="25">
        <v>45108</v>
      </c>
      <c r="O251" s="25">
        <v>45473</v>
      </c>
      <c r="P251" s="10"/>
      <c r="Q251" s="10"/>
      <c r="R251" s="10"/>
      <c r="S251" s="11"/>
      <c r="T251" s="14" t="e">
        <f>VLOOKUP(E251,#REF!,12,FALSE)</f>
        <v>#REF!</v>
      </c>
      <c r="U251" s="14"/>
      <c r="V251" s="14" t="e">
        <f>VLOOKUP(E251,#REF!,14,FALSE)</f>
        <v>#REF!</v>
      </c>
      <c r="W251" s="14"/>
      <c r="X251" s="18">
        <v>46.13</v>
      </c>
      <c r="Y251" s="18">
        <v>1</v>
      </c>
      <c r="Z251" s="18" t="e">
        <f>VLOOKUP(F251,#REF!,9,FALSE)</f>
        <v>#REF!</v>
      </c>
      <c r="AA251" s="69">
        <v>40136861</v>
      </c>
      <c r="AB251" s="6"/>
      <c r="AC251" s="26">
        <v>3495</v>
      </c>
      <c r="AD251" s="26"/>
      <c r="AE251" s="26">
        <v>35</v>
      </c>
      <c r="AF251" s="26">
        <v>90</v>
      </c>
      <c r="AG251" s="26">
        <v>110</v>
      </c>
      <c r="AH251" s="26">
        <v>32</v>
      </c>
      <c r="AI251" s="26"/>
      <c r="AJ251" s="26">
        <v>33</v>
      </c>
      <c r="AK251" s="26"/>
      <c r="AL251" s="26">
        <v>123</v>
      </c>
      <c r="AM251" s="26"/>
      <c r="AN251" s="26"/>
      <c r="AO251" s="26">
        <v>34</v>
      </c>
      <c r="AP251" s="26">
        <v>1</v>
      </c>
      <c r="AQ251" s="26">
        <v>277</v>
      </c>
      <c r="AR251" s="26">
        <v>9</v>
      </c>
      <c r="AS251" s="26">
        <v>202</v>
      </c>
      <c r="AT251" s="26"/>
      <c r="AU251" s="26">
        <v>9</v>
      </c>
      <c r="AV251" s="26"/>
      <c r="AW251" s="26">
        <v>211</v>
      </c>
      <c r="AX251" s="26"/>
      <c r="AY251" s="26">
        <v>138</v>
      </c>
      <c r="AZ251" s="26"/>
      <c r="BA251" s="26">
        <v>42</v>
      </c>
      <c r="BB251" s="26"/>
      <c r="BC251" s="26">
        <v>75</v>
      </c>
      <c r="BD251" s="26"/>
      <c r="BE251" s="26">
        <v>42</v>
      </c>
      <c r="BF251" s="26"/>
      <c r="BG251" s="26"/>
      <c r="BH251" s="26">
        <f t="shared" si="97"/>
        <v>1463</v>
      </c>
      <c r="BI251" s="6">
        <f t="shared" si="158"/>
        <v>47.13</v>
      </c>
      <c r="BJ251" s="6">
        <f t="shared" si="141"/>
        <v>58.53</v>
      </c>
      <c r="BL251" s="72">
        <v>-4.62</v>
      </c>
      <c r="BM251" s="6">
        <f t="shared" si="98"/>
        <v>53.910000000000004</v>
      </c>
      <c r="BN251" s="6">
        <f t="shared" si="99"/>
        <v>11.399999999999999</v>
      </c>
      <c r="BO251" s="82">
        <f t="shared" si="100"/>
        <v>0.19477191184008197</v>
      </c>
      <c r="BP251" s="6">
        <f t="shared" si="142"/>
        <v>164719.35</v>
      </c>
      <c r="BQ251" s="6">
        <f t="shared" si="143"/>
        <v>204562.35</v>
      </c>
      <c r="BU251" s="6">
        <f t="shared" si="144"/>
        <v>61.589999999999996</v>
      </c>
      <c r="BW251" s="72">
        <f t="shared" si="157"/>
        <v>-4.62</v>
      </c>
      <c r="BX251" s="6">
        <f t="shared" si="145"/>
        <v>56.97</v>
      </c>
      <c r="BY251" s="6">
        <f t="shared" si="146"/>
        <v>14.459999999999994</v>
      </c>
      <c r="BZ251" s="82">
        <f t="shared" si="147"/>
        <v>0.23477837311251817</v>
      </c>
      <c r="CA251" s="6">
        <f t="shared" si="148"/>
        <v>164719.35</v>
      </c>
      <c r="CB251" s="6">
        <f t="shared" si="149"/>
        <v>215257.05</v>
      </c>
      <c r="CF251" s="82"/>
      <c r="CG251" s="6">
        <f t="shared" si="150"/>
        <v>68951.19</v>
      </c>
      <c r="CH251" s="6">
        <f t="shared" si="151"/>
        <v>85629.39</v>
      </c>
      <c r="CL251" s="82"/>
      <c r="CM251" s="6">
        <f t="shared" si="152"/>
        <v>68951.19</v>
      </c>
      <c r="CN251" s="6">
        <f t="shared" si="153"/>
        <v>90106.17</v>
      </c>
    </row>
    <row r="252" spans="1:92" x14ac:dyDescent="0.25">
      <c r="A252" s="22">
        <v>249</v>
      </c>
      <c r="B252" s="23">
        <v>246</v>
      </c>
      <c r="C252" s="24" t="s">
        <v>14</v>
      </c>
      <c r="D252" s="53" t="s">
        <v>1526</v>
      </c>
      <c r="E252" s="23">
        <v>403224</v>
      </c>
      <c r="F252" s="23">
        <v>78356</v>
      </c>
      <c r="G252" s="24" t="s">
        <v>1527</v>
      </c>
      <c r="H252" s="71" t="str">
        <f t="shared" si="96"/>
        <v>100466-78356</v>
      </c>
      <c r="I252" s="23">
        <v>100466</v>
      </c>
      <c r="J252" s="24" t="s">
        <v>1519</v>
      </c>
      <c r="K252" s="24" t="s">
        <v>19</v>
      </c>
      <c r="L252" s="24" t="s">
        <v>519</v>
      </c>
      <c r="M252" s="24" t="s">
        <v>21</v>
      </c>
      <c r="N252" s="25">
        <v>45108</v>
      </c>
      <c r="O252" s="25">
        <v>45473</v>
      </c>
      <c r="P252" s="10"/>
      <c r="Q252" s="10"/>
      <c r="R252" s="10"/>
      <c r="S252" s="11"/>
      <c r="T252" s="14" t="e">
        <f>VLOOKUP(E252,#REF!,12,FALSE)</f>
        <v>#REF!</v>
      </c>
      <c r="U252" s="14"/>
      <c r="V252" s="14" t="e">
        <f>VLOOKUP(E252,#REF!,14,FALSE)</f>
        <v>#REF!</v>
      </c>
      <c r="W252" s="14"/>
      <c r="X252" s="18">
        <v>43.2</v>
      </c>
      <c r="Y252" s="18">
        <v>1</v>
      </c>
      <c r="Z252" s="18" t="e">
        <f>VLOOKUP(F252,#REF!,9,FALSE)</f>
        <v>#REF!</v>
      </c>
      <c r="AA252" s="69">
        <v>40136861</v>
      </c>
      <c r="AB252" s="6"/>
      <c r="AC252" s="26">
        <v>307</v>
      </c>
      <c r="AD252" s="26"/>
      <c r="AE252" s="26"/>
      <c r="AF252" s="26"/>
      <c r="AG252" s="26"/>
      <c r="AH252" s="26"/>
      <c r="AI252" s="26"/>
      <c r="AJ252" s="26">
        <v>69</v>
      </c>
      <c r="AK252" s="26"/>
      <c r="AL252" s="26"/>
      <c r="AM252" s="26"/>
      <c r="AN252" s="26"/>
      <c r="AO252" s="26"/>
      <c r="AP252" s="26">
        <v>17</v>
      </c>
      <c r="AQ252" s="26"/>
      <c r="AR252" s="26">
        <v>24</v>
      </c>
      <c r="AS252" s="26"/>
      <c r="AT252" s="26"/>
      <c r="AU252" s="26"/>
      <c r="AV252" s="26"/>
      <c r="AW252" s="26"/>
      <c r="AX252" s="26"/>
      <c r="AY252" s="26"/>
      <c r="AZ252" s="26"/>
      <c r="BA252" s="26"/>
      <c r="BB252" s="26">
        <v>202</v>
      </c>
      <c r="BC252" s="26"/>
      <c r="BD252" s="26">
        <v>1</v>
      </c>
      <c r="BE252" s="26"/>
      <c r="BF252" s="26">
        <v>112</v>
      </c>
      <c r="BG252" s="26">
        <v>46</v>
      </c>
      <c r="BH252" s="26">
        <f t="shared" si="97"/>
        <v>471</v>
      </c>
      <c r="BI252" s="6">
        <f t="shared" si="158"/>
        <v>44.2</v>
      </c>
      <c r="BJ252" s="6">
        <f t="shared" si="141"/>
        <v>54.89</v>
      </c>
      <c r="BL252" s="72">
        <v>-5.96</v>
      </c>
      <c r="BM252" s="6">
        <f t="shared" si="98"/>
        <v>48.93</v>
      </c>
      <c r="BN252" s="6">
        <f t="shared" si="99"/>
        <v>10.689999999999998</v>
      </c>
      <c r="BO252" s="82">
        <f t="shared" si="100"/>
        <v>0.1947531426489342</v>
      </c>
      <c r="BP252" s="6">
        <f t="shared" si="142"/>
        <v>13569.400000000001</v>
      </c>
      <c r="BQ252" s="6">
        <f t="shared" si="143"/>
        <v>16851.23</v>
      </c>
      <c r="BU252" s="6">
        <f t="shared" si="144"/>
        <v>57.76</v>
      </c>
      <c r="BW252" s="72">
        <f t="shared" si="157"/>
        <v>-5.96</v>
      </c>
      <c r="BX252" s="6">
        <f t="shared" si="145"/>
        <v>51.8</v>
      </c>
      <c r="BY252" s="6">
        <f t="shared" si="146"/>
        <v>13.559999999999995</v>
      </c>
      <c r="BZ252" s="82">
        <f t="shared" si="147"/>
        <v>0.23476454293628801</v>
      </c>
      <c r="CA252" s="6">
        <f t="shared" si="148"/>
        <v>13569.400000000001</v>
      </c>
      <c r="CB252" s="6">
        <f t="shared" si="149"/>
        <v>17732.32</v>
      </c>
      <c r="CF252" s="82"/>
      <c r="CG252" s="6">
        <f t="shared" si="150"/>
        <v>20818.2</v>
      </c>
      <c r="CH252" s="6">
        <f t="shared" si="151"/>
        <v>25853.19</v>
      </c>
      <c r="CL252" s="82"/>
      <c r="CM252" s="6">
        <f t="shared" si="152"/>
        <v>20818.2</v>
      </c>
      <c r="CN252" s="6">
        <f t="shared" si="153"/>
        <v>27204.959999999999</v>
      </c>
    </row>
    <row r="253" spans="1:92" x14ac:dyDescent="0.25">
      <c r="A253" s="22">
        <v>250</v>
      </c>
      <c r="B253" s="23">
        <v>247</v>
      </c>
      <c r="C253" s="24" t="s">
        <v>14</v>
      </c>
      <c r="D253" s="53" t="s">
        <v>1528</v>
      </c>
      <c r="E253" s="23">
        <v>403227</v>
      </c>
      <c r="F253" s="23">
        <v>78357</v>
      </c>
      <c r="G253" s="24" t="s">
        <v>1529</v>
      </c>
      <c r="H253" s="71" t="str">
        <f t="shared" si="96"/>
        <v>100466-78357</v>
      </c>
      <c r="I253" s="23">
        <v>100466</v>
      </c>
      <c r="J253" s="24" t="s">
        <v>1519</v>
      </c>
      <c r="K253" s="54" t="s">
        <v>19</v>
      </c>
      <c r="L253" s="24" t="s">
        <v>44</v>
      </c>
      <c r="M253" s="24" t="s">
        <v>21</v>
      </c>
      <c r="N253" s="25">
        <v>45108</v>
      </c>
      <c r="O253" s="25">
        <v>45473</v>
      </c>
      <c r="P253" s="10"/>
      <c r="Q253" s="10"/>
      <c r="R253" s="10"/>
      <c r="S253" s="11"/>
      <c r="T253" s="14" t="e">
        <f>VLOOKUP(E253,#REF!,12,FALSE)</f>
        <v>#REF!</v>
      </c>
      <c r="U253" s="14"/>
      <c r="V253" s="14" t="e">
        <f>VLOOKUP(E253,#REF!,14,FALSE)</f>
        <v>#REF!</v>
      </c>
      <c r="W253" s="14"/>
      <c r="X253" s="18">
        <v>43.64</v>
      </c>
      <c r="Y253" s="18">
        <v>1</v>
      </c>
      <c r="Z253" s="18" t="e">
        <f>VLOOKUP(F253,#REF!,9,FALSE)</f>
        <v>#REF!</v>
      </c>
      <c r="AA253" s="69">
        <v>40136861</v>
      </c>
      <c r="AB253" s="6"/>
      <c r="AC253" s="26">
        <v>699</v>
      </c>
      <c r="AD253" s="26"/>
      <c r="AE253" s="26"/>
      <c r="AF253" s="26"/>
      <c r="AG253" s="26"/>
      <c r="AH253" s="26"/>
      <c r="AI253" s="26"/>
      <c r="AJ253" s="26">
        <v>66</v>
      </c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>
        <v>17</v>
      </c>
      <c r="BB253" s="26">
        <v>25</v>
      </c>
      <c r="BC253" s="26"/>
      <c r="BD253" s="26"/>
      <c r="BE253" s="26"/>
      <c r="BF253" s="26">
        <v>137</v>
      </c>
      <c r="BG253" s="26"/>
      <c r="BH253" s="26">
        <f t="shared" si="97"/>
        <v>245</v>
      </c>
      <c r="BI253" s="6">
        <f t="shared" si="158"/>
        <v>44.64</v>
      </c>
      <c r="BJ253" s="6">
        <f t="shared" si="141"/>
        <v>55.44</v>
      </c>
      <c r="BL253" s="72">
        <v>-4.42</v>
      </c>
      <c r="BM253" s="6">
        <f t="shared" si="98"/>
        <v>51.019999999999996</v>
      </c>
      <c r="BN253" s="6">
        <f t="shared" si="99"/>
        <v>10.799999999999997</v>
      </c>
      <c r="BO253" s="82">
        <f t="shared" si="100"/>
        <v>0.19480519480519476</v>
      </c>
      <c r="BP253" s="6">
        <f t="shared" si="142"/>
        <v>31203.360000000001</v>
      </c>
      <c r="BQ253" s="6">
        <f t="shared" si="143"/>
        <v>38752.559999999998</v>
      </c>
      <c r="BU253" s="6">
        <f t="shared" si="144"/>
        <v>58.339999999999996</v>
      </c>
      <c r="BW253" s="72">
        <f t="shared" si="157"/>
        <v>-4.42</v>
      </c>
      <c r="BX253" s="6">
        <f t="shared" si="145"/>
        <v>53.919999999999995</v>
      </c>
      <c r="BY253" s="6">
        <f t="shared" si="146"/>
        <v>13.699999999999996</v>
      </c>
      <c r="BZ253" s="82">
        <f t="shared" si="147"/>
        <v>0.23483030510798761</v>
      </c>
      <c r="CA253" s="6">
        <f t="shared" si="148"/>
        <v>31203.360000000001</v>
      </c>
      <c r="CB253" s="6">
        <f t="shared" si="149"/>
        <v>40779.659999999996</v>
      </c>
      <c r="CF253" s="82"/>
      <c r="CG253" s="6">
        <f t="shared" si="150"/>
        <v>10936.8</v>
      </c>
      <c r="CH253" s="6">
        <f t="shared" si="151"/>
        <v>13582.8</v>
      </c>
      <c r="CL253" s="82"/>
      <c r="CM253" s="6">
        <f t="shared" si="152"/>
        <v>10936.8</v>
      </c>
      <c r="CN253" s="6">
        <f t="shared" si="153"/>
        <v>14293.3</v>
      </c>
    </row>
    <row r="254" spans="1:92" x14ac:dyDescent="0.25">
      <c r="A254" s="22">
        <v>251</v>
      </c>
      <c r="B254" s="23">
        <v>248</v>
      </c>
      <c r="C254" s="24" t="s">
        <v>14</v>
      </c>
      <c r="D254" s="53" t="s">
        <v>1530</v>
      </c>
      <c r="E254" s="23">
        <v>403232</v>
      </c>
      <c r="F254" s="23">
        <v>78366</v>
      </c>
      <c r="G254" s="24" t="s">
        <v>1531</v>
      </c>
      <c r="H254" s="71" t="str">
        <f t="shared" si="96"/>
        <v>100466-78366</v>
      </c>
      <c r="I254" s="23">
        <v>100466</v>
      </c>
      <c r="J254" s="24" t="s">
        <v>1519</v>
      </c>
      <c r="K254" s="24" t="s">
        <v>19</v>
      </c>
      <c r="L254" s="24" t="s">
        <v>1532</v>
      </c>
      <c r="M254" s="24" t="s">
        <v>21</v>
      </c>
      <c r="N254" s="25">
        <v>45108</v>
      </c>
      <c r="O254" s="25">
        <v>45473</v>
      </c>
      <c r="P254" s="10"/>
      <c r="Q254" s="10"/>
      <c r="R254" s="10"/>
      <c r="S254" s="11"/>
      <c r="T254" s="14" t="e">
        <f>VLOOKUP(E254,#REF!,12,FALSE)</f>
        <v>#REF!</v>
      </c>
      <c r="U254" s="14"/>
      <c r="V254" s="14" t="e">
        <f>VLOOKUP(E254,#REF!,14,FALSE)</f>
        <v>#REF!</v>
      </c>
      <c r="W254" s="14"/>
      <c r="X254" s="18">
        <v>54.08</v>
      </c>
      <c r="Y254" s="18">
        <v>1</v>
      </c>
      <c r="Z254" s="18" t="e">
        <f>VLOOKUP(F254,#REF!,9,FALSE)</f>
        <v>#REF!</v>
      </c>
      <c r="AA254" s="69">
        <v>40136861</v>
      </c>
      <c r="AB254" s="6"/>
      <c r="AC254" s="26">
        <v>4087</v>
      </c>
      <c r="AD254" s="26"/>
      <c r="AE254" s="26">
        <v>101</v>
      </c>
      <c r="AF254" s="26">
        <v>3</v>
      </c>
      <c r="AG254" s="26"/>
      <c r="AH254" s="26">
        <v>84</v>
      </c>
      <c r="AI254" s="26"/>
      <c r="AJ254" s="26">
        <v>2</v>
      </c>
      <c r="AK254" s="26">
        <v>184</v>
      </c>
      <c r="AL254" s="26">
        <v>3</v>
      </c>
      <c r="AM254" s="26"/>
      <c r="AN254" s="26"/>
      <c r="AO254" s="26"/>
      <c r="AP254" s="26">
        <v>8</v>
      </c>
      <c r="AQ254" s="26">
        <v>27</v>
      </c>
      <c r="AR254" s="26"/>
      <c r="AS254" s="26"/>
      <c r="AT254" s="26"/>
      <c r="AU254" s="26">
        <v>5</v>
      </c>
      <c r="AV254" s="26">
        <v>153</v>
      </c>
      <c r="AW254" s="26">
        <v>234</v>
      </c>
      <c r="AX254" s="26">
        <v>55</v>
      </c>
      <c r="AY254" s="26"/>
      <c r="AZ254" s="26"/>
      <c r="BA254" s="26"/>
      <c r="BB254" s="26"/>
      <c r="BC254" s="26"/>
      <c r="BD254" s="26">
        <v>9</v>
      </c>
      <c r="BE254" s="26"/>
      <c r="BF254" s="26"/>
      <c r="BG254" s="26"/>
      <c r="BH254" s="26">
        <f t="shared" si="97"/>
        <v>868</v>
      </c>
      <c r="BI254" s="6">
        <f t="shared" si="158"/>
        <v>55.08</v>
      </c>
      <c r="BJ254" s="6">
        <f t="shared" si="141"/>
        <v>68.410000000000011</v>
      </c>
      <c r="BL254" s="72">
        <v>-13.58</v>
      </c>
      <c r="BM254" s="6">
        <f t="shared" si="98"/>
        <v>54.830000000000013</v>
      </c>
      <c r="BN254" s="6">
        <f t="shared" si="99"/>
        <v>13.330000000000013</v>
      </c>
      <c r="BO254" s="82">
        <f t="shared" si="100"/>
        <v>0.19485455342786157</v>
      </c>
      <c r="BP254" s="6">
        <f t="shared" si="142"/>
        <v>225111.96</v>
      </c>
      <c r="BQ254" s="6">
        <f t="shared" si="143"/>
        <v>279591.67000000004</v>
      </c>
      <c r="BU254" s="6">
        <f t="shared" si="144"/>
        <v>71.98</v>
      </c>
      <c r="BW254" s="72">
        <f t="shared" si="157"/>
        <v>-13.58</v>
      </c>
      <c r="BX254" s="6">
        <f t="shared" si="145"/>
        <v>58.400000000000006</v>
      </c>
      <c r="BY254" s="6">
        <f t="shared" si="146"/>
        <v>16.900000000000006</v>
      </c>
      <c r="BZ254" s="82">
        <f t="shared" si="147"/>
        <v>0.23478744095582113</v>
      </c>
      <c r="CA254" s="6">
        <f t="shared" si="148"/>
        <v>225111.96</v>
      </c>
      <c r="CB254" s="6">
        <f t="shared" si="149"/>
        <v>294182.26</v>
      </c>
      <c r="CF254" s="82"/>
      <c r="CG254" s="6">
        <f t="shared" si="150"/>
        <v>47809.439999999995</v>
      </c>
      <c r="CH254" s="6">
        <f t="shared" si="151"/>
        <v>59379.880000000012</v>
      </c>
      <c r="CL254" s="82"/>
      <c r="CM254" s="6">
        <f t="shared" si="152"/>
        <v>47809.439999999995</v>
      </c>
      <c r="CN254" s="6">
        <f t="shared" si="153"/>
        <v>62478.640000000007</v>
      </c>
    </row>
    <row r="255" spans="1:92" x14ac:dyDescent="0.25">
      <c r="A255" s="22">
        <v>252</v>
      </c>
      <c r="B255" s="23">
        <v>249</v>
      </c>
      <c r="C255" s="24" t="s">
        <v>14</v>
      </c>
      <c r="D255" s="53" t="s">
        <v>1533</v>
      </c>
      <c r="E255" s="23">
        <v>403233</v>
      </c>
      <c r="F255" s="23">
        <v>78367</v>
      </c>
      <c r="G255" s="24" t="s">
        <v>1534</v>
      </c>
      <c r="H255" s="71" t="str">
        <f t="shared" si="96"/>
        <v>100466-78367</v>
      </c>
      <c r="I255" s="23">
        <v>100466</v>
      </c>
      <c r="J255" s="24" t="s">
        <v>1519</v>
      </c>
      <c r="K255" s="24" t="s">
        <v>19</v>
      </c>
      <c r="L255" s="24" t="s">
        <v>1532</v>
      </c>
      <c r="M255" s="24" t="s">
        <v>21</v>
      </c>
      <c r="N255" s="25">
        <v>45108</v>
      </c>
      <c r="O255" s="25">
        <v>45473</v>
      </c>
      <c r="P255" s="10"/>
      <c r="Q255" s="10"/>
      <c r="R255" s="10"/>
      <c r="S255" s="11"/>
      <c r="T255" s="14" t="e">
        <f>VLOOKUP(E255,#REF!,12,FALSE)</f>
        <v>#REF!</v>
      </c>
      <c r="U255" s="14"/>
      <c r="V255" s="14" t="e">
        <f>VLOOKUP(E255,#REF!,14,FALSE)</f>
        <v>#REF!</v>
      </c>
      <c r="W255" s="14"/>
      <c r="X255" s="18">
        <v>53.56</v>
      </c>
      <c r="Y255" s="18">
        <v>1</v>
      </c>
      <c r="Z255" s="18" t="e">
        <f>VLOOKUP(F255,#REF!,9,FALSE)</f>
        <v>#REF!</v>
      </c>
      <c r="AA255" s="69">
        <v>40136861</v>
      </c>
      <c r="AB255" s="6"/>
      <c r="AC255" s="26">
        <v>1861</v>
      </c>
      <c r="AD255" s="26"/>
      <c r="AE255" s="26">
        <v>65</v>
      </c>
      <c r="AF255" s="26">
        <v>32</v>
      </c>
      <c r="AG255" s="26">
        <v>74</v>
      </c>
      <c r="AH255" s="26">
        <v>110</v>
      </c>
      <c r="AI255" s="26"/>
      <c r="AJ255" s="26"/>
      <c r="AK255" s="26">
        <v>24</v>
      </c>
      <c r="AL255" s="26">
        <v>17</v>
      </c>
      <c r="AM255" s="26"/>
      <c r="AN255" s="26"/>
      <c r="AO255" s="26"/>
      <c r="AP255" s="26">
        <v>37</v>
      </c>
      <c r="AQ255" s="26"/>
      <c r="AR255" s="26"/>
      <c r="AS255" s="26"/>
      <c r="AT255" s="26"/>
      <c r="AU255" s="26"/>
      <c r="AV255" s="26">
        <v>622</v>
      </c>
      <c r="AW255" s="26"/>
      <c r="AX255" s="26">
        <v>93</v>
      </c>
      <c r="AY255" s="26">
        <v>270</v>
      </c>
      <c r="AZ255" s="26"/>
      <c r="BA255" s="26"/>
      <c r="BB255" s="26">
        <v>27</v>
      </c>
      <c r="BC255" s="26"/>
      <c r="BD255" s="26"/>
      <c r="BE255" s="26"/>
      <c r="BF255" s="26"/>
      <c r="BG255" s="26"/>
      <c r="BH255" s="26">
        <f t="shared" si="97"/>
        <v>1371</v>
      </c>
      <c r="BI255" s="6">
        <f t="shared" si="158"/>
        <v>54.56</v>
      </c>
      <c r="BJ255" s="6">
        <f t="shared" si="141"/>
        <v>67.760000000000005</v>
      </c>
      <c r="BL255" s="72">
        <v>-12.29</v>
      </c>
      <c r="BM255" s="6">
        <f t="shared" si="98"/>
        <v>55.470000000000006</v>
      </c>
      <c r="BN255" s="6">
        <f t="shared" si="99"/>
        <v>13.200000000000003</v>
      </c>
      <c r="BO255" s="82">
        <f t="shared" si="100"/>
        <v>0.19480519480519484</v>
      </c>
      <c r="BP255" s="6">
        <f t="shared" si="142"/>
        <v>101536.16</v>
      </c>
      <c r="BQ255" s="6">
        <f t="shared" si="143"/>
        <v>126101.36000000002</v>
      </c>
      <c r="BU255" s="6">
        <f t="shared" si="144"/>
        <v>71.31</v>
      </c>
      <c r="BW255" s="72">
        <f t="shared" si="157"/>
        <v>-12.29</v>
      </c>
      <c r="BX255" s="6">
        <f t="shared" si="145"/>
        <v>59.02</v>
      </c>
      <c r="BY255" s="6">
        <f t="shared" si="146"/>
        <v>16.75</v>
      </c>
      <c r="BZ255" s="82">
        <f t="shared" si="147"/>
        <v>0.23488991726265601</v>
      </c>
      <c r="CA255" s="6">
        <f t="shared" si="148"/>
        <v>101536.16</v>
      </c>
      <c r="CB255" s="6">
        <f t="shared" si="149"/>
        <v>132707.91</v>
      </c>
      <c r="CF255" s="82"/>
      <c r="CG255" s="6">
        <f t="shared" si="150"/>
        <v>74801.760000000009</v>
      </c>
      <c r="CH255" s="6">
        <f t="shared" si="151"/>
        <v>92898.96</v>
      </c>
      <c r="CL255" s="82"/>
      <c r="CM255" s="6">
        <f t="shared" si="152"/>
        <v>74801.760000000009</v>
      </c>
      <c r="CN255" s="6">
        <f t="shared" si="153"/>
        <v>97766.010000000009</v>
      </c>
    </row>
    <row r="256" spans="1:92" x14ac:dyDescent="0.25">
      <c r="A256" s="22">
        <v>253</v>
      </c>
      <c r="B256" s="23">
        <v>250</v>
      </c>
      <c r="C256" s="24" t="s">
        <v>14</v>
      </c>
      <c r="D256" s="53" t="s">
        <v>1535</v>
      </c>
      <c r="E256" s="23">
        <v>403557</v>
      </c>
      <c r="F256" s="23">
        <v>78369</v>
      </c>
      <c r="G256" s="24" t="s">
        <v>1536</v>
      </c>
      <c r="H256" s="71" t="str">
        <f t="shared" si="96"/>
        <v>100466-78369</v>
      </c>
      <c r="I256" s="23">
        <v>100466</v>
      </c>
      <c r="J256" s="24" t="s">
        <v>1519</v>
      </c>
      <c r="K256" s="24" t="s">
        <v>19</v>
      </c>
      <c r="L256" s="24" t="s">
        <v>1537</v>
      </c>
      <c r="M256" s="24" t="s">
        <v>21</v>
      </c>
      <c r="N256" s="25">
        <v>45108</v>
      </c>
      <c r="O256" s="25">
        <v>45473</v>
      </c>
      <c r="P256" s="10"/>
      <c r="Q256" s="10"/>
      <c r="R256" s="10"/>
      <c r="S256" s="11"/>
      <c r="T256" s="14" t="e">
        <f>VLOOKUP(E256,#REF!,12,FALSE)</f>
        <v>#REF!</v>
      </c>
      <c r="U256" s="14"/>
      <c r="V256" s="14" t="e">
        <f>VLOOKUP(E256,#REF!,14,FALSE)</f>
        <v>#REF!</v>
      </c>
      <c r="W256" s="14"/>
      <c r="X256" s="18">
        <v>50.44</v>
      </c>
      <c r="Y256" s="18">
        <v>1</v>
      </c>
      <c r="Z256" s="18" t="e">
        <f>VLOOKUP(F256,#REF!,9,FALSE)</f>
        <v>#REF!</v>
      </c>
      <c r="AA256" s="69">
        <v>40136861</v>
      </c>
      <c r="AB256" s="6"/>
      <c r="AC256" s="26">
        <v>187</v>
      </c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>
        <v>107</v>
      </c>
      <c r="BG256" s="26"/>
      <c r="BH256" s="26">
        <f t="shared" si="97"/>
        <v>107</v>
      </c>
      <c r="BI256" s="6">
        <f t="shared" si="158"/>
        <v>51.44</v>
      </c>
      <c r="BJ256" s="6">
        <f t="shared" si="141"/>
        <v>63.89</v>
      </c>
      <c r="BL256" s="72">
        <v>-9.23</v>
      </c>
      <c r="BM256" s="6">
        <f t="shared" si="98"/>
        <v>54.66</v>
      </c>
      <c r="BN256" s="6">
        <f t="shared" si="99"/>
        <v>12.450000000000003</v>
      </c>
      <c r="BO256" s="82">
        <f t="shared" si="100"/>
        <v>0.19486617624041325</v>
      </c>
      <c r="BP256" s="6">
        <f t="shared" si="142"/>
        <v>9619.2799999999988</v>
      </c>
      <c r="BQ256" s="6">
        <f t="shared" si="143"/>
        <v>11947.43</v>
      </c>
      <c r="BU256" s="6">
        <f t="shared" si="144"/>
        <v>67.23</v>
      </c>
      <c r="BW256" s="72">
        <f t="shared" si="157"/>
        <v>-9.23</v>
      </c>
      <c r="BX256" s="6">
        <f t="shared" si="145"/>
        <v>58</v>
      </c>
      <c r="BY256" s="6">
        <f t="shared" si="146"/>
        <v>15.790000000000006</v>
      </c>
      <c r="BZ256" s="82">
        <f t="shared" si="147"/>
        <v>0.23486538747582933</v>
      </c>
      <c r="CA256" s="6">
        <f t="shared" si="148"/>
        <v>9619.2799999999988</v>
      </c>
      <c r="CB256" s="6">
        <f t="shared" si="149"/>
        <v>12572.01</v>
      </c>
      <c r="CF256" s="82"/>
      <c r="CG256" s="6">
        <f t="shared" si="150"/>
        <v>5504.08</v>
      </c>
      <c r="CH256" s="6">
        <f t="shared" si="151"/>
        <v>6836.2300000000005</v>
      </c>
      <c r="CL256" s="82"/>
      <c r="CM256" s="6">
        <f t="shared" si="152"/>
        <v>5504.08</v>
      </c>
      <c r="CN256" s="6">
        <f t="shared" si="153"/>
        <v>7193.6100000000006</v>
      </c>
    </row>
    <row r="257" spans="1:92" x14ac:dyDescent="0.25">
      <c r="A257" s="22">
        <v>254</v>
      </c>
      <c r="B257" s="23">
        <v>251</v>
      </c>
      <c r="C257" s="24" t="s">
        <v>14</v>
      </c>
      <c r="D257" s="53" t="s">
        <v>1538</v>
      </c>
      <c r="E257" s="23">
        <v>403565</v>
      </c>
      <c r="F257" s="23">
        <v>72671</v>
      </c>
      <c r="G257" s="24" t="s">
        <v>1539</v>
      </c>
      <c r="H257" s="71" t="str">
        <f t="shared" si="96"/>
        <v>100466-72671</v>
      </c>
      <c r="I257" s="23">
        <v>100466</v>
      </c>
      <c r="J257" s="24" t="s">
        <v>1519</v>
      </c>
      <c r="K257" s="24" t="s">
        <v>19</v>
      </c>
      <c r="L257" s="24" t="s">
        <v>1265</v>
      </c>
      <c r="M257" s="24" t="s">
        <v>21</v>
      </c>
      <c r="N257" s="25">
        <v>45108</v>
      </c>
      <c r="O257" s="25">
        <v>45473</v>
      </c>
      <c r="P257" s="10"/>
      <c r="Q257" s="10"/>
      <c r="R257" s="10"/>
      <c r="S257" s="11"/>
      <c r="T257" s="14" t="e">
        <f>VLOOKUP(E257,#REF!,12,FALSE)</f>
        <v>#REF!</v>
      </c>
      <c r="U257" s="14"/>
      <c r="V257" s="14" t="e">
        <f>VLOOKUP(E257,#REF!,14,FALSE)</f>
        <v>#REF!</v>
      </c>
      <c r="W257" s="14"/>
      <c r="X257" s="18">
        <v>48.57</v>
      </c>
      <c r="Y257" s="18">
        <v>1</v>
      </c>
      <c r="Z257" s="18" t="e">
        <f>VLOOKUP(F257,#REF!,9,FALSE)</f>
        <v>#REF!</v>
      </c>
      <c r="AA257" s="69">
        <v>40136861</v>
      </c>
      <c r="AB257" s="6"/>
      <c r="AC257" s="26">
        <v>666</v>
      </c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>
        <v>93</v>
      </c>
      <c r="AS257" s="26"/>
      <c r="AT257" s="26"/>
      <c r="AU257" s="26"/>
      <c r="AV257" s="26"/>
      <c r="AW257" s="26"/>
      <c r="AX257" s="26"/>
      <c r="AY257" s="26"/>
      <c r="AZ257" s="26"/>
      <c r="BA257" s="26"/>
      <c r="BB257" s="26">
        <v>8</v>
      </c>
      <c r="BC257" s="26"/>
      <c r="BD257" s="26"/>
      <c r="BE257" s="26"/>
      <c r="BF257" s="26"/>
      <c r="BG257" s="26">
        <v>333</v>
      </c>
      <c r="BH257" s="26">
        <f t="shared" si="97"/>
        <v>434</v>
      </c>
      <c r="BI257" s="6">
        <f t="shared" si="158"/>
        <v>49.57</v>
      </c>
      <c r="BJ257" s="6">
        <f t="shared" si="141"/>
        <v>61.559999999999995</v>
      </c>
      <c r="BL257" s="72">
        <v>-14.42</v>
      </c>
      <c r="BM257" s="6">
        <f t="shared" si="98"/>
        <v>47.139999999999993</v>
      </c>
      <c r="BN257" s="6">
        <f t="shared" si="99"/>
        <v>11.989999999999995</v>
      </c>
      <c r="BO257" s="82">
        <f t="shared" si="100"/>
        <v>0.19476933073424293</v>
      </c>
      <c r="BP257" s="6">
        <f t="shared" si="142"/>
        <v>33013.620000000003</v>
      </c>
      <c r="BQ257" s="6">
        <f t="shared" si="143"/>
        <v>40998.959999999999</v>
      </c>
      <c r="BU257" s="6">
        <f t="shared" si="144"/>
        <v>64.78</v>
      </c>
      <c r="BW257" s="72">
        <f t="shared" si="157"/>
        <v>-14.42</v>
      </c>
      <c r="BX257" s="6">
        <f t="shared" si="145"/>
        <v>50.36</v>
      </c>
      <c r="BY257" s="6">
        <f t="shared" si="146"/>
        <v>15.21</v>
      </c>
      <c r="BZ257" s="82">
        <f t="shared" si="147"/>
        <v>0.2347946897190491</v>
      </c>
      <c r="CA257" s="6">
        <f t="shared" si="148"/>
        <v>33013.620000000003</v>
      </c>
      <c r="CB257" s="6">
        <f t="shared" si="149"/>
        <v>43143.48</v>
      </c>
      <c r="CF257" s="82"/>
      <c r="CG257" s="6">
        <f t="shared" si="150"/>
        <v>21513.38</v>
      </c>
      <c r="CH257" s="6">
        <f t="shared" si="151"/>
        <v>26717.039999999997</v>
      </c>
      <c r="CL257" s="82"/>
      <c r="CM257" s="6">
        <f t="shared" si="152"/>
        <v>21513.38</v>
      </c>
      <c r="CN257" s="6">
        <f t="shared" si="153"/>
        <v>28114.52</v>
      </c>
    </row>
    <row r="258" spans="1:92" x14ac:dyDescent="0.25">
      <c r="A258" s="22">
        <v>255</v>
      </c>
      <c r="B258" s="23">
        <v>252</v>
      </c>
      <c r="C258" s="24" t="s">
        <v>14</v>
      </c>
      <c r="D258" s="53" t="s">
        <v>1540</v>
      </c>
      <c r="E258" s="23">
        <v>403948</v>
      </c>
      <c r="F258" s="23">
        <v>63913</v>
      </c>
      <c r="G258" s="24" t="s">
        <v>1541</v>
      </c>
      <c r="H258" s="71" t="str">
        <f t="shared" si="96"/>
        <v>100466-63913</v>
      </c>
      <c r="I258" s="23">
        <v>100466</v>
      </c>
      <c r="J258" s="24" t="s">
        <v>1519</v>
      </c>
      <c r="K258" s="24" t="s">
        <v>19</v>
      </c>
      <c r="L258" s="24" t="s">
        <v>1542</v>
      </c>
      <c r="M258" s="24" t="s">
        <v>21</v>
      </c>
      <c r="N258" s="25">
        <v>45108</v>
      </c>
      <c r="O258" s="25">
        <v>45473</v>
      </c>
      <c r="P258" s="10"/>
      <c r="Q258" s="10"/>
      <c r="R258" s="10"/>
      <c r="S258" s="11"/>
      <c r="T258" s="14" t="e">
        <f>VLOOKUP(E258,#REF!,12,FALSE)</f>
        <v>#REF!</v>
      </c>
      <c r="U258" s="14"/>
      <c r="V258" s="14" t="e">
        <f>VLOOKUP(E258,#REF!,14,FALSE)</f>
        <v>#REF!</v>
      </c>
      <c r="W258" s="14"/>
      <c r="X258" s="18">
        <v>54.18</v>
      </c>
      <c r="Y258" s="18">
        <v>1</v>
      </c>
      <c r="Z258" s="18" t="e">
        <f>VLOOKUP(F258,#REF!,9,FALSE)</f>
        <v>#REF!</v>
      </c>
      <c r="AA258" s="69">
        <v>40136861</v>
      </c>
      <c r="AB258" s="6"/>
      <c r="AC258" s="26">
        <v>1498</v>
      </c>
      <c r="AD258" s="26">
        <v>254</v>
      </c>
      <c r="AE258" s="26">
        <v>59</v>
      </c>
      <c r="AF258" s="26">
        <v>10</v>
      </c>
      <c r="AG258" s="26">
        <v>15</v>
      </c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>
        <v>23</v>
      </c>
      <c r="AS258" s="26"/>
      <c r="AT258" s="26"/>
      <c r="AU258" s="26">
        <v>2</v>
      </c>
      <c r="AV258" s="26">
        <v>58</v>
      </c>
      <c r="AW258" s="26"/>
      <c r="AX258" s="26"/>
      <c r="AY258" s="26"/>
      <c r="AZ258" s="26"/>
      <c r="BA258" s="26"/>
      <c r="BB258" s="26"/>
      <c r="BC258" s="26">
        <v>1</v>
      </c>
      <c r="BD258" s="26"/>
      <c r="BE258" s="26"/>
      <c r="BF258" s="26"/>
      <c r="BG258" s="26"/>
      <c r="BH258" s="26">
        <f t="shared" si="97"/>
        <v>422</v>
      </c>
      <c r="BI258" s="6">
        <f t="shared" si="158"/>
        <v>55.18</v>
      </c>
      <c r="BJ258" s="6">
        <f t="shared" si="141"/>
        <v>68.53</v>
      </c>
      <c r="BL258" s="72">
        <v>-3.85</v>
      </c>
      <c r="BM258" s="6">
        <f t="shared" si="98"/>
        <v>64.680000000000007</v>
      </c>
      <c r="BN258" s="6">
        <f t="shared" si="99"/>
        <v>13.350000000000001</v>
      </c>
      <c r="BO258" s="82">
        <f t="shared" si="100"/>
        <v>0.19480519480519481</v>
      </c>
      <c r="BP258" s="6">
        <f t="shared" si="142"/>
        <v>82659.64</v>
      </c>
      <c r="BQ258" s="6">
        <f t="shared" si="143"/>
        <v>102657.94</v>
      </c>
      <c r="BU258" s="6">
        <f t="shared" si="144"/>
        <v>72.12</v>
      </c>
      <c r="BW258" s="72">
        <f t="shared" si="157"/>
        <v>-3.85</v>
      </c>
      <c r="BX258" s="6">
        <f t="shared" si="145"/>
        <v>68.27000000000001</v>
      </c>
      <c r="BY258" s="6">
        <f t="shared" si="146"/>
        <v>16.940000000000005</v>
      </c>
      <c r="BZ258" s="82">
        <f t="shared" si="147"/>
        <v>0.23488630061009433</v>
      </c>
      <c r="CA258" s="6">
        <f t="shared" si="148"/>
        <v>82659.64</v>
      </c>
      <c r="CB258" s="6">
        <f t="shared" si="149"/>
        <v>108035.76000000001</v>
      </c>
      <c r="CF258" s="82"/>
      <c r="CG258" s="6">
        <f t="shared" si="150"/>
        <v>23285.96</v>
      </c>
      <c r="CH258" s="6">
        <f t="shared" si="151"/>
        <v>28919.66</v>
      </c>
      <c r="CL258" s="82"/>
      <c r="CM258" s="6">
        <f t="shared" si="152"/>
        <v>23285.96</v>
      </c>
      <c r="CN258" s="6">
        <f t="shared" si="153"/>
        <v>30434.640000000003</v>
      </c>
    </row>
    <row r="259" spans="1:92" x14ac:dyDescent="0.25">
      <c r="A259" s="22">
        <v>256</v>
      </c>
      <c r="B259" s="23">
        <v>253</v>
      </c>
      <c r="C259" s="24" t="s">
        <v>14</v>
      </c>
      <c r="D259" s="53" t="s">
        <v>1543</v>
      </c>
      <c r="E259" s="23">
        <v>403963</v>
      </c>
      <c r="F259" s="23">
        <v>78368</v>
      </c>
      <c r="G259" s="24" t="s">
        <v>1544</v>
      </c>
      <c r="H259" s="71" t="str">
        <f t="shared" si="96"/>
        <v>100466-78368</v>
      </c>
      <c r="I259" s="23">
        <v>100466</v>
      </c>
      <c r="J259" s="24" t="s">
        <v>1519</v>
      </c>
      <c r="K259" s="24" t="s">
        <v>19</v>
      </c>
      <c r="L259" s="24" t="s">
        <v>1537</v>
      </c>
      <c r="M259" s="24" t="s">
        <v>21</v>
      </c>
      <c r="N259" s="25">
        <v>45108</v>
      </c>
      <c r="O259" s="25">
        <v>45473</v>
      </c>
      <c r="P259" s="10"/>
      <c r="Q259" s="10"/>
      <c r="R259" s="10"/>
      <c r="S259" s="11"/>
      <c r="T259" s="14" t="e">
        <f>VLOOKUP(E259,#REF!,12,FALSE)</f>
        <v>#REF!</v>
      </c>
      <c r="U259" s="14"/>
      <c r="V259" s="14" t="e">
        <f>VLOOKUP(E259,#REF!,14,FALSE)</f>
        <v>#REF!</v>
      </c>
      <c r="W259" s="14"/>
      <c r="X259" s="18">
        <v>50.2</v>
      </c>
      <c r="Y259" s="18">
        <v>1</v>
      </c>
      <c r="Z259" s="18" t="e">
        <f>VLOOKUP(F259,#REF!,9,FALSE)</f>
        <v>#REF!</v>
      </c>
      <c r="AA259" s="69">
        <v>40136861</v>
      </c>
      <c r="AB259" s="6"/>
      <c r="AC259" s="26">
        <v>197</v>
      </c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>
        <v>2</v>
      </c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>
        <v>157</v>
      </c>
      <c r="BG259" s="26"/>
      <c r="BH259" s="26">
        <f t="shared" si="97"/>
        <v>159</v>
      </c>
      <c r="BI259" s="6">
        <f t="shared" si="158"/>
        <v>51.2</v>
      </c>
      <c r="BJ259" s="6">
        <f t="shared" si="141"/>
        <v>63.589999999999996</v>
      </c>
      <c r="BL259" s="72">
        <v>-11.38</v>
      </c>
      <c r="BM259" s="6">
        <f t="shared" si="98"/>
        <v>52.209999999999994</v>
      </c>
      <c r="BN259" s="6">
        <f t="shared" si="99"/>
        <v>12.389999999999993</v>
      </c>
      <c r="BO259" s="82">
        <f t="shared" si="100"/>
        <v>0.19484195628243425</v>
      </c>
      <c r="BP259" s="6">
        <f t="shared" si="142"/>
        <v>10086.400000000001</v>
      </c>
      <c r="BQ259" s="6">
        <f t="shared" si="143"/>
        <v>12527.23</v>
      </c>
      <c r="BU259" s="6">
        <f t="shared" si="144"/>
        <v>66.910000000000011</v>
      </c>
      <c r="BW259" s="72">
        <f t="shared" si="157"/>
        <v>-11.38</v>
      </c>
      <c r="BX259" s="6">
        <f t="shared" si="145"/>
        <v>55.530000000000008</v>
      </c>
      <c r="BY259" s="6">
        <f t="shared" si="146"/>
        <v>15.710000000000008</v>
      </c>
      <c r="BZ259" s="82">
        <f t="shared" si="147"/>
        <v>0.23479300552981625</v>
      </c>
      <c r="CA259" s="6">
        <f t="shared" si="148"/>
        <v>10086.400000000001</v>
      </c>
      <c r="CB259" s="6">
        <f t="shared" si="149"/>
        <v>13181.270000000002</v>
      </c>
      <c r="CF259" s="82"/>
      <c r="CG259" s="6">
        <f t="shared" si="150"/>
        <v>8140.8</v>
      </c>
      <c r="CH259" s="6">
        <f t="shared" si="151"/>
        <v>10110.81</v>
      </c>
      <c r="CL259" s="82"/>
      <c r="CM259" s="6">
        <f t="shared" si="152"/>
        <v>8140.8</v>
      </c>
      <c r="CN259" s="6">
        <f t="shared" si="153"/>
        <v>10638.690000000002</v>
      </c>
    </row>
    <row r="260" spans="1:92" x14ac:dyDescent="0.25">
      <c r="A260" s="22">
        <v>257</v>
      </c>
      <c r="B260" s="23">
        <v>254</v>
      </c>
      <c r="C260" s="24" t="s">
        <v>14</v>
      </c>
      <c r="D260" s="53" t="s">
        <v>1545</v>
      </c>
      <c r="E260" s="23">
        <v>406698</v>
      </c>
      <c r="F260" s="23">
        <v>78315</v>
      </c>
      <c r="G260" s="24" t="s">
        <v>1546</v>
      </c>
      <c r="H260" s="71" t="str">
        <f t="shared" ref="H260:H286" si="159">_xlfn.CONCAT(I260,"-",F260)</f>
        <v>100466-78315</v>
      </c>
      <c r="I260" s="23">
        <v>100466</v>
      </c>
      <c r="J260" s="24" t="s">
        <v>1519</v>
      </c>
      <c r="K260" s="24" t="s">
        <v>19</v>
      </c>
      <c r="L260" s="24" t="s">
        <v>437</v>
      </c>
      <c r="M260" s="24" t="s">
        <v>21</v>
      </c>
      <c r="N260" s="25">
        <v>45108</v>
      </c>
      <c r="O260" s="25">
        <v>45473</v>
      </c>
      <c r="P260" s="10"/>
      <c r="Q260" s="10"/>
      <c r="R260" s="10"/>
      <c r="S260" s="11"/>
      <c r="T260" s="14" t="e">
        <f>VLOOKUP(E260,#REF!,12,FALSE)</f>
        <v>#REF!</v>
      </c>
      <c r="U260" s="14"/>
      <c r="V260" s="14" t="e">
        <f>VLOOKUP(E260,#REF!,14,FALSE)</f>
        <v>#REF!</v>
      </c>
      <c r="W260" s="14"/>
      <c r="X260" s="18">
        <v>54.01</v>
      </c>
      <c r="Y260" s="18">
        <v>1</v>
      </c>
      <c r="Z260" s="18" t="e">
        <f>VLOOKUP(F260,#REF!,9,FALSE)</f>
        <v>#REF!</v>
      </c>
      <c r="AA260" s="69">
        <v>40136861</v>
      </c>
      <c r="AB260" s="6"/>
      <c r="AC260" s="26">
        <v>250</v>
      </c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>
        <v>9</v>
      </c>
      <c r="AQ260" s="26">
        <v>14</v>
      </c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>
        <v>46</v>
      </c>
      <c r="BC260" s="26"/>
      <c r="BD260" s="26"/>
      <c r="BE260" s="26"/>
      <c r="BF260" s="26">
        <v>13</v>
      </c>
      <c r="BG260" s="26"/>
      <c r="BH260" s="26">
        <f t="shared" ref="BH260:BH286" si="160">SUM(AD260:BG260)</f>
        <v>82</v>
      </c>
      <c r="BI260" s="6">
        <f t="shared" si="158"/>
        <v>55.01</v>
      </c>
      <c r="BJ260" s="6">
        <f t="shared" si="141"/>
        <v>68.320000000000007</v>
      </c>
      <c r="BL260" s="72">
        <v>-11.38</v>
      </c>
      <c r="BM260" s="6">
        <f t="shared" ref="BM260:BM286" si="161">BJ260+BK260+BL260</f>
        <v>56.940000000000005</v>
      </c>
      <c r="BN260" s="6">
        <f t="shared" ref="BN260:BN286" si="162">(BJ260+BK260)-BI260</f>
        <v>13.310000000000009</v>
      </c>
      <c r="BO260" s="82">
        <f t="shared" ref="BO260:BO286" si="163">((BJ260+BK260)-BI260)/(BJ260+BK260)</f>
        <v>0.19481850117096031</v>
      </c>
      <c r="BP260" s="6">
        <f t="shared" si="142"/>
        <v>13752.5</v>
      </c>
      <c r="BQ260" s="6">
        <f t="shared" si="143"/>
        <v>17080.000000000004</v>
      </c>
      <c r="BU260" s="6">
        <f t="shared" si="144"/>
        <v>71.89</v>
      </c>
      <c r="BW260" s="72">
        <f t="shared" si="157"/>
        <v>-11.38</v>
      </c>
      <c r="BX260" s="6">
        <f t="shared" si="145"/>
        <v>60.51</v>
      </c>
      <c r="BY260" s="6">
        <f t="shared" si="146"/>
        <v>16.880000000000003</v>
      </c>
      <c r="BZ260" s="82">
        <f t="shared" si="147"/>
        <v>0.23480317151203231</v>
      </c>
      <c r="CA260" s="6">
        <f t="shared" si="148"/>
        <v>13752.5</v>
      </c>
      <c r="CB260" s="6">
        <f t="shared" si="149"/>
        <v>17972.5</v>
      </c>
      <c r="CF260" s="82"/>
      <c r="CG260" s="6">
        <f t="shared" si="150"/>
        <v>4510.82</v>
      </c>
      <c r="CH260" s="6">
        <f t="shared" si="151"/>
        <v>5602.2400000000007</v>
      </c>
      <c r="CL260" s="82"/>
      <c r="CM260" s="6">
        <f t="shared" si="152"/>
        <v>4510.82</v>
      </c>
      <c r="CN260" s="6">
        <f t="shared" si="153"/>
        <v>5894.9800000000005</v>
      </c>
    </row>
    <row r="261" spans="1:92" x14ac:dyDescent="0.25">
      <c r="A261" s="22">
        <v>258</v>
      </c>
      <c r="B261" s="23">
        <v>255</v>
      </c>
      <c r="C261" s="24" t="s">
        <v>14</v>
      </c>
      <c r="D261" s="53" t="s">
        <v>1547</v>
      </c>
      <c r="E261" s="23">
        <v>410048</v>
      </c>
      <c r="F261" s="23">
        <v>67626</v>
      </c>
      <c r="G261" s="24" t="s">
        <v>1548</v>
      </c>
      <c r="H261" s="71" t="str">
        <f t="shared" si="159"/>
        <v>100466-67626</v>
      </c>
      <c r="I261" s="23">
        <v>100466</v>
      </c>
      <c r="J261" s="24" t="s">
        <v>1519</v>
      </c>
      <c r="K261" s="24" t="s">
        <v>19</v>
      </c>
      <c r="L261" s="24" t="s">
        <v>1549</v>
      </c>
      <c r="M261" s="24" t="s">
        <v>21</v>
      </c>
      <c r="N261" s="25">
        <v>45108</v>
      </c>
      <c r="O261" s="25">
        <v>45473</v>
      </c>
      <c r="P261" s="10"/>
      <c r="Q261" s="10"/>
      <c r="R261" s="10"/>
      <c r="S261" s="11"/>
      <c r="T261" s="14" t="e">
        <f>VLOOKUP(E261,#REF!,12,FALSE)</f>
        <v>#REF!</v>
      </c>
      <c r="U261" s="14"/>
      <c r="V261" s="14" t="e">
        <f>VLOOKUP(E261,#REF!,14,FALSE)</f>
        <v>#REF!</v>
      </c>
      <c r="W261" s="14"/>
      <c r="X261" s="18">
        <v>61.17</v>
      </c>
      <c r="Y261" s="18">
        <v>1</v>
      </c>
      <c r="Z261" s="18" t="e">
        <f>VLOOKUP(F261,#REF!,9,FALSE)</f>
        <v>#REF!</v>
      </c>
      <c r="AA261" s="69">
        <v>40136861</v>
      </c>
      <c r="AB261" s="6"/>
      <c r="AC261" s="26">
        <v>510</v>
      </c>
      <c r="AD261" s="26">
        <v>201</v>
      </c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>
        <v>4</v>
      </c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>
        <f t="shared" si="160"/>
        <v>205</v>
      </c>
      <c r="BI261" s="6">
        <f t="shared" si="158"/>
        <v>62.17</v>
      </c>
      <c r="BJ261" s="6">
        <f t="shared" si="141"/>
        <v>77.210000000000008</v>
      </c>
      <c r="BL261" s="72">
        <v>-8.08</v>
      </c>
      <c r="BM261" s="6">
        <f t="shared" si="161"/>
        <v>69.13000000000001</v>
      </c>
      <c r="BN261" s="6">
        <f t="shared" si="162"/>
        <v>15.040000000000006</v>
      </c>
      <c r="BO261" s="82">
        <f t="shared" si="163"/>
        <v>0.19479342054138071</v>
      </c>
      <c r="BP261" s="6">
        <f t="shared" si="142"/>
        <v>31706.7</v>
      </c>
      <c r="BQ261" s="6">
        <f t="shared" si="143"/>
        <v>39377.100000000006</v>
      </c>
      <c r="BU261" s="6">
        <f t="shared" si="144"/>
        <v>81.25</v>
      </c>
      <c r="BW261" s="72">
        <f t="shared" si="157"/>
        <v>-8.08</v>
      </c>
      <c r="BX261" s="6">
        <f t="shared" si="145"/>
        <v>73.17</v>
      </c>
      <c r="BY261" s="6">
        <f t="shared" si="146"/>
        <v>19.079999999999998</v>
      </c>
      <c r="BZ261" s="82">
        <f t="shared" si="147"/>
        <v>0.2348307692307692</v>
      </c>
      <c r="CA261" s="6">
        <f t="shared" si="148"/>
        <v>31706.7</v>
      </c>
      <c r="CB261" s="6">
        <f t="shared" si="149"/>
        <v>41437.5</v>
      </c>
      <c r="CF261" s="82"/>
      <c r="CG261" s="6">
        <f t="shared" si="150"/>
        <v>12744.85</v>
      </c>
      <c r="CH261" s="6">
        <f t="shared" si="151"/>
        <v>15828.050000000001</v>
      </c>
      <c r="CL261" s="82"/>
      <c r="CM261" s="6">
        <f t="shared" si="152"/>
        <v>12744.85</v>
      </c>
      <c r="CN261" s="6">
        <f t="shared" si="153"/>
        <v>16656.25</v>
      </c>
    </row>
    <row r="262" spans="1:92" x14ac:dyDescent="0.25">
      <c r="A262" s="22">
        <v>259</v>
      </c>
      <c r="B262" s="23">
        <v>256</v>
      </c>
      <c r="C262" s="24" t="s">
        <v>14</v>
      </c>
      <c r="D262" s="53" t="s">
        <v>1550</v>
      </c>
      <c r="E262" s="23">
        <v>403689</v>
      </c>
      <c r="F262" s="23">
        <v>418302</v>
      </c>
      <c r="G262" s="24" t="s">
        <v>1551</v>
      </c>
      <c r="H262" s="71" t="str">
        <f t="shared" si="159"/>
        <v>115104-418302</v>
      </c>
      <c r="I262" s="23">
        <v>115104</v>
      </c>
      <c r="J262" s="24" t="s">
        <v>1552</v>
      </c>
      <c r="K262" s="24" t="s">
        <v>19</v>
      </c>
      <c r="L262" s="24" t="s">
        <v>1553</v>
      </c>
      <c r="M262" s="24" t="s">
        <v>21</v>
      </c>
      <c r="N262" s="25">
        <v>45108</v>
      </c>
      <c r="O262" s="25">
        <v>45473</v>
      </c>
      <c r="P262" s="10"/>
      <c r="Q262" s="10"/>
      <c r="R262" s="10"/>
      <c r="S262" s="11"/>
      <c r="T262" s="14"/>
      <c r="U262" s="14"/>
      <c r="V262" s="14"/>
      <c r="W262" s="14"/>
      <c r="X262" s="18"/>
      <c r="Y262" s="18"/>
      <c r="Z262" s="18">
        <v>36.9</v>
      </c>
      <c r="AA262" s="18" t="s">
        <v>1721</v>
      </c>
      <c r="AB262" s="6"/>
      <c r="AC262" s="26">
        <v>383</v>
      </c>
      <c r="AD262" s="26"/>
      <c r="AE262" s="26">
        <v>12</v>
      </c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>
        <v>32</v>
      </c>
      <c r="AR262" s="26">
        <v>4</v>
      </c>
      <c r="AS262" s="26"/>
      <c r="AT262" s="26"/>
      <c r="AU262" s="26">
        <v>4</v>
      </c>
      <c r="AV262" s="26"/>
      <c r="AW262" s="26"/>
      <c r="AX262" s="26"/>
      <c r="AY262" s="26"/>
      <c r="AZ262" s="26"/>
      <c r="BA262" s="26"/>
      <c r="BB262" s="26">
        <v>1</v>
      </c>
      <c r="BC262" s="26"/>
      <c r="BD262" s="26"/>
      <c r="BE262" s="26"/>
      <c r="BF262" s="26">
        <v>102</v>
      </c>
      <c r="BG262" s="26"/>
      <c r="BH262" s="26">
        <f t="shared" si="160"/>
        <v>155</v>
      </c>
      <c r="BI262" s="6">
        <f>Z262</f>
        <v>36.9</v>
      </c>
      <c r="BJ262" s="6">
        <f t="shared" si="141"/>
        <v>45.82</v>
      </c>
      <c r="BL262" s="48">
        <f>VLOOKUP(H262,[1]NOI!F:K,6,FALSE)*-1</f>
        <v>-15.89</v>
      </c>
      <c r="BM262" s="6">
        <f t="shared" si="161"/>
        <v>29.93</v>
      </c>
      <c r="BN262" s="6">
        <f t="shared" si="162"/>
        <v>8.9200000000000017</v>
      </c>
      <c r="BO262" s="82">
        <f t="shared" si="163"/>
        <v>0.19467481449148846</v>
      </c>
      <c r="BP262" s="6">
        <f t="shared" si="142"/>
        <v>14132.699999999999</v>
      </c>
      <c r="BQ262" s="6">
        <f t="shared" si="143"/>
        <v>17549.060000000001</v>
      </c>
      <c r="BU262" s="6">
        <f t="shared" si="144"/>
        <v>48.22</v>
      </c>
      <c r="BW262" s="48">
        <f t="shared" si="157"/>
        <v>-15.89</v>
      </c>
      <c r="BX262" s="6">
        <f t="shared" si="145"/>
        <v>32.33</v>
      </c>
      <c r="BY262" s="6">
        <f t="shared" si="146"/>
        <v>11.32</v>
      </c>
      <c r="BZ262" s="82">
        <f t="shared" si="147"/>
        <v>0.23475736209041892</v>
      </c>
      <c r="CA262" s="6">
        <f t="shared" si="148"/>
        <v>14132.699999999999</v>
      </c>
      <c r="CB262" s="6">
        <f t="shared" si="149"/>
        <v>18468.259999999998</v>
      </c>
      <c r="CF262" s="82"/>
      <c r="CG262" s="6">
        <f t="shared" si="150"/>
        <v>5719.5</v>
      </c>
      <c r="CH262" s="6">
        <f t="shared" si="151"/>
        <v>7102.1</v>
      </c>
      <c r="CL262" s="82"/>
      <c r="CM262" s="6">
        <f t="shared" si="152"/>
        <v>5719.5</v>
      </c>
      <c r="CN262" s="6">
        <f t="shared" si="153"/>
        <v>7474.0999999999995</v>
      </c>
    </row>
    <row r="263" spans="1:92" x14ac:dyDescent="0.25">
      <c r="A263" s="22">
        <v>260</v>
      </c>
      <c r="B263" s="23">
        <v>257</v>
      </c>
      <c r="C263" s="24" t="s">
        <v>14</v>
      </c>
      <c r="D263" s="53" t="s">
        <v>1554</v>
      </c>
      <c r="E263" s="23">
        <v>403690</v>
      </c>
      <c r="F263" s="23">
        <v>418304</v>
      </c>
      <c r="G263" s="24" t="s">
        <v>1555</v>
      </c>
      <c r="H263" s="71" t="str">
        <f t="shared" si="159"/>
        <v>115104-418304</v>
      </c>
      <c r="I263" s="23">
        <v>115104</v>
      </c>
      <c r="J263" s="24" t="s">
        <v>1552</v>
      </c>
      <c r="K263" s="24" t="s">
        <v>19</v>
      </c>
      <c r="L263" s="24" t="s">
        <v>1553</v>
      </c>
      <c r="M263" s="24" t="s">
        <v>21</v>
      </c>
      <c r="N263" s="25">
        <v>45108</v>
      </c>
      <c r="O263" s="25">
        <v>45473</v>
      </c>
      <c r="P263" s="10"/>
      <c r="Q263" s="10"/>
      <c r="R263" s="10"/>
      <c r="S263" s="11"/>
      <c r="T263" s="14"/>
      <c r="U263" s="14"/>
      <c r="V263" s="14"/>
      <c r="W263" s="14"/>
      <c r="X263" s="18"/>
      <c r="Y263" s="18"/>
      <c r="Z263" s="18">
        <v>40.200000000000003</v>
      </c>
      <c r="AA263" s="18" t="s">
        <v>1721</v>
      </c>
      <c r="AB263" s="6"/>
      <c r="AC263" s="26">
        <v>157</v>
      </c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>
        <v>39</v>
      </c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>
        <f t="shared" si="160"/>
        <v>39</v>
      </c>
      <c r="BI263" s="6">
        <f>Z263</f>
        <v>40.200000000000003</v>
      </c>
      <c r="BJ263" s="6">
        <f t="shared" si="141"/>
        <v>49.919999999999995</v>
      </c>
      <c r="BL263" s="48">
        <f>VLOOKUP(H263,[1]NOI!F:K,6,FALSE)*-1</f>
        <v>-14.48</v>
      </c>
      <c r="BM263" s="6">
        <f t="shared" si="161"/>
        <v>35.44</v>
      </c>
      <c r="BN263" s="6">
        <f t="shared" si="162"/>
        <v>9.7199999999999918</v>
      </c>
      <c r="BO263" s="82">
        <f t="shared" si="163"/>
        <v>0.19471153846153832</v>
      </c>
      <c r="BP263" s="6">
        <f t="shared" si="142"/>
        <v>6311.4000000000005</v>
      </c>
      <c r="BQ263" s="6">
        <f t="shared" si="143"/>
        <v>7837.44</v>
      </c>
      <c r="BU263" s="6">
        <f t="shared" si="144"/>
        <v>52.53</v>
      </c>
      <c r="BW263" s="48">
        <f t="shared" si="157"/>
        <v>-14.48</v>
      </c>
      <c r="BX263" s="6">
        <f t="shared" si="145"/>
        <v>38.049999999999997</v>
      </c>
      <c r="BY263" s="6">
        <f t="shared" si="146"/>
        <v>12.329999999999998</v>
      </c>
      <c r="BZ263" s="82">
        <f t="shared" si="147"/>
        <v>0.23472301541976009</v>
      </c>
      <c r="CA263" s="6">
        <f t="shared" si="148"/>
        <v>6311.4000000000005</v>
      </c>
      <c r="CB263" s="6">
        <f t="shared" si="149"/>
        <v>8247.2100000000009</v>
      </c>
      <c r="CF263" s="82"/>
      <c r="CG263" s="6">
        <f t="shared" si="150"/>
        <v>1567.8000000000002</v>
      </c>
      <c r="CH263" s="6">
        <f t="shared" si="151"/>
        <v>1946.8799999999999</v>
      </c>
      <c r="CL263" s="82"/>
      <c r="CM263" s="6">
        <f t="shared" si="152"/>
        <v>1567.8000000000002</v>
      </c>
      <c r="CN263" s="6">
        <f t="shared" si="153"/>
        <v>2048.67</v>
      </c>
    </row>
    <row r="264" spans="1:92" x14ac:dyDescent="0.25">
      <c r="A264" s="22">
        <v>261</v>
      </c>
      <c r="B264" s="23">
        <v>258</v>
      </c>
      <c r="C264" s="24" t="s">
        <v>14</v>
      </c>
      <c r="D264" s="53" t="s">
        <v>1556</v>
      </c>
      <c r="E264" s="23">
        <v>140284</v>
      </c>
      <c r="F264" s="23">
        <v>10052550928</v>
      </c>
      <c r="G264" s="24" t="s">
        <v>1557</v>
      </c>
      <c r="H264" s="71" t="str">
        <f t="shared" si="159"/>
        <v>100530-10052550928</v>
      </c>
      <c r="I264" s="23">
        <v>100530</v>
      </c>
      <c r="J264" s="24" t="s">
        <v>1558</v>
      </c>
      <c r="K264" s="24" t="s">
        <v>19</v>
      </c>
      <c r="L264" s="24" t="s">
        <v>276</v>
      </c>
      <c r="M264" s="24" t="s">
        <v>21</v>
      </c>
      <c r="N264" s="25">
        <v>45108</v>
      </c>
      <c r="O264" s="25">
        <v>45473</v>
      </c>
      <c r="P264" s="10"/>
      <c r="Q264" s="10"/>
      <c r="R264" s="10"/>
      <c r="S264" s="11"/>
      <c r="T264" s="14"/>
      <c r="U264" s="14"/>
      <c r="V264" s="14">
        <v>34.4</v>
      </c>
      <c r="W264" s="14"/>
      <c r="X264" s="18"/>
      <c r="Y264" s="18"/>
      <c r="Z264" s="18">
        <v>34.4</v>
      </c>
      <c r="AA264" s="18" t="s">
        <v>1775</v>
      </c>
      <c r="AB264" s="6"/>
      <c r="AC264" s="26">
        <v>1317</v>
      </c>
      <c r="AD264" s="26"/>
      <c r="AE264" s="26">
        <v>14</v>
      </c>
      <c r="AF264" s="26"/>
      <c r="AG264" s="26"/>
      <c r="AH264" s="26"/>
      <c r="AI264" s="26"/>
      <c r="AJ264" s="26"/>
      <c r="AK264" s="26"/>
      <c r="AL264" s="26">
        <v>9</v>
      </c>
      <c r="AM264" s="26"/>
      <c r="AN264" s="26"/>
      <c r="AO264" s="26">
        <v>661</v>
      </c>
      <c r="AP264" s="26"/>
      <c r="AQ264" s="26"/>
      <c r="AR264" s="26"/>
      <c r="AS264" s="26">
        <v>10</v>
      </c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>
        <f t="shared" si="160"/>
        <v>694</v>
      </c>
      <c r="BI264" s="6">
        <f>Z264</f>
        <v>34.4</v>
      </c>
      <c r="BJ264" s="6">
        <f t="shared" si="141"/>
        <v>42.72</v>
      </c>
      <c r="BM264" s="6">
        <f t="shared" si="161"/>
        <v>42.72</v>
      </c>
      <c r="BN264" s="6">
        <f t="shared" si="162"/>
        <v>8.32</v>
      </c>
      <c r="BO264" s="82">
        <f t="shared" si="163"/>
        <v>0.19475655430711611</v>
      </c>
      <c r="BP264" s="6">
        <f t="shared" si="142"/>
        <v>45304.799999999996</v>
      </c>
      <c r="BQ264" s="6">
        <f t="shared" si="143"/>
        <v>56262.239999999998</v>
      </c>
      <c r="BU264" s="6">
        <f t="shared" si="144"/>
        <v>44.949999999999996</v>
      </c>
      <c r="BX264" s="6">
        <f t="shared" si="145"/>
        <v>44.949999999999996</v>
      </c>
      <c r="BY264" s="6">
        <f t="shared" si="146"/>
        <v>10.549999999999997</v>
      </c>
      <c r="BZ264" s="82">
        <f t="shared" si="147"/>
        <v>0.23470522803114569</v>
      </c>
      <c r="CA264" s="6">
        <f t="shared" si="148"/>
        <v>45304.799999999996</v>
      </c>
      <c r="CB264" s="6">
        <f t="shared" si="149"/>
        <v>59199.149999999994</v>
      </c>
      <c r="CF264" s="82"/>
      <c r="CG264" s="6">
        <f t="shared" si="150"/>
        <v>23873.599999999999</v>
      </c>
      <c r="CH264" s="6">
        <f t="shared" si="151"/>
        <v>29647.68</v>
      </c>
      <c r="CL264" s="82"/>
      <c r="CM264" s="6">
        <f t="shared" si="152"/>
        <v>23873.599999999999</v>
      </c>
      <c r="CN264" s="6">
        <f t="shared" si="153"/>
        <v>31195.299999999996</v>
      </c>
    </row>
    <row r="265" spans="1:92" x14ac:dyDescent="0.25">
      <c r="A265" s="22">
        <v>262</v>
      </c>
      <c r="B265" s="23">
        <v>259</v>
      </c>
      <c r="C265" s="24" t="s">
        <v>14</v>
      </c>
      <c r="D265" s="53" t="s">
        <v>1559</v>
      </c>
      <c r="E265" s="23">
        <v>401586</v>
      </c>
      <c r="F265" s="23">
        <v>10035220928</v>
      </c>
      <c r="G265" s="24" t="s">
        <v>1560</v>
      </c>
      <c r="H265" s="71" t="str">
        <f t="shared" si="159"/>
        <v>100530-10035220928</v>
      </c>
      <c r="I265" s="23">
        <v>100530</v>
      </c>
      <c r="J265" s="24" t="s">
        <v>1558</v>
      </c>
      <c r="K265" s="24" t="s">
        <v>19</v>
      </c>
      <c r="L265" s="24" t="s">
        <v>125</v>
      </c>
      <c r="M265" s="24" t="s">
        <v>21</v>
      </c>
      <c r="N265" s="25">
        <v>45108</v>
      </c>
      <c r="O265" s="25">
        <v>45473</v>
      </c>
      <c r="P265" s="10"/>
      <c r="Q265" s="10"/>
      <c r="R265" s="10"/>
      <c r="S265" s="11"/>
      <c r="T265" s="14"/>
      <c r="U265" s="14"/>
      <c r="V265" s="14"/>
      <c r="W265" s="14"/>
      <c r="X265" s="18"/>
      <c r="Y265" s="18"/>
      <c r="Z265" s="18">
        <v>116.37</v>
      </c>
      <c r="AA265" s="18" t="s">
        <v>1735</v>
      </c>
      <c r="AB265" s="6"/>
      <c r="AC265" s="26">
        <v>2283</v>
      </c>
      <c r="AD265" s="26">
        <v>202</v>
      </c>
      <c r="AE265" s="26"/>
      <c r="AF265" s="26"/>
      <c r="AG265" s="26"/>
      <c r="AH265" s="26">
        <v>2</v>
      </c>
      <c r="AI265" s="26"/>
      <c r="AJ265" s="26"/>
      <c r="AK265" s="26"/>
      <c r="AL265" s="26"/>
      <c r="AM265" s="26"/>
      <c r="AN265" s="26">
        <v>129</v>
      </c>
      <c r="AO265" s="26"/>
      <c r="AP265" s="26"/>
      <c r="AQ265" s="26">
        <v>17</v>
      </c>
      <c r="AR265" s="26"/>
      <c r="AS265" s="26"/>
      <c r="AT265" s="26"/>
      <c r="AU265" s="26"/>
      <c r="AV265" s="26"/>
      <c r="AW265" s="26">
        <v>31</v>
      </c>
      <c r="AX265" s="26">
        <v>2</v>
      </c>
      <c r="AY265" s="26">
        <v>155</v>
      </c>
      <c r="AZ265" s="26">
        <v>6</v>
      </c>
      <c r="BA265" s="26"/>
      <c r="BB265" s="26">
        <v>10</v>
      </c>
      <c r="BC265" s="26"/>
      <c r="BD265" s="26"/>
      <c r="BE265" s="26"/>
      <c r="BF265" s="26"/>
      <c r="BG265" s="26"/>
      <c r="BH265" s="26">
        <f t="shared" si="160"/>
        <v>554</v>
      </c>
      <c r="BI265" s="6">
        <f t="shared" ref="BI265:BI285" si="164">Z265</f>
        <v>116.37</v>
      </c>
      <c r="BJ265" s="6">
        <f t="shared" si="141"/>
        <v>144.54</v>
      </c>
      <c r="BL265" s="48">
        <f>VLOOKUP(H265,[1]NOI!F:K,6,FALSE)*-1</f>
        <v>-53.38</v>
      </c>
      <c r="BM265" s="6">
        <f t="shared" si="161"/>
        <v>91.16</v>
      </c>
      <c r="BN265" s="6">
        <f t="shared" si="162"/>
        <v>28.169999999999987</v>
      </c>
      <c r="BO265" s="82">
        <f t="shared" si="163"/>
        <v>0.19489414694894139</v>
      </c>
      <c r="BP265" s="6">
        <f t="shared" si="142"/>
        <v>265672.71000000002</v>
      </c>
      <c r="BQ265" s="6">
        <f t="shared" si="143"/>
        <v>329984.82</v>
      </c>
      <c r="BU265" s="6">
        <f t="shared" si="144"/>
        <v>152.1</v>
      </c>
      <c r="BW265" s="48">
        <f t="shared" ref="BW265:BW285" si="165">BL265</f>
        <v>-53.38</v>
      </c>
      <c r="BX265" s="6">
        <f t="shared" si="145"/>
        <v>98.72</v>
      </c>
      <c r="BY265" s="6">
        <f t="shared" si="146"/>
        <v>35.72999999999999</v>
      </c>
      <c r="BZ265" s="82">
        <f t="shared" si="147"/>
        <v>0.23491124260355023</v>
      </c>
      <c r="CA265" s="6">
        <f t="shared" si="148"/>
        <v>265672.71000000002</v>
      </c>
      <c r="CB265" s="6">
        <f t="shared" si="149"/>
        <v>347244.3</v>
      </c>
      <c r="CF265" s="82"/>
      <c r="CG265" s="6">
        <f t="shared" si="150"/>
        <v>64468.98</v>
      </c>
      <c r="CH265" s="6">
        <f t="shared" si="151"/>
        <v>80075.159999999989</v>
      </c>
      <c r="CL265" s="82"/>
      <c r="CM265" s="6">
        <f t="shared" si="152"/>
        <v>64468.98</v>
      </c>
      <c r="CN265" s="6">
        <f t="shared" si="153"/>
        <v>84263.4</v>
      </c>
    </row>
    <row r="266" spans="1:92" x14ac:dyDescent="0.25">
      <c r="A266" s="22">
        <v>263</v>
      </c>
      <c r="B266" s="23">
        <v>260</v>
      </c>
      <c r="C266" s="24" t="s">
        <v>14</v>
      </c>
      <c r="D266" s="53" t="s">
        <v>1561</v>
      </c>
      <c r="E266" s="23">
        <v>401626</v>
      </c>
      <c r="F266" s="23">
        <v>10021540928</v>
      </c>
      <c r="G266" s="24" t="s">
        <v>1562</v>
      </c>
      <c r="H266" s="71" t="str">
        <f t="shared" si="159"/>
        <v>100530-10021540928</v>
      </c>
      <c r="I266" s="23">
        <v>100530</v>
      </c>
      <c r="J266" s="24" t="s">
        <v>1558</v>
      </c>
      <c r="K266" s="24" t="s">
        <v>19</v>
      </c>
      <c r="L266" s="24" t="s">
        <v>1563</v>
      </c>
      <c r="M266" s="24" t="s">
        <v>21</v>
      </c>
      <c r="N266" s="25">
        <v>45108</v>
      </c>
      <c r="O266" s="25">
        <v>45473</v>
      </c>
      <c r="P266" s="10"/>
      <c r="Q266" s="10"/>
      <c r="R266" s="10"/>
      <c r="S266" s="11"/>
      <c r="T266" s="14"/>
      <c r="U266" s="14"/>
      <c r="V266" s="14"/>
      <c r="W266" s="14"/>
      <c r="X266" s="18"/>
      <c r="Y266" s="18"/>
      <c r="Z266" s="18">
        <v>74.56</v>
      </c>
      <c r="AA266" s="18" t="s">
        <v>1735</v>
      </c>
      <c r="AB266" s="6"/>
      <c r="AC266" s="26">
        <v>8608</v>
      </c>
      <c r="AD266" s="26">
        <v>330</v>
      </c>
      <c r="AE266" s="26">
        <v>23</v>
      </c>
      <c r="AF266" s="26"/>
      <c r="AG266" s="26">
        <v>602</v>
      </c>
      <c r="AH266" s="26">
        <v>81</v>
      </c>
      <c r="AI266" s="26"/>
      <c r="AJ266" s="26">
        <v>7</v>
      </c>
      <c r="AK266" s="26">
        <v>333</v>
      </c>
      <c r="AL266" s="26">
        <v>101</v>
      </c>
      <c r="AM266" s="26"/>
      <c r="AN266" s="26"/>
      <c r="AO266" s="26"/>
      <c r="AP266" s="26"/>
      <c r="AQ266" s="26">
        <v>2</v>
      </c>
      <c r="AR266" s="26"/>
      <c r="AS266" s="26">
        <v>376</v>
      </c>
      <c r="AT266" s="26">
        <v>4</v>
      </c>
      <c r="AU266" s="26">
        <v>256</v>
      </c>
      <c r="AV266" s="26">
        <v>15</v>
      </c>
      <c r="AW266" s="26">
        <v>397</v>
      </c>
      <c r="AX266" s="26">
        <v>110</v>
      </c>
      <c r="AY266" s="26">
        <v>215</v>
      </c>
      <c r="AZ266" s="26">
        <v>74</v>
      </c>
      <c r="BA266" s="26">
        <v>10</v>
      </c>
      <c r="BB266" s="26">
        <v>54</v>
      </c>
      <c r="BC266" s="26"/>
      <c r="BD266" s="26">
        <v>4</v>
      </c>
      <c r="BE266" s="26">
        <v>34</v>
      </c>
      <c r="BF266" s="26">
        <v>4</v>
      </c>
      <c r="BG266" s="26"/>
      <c r="BH266" s="26">
        <f t="shared" si="160"/>
        <v>3032</v>
      </c>
      <c r="BI266" s="6">
        <f t="shared" si="164"/>
        <v>74.56</v>
      </c>
      <c r="BJ266" s="6">
        <f t="shared" si="141"/>
        <v>92.61</v>
      </c>
      <c r="BL266" s="48">
        <f>VLOOKUP(H266,[1]NOI!F:K,6,FALSE)*-1</f>
        <v>-18.96</v>
      </c>
      <c r="BM266" s="6">
        <f t="shared" si="161"/>
        <v>73.650000000000006</v>
      </c>
      <c r="BN266" s="6">
        <f t="shared" si="162"/>
        <v>18.049999999999997</v>
      </c>
      <c r="BO266" s="82">
        <f t="shared" si="163"/>
        <v>0.19490335816866425</v>
      </c>
      <c r="BP266" s="6">
        <f t="shared" si="142"/>
        <v>641812.47999999998</v>
      </c>
      <c r="BQ266" s="6">
        <f t="shared" si="143"/>
        <v>797186.88</v>
      </c>
      <c r="BU266" s="6">
        <f t="shared" si="144"/>
        <v>97.45</v>
      </c>
      <c r="BW266" s="48">
        <f t="shared" si="165"/>
        <v>-18.96</v>
      </c>
      <c r="BX266" s="6">
        <f t="shared" si="145"/>
        <v>78.490000000000009</v>
      </c>
      <c r="BY266" s="6">
        <f t="shared" si="146"/>
        <v>22.89</v>
      </c>
      <c r="BZ266" s="82">
        <f t="shared" si="147"/>
        <v>0.23488968701898411</v>
      </c>
      <c r="CA266" s="6">
        <f t="shared" si="148"/>
        <v>641812.47999999998</v>
      </c>
      <c r="CB266" s="6">
        <f t="shared" si="149"/>
        <v>838849.6</v>
      </c>
      <c r="CF266" s="82"/>
      <c r="CG266" s="6">
        <f t="shared" si="150"/>
        <v>226065.92000000001</v>
      </c>
      <c r="CH266" s="6">
        <f t="shared" si="151"/>
        <v>280793.52</v>
      </c>
      <c r="CL266" s="82"/>
      <c r="CM266" s="6">
        <f t="shared" si="152"/>
        <v>226065.92000000001</v>
      </c>
      <c r="CN266" s="6">
        <f t="shared" si="153"/>
        <v>295468.40000000002</v>
      </c>
    </row>
    <row r="267" spans="1:92" x14ac:dyDescent="0.25">
      <c r="A267" s="22">
        <v>264</v>
      </c>
      <c r="B267" s="23">
        <v>261</v>
      </c>
      <c r="C267" s="24" t="s">
        <v>14</v>
      </c>
      <c r="D267" s="53" t="s">
        <v>1564</v>
      </c>
      <c r="E267" s="23">
        <v>403544</v>
      </c>
      <c r="F267" s="23">
        <v>10703340928</v>
      </c>
      <c r="G267" s="24" t="s">
        <v>1565</v>
      </c>
      <c r="H267" s="71" t="str">
        <f t="shared" si="159"/>
        <v>100530-10703340928</v>
      </c>
      <c r="I267" s="23">
        <v>100530</v>
      </c>
      <c r="J267" s="24" t="s">
        <v>1558</v>
      </c>
      <c r="K267" s="24" t="s">
        <v>19</v>
      </c>
      <c r="L267" s="24" t="s">
        <v>1566</v>
      </c>
      <c r="M267" s="24" t="s">
        <v>21</v>
      </c>
      <c r="N267" s="25">
        <v>45108</v>
      </c>
      <c r="O267" s="25">
        <v>45473</v>
      </c>
      <c r="P267" s="10"/>
      <c r="Q267" s="10"/>
      <c r="R267" s="10"/>
      <c r="S267" s="11"/>
      <c r="T267" s="14"/>
      <c r="U267" s="14"/>
      <c r="V267" s="14"/>
      <c r="W267" s="14"/>
      <c r="X267" s="18"/>
      <c r="Y267" s="18"/>
      <c r="Z267" s="18">
        <v>73.430000000000007</v>
      </c>
      <c r="AA267" s="18" t="s">
        <v>1735</v>
      </c>
      <c r="AB267" s="6"/>
      <c r="AC267" s="26">
        <v>8467</v>
      </c>
      <c r="AD267" s="26">
        <v>49</v>
      </c>
      <c r="AE267" s="26">
        <v>1</v>
      </c>
      <c r="AF267" s="26">
        <v>29</v>
      </c>
      <c r="AG267" s="26">
        <v>23</v>
      </c>
      <c r="AH267" s="26">
        <v>1</v>
      </c>
      <c r="AI267" s="26">
        <v>135</v>
      </c>
      <c r="AJ267" s="26"/>
      <c r="AK267" s="26"/>
      <c r="AL267" s="26">
        <v>8</v>
      </c>
      <c r="AM267" s="26"/>
      <c r="AN267" s="26">
        <v>674</v>
      </c>
      <c r="AO267" s="26"/>
      <c r="AP267" s="26">
        <v>36</v>
      </c>
      <c r="AQ267" s="26">
        <v>70</v>
      </c>
      <c r="AR267" s="26">
        <v>20</v>
      </c>
      <c r="AS267" s="26">
        <v>75</v>
      </c>
      <c r="AT267" s="26">
        <v>43</v>
      </c>
      <c r="AU267" s="26">
        <v>73</v>
      </c>
      <c r="AV267" s="26"/>
      <c r="AW267" s="26">
        <v>253</v>
      </c>
      <c r="AX267" s="26">
        <v>78</v>
      </c>
      <c r="AY267" s="26">
        <v>30</v>
      </c>
      <c r="AZ267" s="26">
        <v>80</v>
      </c>
      <c r="BA267" s="26"/>
      <c r="BB267" s="26">
        <v>21</v>
      </c>
      <c r="BC267" s="26">
        <v>74</v>
      </c>
      <c r="BD267" s="26">
        <v>23</v>
      </c>
      <c r="BE267" s="26"/>
      <c r="BF267" s="26">
        <v>25</v>
      </c>
      <c r="BG267" s="26">
        <v>113</v>
      </c>
      <c r="BH267" s="26">
        <f t="shared" si="160"/>
        <v>1934</v>
      </c>
      <c r="BI267" s="6">
        <f t="shared" si="164"/>
        <v>73.430000000000007</v>
      </c>
      <c r="BJ267" s="6">
        <f t="shared" si="141"/>
        <v>91.2</v>
      </c>
      <c r="BL267" s="48">
        <f>VLOOKUP(H267,[1]NOI!F:K,6,FALSE)*-1</f>
        <v>-19.34</v>
      </c>
      <c r="BM267" s="6">
        <f t="shared" si="161"/>
        <v>71.86</v>
      </c>
      <c r="BN267" s="6">
        <f t="shared" si="162"/>
        <v>17.769999999999996</v>
      </c>
      <c r="BO267" s="82">
        <f t="shared" si="163"/>
        <v>0.19484649122807013</v>
      </c>
      <c r="BP267" s="6">
        <f t="shared" si="142"/>
        <v>621731.81000000006</v>
      </c>
      <c r="BQ267" s="6">
        <f t="shared" si="143"/>
        <v>772190.4</v>
      </c>
      <c r="BU267" s="6">
        <f t="shared" si="144"/>
        <v>95.97</v>
      </c>
      <c r="BW267" s="48">
        <f t="shared" si="165"/>
        <v>-19.34</v>
      </c>
      <c r="BX267" s="6">
        <f t="shared" si="145"/>
        <v>76.63</v>
      </c>
      <c r="BY267" s="6">
        <f t="shared" si="146"/>
        <v>22.539999999999992</v>
      </c>
      <c r="BZ267" s="82">
        <f t="shared" si="147"/>
        <v>0.23486506199854112</v>
      </c>
      <c r="CA267" s="6">
        <f t="shared" si="148"/>
        <v>621731.81000000006</v>
      </c>
      <c r="CB267" s="6">
        <f t="shared" si="149"/>
        <v>812577.99</v>
      </c>
      <c r="CF267" s="82"/>
      <c r="CG267" s="6">
        <f t="shared" si="150"/>
        <v>142013.62000000002</v>
      </c>
      <c r="CH267" s="6">
        <f t="shared" si="151"/>
        <v>176380.80000000002</v>
      </c>
      <c r="CL267" s="82"/>
      <c r="CM267" s="6">
        <f t="shared" si="152"/>
        <v>142013.62000000002</v>
      </c>
      <c r="CN267" s="6">
        <f t="shared" si="153"/>
        <v>185605.98</v>
      </c>
    </row>
    <row r="268" spans="1:92" x14ac:dyDescent="0.25">
      <c r="A268" s="22">
        <v>265</v>
      </c>
      <c r="B268" s="23">
        <v>262</v>
      </c>
      <c r="C268" s="24" t="s">
        <v>14</v>
      </c>
      <c r="D268" s="53" t="s">
        <v>1567</v>
      </c>
      <c r="E268" s="23">
        <v>403682</v>
      </c>
      <c r="F268" s="23">
        <v>10703120928</v>
      </c>
      <c r="G268" s="24" t="s">
        <v>1568</v>
      </c>
      <c r="H268" s="71" t="str">
        <f t="shared" si="159"/>
        <v>100530-10703120928</v>
      </c>
      <c r="I268" s="23">
        <v>100530</v>
      </c>
      <c r="J268" s="24" t="s">
        <v>1558</v>
      </c>
      <c r="K268" s="24" t="s">
        <v>19</v>
      </c>
      <c r="L268" s="24" t="s">
        <v>1569</v>
      </c>
      <c r="M268" s="24" t="s">
        <v>21</v>
      </c>
      <c r="N268" s="25">
        <v>45108</v>
      </c>
      <c r="O268" s="25">
        <v>45473</v>
      </c>
      <c r="P268" s="10"/>
      <c r="Q268" s="10"/>
      <c r="R268" s="10"/>
      <c r="S268" s="11"/>
      <c r="T268" s="14"/>
      <c r="U268" s="14"/>
      <c r="V268" s="14"/>
      <c r="W268" s="14"/>
      <c r="X268" s="18"/>
      <c r="Y268" s="18"/>
      <c r="Z268" s="18">
        <v>109.52</v>
      </c>
      <c r="AA268" s="18" t="s">
        <v>1735</v>
      </c>
      <c r="AB268" s="6"/>
      <c r="AC268" s="26">
        <v>2674</v>
      </c>
      <c r="AD268" s="26"/>
      <c r="AE268" s="26">
        <v>1</v>
      </c>
      <c r="AF268" s="26"/>
      <c r="AG268" s="26"/>
      <c r="AH268" s="26"/>
      <c r="AI268" s="26"/>
      <c r="AJ268" s="26">
        <v>38</v>
      </c>
      <c r="AK268" s="26"/>
      <c r="AL268" s="26"/>
      <c r="AM268" s="26">
        <v>172</v>
      </c>
      <c r="AN268" s="26">
        <v>52</v>
      </c>
      <c r="AO268" s="26"/>
      <c r="AP268" s="26"/>
      <c r="AQ268" s="26">
        <v>572</v>
      </c>
      <c r="AR268" s="26"/>
      <c r="AS268" s="26"/>
      <c r="AT268" s="26"/>
      <c r="AU268" s="26"/>
      <c r="AV268" s="26"/>
      <c r="AW268" s="26"/>
      <c r="AX268" s="26">
        <v>3</v>
      </c>
      <c r="AY268" s="26"/>
      <c r="AZ268" s="26"/>
      <c r="BA268" s="26"/>
      <c r="BB268" s="26">
        <v>18</v>
      </c>
      <c r="BC268" s="26"/>
      <c r="BD268" s="26"/>
      <c r="BE268" s="26"/>
      <c r="BF268" s="26"/>
      <c r="BG268" s="26">
        <v>277</v>
      </c>
      <c r="BH268" s="26">
        <f t="shared" si="160"/>
        <v>1133</v>
      </c>
      <c r="BI268" s="6">
        <f t="shared" si="164"/>
        <v>109.52</v>
      </c>
      <c r="BJ268" s="6">
        <f t="shared" si="141"/>
        <v>136.03</v>
      </c>
      <c r="BL268" s="48">
        <f>VLOOKUP(H268,[1]NOI!F:K,6,FALSE)*-1</f>
        <v>-43.68</v>
      </c>
      <c r="BM268" s="6">
        <f t="shared" si="161"/>
        <v>92.35</v>
      </c>
      <c r="BN268" s="6">
        <f t="shared" si="162"/>
        <v>26.510000000000005</v>
      </c>
      <c r="BO268" s="82">
        <f t="shared" si="163"/>
        <v>0.19488348158494453</v>
      </c>
      <c r="BP268" s="6">
        <f t="shared" si="142"/>
        <v>292856.48</v>
      </c>
      <c r="BQ268" s="6">
        <f t="shared" si="143"/>
        <v>363744.22000000003</v>
      </c>
      <c r="BU268" s="6">
        <f t="shared" si="144"/>
        <v>143.14999999999998</v>
      </c>
      <c r="BW268" s="48">
        <f t="shared" si="165"/>
        <v>-43.68</v>
      </c>
      <c r="BX268" s="6">
        <f t="shared" si="145"/>
        <v>99.46999999999997</v>
      </c>
      <c r="BY268" s="6">
        <f t="shared" si="146"/>
        <v>33.629999999999981</v>
      </c>
      <c r="BZ268" s="82">
        <f t="shared" si="147"/>
        <v>0.23492839678658739</v>
      </c>
      <c r="CA268" s="6">
        <f t="shared" si="148"/>
        <v>292856.48</v>
      </c>
      <c r="CB268" s="6">
        <f t="shared" si="149"/>
        <v>382783.09999999992</v>
      </c>
      <c r="CF268" s="82"/>
      <c r="CG268" s="6">
        <f t="shared" si="150"/>
        <v>124086.15999999999</v>
      </c>
      <c r="CH268" s="6">
        <f t="shared" si="151"/>
        <v>154121.99</v>
      </c>
      <c r="CL268" s="82"/>
      <c r="CM268" s="6">
        <f t="shared" si="152"/>
        <v>124086.15999999999</v>
      </c>
      <c r="CN268" s="6">
        <f t="shared" si="153"/>
        <v>162188.94999999998</v>
      </c>
    </row>
    <row r="269" spans="1:92" x14ac:dyDescent="0.25">
      <c r="A269" s="22">
        <v>266</v>
      </c>
      <c r="B269" s="23">
        <v>263</v>
      </c>
      <c r="C269" s="24" t="s">
        <v>14</v>
      </c>
      <c r="D269" s="53" t="s">
        <v>1570</v>
      </c>
      <c r="E269" s="23">
        <v>403683</v>
      </c>
      <c r="F269" s="23">
        <v>10703020928</v>
      </c>
      <c r="G269" s="24" t="s">
        <v>1571</v>
      </c>
      <c r="H269" s="71" t="str">
        <f t="shared" si="159"/>
        <v>100530-10703020928</v>
      </c>
      <c r="I269" s="23">
        <v>100530</v>
      </c>
      <c r="J269" s="24" t="s">
        <v>1558</v>
      </c>
      <c r="K269" s="24" t="s">
        <v>19</v>
      </c>
      <c r="L269" s="24" t="s">
        <v>1572</v>
      </c>
      <c r="M269" s="24" t="s">
        <v>21</v>
      </c>
      <c r="N269" s="25">
        <v>45108</v>
      </c>
      <c r="O269" s="25">
        <v>45473</v>
      </c>
      <c r="P269" s="10"/>
      <c r="Q269" s="10"/>
      <c r="R269" s="10"/>
      <c r="S269" s="11"/>
      <c r="T269" s="14"/>
      <c r="U269" s="14"/>
      <c r="V269" s="14"/>
      <c r="W269" s="14"/>
      <c r="X269" s="18"/>
      <c r="Y269" s="18"/>
      <c r="Z269" s="18">
        <v>106.51</v>
      </c>
      <c r="AA269" s="18" t="s">
        <v>1735</v>
      </c>
      <c r="AB269" s="6"/>
      <c r="AC269" s="26">
        <v>7000</v>
      </c>
      <c r="AD269" s="26"/>
      <c r="AE269" s="26">
        <v>3</v>
      </c>
      <c r="AF269" s="26"/>
      <c r="AG269" s="26"/>
      <c r="AH269" s="26"/>
      <c r="AI269" s="26">
        <v>52</v>
      </c>
      <c r="AJ269" s="26">
        <v>38</v>
      </c>
      <c r="AK269" s="26"/>
      <c r="AL269" s="26"/>
      <c r="AM269" s="26">
        <v>465</v>
      </c>
      <c r="AN269" s="26">
        <v>301</v>
      </c>
      <c r="AO269" s="26"/>
      <c r="AP269" s="26"/>
      <c r="AQ269" s="26">
        <v>510</v>
      </c>
      <c r="AR269" s="26"/>
      <c r="AS269" s="26"/>
      <c r="AT269" s="26"/>
      <c r="AU269" s="26">
        <v>67</v>
      </c>
      <c r="AV269" s="26"/>
      <c r="AW269" s="26"/>
      <c r="AX269" s="26"/>
      <c r="AY269" s="26"/>
      <c r="AZ269" s="26"/>
      <c r="BA269" s="26"/>
      <c r="BB269" s="26">
        <v>25</v>
      </c>
      <c r="BC269" s="26"/>
      <c r="BD269" s="26"/>
      <c r="BE269" s="26"/>
      <c r="BF269" s="26"/>
      <c r="BG269" s="26">
        <v>105</v>
      </c>
      <c r="BH269" s="26">
        <f t="shared" si="160"/>
        <v>1566</v>
      </c>
      <c r="BI269" s="6">
        <f t="shared" si="164"/>
        <v>106.51</v>
      </c>
      <c r="BJ269" s="6">
        <f t="shared" si="141"/>
        <v>132.29999999999998</v>
      </c>
      <c r="BL269" s="48">
        <f>VLOOKUP(H269,[1]NOI!F:K,6,FALSE)*-1</f>
        <v>-43.68</v>
      </c>
      <c r="BM269" s="6">
        <f t="shared" si="161"/>
        <v>88.619999999999976</v>
      </c>
      <c r="BN269" s="6">
        <f t="shared" si="162"/>
        <v>25.789999999999978</v>
      </c>
      <c r="BO269" s="82">
        <f t="shared" si="163"/>
        <v>0.19493575207860908</v>
      </c>
      <c r="BP269" s="6">
        <f t="shared" si="142"/>
        <v>745570</v>
      </c>
      <c r="BQ269" s="6">
        <f t="shared" si="143"/>
        <v>926099.99999999988</v>
      </c>
      <c r="BU269" s="6">
        <f t="shared" si="144"/>
        <v>139.20999999999998</v>
      </c>
      <c r="BW269" s="48">
        <f t="shared" si="165"/>
        <v>-43.68</v>
      </c>
      <c r="BX269" s="6">
        <f t="shared" si="145"/>
        <v>95.529999999999973</v>
      </c>
      <c r="BY269" s="6">
        <f t="shared" si="146"/>
        <v>32.699999999999974</v>
      </c>
      <c r="BZ269" s="82">
        <f t="shared" si="147"/>
        <v>0.23489691832483284</v>
      </c>
      <c r="CA269" s="6">
        <f t="shared" si="148"/>
        <v>745570</v>
      </c>
      <c r="CB269" s="6">
        <f t="shared" si="149"/>
        <v>974469.99999999988</v>
      </c>
      <c r="CF269" s="82"/>
      <c r="CG269" s="6">
        <f t="shared" si="150"/>
        <v>166794.66</v>
      </c>
      <c r="CH269" s="6">
        <f t="shared" si="151"/>
        <v>207181.79999999996</v>
      </c>
      <c r="CL269" s="82"/>
      <c r="CM269" s="6">
        <f t="shared" si="152"/>
        <v>166794.66</v>
      </c>
      <c r="CN269" s="6">
        <f t="shared" si="153"/>
        <v>218002.85999999996</v>
      </c>
    </row>
    <row r="270" spans="1:92" x14ac:dyDescent="0.25">
      <c r="A270" s="22">
        <v>267</v>
      </c>
      <c r="B270" s="23">
        <v>264</v>
      </c>
      <c r="C270" s="24" t="s">
        <v>14</v>
      </c>
      <c r="D270" s="53" t="s">
        <v>1573</v>
      </c>
      <c r="E270" s="23">
        <v>404679</v>
      </c>
      <c r="F270" s="23">
        <v>10703040928</v>
      </c>
      <c r="G270" s="24" t="s">
        <v>1574</v>
      </c>
      <c r="H270" s="71" t="str">
        <f t="shared" si="159"/>
        <v>100530-10703040928</v>
      </c>
      <c r="I270" s="23">
        <v>100530</v>
      </c>
      <c r="J270" s="24" t="s">
        <v>1558</v>
      </c>
      <c r="K270" s="24" t="s">
        <v>19</v>
      </c>
      <c r="L270" s="24" t="s">
        <v>1575</v>
      </c>
      <c r="M270" s="24" t="s">
        <v>21</v>
      </c>
      <c r="N270" s="25">
        <v>45108</v>
      </c>
      <c r="O270" s="25">
        <v>45473</v>
      </c>
      <c r="P270" s="10"/>
      <c r="Q270" s="10"/>
      <c r="R270" s="10"/>
      <c r="S270" s="11"/>
      <c r="T270" s="14"/>
      <c r="U270" s="14"/>
      <c r="V270" s="14"/>
      <c r="W270" s="14"/>
      <c r="X270" s="18"/>
      <c r="Y270" s="18"/>
      <c r="Z270" s="18">
        <v>82.53</v>
      </c>
      <c r="AA270" s="18" t="s">
        <v>1735</v>
      </c>
      <c r="AB270" s="6"/>
      <c r="AC270" s="26">
        <v>200</v>
      </c>
      <c r="AD270" s="26">
        <v>33</v>
      </c>
      <c r="AE270" s="26">
        <v>29</v>
      </c>
      <c r="AF270" s="26"/>
      <c r="AG270" s="26">
        <v>14</v>
      </c>
      <c r="AH270" s="26"/>
      <c r="AI270" s="26">
        <v>206</v>
      </c>
      <c r="AJ270" s="26">
        <v>32</v>
      </c>
      <c r="AK270" s="26"/>
      <c r="AL270" s="26"/>
      <c r="AM270" s="26"/>
      <c r="AN270" s="26"/>
      <c r="AO270" s="26"/>
      <c r="AP270" s="26"/>
      <c r="AQ270" s="26">
        <v>56</v>
      </c>
      <c r="AR270" s="26"/>
      <c r="AS270" s="26">
        <v>16</v>
      </c>
      <c r="AT270" s="26">
        <v>26</v>
      </c>
      <c r="AU270" s="26">
        <v>19</v>
      </c>
      <c r="AV270" s="26">
        <v>123</v>
      </c>
      <c r="AW270" s="26">
        <v>5</v>
      </c>
      <c r="AX270" s="26">
        <v>12</v>
      </c>
      <c r="AY270" s="26"/>
      <c r="AZ270" s="26"/>
      <c r="BA270" s="26"/>
      <c r="BB270" s="26">
        <v>24</v>
      </c>
      <c r="BC270" s="26">
        <v>90</v>
      </c>
      <c r="BD270" s="26">
        <v>22</v>
      </c>
      <c r="BE270" s="26">
        <v>4</v>
      </c>
      <c r="BF270" s="26">
        <v>177</v>
      </c>
      <c r="BG270" s="26">
        <v>207</v>
      </c>
      <c r="BH270" s="26">
        <f t="shared" si="160"/>
        <v>1095</v>
      </c>
      <c r="BI270" s="6">
        <f t="shared" si="164"/>
        <v>82.53</v>
      </c>
      <c r="BJ270" s="6">
        <f t="shared" si="141"/>
        <v>102.51</v>
      </c>
      <c r="BL270" s="48">
        <f>VLOOKUP(H270,[1]NOI!F:K,6,FALSE)*-1</f>
        <v>-24.29</v>
      </c>
      <c r="BM270" s="6">
        <f t="shared" si="161"/>
        <v>78.22</v>
      </c>
      <c r="BN270" s="6">
        <f t="shared" si="162"/>
        <v>19.980000000000004</v>
      </c>
      <c r="BO270" s="82">
        <f t="shared" si="163"/>
        <v>0.19490781387181741</v>
      </c>
      <c r="BP270" s="6">
        <f t="shared" si="142"/>
        <v>16506</v>
      </c>
      <c r="BQ270" s="6">
        <f t="shared" si="143"/>
        <v>20502</v>
      </c>
      <c r="BU270" s="6">
        <f t="shared" si="144"/>
        <v>107.87</v>
      </c>
      <c r="BW270" s="48">
        <f t="shared" si="165"/>
        <v>-24.29</v>
      </c>
      <c r="BX270" s="6">
        <f t="shared" si="145"/>
        <v>83.580000000000013</v>
      </c>
      <c r="BY270" s="6">
        <f t="shared" si="146"/>
        <v>25.340000000000003</v>
      </c>
      <c r="BZ270" s="82">
        <f t="shared" si="147"/>
        <v>0.23491239454899418</v>
      </c>
      <c r="CA270" s="6">
        <f t="shared" si="148"/>
        <v>16506</v>
      </c>
      <c r="CB270" s="6">
        <f t="shared" si="149"/>
        <v>21574</v>
      </c>
      <c r="CF270" s="82"/>
      <c r="CG270" s="6">
        <f t="shared" si="150"/>
        <v>90370.35</v>
      </c>
      <c r="CH270" s="6">
        <f t="shared" si="151"/>
        <v>112248.45000000001</v>
      </c>
      <c r="CL270" s="82"/>
      <c r="CM270" s="6">
        <f t="shared" si="152"/>
        <v>90370.35</v>
      </c>
      <c r="CN270" s="6">
        <f t="shared" si="153"/>
        <v>118117.65000000001</v>
      </c>
    </row>
    <row r="271" spans="1:92" x14ac:dyDescent="0.25">
      <c r="A271" s="22">
        <v>268</v>
      </c>
      <c r="B271" s="23">
        <v>265</v>
      </c>
      <c r="C271" s="24" t="s">
        <v>14</v>
      </c>
      <c r="D271" s="53" t="s">
        <v>1576</v>
      </c>
      <c r="E271" s="23">
        <v>404680</v>
      </c>
      <c r="F271" s="23">
        <v>10703140928</v>
      </c>
      <c r="G271" s="24" t="s">
        <v>1577</v>
      </c>
      <c r="H271" s="71" t="str">
        <f t="shared" si="159"/>
        <v>100530-10703140928</v>
      </c>
      <c r="I271" s="23">
        <v>100530</v>
      </c>
      <c r="J271" s="24" t="s">
        <v>1558</v>
      </c>
      <c r="K271" s="24" t="s">
        <v>19</v>
      </c>
      <c r="L271" s="24" t="s">
        <v>1578</v>
      </c>
      <c r="M271" s="24" t="s">
        <v>21</v>
      </c>
      <c r="N271" s="25">
        <v>45108</v>
      </c>
      <c r="O271" s="25">
        <v>45473</v>
      </c>
      <c r="P271" s="10"/>
      <c r="Q271" s="10"/>
      <c r="R271" s="10"/>
      <c r="S271" s="11"/>
      <c r="T271" s="14"/>
      <c r="U271" s="14"/>
      <c r="V271" s="14"/>
      <c r="W271" s="14"/>
      <c r="X271" s="18"/>
      <c r="Y271" s="18"/>
      <c r="Z271" s="18">
        <v>80.44</v>
      </c>
      <c r="AA271" s="18" t="s">
        <v>1735</v>
      </c>
      <c r="AB271" s="6"/>
      <c r="AC271" s="26">
        <v>9633</v>
      </c>
      <c r="AD271" s="26">
        <v>440</v>
      </c>
      <c r="AE271" s="26">
        <v>26</v>
      </c>
      <c r="AF271" s="26">
        <v>1</v>
      </c>
      <c r="AG271" s="26">
        <v>121</v>
      </c>
      <c r="AH271" s="26">
        <v>33</v>
      </c>
      <c r="AI271" s="26">
        <v>190</v>
      </c>
      <c r="AJ271" s="26"/>
      <c r="AK271" s="26">
        <v>288</v>
      </c>
      <c r="AL271" s="26">
        <v>9</v>
      </c>
      <c r="AM271" s="26"/>
      <c r="AN271" s="26"/>
      <c r="AO271" s="26">
        <v>319</v>
      </c>
      <c r="AP271" s="26">
        <v>2</v>
      </c>
      <c r="AQ271" s="26">
        <v>15</v>
      </c>
      <c r="AR271" s="26">
        <v>17</v>
      </c>
      <c r="AS271" s="26">
        <v>374</v>
      </c>
      <c r="AT271" s="26">
        <v>5</v>
      </c>
      <c r="AU271" s="26">
        <v>153</v>
      </c>
      <c r="AV271" s="26">
        <v>34</v>
      </c>
      <c r="AW271" s="26">
        <v>163</v>
      </c>
      <c r="AX271" s="26">
        <v>12</v>
      </c>
      <c r="AY271" s="26">
        <v>142</v>
      </c>
      <c r="AZ271" s="26"/>
      <c r="BA271" s="26">
        <v>4</v>
      </c>
      <c r="BB271" s="26">
        <v>6</v>
      </c>
      <c r="BC271" s="26"/>
      <c r="BD271" s="26">
        <v>51</v>
      </c>
      <c r="BE271" s="26"/>
      <c r="BF271" s="26">
        <v>195</v>
      </c>
      <c r="BG271" s="26">
        <v>175</v>
      </c>
      <c r="BH271" s="26">
        <f t="shared" si="160"/>
        <v>2775</v>
      </c>
      <c r="BI271" s="6">
        <f t="shared" si="164"/>
        <v>80.44</v>
      </c>
      <c r="BJ271" s="6">
        <f t="shared" si="141"/>
        <v>99.910000000000011</v>
      </c>
      <c r="BL271" s="48">
        <f>VLOOKUP(H271,[1]NOI!F:K,6,FALSE)*-1</f>
        <v>-22.17</v>
      </c>
      <c r="BM271" s="6">
        <f t="shared" si="161"/>
        <v>77.740000000000009</v>
      </c>
      <c r="BN271" s="6">
        <f t="shared" si="162"/>
        <v>19.470000000000013</v>
      </c>
      <c r="BO271" s="82">
        <f t="shared" si="163"/>
        <v>0.19487538784906427</v>
      </c>
      <c r="BP271" s="6">
        <f t="shared" si="142"/>
        <v>774878.52</v>
      </c>
      <c r="BQ271" s="6">
        <f t="shared" si="143"/>
        <v>962433.03000000014</v>
      </c>
      <c r="BU271" s="6">
        <f t="shared" si="144"/>
        <v>105.14</v>
      </c>
      <c r="BW271" s="48">
        <f t="shared" si="165"/>
        <v>-22.17</v>
      </c>
      <c r="BX271" s="6">
        <f t="shared" si="145"/>
        <v>82.97</v>
      </c>
      <c r="BY271" s="6">
        <f t="shared" si="146"/>
        <v>24.700000000000003</v>
      </c>
      <c r="BZ271" s="82">
        <f t="shared" si="147"/>
        <v>0.23492486208864374</v>
      </c>
      <c r="CA271" s="6">
        <f t="shared" si="148"/>
        <v>774878.52</v>
      </c>
      <c r="CB271" s="6">
        <f t="shared" si="149"/>
        <v>1012813.62</v>
      </c>
      <c r="CF271" s="82"/>
      <c r="CG271" s="6">
        <f t="shared" si="150"/>
        <v>223221</v>
      </c>
      <c r="CH271" s="6">
        <f t="shared" si="151"/>
        <v>277250.25000000006</v>
      </c>
      <c r="CL271" s="82"/>
      <c r="CM271" s="6">
        <f t="shared" si="152"/>
        <v>223221</v>
      </c>
      <c r="CN271" s="6">
        <f t="shared" si="153"/>
        <v>291763.5</v>
      </c>
    </row>
    <row r="272" spans="1:92" x14ac:dyDescent="0.25">
      <c r="A272" s="22">
        <v>269</v>
      </c>
      <c r="B272" s="23">
        <v>266</v>
      </c>
      <c r="C272" s="24" t="s">
        <v>14</v>
      </c>
      <c r="D272" s="53" t="s">
        <v>1579</v>
      </c>
      <c r="E272" s="23">
        <v>404687</v>
      </c>
      <c r="F272" s="23">
        <v>10021550928</v>
      </c>
      <c r="G272" s="24" t="s">
        <v>1580</v>
      </c>
      <c r="H272" s="71" t="str">
        <f t="shared" si="159"/>
        <v>100530-10021550928</v>
      </c>
      <c r="I272" s="23">
        <v>100530</v>
      </c>
      <c r="J272" s="24" t="s">
        <v>1558</v>
      </c>
      <c r="K272" s="24" t="s">
        <v>19</v>
      </c>
      <c r="L272" s="24" t="s">
        <v>1581</v>
      </c>
      <c r="M272" s="24" t="s">
        <v>21</v>
      </c>
      <c r="N272" s="25">
        <v>45108</v>
      </c>
      <c r="O272" s="25">
        <v>45473</v>
      </c>
      <c r="P272" s="10"/>
      <c r="Q272" s="10"/>
      <c r="R272" s="10"/>
      <c r="S272" s="11"/>
      <c r="T272" s="14"/>
      <c r="U272" s="14"/>
      <c r="V272" s="14"/>
      <c r="W272" s="14"/>
      <c r="X272" s="18"/>
      <c r="Y272" s="18"/>
      <c r="Z272" s="18">
        <v>68.63</v>
      </c>
      <c r="AA272" s="18" t="s">
        <v>1735</v>
      </c>
      <c r="AB272" s="6"/>
      <c r="AC272" s="26">
        <v>1202</v>
      </c>
      <c r="AD272" s="26"/>
      <c r="AE272" s="26">
        <v>33</v>
      </c>
      <c r="AF272" s="26"/>
      <c r="AG272" s="26">
        <v>1</v>
      </c>
      <c r="AH272" s="26"/>
      <c r="AI272" s="26">
        <v>62</v>
      </c>
      <c r="AJ272" s="26"/>
      <c r="AK272" s="26">
        <v>141</v>
      </c>
      <c r="AL272" s="26">
        <v>8</v>
      </c>
      <c r="AM272" s="26"/>
      <c r="AN272" s="26"/>
      <c r="AO272" s="26"/>
      <c r="AP272" s="26"/>
      <c r="AQ272" s="26">
        <v>29</v>
      </c>
      <c r="AR272" s="26">
        <v>2</v>
      </c>
      <c r="AS272" s="26"/>
      <c r="AT272" s="26"/>
      <c r="AU272" s="26"/>
      <c r="AV272" s="26"/>
      <c r="AW272" s="26"/>
      <c r="AX272" s="26"/>
      <c r="AY272" s="26">
        <v>20</v>
      </c>
      <c r="AZ272" s="26"/>
      <c r="BA272" s="26"/>
      <c r="BB272" s="26"/>
      <c r="BC272" s="26"/>
      <c r="BD272" s="26"/>
      <c r="BE272" s="26"/>
      <c r="BF272" s="26"/>
      <c r="BG272" s="26"/>
      <c r="BH272" s="26">
        <f t="shared" si="160"/>
        <v>296</v>
      </c>
      <c r="BI272" s="6">
        <f t="shared" si="164"/>
        <v>68.63</v>
      </c>
      <c r="BJ272" s="6">
        <f t="shared" si="141"/>
        <v>85.240000000000009</v>
      </c>
      <c r="BL272" s="48">
        <f>VLOOKUP(H272,[1]NOI!F:K,6,FALSE)*-1</f>
        <v>-17.45</v>
      </c>
      <c r="BM272" s="6">
        <f t="shared" si="161"/>
        <v>67.790000000000006</v>
      </c>
      <c r="BN272" s="6">
        <f t="shared" si="162"/>
        <v>16.610000000000014</v>
      </c>
      <c r="BO272" s="82">
        <f t="shared" si="163"/>
        <v>0.19486156733927748</v>
      </c>
      <c r="BP272" s="6">
        <f t="shared" si="142"/>
        <v>82493.259999999995</v>
      </c>
      <c r="BQ272" s="6">
        <f t="shared" si="143"/>
        <v>102458.48000000001</v>
      </c>
      <c r="BU272" s="6">
        <f t="shared" si="144"/>
        <v>89.7</v>
      </c>
      <c r="BW272" s="48">
        <f t="shared" si="165"/>
        <v>-17.45</v>
      </c>
      <c r="BX272" s="6">
        <f t="shared" si="145"/>
        <v>72.25</v>
      </c>
      <c r="BY272" s="6">
        <f t="shared" si="146"/>
        <v>21.070000000000007</v>
      </c>
      <c r="BZ272" s="82">
        <f t="shared" si="147"/>
        <v>0.23489409141583062</v>
      </c>
      <c r="CA272" s="6">
        <f t="shared" si="148"/>
        <v>82493.259999999995</v>
      </c>
      <c r="CB272" s="6">
        <f t="shared" si="149"/>
        <v>107819.40000000001</v>
      </c>
      <c r="CF272" s="82"/>
      <c r="CG272" s="6">
        <f t="shared" si="150"/>
        <v>20314.48</v>
      </c>
      <c r="CH272" s="6">
        <f t="shared" si="151"/>
        <v>25231.040000000001</v>
      </c>
      <c r="CL272" s="82"/>
      <c r="CM272" s="6">
        <f t="shared" si="152"/>
        <v>20314.48</v>
      </c>
      <c r="CN272" s="6">
        <f t="shared" si="153"/>
        <v>26551.200000000001</v>
      </c>
    </row>
    <row r="273" spans="1:92" x14ac:dyDescent="0.25">
      <c r="A273" s="22">
        <v>270</v>
      </c>
      <c r="B273" s="23">
        <v>267</v>
      </c>
      <c r="C273" s="24" t="s">
        <v>14</v>
      </c>
      <c r="D273" s="53" t="s">
        <v>1582</v>
      </c>
      <c r="E273" s="23">
        <v>404688</v>
      </c>
      <c r="F273" s="23">
        <v>10703440928</v>
      </c>
      <c r="G273" s="24" t="s">
        <v>1583</v>
      </c>
      <c r="H273" s="71" t="str">
        <f t="shared" si="159"/>
        <v>100530-10703440928</v>
      </c>
      <c r="I273" s="23">
        <v>100530</v>
      </c>
      <c r="J273" s="24" t="s">
        <v>1558</v>
      </c>
      <c r="K273" s="24" t="s">
        <v>19</v>
      </c>
      <c r="L273" s="24" t="s">
        <v>1584</v>
      </c>
      <c r="M273" s="24" t="s">
        <v>21</v>
      </c>
      <c r="N273" s="25">
        <v>45108</v>
      </c>
      <c r="O273" s="25">
        <v>45473</v>
      </c>
      <c r="P273" s="10"/>
      <c r="Q273" s="10"/>
      <c r="R273" s="10"/>
      <c r="S273" s="11"/>
      <c r="T273" s="14"/>
      <c r="U273" s="14"/>
      <c r="V273" s="14"/>
      <c r="W273" s="14"/>
      <c r="X273" s="18"/>
      <c r="Y273" s="18"/>
      <c r="Z273" s="18">
        <v>76.84</v>
      </c>
      <c r="AA273" s="18" t="s">
        <v>1735</v>
      </c>
      <c r="AB273" s="6"/>
      <c r="AC273" s="26">
        <v>930</v>
      </c>
      <c r="AD273" s="26"/>
      <c r="AE273" s="26"/>
      <c r="AF273" s="26"/>
      <c r="AG273" s="26">
        <v>7</v>
      </c>
      <c r="AH273" s="26"/>
      <c r="AI273" s="26">
        <v>40</v>
      </c>
      <c r="AJ273" s="26"/>
      <c r="AK273" s="26"/>
      <c r="AL273" s="26">
        <v>22</v>
      </c>
      <c r="AM273" s="26"/>
      <c r="AN273" s="26"/>
      <c r="AO273" s="26">
        <v>133</v>
      </c>
      <c r="AP273" s="26">
        <v>12</v>
      </c>
      <c r="AQ273" s="26"/>
      <c r="AR273" s="26">
        <v>2</v>
      </c>
      <c r="AS273" s="26"/>
      <c r="AT273" s="26"/>
      <c r="AU273" s="26">
        <v>16</v>
      </c>
      <c r="AV273" s="26"/>
      <c r="AW273" s="26"/>
      <c r="AX273" s="26"/>
      <c r="AY273" s="26"/>
      <c r="AZ273" s="26">
        <v>5</v>
      </c>
      <c r="BA273" s="26"/>
      <c r="BB273" s="26">
        <v>3</v>
      </c>
      <c r="BC273" s="26"/>
      <c r="BD273" s="26">
        <v>3</v>
      </c>
      <c r="BE273" s="26"/>
      <c r="BF273" s="26"/>
      <c r="BG273" s="26"/>
      <c r="BH273" s="26">
        <f t="shared" si="160"/>
        <v>243</v>
      </c>
      <c r="BI273" s="6">
        <f t="shared" si="164"/>
        <v>76.84</v>
      </c>
      <c r="BJ273" s="6">
        <f t="shared" si="141"/>
        <v>95.440000000000012</v>
      </c>
      <c r="BL273" s="48">
        <f>VLOOKUP(H273,[1]NOI!F:K,6,FALSE)*-1</f>
        <v>-19.34</v>
      </c>
      <c r="BM273" s="6">
        <f t="shared" si="161"/>
        <v>76.100000000000009</v>
      </c>
      <c r="BN273" s="6">
        <f t="shared" si="162"/>
        <v>18.600000000000009</v>
      </c>
      <c r="BO273" s="82">
        <f t="shared" si="163"/>
        <v>0.1948868398994133</v>
      </c>
      <c r="BP273" s="6">
        <f t="shared" si="142"/>
        <v>71461.2</v>
      </c>
      <c r="BQ273" s="6">
        <f t="shared" si="143"/>
        <v>88759.200000000012</v>
      </c>
      <c r="BU273" s="6">
        <f t="shared" si="144"/>
        <v>100.43</v>
      </c>
      <c r="BW273" s="48">
        <f t="shared" si="165"/>
        <v>-19.34</v>
      </c>
      <c r="BX273" s="6">
        <f t="shared" si="145"/>
        <v>81.09</v>
      </c>
      <c r="BY273" s="6">
        <f t="shared" si="146"/>
        <v>23.590000000000003</v>
      </c>
      <c r="BZ273" s="82">
        <f t="shared" si="147"/>
        <v>0.23488997311560292</v>
      </c>
      <c r="CA273" s="6">
        <f t="shared" si="148"/>
        <v>71461.2</v>
      </c>
      <c r="CB273" s="6">
        <f t="shared" si="149"/>
        <v>93399.900000000009</v>
      </c>
      <c r="CF273" s="82"/>
      <c r="CG273" s="6">
        <f t="shared" si="150"/>
        <v>18672.120000000003</v>
      </c>
      <c r="CH273" s="6">
        <f t="shared" si="151"/>
        <v>23191.920000000002</v>
      </c>
      <c r="CL273" s="82"/>
      <c r="CM273" s="6">
        <f t="shared" si="152"/>
        <v>18672.120000000003</v>
      </c>
      <c r="CN273" s="6">
        <f t="shared" si="153"/>
        <v>24404.49</v>
      </c>
    </row>
    <row r="274" spans="1:92" x14ac:dyDescent="0.25">
      <c r="A274" s="22">
        <v>271</v>
      </c>
      <c r="B274" s="23">
        <v>268</v>
      </c>
      <c r="C274" s="24" t="s">
        <v>14</v>
      </c>
      <c r="D274" s="53" t="s">
        <v>1585</v>
      </c>
      <c r="E274" s="23">
        <v>404689</v>
      </c>
      <c r="F274" s="23">
        <v>10703640928</v>
      </c>
      <c r="G274" s="24" t="s">
        <v>1586</v>
      </c>
      <c r="H274" s="71" t="str">
        <f t="shared" si="159"/>
        <v>100530-10703640928</v>
      </c>
      <c r="I274" s="23">
        <v>100530</v>
      </c>
      <c r="J274" s="24" t="s">
        <v>1558</v>
      </c>
      <c r="K274" s="24" t="s">
        <v>19</v>
      </c>
      <c r="L274" s="24" t="s">
        <v>1587</v>
      </c>
      <c r="M274" s="24" t="s">
        <v>21</v>
      </c>
      <c r="N274" s="25">
        <v>45108</v>
      </c>
      <c r="O274" s="25">
        <v>45473</v>
      </c>
      <c r="P274" s="10"/>
      <c r="Q274" s="10"/>
      <c r="R274" s="10"/>
      <c r="S274" s="11"/>
      <c r="T274" s="14"/>
      <c r="U274" s="14"/>
      <c r="V274" s="14"/>
      <c r="W274" s="14"/>
      <c r="X274" s="18"/>
      <c r="Y274" s="18"/>
      <c r="Z274" s="18">
        <v>81.53</v>
      </c>
      <c r="AA274" s="18" t="s">
        <v>1735</v>
      </c>
      <c r="AB274" s="6"/>
      <c r="AC274" s="26">
        <v>6438</v>
      </c>
      <c r="AD274" s="26">
        <v>1</v>
      </c>
      <c r="AE274" s="26">
        <v>76</v>
      </c>
      <c r="AF274" s="26">
        <v>125</v>
      </c>
      <c r="AG274" s="26">
        <v>511</v>
      </c>
      <c r="AH274" s="26">
        <v>93</v>
      </c>
      <c r="AI274" s="26">
        <v>123</v>
      </c>
      <c r="AJ274" s="26"/>
      <c r="AK274" s="26">
        <v>5</v>
      </c>
      <c r="AL274" s="26">
        <v>12</v>
      </c>
      <c r="AM274" s="26"/>
      <c r="AN274" s="26"/>
      <c r="AO274" s="26"/>
      <c r="AP274" s="26">
        <v>15</v>
      </c>
      <c r="AQ274" s="26">
        <v>26</v>
      </c>
      <c r="AR274" s="26">
        <v>4</v>
      </c>
      <c r="AS274" s="26">
        <v>7</v>
      </c>
      <c r="AT274" s="26">
        <v>57</v>
      </c>
      <c r="AU274" s="26">
        <v>78</v>
      </c>
      <c r="AV274" s="26">
        <v>58</v>
      </c>
      <c r="AW274" s="26">
        <v>377</v>
      </c>
      <c r="AX274" s="26">
        <v>88</v>
      </c>
      <c r="AY274" s="26">
        <v>356</v>
      </c>
      <c r="AZ274" s="26">
        <v>74</v>
      </c>
      <c r="BA274" s="26">
        <v>49</v>
      </c>
      <c r="BB274" s="26">
        <v>54</v>
      </c>
      <c r="BC274" s="26">
        <v>82</v>
      </c>
      <c r="BD274" s="26">
        <v>83</v>
      </c>
      <c r="BE274" s="26">
        <v>45</v>
      </c>
      <c r="BF274" s="26">
        <v>1</v>
      </c>
      <c r="BG274" s="26">
        <v>33</v>
      </c>
      <c r="BH274" s="26">
        <f t="shared" si="160"/>
        <v>2433</v>
      </c>
      <c r="BI274" s="6">
        <f t="shared" si="164"/>
        <v>81.53</v>
      </c>
      <c r="BJ274" s="6">
        <f t="shared" si="141"/>
        <v>101.26</v>
      </c>
      <c r="BL274" s="48">
        <f>VLOOKUP(H274,[1]NOI!F:K,6,FALSE)*-1</f>
        <v>-24.28</v>
      </c>
      <c r="BM274" s="6">
        <f t="shared" si="161"/>
        <v>76.98</v>
      </c>
      <c r="BN274" s="6">
        <f t="shared" si="162"/>
        <v>19.730000000000004</v>
      </c>
      <c r="BO274" s="82">
        <f t="shared" si="163"/>
        <v>0.19484495358483117</v>
      </c>
      <c r="BP274" s="6">
        <f t="shared" si="142"/>
        <v>524890.14</v>
      </c>
      <c r="BQ274" s="6">
        <f t="shared" si="143"/>
        <v>651911.88</v>
      </c>
      <c r="BU274" s="6">
        <f t="shared" si="144"/>
        <v>106.56</v>
      </c>
      <c r="BW274" s="48">
        <f t="shared" si="165"/>
        <v>-24.28</v>
      </c>
      <c r="BX274" s="6">
        <f t="shared" si="145"/>
        <v>82.28</v>
      </c>
      <c r="BY274" s="6">
        <f t="shared" si="146"/>
        <v>25.03</v>
      </c>
      <c r="BZ274" s="82">
        <f t="shared" si="147"/>
        <v>0.23489114114114115</v>
      </c>
      <c r="CA274" s="6">
        <f t="shared" si="148"/>
        <v>524890.14</v>
      </c>
      <c r="CB274" s="6">
        <f t="shared" si="149"/>
        <v>686033.28</v>
      </c>
      <c r="CF274" s="82"/>
      <c r="CG274" s="6">
        <f t="shared" si="150"/>
        <v>198362.49</v>
      </c>
      <c r="CH274" s="6">
        <f t="shared" si="151"/>
        <v>246365.58000000002</v>
      </c>
      <c r="CL274" s="82"/>
      <c r="CM274" s="6">
        <f t="shared" si="152"/>
        <v>198362.49</v>
      </c>
      <c r="CN274" s="6">
        <f t="shared" si="153"/>
        <v>259260.48</v>
      </c>
    </row>
    <row r="275" spans="1:92" x14ac:dyDescent="0.25">
      <c r="A275" s="22">
        <v>272</v>
      </c>
      <c r="B275" s="23">
        <v>269</v>
      </c>
      <c r="C275" s="24" t="s">
        <v>14</v>
      </c>
      <c r="D275" s="53" t="s">
        <v>1588</v>
      </c>
      <c r="E275" s="23">
        <v>404690</v>
      </c>
      <c r="F275" s="23">
        <v>10703620928</v>
      </c>
      <c r="G275" s="24" t="s">
        <v>1589</v>
      </c>
      <c r="H275" s="71" t="str">
        <f t="shared" si="159"/>
        <v>100530-10703620928</v>
      </c>
      <c r="I275" s="23">
        <v>100530</v>
      </c>
      <c r="J275" s="24" t="s">
        <v>1558</v>
      </c>
      <c r="K275" s="24" t="s">
        <v>19</v>
      </c>
      <c r="L275" s="24" t="s">
        <v>1021</v>
      </c>
      <c r="M275" s="24" t="s">
        <v>21</v>
      </c>
      <c r="N275" s="25">
        <v>45108</v>
      </c>
      <c r="O275" s="25">
        <v>45473</v>
      </c>
      <c r="P275" s="10"/>
      <c r="Q275" s="10"/>
      <c r="R275" s="10"/>
      <c r="S275" s="11"/>
      <c r="T275" s="14"/>
      <c r="U275" s="14"/>
      <c r="V275" s="14"/>
      <c r="W275" s="14"/>
      <c r="X275" s="18"/>
      <c r="Y275" s="18"/>
      <c r="Z275" s="18">
        <v>101.17</v>
      </c>
      <c r="AA275" s="18" t="s">
        <v>1735</v>
      </c>
      <c r="AB275" s="6"/>
      <c r="AC275" s="26">
        <v>2061</v>
      </c>
      <c r="AD275" s="26">
        <v>80</v>
      </c>
      <c r="AE275" s="26">
        <v>6</v>
      </c>
      <c r="AF275" s="26"/>
      <c r="AG275" s="26"/>
      <c r="AH275" s="26"/>
      <c r="AI275" s="26"/>
      <c r="AJ275" s="26">
        <v>28</v>
      </c>
      <c r="AK275" s="26"/>
      <c r="AL275" s="26"/>
      <c r="AM275" s="26"/>
      <c r="AN275" s="26"/>
      <c r="AO275" s="26">
        <v>115</v>
      </c>
      <c r="AP275" s="26"/>
      <c r="AQ275" s="26">
        <v>473</v>
      </c>
      <c r="AR275" s="26"/>
      <c r="AS275" s="26">
        <v>36</v>
      </c>
      <c r="AT275" s="26">
        <v>1</v>
      </c>
      <c r="AU275" s="26">
        <v>5</v>
      </c>
      <c r="AV275" s="26"/>
      <c r="AW275" s="26"/>
      <c r="AX275" s="26">
        <v>4</v>
      </c>
      <c r="AY275" s="26"/>
      <c r="AZ275" s="26">
        <v>86</v>
      </c>
      <c r="BA275" s="26">
        <v>12</v>
      </c>
      <c r="BB275" s="26">
        <v>5</v>
      </c>
      <c r="BC275" s="26"/>
      <c r="BD275" s="26"/>
      <c r="BE275" s="26"/>
      <c r="BF275" s="26">
        <v>9</v>
      </c>
      <c r="BG275" s="26">
        <v>11</v>
      </c>
      <c r="BH275" s="26">
        <f t="shared" si="160"/>
        <v>871</v>
      </c>
      <c r="BI275" s="6">
        <f t="shared" si="164"/>
        <v>101.17</v>
      </c>
      <c r="BJ275" s="6">
        <f t="shared" si="141"/>
        <v>125.66000000000001</v>
      </c>
      <c r="BL275" s="48">
        <f>VLOOKUP(H275,[1]NOI!F:K,6,FALSE)*-1</f>
        <v>-42.38</v>
      </c>
      <c r="BM275" s="6">
        <f t="shared" si="161"/>
        <v>83.28</v>
      </c>
      <c r="BN275" s="6">
        <f t="shared" si="162"/>
        <v>24.490000000000009</v>
      </c>
      <c r="BO275" s="82">
        <f t="shared" si="163"/>
        <v>0.19489097564857558</v>
      </c>
      <c r="BP275" s="6">
        <f t="shared" si="142"/>
        <v>208511.37</v>
      </c>
      <c r="BQ275" s="6">
        <f t="shared" si="143"/>
        <v>258985.26</v>
      </c>
      <c r="BU275" s="6">
        <f t="shared" si="144"/>
        <v>132.22999999999999</v>
      </c>
      <c r="BW275" s="48">
        <f t="shared" si="165"/>
        <v>-42.38</v>
      </c>
      <c r="BX275" s="6">
        <f t="shared" si="145"/>
        <v>89.85</v>
      </c>
      <c r="BY275" s="6">
        <f t="shared" si="146"/>
        <v>31.059999999999988</v>
      </c>
      <c r="BZ275" s="82">
        <f t="shared" si="147"/>
        <v>0.23489374574604849</v>
      </c>
      <c r="CA275" s="6">
        <f t="shared" si="148"/>
        <v>208511.37</v>
      </c>
      <c r="CB275" s="6">
        <f t="shared" si="149"/>
        <v>272526.02999999997</v>
      </c>
      <c r="CF275" s="82"/>
      <c r="CG275" s="6">
        <f t="shared" si="150"/>
        <v>88119.07</v>
      </c>
      <c r="CH275" s="6">
        <f t="shared" si="151"/>
        <v>109449.86000000002</v>
      </c>
      <c r="CL275" s="82"/>
      <c r="CM275" s="6">
        <f t="shared" si="152"/>
        <v>88119.07</v>
      </c>
      <c r="CN275" s="6">
        <f t="shared" si="153"/>
        <v>115172.32999999999</v>
      </c>
    </row>
    <row r="276" spans="1:92" x14ac:dyDescent="0.25">
      <c r="A276" s="22">
        <v>273</v>
      </c>
      <c r="B276" s="23">
        <v>270</v>
      </c>
      <c r="C276" s="24" t="s">
        <v>14</v>
      </c>
      <c r="D276" s="53" t="s">
        <v>1590</v>
      </c>
      <c r="E276" s="23">
        <v>404691</v>
      </c>
      <c r="F276" s="23">
        <v>10174430928</v>
      </c>
      <c r="G276" s="24" t="s">
        <v>1591</v>
      </c>
      <c r="H276" s="71" t="str">
        <f t="shared" si="159"/>
        <v>100530-10174430928</v>
      </c>
      <c r="I276" s="23">
        <v>100530</v>
      </c>
      <c r="J276" s="24" t="s">
        <v>1558</v>
      </c>
      <c r="K276" s="24" t="s">
        <v>19</v>
      </c>
      <c r="L276" s="24" t="s">
        <v>1592</v>
      </c>
      <c r="M276" s="24" t="s">
        <v>21</v>
      </c>
      <c r="N276" s="25">
        <v>45108</v>
      </c>
      <c r="O276" s="25">
        <v>45473</v>
      </c>
      <c r="P276" s="10"/>
      <c r="Q276" s="10"/>
      <c r="R276" s="10"/>
      <c r="S276" s="11"/>
      <c r="T276" s="14"/>
      <c r="U276" s="14"/>
      <c r="V276" s="14"/>
      <c r="W276" s="14"/>
      <c r="X276" s="18"/>
      <c r="Y276" s="18"/>
      <c r="Z276" s="18">
        <v>110.54</v>
      </c>
      <c r="AA276" s="18" t="s">
        <v>1735</v>
      </c>
      <c r="AB276" s="6"/>
      <c r="AC276" s="26">
        <v>1758</v>
      </c>
      <c r="AD276" s="26"/>
      <c r="AE276" s="26"/>
      <c r="AF276" s="26">
        <v>37</v>
      </c>
      <c r="AG276" s="26">
        <v>118</v>
      </c>
      <c r="AH276" s="26">
        <v>3</v>
      </c>
      <c r="AI276" s="26">
        <v>130</v>
      </c>
      <c r="AJ276" s="26"/>
      <c r="AK276" s="26"/>
      <c r="AL276" s="26"/>
      <c r="AM276" s="26">
        <v>150</v>
      </c>
      <c r="AN276" s="26">
        <v>1</v>
      </c>
      <c r="AO276" s="26"/>
      <c r="AP276" s="26"/>
      <c r="AQ276" s="26">
        <v>226</v>
      </c>
      <c r="AR276" s="26"/>
      <c r="AS276" s="26">
        <v>253</v>
      </c>
      <c r="AT276" s="26">
        <v>2</v>
      </c>
      <c r="AU276" s="26">
        <v>6</v>
      </c>
      <c r="AV276" s="26">
        <v>186</v>
      </c>
      <c r="AW276" s="26">
        <v>20</v>
      </c>
      <c r="AX276" s="26">
        <v>25</v>
      </c>
      <c r="AY276" s="26"/>
      <c r="AZ276" s="26"/>
      <c r="BA276" s="26">
        <v>4</v>
      </c>
      <c r="BB276" s="26">
        <v>7</v>
      </c>
      <c r="BC276" s="26"/>
      <c r="BD276" s="26"/>
      <c r="BE276" s="26">
        <v>6</v>
      </c>
      <c r="BF276" s="26">
        <v>47</v>
      </c>
      <c r="BG276" s="26"/>
      <c r="BH276" s="26">
        <f t="shared" si="160"/>
        <v>1221</v>
      </c>
      <c r="BI276" s="6">
        <f t="shared" si="164"/>
        <v>110.54</v>
      </c>
      <c r="BJ276" s="6">
        <f t="shared" si="141"/>
        <v>137.29999999999998</v>
      </c>
      <c r="BL276" s="48">
        <f>VLOOKUP(H276,[1]NOI!F:K,6,FALSE)*-1</f>
        <v>-57.93</v>
      </c>
      <c r="BM276" s="6">
        <f t="shared" si="161"/>
        <v>79.369999999999976</v>
      </c>
      <c r="BN276" s="6">
        <f t="shared" si="162"/>
        <v>26.759999999999977</v>
      </c>
      <c r="BO276" s="82">
        <f t="shared" si="163"/>
        <v>0.19490167516387458</v>
      </c>
      <c r="BP276" s="6">
        <f t="shared" si="142"/>
        <v>194329.32</v>
      </c>
      <c r="BQ276" s="6">
        <f t="shared" si="143"/>
        <v>241373.39999999997</v>
      </c>
      <c r="BU276" s="6">
        <f t="shared" si="144"/>
        <v>144.47999999999999</v>
      </c>
      <c r="BW276" s="48">
        <f t="shared" si="165"/>
        <v>-57.93</v>
      </c>
      <c r="BX276" s="6">
        <f t="shared" si="145"/>
        <v>86.549999999999983</v>
      </c>
      <c r="BY276" s="6">
        <f t="shared" si="146"/>
        <v>33.939999999999984</v>
      </c>
      <c r="BZ276" s="82">
        <f t="shared" si="147"/>
        <v>0.23491140642303424</v>
      </c>
      <c r="CA276" s="6">
        <f t="shared" si="148"/>
        <v>194329.32</v>
      </c>
      <c r="CB276" s="6">
        <f t="shared" si="149"/>
        <v>253995.84</v>
      </c>
      <c r="CF276" s="82"/>
      <c r="CG276" s="6">
        <f t="shared" si="150"/>
        <v>134969.34</v>
      </c>
      <c r="CH276" s="6">
        <f t="shared" si="151"/>
        <v>167643.29999999999</v>
      </c>
      <c r="CL276" s="82"/>
      <c r="CM276" s="6">
        <f t="shared" si="152"/>
        <v>134969.34</v>
      </c>
      <c r="CN276" s="6">
        <f t="shared" si="153"/>
        <v>176410.08</v>
      </c>
    </row>
    <row r="277" spans="1:92" x14ac:dyDescent="0.25">
      <c r="A277" s="22">
        <v>274</v>
      </c>
      <c r="B277" s="23">
        <v>271</v>
      </c>
      <c r="C277" s="24" t="s">
        <v>14</v>
      </c>
      <c r="D277" s="53" t="s">
        <v>1593</v>
      </c>
      <c r="E277" s="23">
        <v>404693</v>
      </c>
      <c r="F277" s="23">
        <v>10703670928</v>
      </c>
      <c r="G277" s="24" t="s">
        <v>1594</v>
      </c>
      <c r="H277" s="71" t="str">
        <f t="shared" si="159"/>
        <v>100530-10703670928</v>
      </c>
      <c r="I277" s="23">
        <v>100530</v>
      </c>
      <c r="J277" s="24" t="s">
        <v>1558</v>
      </c>
      <c r="K277" s="24" t="s">
        <v>19</v>
      </c>
      <c r="L277" s="24" t="s">
        <v>1595</v>
      </c>
      <c r="M277" s="24" t="s">
        <v>21</v>
      </c>
      <c r="N277" s="25">
        <v>45108</v>
      </c>
      <c r="O277" s="25">
        <v>45473</v>
      </c>
      <c r="P277" s="10"/>
      <c r="Q277" s="10"/>
      <c r="R277" s="10"/>
      <c r="S277" s="11"/>
      <c r="T277" s="14"/>
      <c r="U277" s="14"/>
      <c r="V277" s="14"/>
      <c r="W277" s="14"/>
      <c r="X277" s="18"/>
      <c r="Y277" s="18"/>
      <c r="Z277" s="18">
        <v>74.13</v>
      </c>
      <c r="AA277" s="18" t="s">
        <v>1735</v>
      </c>
      <c r="AB277" s="6"/>
      <c r="AC277" s="26">
        <v>267</v>
      </c>
      <c r="AD277" s="26"/>
      <c r="AE277" s="26"/>
      <c r="AF277" s="26"/>
      <c r="AG277" s="26">
        <v>2</v>
      </c>
      <c r="AH277" s="26"/>
      <c r="AI277" s="26">
        <v>41</v>
      </c>
      <c r="AJ277" s="26"/>
      <c r="AK277" s="26"/>
      <c r="AL277" s="26"/>
      <c r="AM277" s="26"/>
      <c r="AN277" s="26"/>
      <c r="AO277" s="26"/>
      <c r="AP277" s="26"/>
      <c r="AQ277" s="26"/>
      <c r="AR277" s="26">
        <v>11</v>
      </c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>
        <v>92</v>
      </c>
      <c r="BG277" s="26"/>
      <c r="BH277" s="26">
        <f t="shared" si="160"/>
        <v>146</v>
      </c>
      <c r="BI277" s="6">
        <f t="shared" si="164"/>
        <v>74.13</v>
      </c>
      <c r="BJ277" s="6">
        <f t="shared" si="141"/>
        <v>92.070000000000007</v>
      </c>
      <c r="BL277" s="48">
        <f>VLOOKUP(H277,[1]NOI!F:K,6,FALSE)*-1</f>
        <v>-19.12</v>
      </c>
      <c r="BM277" s="6">
        <f t="shared" si="161"/>
        <v>72.95</v>
      </c>
      <c r="BN277" s="6">
        <f t="shared" si="162"/>
        <v>17.940000000000012</v>
      </c>
      <c r="BO277" s="82">
        <f t="shared" si="163"/>
        <v>0.19485174323884014</v>
      </c>
      <c r="BP277" s="6">
        <f t="shared" si="142"/>
        <v>19792.71</v>
      </c>
      <c r="BQ277" s="6">
        <f t="shared" si="143"/>
        <v>24582.690000000002</v>
      </c>
      <c r="BU277" s="6">
        <f t="shared" si="144"/>
        <v>96.89</v>
      </c>
      <c r="BW277" s="48">
        <f t="shared" si="165"/>
        <v>-19.12</v>
      </c>
      <c r="BX277" s="6">
        <f t="shared" si="145"/>
        <v>77.77</v>
      </c>
      <c r="BY277" s="6">
        <f t="shared" si="146"/>
        <v>22.760000000000005</v>
      </c>
      <c r="BZ277" s="82">
        <f t="shared" si="147"/>
        <v>0.23490556300959856</v>
      </c>
      <c r="CA277" s="6">
        <f t="shared" si="148"/>
        <v>19792.71</v>
      </c>
      <c r="CB277" s="6">
        <f t="shared" si="149"/>
        <v>25869.63</v>
      </c>
      <c r="CF277" s="82"/>
      <c r="CG277" s="6">
        <f t="shared" si="150"/>
        <v>10822.98</v>
      </c>
      <c r="CH277" s="6">
        <f t="shared" si="151"/>
        <v>13442.220000000001</v>
      </c>
      <c r="CL277" s="82"/>
      <c r="CM277" s="6">
        <f t="shared" si="152"/>
        <v>10822.98</v>
      </c>
      <c r="CN277" s="6">
        <f t="shared" si="153"/>
        <v>14145.94</v>
      </c>
    </row>
    <row r="278" spans="1:92" x14ac:dyDescent="0.25">
      <c r="A278" s="22">
        <v>275</v>
      </c>
      <c r="B278" s="23">
        <v>272</v>
      </c>
      <c r="C278" s="24" t="s">
        <v>14</v>
      </c>
      <c r="D278" s="53" t="s">
        <v>1596</v>
      </c>
      <c r="E278" s="23">
        <v>404694</v>
      </c>
      <c r="F278" s="23">
        <v>10703680928</v>
      </c>
      <c r="G278" s="24" t="s">
        <v>1597</v>
      </c>
      <c r="H278" s="71" t="str">
        <f t="shared" si="159"/>
        <v>100530-10703680928</v>
      </c>
      <c r="I278" s="23">
        <v>100530</v>
      </c>
      <c r="J278" s="24" t="s">
        <v>1558</v>
      </c>
      <c r="K278" s="24" t="s">
        <v>19</v>
      </c>
      <c r="L278" s="24" t="s">
        <v>1598</v>
      </c>
      <c r="M278" s="24" t="s">
        <v>21</v>
      </c>
      <c r="N278" s="25">
        <v>45108</v>
      </c>
      <c r="O278" s="25">
        <v>45473</v>
      </c>
      <c r="P278" s="10"/>
      <c r="Q278" s="10"/>
      <c r="R278" s="10"/>
      <c r="S278" s="11"/>
      <c r="T278" s="14"/>
      <c r="U278" s="14"/>
      <c r="V278" s="14"/>
      <c r="W278" s="14"/>
      <c r="X278" s="18"/>
      <c r="Y278" s="18"/>
      <c r="Z278" s="18">
        <v>83.15</v>
      </c>
      <c r="AA278" s="18" t="s">
        <v>1735</v>
      </c>
      <c r="AB278" s="6"/>
      <c r="AC278" s="26">
        <v>2711</v>
      </c>
      <c r="AD278" s="26"/>
      <c r="AE278" s="26">
        <v>8</v>
      </c>
      <c r="AF278" s="26"/>
      <c r="AG278" s="26"/>
      <c r="AH278" s="26">
        <v>116</v>
      </c>
      <c r="AI278" s="26">
        <v>305</v>
      </c>
      <c r="AJ278" s="26"/>
      <c r="AK278" s="26"/>
      <c r="AL278" s="26">
        <v>4</v>
      </c>
      <c r="AM278" s="26"/>
      <c r="AN278" s="26">
        <v>71</v>
      </c>
      <c r="AO278" s="26"/>
      <c r="AP278" s="26">
        <v>18</v>
      </c>
      <c r="AQ278" s="26"/>
      <c r="AR278" s="26">
        <v>6</v>
      </c>
      <c r="AS278" s="26">
        <v>247</v>
      </c>
      <c r="AT278" s="26"/>
      <c r="AU278" s="26"/>
      <c r="AV278" s="26"/>
      <c r="AW278" s="26"/>
      <c r="AX278" s="26"/>
      <c r="AY278" s="26"/>
      <c r="AZ278" s="26">
        <v>19</v>
      </c>
      <c r="BA278" s="26">
        <v>22</v>
      </c>
      <c r="BB278" s="26">
        <v>44</v>
      </c>
      <c r="BC278" s="26"/>
      <c r="BD278" s="26">
        <v>3</v>
      </c>
      <c r="BE278" s="26">
        <v>6</v>
      </c>
      <c r="BF278" s="26">
        <v>140</v>
      </c>
      <c r="BG278" s="26"/>
      <c r="BH278" s="26">
        <f t="shared" si="160"/>
        <v>1009</v>
      </c>
      <c r="BI278" s="6">
        <f t="shared" si="164"/>
        <v>83.15</v>
      </c>
      <c r="BJ278" s="6">
        <f t="shared" si="141"/>
        <v>103.28</v>
      </c>
      <c r="BL278" s="48">
        <f>VLOOKUP(H278,[1]NOI!F:K,6,FALSE)*-1</f>
        <v>-19.899999999999999</v>
      </c>
      <c r="BM278" s="6">
        <f t="shared" si="161"/>
        <v>83.38</v>
      </c>
      <c r="BN278" s="6">
        <f t="shared" si="162"/>
        <v>20.129999999999995</v>
      </c>
      <c r="BO278" s="82">
        <f t="shared" si="163"/>
        <v>0.19490704879938028</v>
      </c>
      <c r="BP278" s="6">
        <f t="shared" si="142"/>
        <v>225419.65000000002</v>
      </c>
      <c r="BQ278" s="6">
        <f t="shared" si="143"/>
        <v>279992.08</v>
      </c>
      <c r="BU278" s="6">
        <f t="shared" si="144"/>
        <v>108.68</v>
      </c>
      <c r="BW278" s="48">
        <f t="shared" si="165"/>
        <v>-19.899999999999999</v>
      </c>
      <c r="BX278" s="6">
        <f t="shared" si="145"/>
        <v>88.78</v>
      </c>
      <c r="BY278" s="6">
        <f t="shared" si="146"/>
        <v>25.53</v>
      </c>
      <c r="BZ278" s="82">
        <f t="shared" si="147"/>
        <v>0.23490982701509017</v>
      </c>
      <c r="CA278" s="6">
        <f t="shared" si="148"/>
        <v>225419.65000000002</v>
      </c>
      <c r="CB278" s="6">
        <f t="shared" si="149"/>
        <v>294631.48000000004</v>
      </c>
      <c r="CF278" s="82"/>
      <c r="CG278" s="6">
        <f t="shared" si="150"/>
        <v>83898.35</v>
      </c>
      <c r="CH278" s="6">
        <f t="shared" si="151"/>
        <v>104209.52</v>
      </c>
      <c r="CL278" s="82"/>
      <c r="CM278" s="6">
        <f t="shared" si="152"/>
        <v>83898.35</v>
      </c>
      <c r="CN278" s="6">
        <f t="shared" si="153"/>
        <v>109658.12000000001</v>
      </c>
    </row>
    <row r="279" spans="1:92" x14ac:dyDescent="0.25">
      <c r="A279" s="22">
        <v>276</v>
      </c>
      <c r="B279" s="23">
        <v>273</v>
      </c>
      <c r="C279" s="24" t="s">
        <v>14</v>
      </c>
      <c r="D279" s="53" t="s">
        <v>1599</v>
      </c>
      <c r="E279" s="23">
        <v>405422</v>
      </c>
      <c r="F279" s="23">
        <v>10264350928</v>
      </c>
      <c r="G279" s="24" t="s">
        <v>1600</v>
      </c>
      <c r="H279" s="71" t="str">
        <f t="shared" si="159"/>
        <v>100530-10264350928</v>
      </c>
      <c r="I279" s="23">
        <v>100530</v>
      </c>
      <c r="J279" s="24" t="s">
        <v>1558</v>
      </c>
      <c r="K279" s="24" t="s">
        <v>19</v>
      </c>
      <c r="L279" s="24" t="s">
        <v>1601</v>
      </c>
      <c r="M279" s="24" t="s">
        <v>21</v>
      </c>
      <c r="N279" s="25">
        <v>45108</v>
      </c>
      <c r="O279" s="25">
        <v>45473</v>
      </c>
      <c r="P279" s="10"/>
      <c r="Q279" s="10"/>
      <c r="R279" s="10"/>
      <c r="S279" s="11"/>
      <c r="T279" s="14"/>
      <c r="U279" s="14"/>
      <c r="V279" s="14"/>
      <c r="W279" s="14"/>
      <c r="X279" s="18"/>
      <c r="Y279" s="18"/>
      <c r="Z279" s="18">
        <v>88.59</v>
      </c>
      <c r="AA279" s="18" t="s">
        <v>1735</v>
      </c>
      <c r="AB279" s="6"/>
      <c r="AC279" s="26">
        <v>2325</v>
      </c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>
        <v>231</v>
      </c>
      <c r="AO279" s="26">
        <v>183</v>
      </c>
      <c r="AP279" s="26">
        <v>3</v>
      </c>
      <c r="AQ279" s="26">
        <v>28</v>
      </c>
      <c r="AR279" s="26"/>
      <c r="AS279" s="26"/>
      <c r="AT279" s="26"/>
      <c r="AU279" s="26">
        <v>289</v>
      </c>
      <c r="AV279" s="26"/>
      <c r="AW279" s="26"/>
      <c r="AX279" s="26">
        <v>30</v>
      </c>
      <c r="AY279" s="26">
        <v>2</v>
      </c>
      <c r="AZ279" s="26">
        <v>5</v>
      </c>
      <c r="BA279" s="26">
        <v>8</v>
      </c>
      <c r="BB279" s="26">
        <v>19</v>
      </c>
      <c r="BC279" s="26"/>
      <c r="BD279" s="26"/>
      <c r="BE279" s="26"/>
      <c r="BF279" s="26">
        <v>432</v>
      </c>
      <c r="BG279" s="26">
        <v>78</v>
      </c>
      <c r="BH279" s="26">
        <f t="shared" si="160"/>
        <v>1308</v>
      </c>
      <c r="BI279" s="6">
        <f t="shared" si="164"/>
        <v>88.59</v>
      </c>
      <c r="BJ279" s="6">
        <f t="shared" si="141"/>
        <v>110.03</v>
      </c>
      <c r="BL279" s="48">
        <f>VLOOKUP(H279,[1]NOI!F:K,6,FALSE)*-1</f>
        <v>-32.090000000000003</v>
      </c>
      <c r="BM279" s="6">
        <f t="shared" si="161"/>
        <v>77.94</v>
      </c>
      <c r="BN279" s="6">
        <f t="shared" si="162"/>
        <v>21.439999999999998</v>
      </c>
      <c r="BO279" s="82">
        <f t="shared" si="163"/>
        <v>0.19485594837771514</v>
      </c>
      <c r="BP279" s="6">
        <f t="shared" si="142"/>
        <v>205971.75</v>
      </c>
      <c r="BQ279" s="6">
        <f t="shared" si="143"/>
        <v>255819.75</v>
      </c>
      <c r="BU279" s="6">
        <f t="shared" si="144"/>
        <v>115.79</v>
      </c>
      <c r="BW279" s="48">
        <f t="shared" si="165"/>
        <v>-32.090000000000003</v>
      </c>
      <c r="BX279" s="6">
        <f t="shared" si="145"/>
        <v>83.7</v>
      </c>
      <c r="BY279" s="6">
        <f t="shared" si="146"/>
        <v>27.200000000000003</v>
      </c>
      <c r="BZ279" s="82">
        <f t="shared" si="147"/>
        <v>0.23490802314534937</v>
      </c>
      <c r="CA279" s="6">
        <f t="shared" si="148"/>
        <v>205971.75</v>
      </c>
      <c r="CB279" s="6">
        <f t="shared" si="149"/>
        <v>269211.75</v>
      </c>
      <c r="CF279" s="82"/>
      <c r="CG279" s="6">
        <f t="shared" si="150"/>
        <v>115875.72</v>
      </c>
      <c r="CH279" s="6">
        <f t="shared" si="151"/>
        <v>143919.24</v>
      </c>
      <c r="CL279" s="82"/>
      <c r="CM279" s="6">
        <f t="shared" si="152"/>
        <v>115875.72</v>
      </c>
      <c r="CN279" s="6">
        <f t="shared" si="153"/>
        <v>151453.32</v>
      </c>
    </row>
    <row r="280" spans="1:92" x14ac:dyDescent="0.25">
      <c r="A280" s="22">
        <v>277</v>
      </c>
      <c r="B280" s="23">
        <v>274</v>
      </c>
      <c r="C280" s="24" t="s">
        <v>14</v>
      </c>
      <c r="D280" s="53" t="s">
        <v>1602</v>
      </c>
      <c r="E280" s="23">
        <v>405424</v>
      </c>
      <c r="F280" s="23">
        <v>16660100928</v>
      </c>
      <c r="G280" s="24" t="s">
        <v>1603</v>
      </c>
      <c r="H280" s="71" t="str">
        <f t="shared" si="159"/>
        <v>100530-16660100928</v>
      </c>
      <c r="I280" s="23">
        <v>100530</v>
      </c>
      <c r="J280" s="24" t="s">
        <v>1558</v>
      </c>
      <c r="K280" s="24" t="s">
        <v>19</v>
      </c>
      <c r="L280" s="24" t="s">
        <v>1604</v>
      </c>
      <c r="M280" s="24" t="s">
        <v>21</v>
      </c>
      <c r="N280" s="25">
        <v>45108</v>
      </c>
      <c r="O280" s="25">
        <v>45473</v>
      </c>
      <c r="P280" s="10"/>
      <c r="Q280" s="10"/>
      <c r="R280" s="10"/>
      <c r="S280" s="11"/>
      <c r="T280" s="14"/>
      <c r="U280" s="14"/>
      <c r="V280" s="14"/>
      <c r="W280" s="14"/>
      <c r="X280" s="18"/>
      <c r="Y280" s="18"/>
      <c r="Z280" s="18">
        <v>92.42</v>
      </c>
      <c r="AA280" s="18" t="s">
        <v>1735</v>
      </c>
      <c r="AB280" s="6"/>
      <c r="AC280" s="26">
        <v>14275</v>
      </c>
      <c r="AD280" s="26">
        <v>508</v>
      </c>
      <c r="AE280" s="26">
        <v>23</v>
      </c>
      <c r="AF280" s="26">
        <v>149</v>
      </c>
      <c r="AG280" s="26">
        <v>42</v>
      </c>
      <c r="AH280" s="26">
        <v>202</v>
      </c>
      <c r="AI280" s="26">
        <v>264</v>
      </c>
      <c r="AJ280" s="26"/>
      <c r="AK280" s="26">
        <v>45</v>
      </c>
      <c r="AL280" s="26">
        <v>65</v>
      </c>
      <c r="AM280" s="26"/>
      <c r="AN280" s="26"/>
      <c r="AO280" s="26">
        <v>367</v>
      </c>
      <c r="AP280" s="26">
        <v>28</v>
      </c>
      <c r="AQ280" s="26">
        <v>909</v>
      </c>
      <c r="AR280" s="26">
        <v>82</v>
      </c>
      <c r="AS280" s="26">
        <v>469</v>
      </c>
      <c r="AT280" s="26"/>
      <c r="AU280" s="26">
        <v>14</v>
      </c>
      <c r="AV280" s="26">
        <v>127</v>
      </c>
      <c r="AW280" s="26">
        <v>500</v>
      </c>
      <c r="AX280" s="26">
        <v>92</v>
      </c>
      <c r="AY280" s="26">
        <v>441</v>
      </c>
      <c r="AZ280" s="26">
        <v>276</v>
      </c>
      <c r="BA280" s="26">
        <v>16</v>
      </c>
      <c r="BB280" s="26">
        <v>116</v>
      </c>
      <c r="BC280" s="26">
        <v>143</v>
      </c>
      <c r="BD280" s="26">
        <v>5</v>
      </c>
      <c r="BE280" s="26"/>
      <c r="BF280" s="26">
        <v>134</v>
      </c>
      <c r="BG280" s="26">
        <v>117</v>
      </c>
      <c r="BH280" s="26">
        <f t="shared" si="160"/>
        <v>5134</v>
      </c>
      <c r="BI280" s="6">
        <f t="shared" si="164"/>
        <v>92.42</v>
      </c>
      <c r="BJ280" s="6">
        <f t="shared" si="141"/>
        <v>114.79</v>
      </c>
      <c r="BL280" s="48">
        <f>VLOOKUP(H280,[1]NOI!F:K,6,FALSE)*-1</f>
        <v>-30.71</v>
      </c>
      <c r="BM280" s="6">
        <f t="shared" si="161"/>
        <v>84.080000000000013</v>
      </c>
      <c r="BN280" s="6">
        <f t="shared" si="162"/>
        <v>22.370000000000005</v>
      </c>
      <c r="BO280" s="82">
        <f t="shared" si="163"/>
        <v>0.19487760257862186</v>
      </c>
      <c r="BP280" s="6">
        <f t="shared" si="142"/>
        <v>1319295.5</v>
      </c>
      <c r="BQ280" s="6">
        <f t="shared" si="143"/>
        <v>1638627.25</v>
      </c>
      <c r="BU280" s="6">
        <f t="shared" si="144"/>
        <v>120.80000000000001</v>
      </c>
      <c r="BW280" s="48">
        <f t="shared" si="165"/>
        <v>-30.71</v>
      </c>
      <c r="BX280" s="6">
        <f t="shared" si="145"/>
        <v>90.09</v>
      </c>
      <c r="BY280" s="6">
        <f t="shared" si="146"/>
        <v>28.38000000000001</v>
      </c>
      <c r="BZ280" s="82">
        <f t="shared" si="147"/>
        <v>0.23493377483443714</v>
      </c>
      <c r="CA280" s="6">
        <f t="shared" si="148"/>
        <v>1319295.5</v>
      </c>
      <c r="CB280" s="6">
        <f t="shared" si="149"/>
        <v>1724420.0000000002</v>
      </c>
      <c r="CF280" s="82"/>
      <c r="CG280" s="6">
        <f t="shared" si="150"/>
        <v>474484.28</v>
      </c>
      <c r="CH280" s="6">
        <f t="shared" si="151"/>
        <v>589331.86</v>
      </c>
      <c r="CL280" s="82"/>
      <c r="CM280" s="6">
        <f t="shared" si="152"/>
        <v>474484.28</v>
      </c>
      <c r="CN280" s="6">
        <f t="shared" si="153"/>
        <v>620187.20000000007</v>
      </c>
    </row>
    <row r="281" spans="1:92" x14ac:dyDescent="0.25">
      <c r="A281" s="22">
        <v>278</v>
      </c>
      <c r="B281" s="23">
        <v>275</v>
      </c>
      <c r="C281" s="24" t="s">
        <v>14</v>
      </c>
      <c r="D281" s="53" t="s">
        <v>1605</v>
      </c>
      <c r="E281" s="23">
        <v>406356</v>
      </c>
      <c r="F281" s="23">
        <v>10460210928</v>
      </c>
      <c r="G281" s="24" t="s">
        <v>1606</v>
      </c>
      <c r="H281" s="71" t="str">
        <f t="shared" si="159"/>
        <v>100530-10460210928</v>
      </c>
      <c r="I281" s="23">
        <v>100530</v>
      </c>
      <c r="J281" s="24" t="s">
        <v>1558</v>
      </c>
      <c r="K281" s="24" t="s">
        <v>19</v>
      </c>
      <c r="L281" s="24" t="s">
        <v>276</v>
      </c>
      <c r="M281" s="24" t="s">
        <v>21</v>
      </c>
      <c r="N281" s="25">
        <v>45108</v>
      </c>
      <c r="O281" s="25">
        <v>45473</v>
      </c>
      <c r="P281" s="10"/>
      <c r="Q281" s="10"/>
      <c r="R281" s="10"/>
      <c r="S281" s="11"/>
      <c r="T281" s="14"/>
      <c r="U281" s="14"/>
      <c r="V281" s="14"/>
      <c r="W281" s="14"/>
      <c r="X281" s="18"/>
      <c r="Y281" s="18"/>
      <c r="Z281" s="18">
        <v>36.96</v>
      </c>
      <c r="AA281" s="18" t="s">
        <v>1735</v>
      </c>
      <c r="AB281" s="6"/>
      <c r="AC281" s="26">
        <v>436</v>
      </c>
      <c r="AD281" s="26">
        <v>40</v>
      </c>
      <c r="AE281" s="26"/>
      <c r="AF281" s="26">
        <v>28</v>
      </c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>
        <v>72</v>
      </c>
      <c r="BG281" s="26"/>
      <c r="BH281" s="26">
        <f t="shared" si="160"/>
        <v>140</v>
      </c>
      <c r="BI281" s="6">
        <f t="shared" si="164"/>
        <v>36.96</v>
      </c>
      <c r="BJ281" s="6">
        <f t="shared" si="141"/>
        <v>45.9</v>
      </c>
      <c r="BL281" s="48">
        <f>VLOOKUP(H281,[1]NOI!F:K,6,FALSE)*-1</f>
        <v>-18.39</v>
      </c>
      <c r="BM281" s="6">
        <f t="shared" si="161"/>
        <v>27.509999999999998</v>
      </c>
      <c r="BN281" s="6">
        <f t="shared" si="162"/>
        <v>8.9399999999999977</v>
      </c>
      <c r="BO281" s="82">
        <f t="shared" si="163"/>
        <v>0.19477124183006531</v>
      </c>
      <c r="BP281" s="6">
        <f t="shared" si="142"/>
        <v>16114.56</v>
      </c>
      <c r="BQ281" s="6">
        <f t="shared" si="143"/>
        <v>20012.399999999998</v>
      </c>
      <c r="BU281" s="6">
        <f t="shared" si="144"/>
        <v>48.3</v>
      </c>
      <c r="BW281" s="48">
        <f t="shared" si="165"/>
        <v>-18.39</v>
      </c>
      <c r="BX281" s="6">
        <f t="shared" si="145"/>
        <v>29.909999999999997</v>
      </c>
      <c r="BY281" s="6">
        <f t="shared" si="146"/>
        <v>11.339999999999996</v>
      </c>
      <c r="BZ281" s="82">
        <f t="shared" si="147"/>
        <v>0.23478260869565212</v>
      </c>
      <c r="CA281" s="6">
        <f t="shared" si="148"/>
        <v>16114.56</v>
      </c>
      <c r="CB281" s="6">
        <f t="shared" si="149"/>
        <v>21058.799999999999</v>
      </c>
      <c r="CF281" s="82"/>
      <c r="CG281" s="6">
        <f t="shared" si="150"/>
        <v>5174.4000000000005</v>
      </c>
      <c r="CH281" s="6">
        <f t="shared" si="151"/>
        <v>6426</v>
      </c>
      <c r="CL281" s="82"/>
      <c r="CM281" s="6">
        <f t="shared" si="152"/>
        <v>5174.4000000000005</v>
      </c>
      <c r="CN281" s="6">
        <f t="shared" si="153"/>
        <v>6762</v>
      </c>
    </row>
    <row r="282" spans="1:92" x14ac:dyDescent="0.25">
      <c r="A282" s="22">
        <v>279</v>
      </c>
      <c r="B282" s="23">
        <v>276</v>
      </c>
      <c r="C282" s="24" t="s">
        <v>14</v>
      </c>
      <c r="D282" s="53" t="s">
        <v>1607</v>
      </c>
      <c r="E282" s="23">
        <v>406492</v>
      </c>
      <c r="F282" s="23">
        <v>10286860928</v>
      </c>
      <c r="G282" s="24" t="s">
        <v>1608</v>
      </c>
      <c r="H282" s="71" t="str">
        <f t="shared" si="159"/>
        <v>100530-10286860928</v>
      </c>
      <c r="I282" s="23">
        <v>100530</v>
      </c>
      <c r="J282" s="24" t="s">
        <v>1558</v>
      </c>
      <c r="K282" s="24" t="s">
        <v>19</v>
      </c>
      <c r="L282" s="24" t="s">
        <v>1609</v>
      </c>
      <c r="M282" s="24" t="s">
        <v>21</v>
      </c>
      <c r="N282" s="25">
        <v>45108</v>
      </c>
      <c r="O282" s="25">
        <v>45473</v>
      </c>
      <c r="P282" s="10"/>
      <c r="Q282" s="10"/>
      <c r="R282" s="10"/>
      <c r="S282" s="11"/>
      <c r="T282" s="14"/>
      <c r="U282" s="14"/>
      <c r="V282" s="14"/>
      <c r="W282" s="14"/>
      <c r="X282" s="18"/>
      <c r="Y282" s="18"/>
      <c r="Z282" s="18">
        <v>121.57</v>
      </c>
      <c r="AA282" s="18" t="s">
        <v>1735</v>
      </c>
      <c r="AB282" s="6"/>
      <c r="AC282" s="26">
        <v>380</v>
      </c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>
        <v>98</v>
      </c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>
        <v>10</v>
      </c>
      <c r="BC282" s="26"/>
      <c r="BD282" s="26"/>
      <c r="BE282" s="26"/>
      <c r="BF282" s="26"/>
      <c r="BG282" s="26"/>
      <c r="BH282" s="26">
        <f t="shared" si="160"/>
        <v>108</v>
      </c>
      <c r="BI282" s="6">
        <f t="shared" si="164"/>
        <v>121.57</v>
      </c>
      <c r="BJ282" s="6">
        <f t="shared" si="141"/>
        <v>151</v>
      </c>
      <c r="BL282" s="48">
        <f>VLOOKUP(H282,[1]NOI!F:K,6,FALSE)*-1</f>
        <v>-35.5</v>
      </c>
      <c r="BM282" s="6">
        <f t="shared" si="161"/>
        <v>115.5</v>
      </c>
      <c r="BN282" s="6">
        <f t="shared" si="162"/>
        <v>29.430000000000007</v>
      </c>
      <c r="BO282" s="82">
        <f t="shared" si="163"/>
        <v>0.19490066225165567</v>
      </c>
      <c r="BP282" s="6">
        <f t="shared" si="142"/>
        <v>46196.6</v>
      </c>
      <c r="BQ282" s="6">
        <f t="shared" si="143"/>
        <v>57380</v>
      </c>
      <c r="BU282" s="6">
        <f t="shared" si="144"/>
        <v>158.89999999999998</v>
      </c>
      <c r="BW282" s="48">
        <f t="shared" si="165"/>
        <v>-35.5</v>
      </c>
      <c r="BX282" s="6">
        <f t="shared" si="145"/>
        <v>123.39999999999998</v>
      </c>
      <c r="BY282" s="6">
        <f t="shared" si="146"/>
        <v>37.329999999999984</v>
      </c>
      <c r="BZ282" s="82">
        <f t="shared" si="147"/>
        <v>0.2349276274386406</v>
      </c>
      <c r="CA282" s="6">
        <f t="shared" si="148"/>
        <v>46196.6</v>
      </c>
      <c r="CB282" s="6">
        <f t="shared" si="149"/>
        <v>60381.999999999993</v>
      </c>
      <c r="CF282" s="82"/>
      <c r="CG282" s="6">
        <f t="shared" si="150"/>
        <v>13129.56</v>
      </c>
      <c r="CH282" s="6">
        <f t="shared" si="151"/>
        <v>16308</v>
      </c>
      <c r="CL282" s="82"/>
      <c r="CM282" s="6">
        <f t="shared" si="152"/>
        <v>13129.56</v>
      </c>
      <c r="CN282" s="6">
        <f t="shared" si="153"/>
        <v>17161.199999999997</v>
      </c>
    </row>
    <row r="283" spans="1:92" x14ac:dyDescent="0.25">
      <c r="A283" s="22">
        <v>280</v>
      </c>
      <c r="B283" s="23">
        <v>277</v>
      </c>
      <c r="C283" s="24" t="s">
        <v>14</v>
      </c>
      <c r="D283" s="53" t="s">
        <v>1610</v>
      </c>
      <c r="E283" s="23">
        <v>406739</v>
      </c>
      <c r="F283" s="23">
        <v>10346960928</v>
      </c>
      <c r="G283" s="24" t="s">
        <v>1611</v>
      </c>
      <c r="H283" s="71" t="str">
        <f t="shared" si="159"/>
        <v>100530-10346960928</v>
      </c>
      <c r="I283" s="23">
        <v>100530</v>
      </c>
      <c r="J283" s="24" t="s">
        <v>1558</v>
      </c>
      <c r="K283" s="24" t="s">
        <v>19</v>
      </c>
      <c r="L283" s="24" t="s">
        <v>1612</v>
      </c>
      <c r="M283" s="24" t="s">
        <v>21</v>
      </c>
      <c r="N283" s="25">
        <v>45108</v>
      </c>
      <c r="O283" s="25">
        <v>45473</v>
      </c>
      <c r="P283" s="10"/>
      <c r="Q283" s="10"/>
      <c r="R283" s="10"/>
      <c r="S283" s="11"/>
      <c r="T283" s="14"/>
      <c r="U283" s="14"/>
      <c r="V283" s="14"/>
      <c r="W283" s="14"/>
      <c r="X283" s="18"/>
      <c r="Y283" s="18"/>
      <c r="Z283" s="18">
        <v>113.66</v>
      </c>
      <c r="AA283" s="18" t="s">
        <v>1735</v>
      </c>
      <c r="AB283" s="6"/>
      <c r="AC283" s="26">
        <v>700</v>
      </c>
      <c r="AD283" s="26">
        <v>50</v>
      </c>
      <c r="AE283" s="26"/>
      <c r="AF283" s="26">
        <v>58</v>
      </c>
      <c r="AG283" s="26"/>
      <c r="AH283" s="26">
        <v>31</v>
      </c>
      <c r="AI283" s="26">
        <v>51</v>
      </c>
      <c r="AJ283" s="26"/>
      <c r="AK283" s="26"/>
      <c r="AL283" s="26">
        <v>13</v>
      </c>
      <c r="AM283" s="26"/>
      <c r="AN283" s="26"/>
      <c r="AO283" s="26"/>
      <c r="AP283" s="26">
        <v>10</v>
      </c>
      <c r="AQ283" s="26"/>
      <c r="AR283" s="26"/>
      <c r="AS283" s="26">
        <v>232</v>
      </c>
      <c r="AT283" s="26"/>
      <c r="AU283" s="26">
        <v>104</v>
      </c>
      <c r="AV283" s="26">
        <v>1</v>
      </c>
      <c r="AW283" s="26"/>
      <c r="AX283" s="26">
        <v>41</v>
      </c>
      <c r="AY283" s="26"/>
      <c r="AZ283" s="26"/>
      <c r="BA283" s="26"/>
      <c r="BB283" s="26">
        <v>12</v>
      </c>
      <c r="BC283" s="26"/>
      <c r="BD283" s="26"/>
      <c r="BE283" s="26"/>
      <c r="BF283" s="26">
        <v>2</v>
      </c>
      <c r="BG283" s="26"/>
      <c r="BH283" s="26">
        <f t="shared" si="160"/>
        <v>605</v>
      </c>
      <c r="BI283" s="6">
        <f t="shared" si="164"/>
        <v>113.66</v>
      </c>
      <c r="BJ283" s="6">
        <f t="shared" si="141"/>
        <v>141.17999999999998</v>
      </c>
      <c r="BL283" s="48">
        <f>VLOOKUP(H283,[1]NOI!F:K,6,FALSE)*-1</f>
        <v>-34.159999999999997</v>
      </c>
      <c r="BM283" s="6">
        <f t="shared" si="161"/>
        <v>107.01999999999998</v>
      </c>
      <c r="BN283" s="6">
        <f t="shared" si="162"/>
        <v>27.519999999999982</v>
      </c>
      <c r="BO283" s="82">
        <f t="shared" si="163"/>
        <v>0.19492846012183018</v>
      </c>
      <c r="BP283" s="6">
        <f t="shared" si="142"/>
        <v>79562</v>
      </c>
      <c r="BQ283" s="6">
        <f t="shared" si="143"/>
        <v>98825.999999999985</v>
      </c>
      <c r="BU283" s="6">
        <f t="shared" si="144"/>
        <v>148.56</v>
      </c>
      <c r="BW283" s="48">
        <f t="shared" si="165"/>
        <v>-34.159999999999997</v>
      </c>
      <c r="BX283" s="6">
        <f t="shared" si="145"/>
        <v>114.4</v>
      </c>
      <c r="BY283" s="6">
        <f t="shared" si="146"/>
        <v>34.900000000000006</v>
      </c>
      <c r="BZ283" s="82">
        <f t="shared" si="147"/>
        <v>0.23492191707054391</v>
      </c>
      <c r="CA283" s="6">
        <f t="shared" si="148"/>
        <v>79562</v>
      </c>
      <c r="CB283" s="6">
        <f t="shared" si="149"/>
        <v>103992</v>
      </c>
      <c r="CF283" s="82"/>
      <c r="CG283" s="6">
        <f t="shared" si="150"/>
        <v>68764.3</v>
      </c>
      <c r="CH283" s="6">
        <f t="shared" si="151"/>
        <v>85413.9</v>
      </c>
      <c r="CL283" s="82"/>
      <c r="CM283" s="6">
        <f t="shared" si="152"/>
        <v>68764.3</v>
      </c>
      <c r="CN283" s="6">
        <f t="shared" si="153"/>
        <v>89878.8</v>
      </c>
    </row>
    <row r="284" spans="1:92" x14ac:dyDescent="0.25">
      <c r="A284" s="22">
        <v>281</v>
      </c>
      <c r="B284" s="23">
        <v>278</v>
      </c>
      <c r="C284" s="24" t="s">
        <v>14</v>
      </c>
      <c r="D284" s="53" t="s">
        <v>1613</v>
      </c>
      <c r="E284" s="23">
        <v>406918</v>
      </c>
      <c r="F284" s="23">
        <v>10000038479</v>
      </c>
      <c r="G284" s="24" t="s">
        <v>1614</v>
      </c>
      <c r="H284" s="71" t="str">
        <f t="shared" si="159"/>
        <v>100530-10000038479</v>
      </c>
      <c r="I284" s="23">
        <v>100530</v>
      </c>
      <c r="J284" s="24" t="s">
        <v>1558</v>
      </c>
      <c r="K284" s="24" t="s">
        <v>19</v>
      </c>
      <c r="L284" s="24" t="s">
        <v>1240</v>
      </c>
      <c r="M284" s="24" t="s">
        <v>21</v>
      </c>
      <c r="N284" s="25">
        <v>45108</v>
      </c>
      <c r="O284" s="25">
        <v>45473</v>
      </c>
      <c r="P284" s="10"/>
      <c r="Q284" s="10"/>
      <c r="R284" s="10"/>
      <c r="S284" s="11"/>
      <c r="T284" s="14"/>
      <c r="U284" s="14"/>
      <c r="V284" s="14"/>
      <c r="W284" s="14"/>
      <c r="X284" s="18"/>
      <c r="Y284" s="18"/>
      <c r="Z284" s="18">
        <v>113.19</v>
      </c>
      <c r="AA284" s="18" t="s">
        <v>1735</v>
      </c>
      <c r="AB284" s="6"/>
      <c r="AC284" s="26">
        <v>288</v>
      </c>
      <c r="AD284" s="26">
        <v>7</v>
      </c>
      <c r="AE284" s="26">
        <v>35</v>
      </c>
      <c r="AF284" s="26"/>
      <c r="AG284" s="26">
        <v>26</v>
      </c>
      <c r="AH284" s="26"/>
      <c r="AI284" s="26"/>
      <c r="AJ284" s="26">
        <v>2</v>
      </c>
      <c r="AK284" s="26"/>
      <c r="AL284" s="26"/>
      <c r="AM284" s="26"/>
      <c r="AN284" s="26"/>
      <c r="AO284" s="26">
        <v>82</v>
      </c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>
        <v>11</v>
      </c>
      <c r="BC284" s="26"/>
      <c r="BD284" s="26"/>
      <c r="BE284" s="26"/>
      <c r="BF284" s="26"/>
      <c r="BG284" s="26"/>
      <c r="BH284" s="26">
        <f t="shared" si="160"/>
        <v>163</v>
      </c>
      <c r="BI284" s="6">
        <f t="shared" si="164"/>
        <v>113.19</v>
      </c>
      <c r="BJ284" s="6">
        <f t="shared" si="141"/>
        <v>140.59</v>
      </c>
      <c r="BL284" s="48">
        <f>VLOOKUP(H284,[1]NOI!F:K,6,FALSE)*-1</f>
        <v>-34.5</v>
      </c>
      <c r="BM284" s="6">
        <f t="shared" si="161"/>
        <v>106.09</v>
      </c>
      <c r="BN284" s="6">
        <f t="shared" si="162"/>
        <v>27.400000000000006</v>
      </c>
      <c r="BO284" s="82">
        <f t="shared" si="163"/>
        <v>0.19489295113450461</v>
      </c>
      <c r="BP284" s="6">
        <f t="shared" si="142"/>
        <v>32598.720000000001</v>
      </c>
      <c r="BQ284" s="6">
        <f t="shared" si="143"/>
        <v>40489.919999999998</v>
      </c>
      <c r="BU284" s="6">
        <f t="shared" si="144"/>
        <v>147.94999999999999</v>
      </c>
      <c r="BW284" s="48">
        <f t="shared" si="165"/>
        <v>-34.5</v>
      </c>
      <c r="BX284" s="6">
        <f t="shared" si="145"/>
        <v>113.44999999999999</v>
      </c>
      <c r="BY284" s="6">
        <f t="shared" si="146"/>
        <v>34.759999999999991</v>
      </c>
      <c r="BZ284" s="82">
        <f t="shared" si="147"/>
        <v>0.23494423791821556</v>
      </c>
      <c r="CA284" s="6">
        <f t="shared" si="148"/>
        <v>32598.720000000001</v>
      </c>
      <c r="CB284" s="6">
        <f t="shared" si="149"/>
        <v>42609.599999999999</v>
      </c>
      <c r="CF284" s="82"/>
      <c r="CG284" s="6">
        <f t="shared" si="150"/>
        <v>18449.97</v>
      </c>
      <c r="CH284" s="6">
        <f t="shared" si="151"/>
        <v>22916.170000000002</v>
      </c>
      <c r="CL284" s="82"/>
      <c r="CM284" s="6">
        <f t="shared" si="152"/>
        <v>18449.97</v>
      </c>
      <c r="CN284" s="6">
        <f t="shared" si="153"/>
        <v>24115.85</v>
      </c>
    </row>
    <row r="285" spans="1:92" x14ac:dyDescent="0.25">
      <c r="A285" s="22">
        <v>282</v>
      </c>
      <c r="B285" s="23">
        <v>279</v>
      </c>
      <c r="C285" s="24" t="s">
        <v>14</v>
      </c>
      <c r="D285" s="53" t="s">
        <v>1615</v>
      </c>
      <c r="E285" s="23">
        <v>410050</v>
      </c>
      <c r="F285" s="23">
        <v>10000051698</v>
      </c>
      <c r="G285" s="24" t="s">
        <v>1616</v>
      </c>
      <c r="H285" s="71" t="str">
        <f t="shared" si="159"/>
        <v>100530-10000051698</v>
      </c>
      <c r="I285" s="23">
        <v>100530</v>
      </c>
      <c r="J285" s="24" t="s">
        <v>1558</v>
      </c>
      <c r="K285" s="24" t="s">
        <v>19</v>
      </c>
      <c r="L285" s="24" t="s">
        <v>1617</v>
      </c>
      <c r="M285" s="24" t="s">
        <v>21</v>
      </c>
      <c r="N285" s="25">
        <v>45108</v>
      </c>
      <c r="O285" s="25">
        <v>45473</v>
      </c>
      <c r="P285" s="10"/>
      <c r="Q285" s="10"/>
      <c r="R285" s="10"/>
      <c r="S285" s="11"/>
      <c r="T285" s="14"/>
      <c r="U285" s="14"/>
      <c r="V285" s="14"/>
      <c r="W285" s="14"/>
      <c r="X285" s="18"/>
      <c r="Y285" s="18"/>
      <c r="Z285" s="18">
        <v>142.21</v>
      </c>
      <c r="AA285" s="18" t="s">
        <v>1735</v>
      </c>
      <c r="AB285" s="6"/>
      <c r="AC285" s="26">
        <v>203</v>
      </c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>
        <v>2</v>
      </c>
      <c r="AS285" s="26"/>
      <c r="AT285" s="26"/>
      <c r="AU285" s="26"/>
      <c r="AV285" s="26"/>
      <c r="AW285" s="26"/>
      <c r="AX285" s="26"/>
      <c r="AY285" s="26">
        <v>63</v>
      </c>
      <c r="AZ285" s="26"/>
      <c r="BA285" s="26"/>
      <c r="BB285" s="26"/>
      <c r="BC285" s="26"/>
      <c r="BD285" s="26"/>
      <c r="BE285" s="26"/>
      <c r="BF285" s="26"/>
      <c r="BG285" s="26"/>
      <c r="BH285" s="26">
        <f t="shared" si="160"/>
        <v>65</v>
      </c>
      <c r="BI285" s="6">
        <f t="shared" si="164"/>
        <v>142.21</v>
      </c>
      <c r="BJ285" s="6">
        <f t="shared" si="141"/>
        <v>176.64</v>
      </c>
      <c r="BL285" s="48">
        <f>VLOOKUP(H285,[1]NOI!F:K,6,FALSE)*-1</f>
        <v>-41.98</v>
      </c>
      <c r="BM285" s="6">
        <f t="shared" si="161"/>
        <v>134.66</v>
      </c>
      <c r="BN285" s="6">
        <f t="shared" si="162"/>
        <v>34.429999999999978</v>
      </c>
      <c r="BO285" s="82">
        <f t="shared" si="163"/>
        <v>0.19491621376811583</v>
      </c>
      <c r="BP285" s="6">
        <f t="shared" si="142"/>
        <v>28868.63</v>
      </c>
      <c r="BQ285" s="6">
        <f t="shared" si="143"/>
        <v>35857.919999999998</v>
      </c>
      <c r="BU285" s="6">
        <f t="shared" si="144"/>
        <v>185.88</v>
      </c>
      <c r="BW285" s="48">
        <f t="shared" si="165"/>
        <v>-41.98</v>
      </c>
      <c r="BX285" s="6">
        <f t="shared" si="145"/>
        <v>143.9</v>
      </c>
      <c r="BY285" s="6">
        <f t="shared" si="146"/>
        <v>43.669999999999987</v>
      </c>
      <c r="BZ285" s="82">
        <f t="shared" si="147"/>
        <v>0.23493651818377442</v>
      </c>
      <c r="CA285" s="6">
        <f t="shared" si="148"/>
        <v>28868.63</v>
      </c>
      <c r="CB285" s="6">
        <f t="shared" si="149"/>
        <v>37733.64</v>
      </c>
      <c r="CF285" s="82"/>
      <c r="CG285" s="6">
        <f t="shared" si="150"/>
        <v>9243.65</v>
      </c>
      <c r="CH285" s="6">
        <f t="shared" si="151"/>
        <v>11481.599999999999</v>
      </c>
      <c r="CL285" s="82"/>
      <c r="CM285" s="6">
        <f t="shared" si="152"/>
        <v>9243.65</v>
      </c>
      <c r="CN285" s="6">
        <f t="shared" si="153"/>
        <v>12082.199999999999</v>
      </c>
    </row>
    <row r="286" spans="1:92" x14ac:dyDescent="0.25">
      <c r="A286" s="22">
        <v>283</v>
      </c>
      <c r="B286" s="23">
        <v>280</v>
      </c>
      <c r="C286" s="24" t="s">
        <v>14</v>
      </c>
      <c r="D286" s="53" t="s">
        <v>1618</v>
      </c>
      <c r="E286" s="23">
        <v>141287</v>
      </c>
      <c r="F286" s="23">
        <v>14505</v>
      </c>
      <c r="G286" s="24" t="s">
        <v>1619</v>
      </c>
      <c r="H286" s="71" t="str">
        <f t="shared" si="159"/>
        <v>115102-14505</v>
      </c>
      <c r="I286" s="23">
        <v>115102</v>
      </c>
      <c r="J286" s="24" t="s">
        <v>1620</v>
      </c>
      <c r="K286" s="24" t="s">
        <v>19</v>
      </c>
      <c r="L286" s="24" t="s">
        <v>200</v>
      </c>
      <c r="M286" s="24" t="s">
        <v>21</v>
      </c>
      <c r="N286" s="25">
        <v>45108</v>
      </c>
      <c r="O286" s="25">
        <v>45473</v>
      </c>
      <c r="P286" s="10"/>
      <c r="Q286" s="10"/>
      <c r="R286" s="10"/>
      <c r="S286" s="11"/>
      <c r="T286" s="14"/>
      <c r="U286" s="14"/>
      <c r="V286" s="14" t="e">
        <f>VLOOKUP(E286,#REF!,14,FALSE)</f>
        <v>#REF!</v>
      </c>
      <c r="W286" s="14"/>
      <c r="X286" s="18"/>
      <c r="Y286" s="18"/>
      <c r="Z286" s="18"/>
      <c r="AA286" s="18"/>
      <c r="AB286" s="6"/>
      <c r="AC286" s="26">
        <v>692</v>
      </c>
      <c r="AD286" s="26">
        <v>100</v>
      </c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>
        <f t="shared" si="160"/>
        <v>100</v>
      </c>
      <c r="BI286" s="6" t="e">
        <f>V286</f>
        <v>#REF!</v>
      </c>
      <c r="BJ286" s="6" t="e">
        <f t="shared" si="141"/>
        <v>#REF!</v>
      </c>
      <c r="BM286" s="6" t="e">
        <f t="shared" si="161"/>
        <v>#REF!</v>
      </c>
      <c r="BN286" s="6" t="e">
        <f t="shared" si="162"/>
        <v>#REF!</v>
      </c>
      <c r="BO286" s="82" t="e">
        <f t="shared" si="163"/>
        <v>#REF!</v>
      </c>
      <c r="BP286" s="6" t="e">
        <f t="shared" si="142"/>
        <v>#REF!</v>
      </c>
      <c r="BQ286" s="6" t="e">
        <f t="shared" si="143"/>
        <v>#REF!</v>
      </c>
      <c r="BU286" s="6" t="e">
        <f t="shared" si="144"/>
        <v>#REF!</v>
      </c>
      <c r="BX286" s="6" t="e">
        <f t="shared" si="145"/>
        <v>#REF!</v>
      </c>
      <c r="BY286" s="6" t="e">
        <f t="shared" si="146"/>
        <v>#REF!</v>
      </c>
      <c r="BZ286" s="82" t="e">
        <f t="shared" si="147"/>
        <v>#REF!</v>
      </c>
      <c r="CA286" s="6" t="e">
        <f t="shared" si="148"/>
        <v>#REF!</v>
      </c>
      <c r="CB286" s="6" t="e">
        <f t="shared" si="149"/>
        <v>#REF!</v>
      </c>
      <c r="CF286" s="82"/>
      <c r="CG286" s="6" t="e">
        <f t="shared" si="150"/>
        <v>#REF!</v>
      </c>
      <c r="CH286" s="6" t="e">
        <f t="shared" si="151"/>
        <v>#REF!</v>
      </c>
      <c r="CL286" s="82"/>
      <c r="CM286" s="6" t="e">
        <f t="shared" si="152"/>
        <v>#REF!</v>
      </c>
      <c r="CN286" s="6" t="e">
        <f t="shared" si="153"/>
        <v>#REF!</v>
      </c>
    </row>
    <row r="288" spans="1:92" ht="15.75" thickBot="1" x14ac:dyDescent="0.3">
      <c r="AC288" s="79">
        <v>490273</v>
      </c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  <c r="AU288" s="79"/>
      <c r="AV288" s="79"/>
      <c r="AW288" s="79"/>
      <c r="AX288" s="79"/>
      <c r="AY288" s="79"/>
      <c r="AZ288" s="79"/>
      <c r="BA288" s="79"/>
      <c r="BB288" s="79"/>
      <c r="BC288" s="79"/>
      <c r="BD288" s="79"/>
      <c r="BE288" s="79"/>
      <c r="BF288" s="79"/>
      <c r="BG288" s="79"/>
      <c r="BH288" s="105">
        <v>188761</v>
      </c>
      <c r="BI288" s="80" t="s">
        <v>1737</v>
      </c>
      <c r="BO288" s="83" t="e">
        <f>(BQ288-BP288)/BQ288</f>
        <v>#REF!</v>
      </c>
      <c r="BP288" s="80" t="e">
        <f>SUBTOTAL(9,BP3:BP286)</f>
        <v>#REF!</v>
      </c>
      <c r="BQ288" s="80" t="e">
        <f>SUM(BQ3:BQ286)</f>
        <v>#REF!</v>
      </c>
      <c r="BZ288" s="83" t="e">
        <f>(CB288-CA288)/CB288</f>
        <v>#REF!</v>
      </c>
      <c r="CA288" s="80" t="e">
        <f>SUBTOTAL(9,CA3:CA286)</f>
        <v>#REF!</v>
      </c>
      <c r="CB288" s="80" t="e">
        <f>SUBTOTAL(9,CB3:CB286)</f>
        <v>#REF!</v>
      </c>
      <c r="CF288" s="83" t="e">
        <f>(CH288-CG288)/CH288</f>
        <v>#REF!</v>
      </c>
      <c r="CG288" s="80" t="e">
        <f>SUBTOTAL(9,CG3:CG286)</f>
        <v>#REF!</v>
      </c>
      <c r="CH288" s="80" t="e">
        <f>SUBTOTAL(9,CH3:CH286)</f>
        <v>#REF!</v>
      </c>
      <c r="CL288" s="83" t="e">
        <f>(CN288-CM288)/CN288</f>
        <v>#REF!</v>
      </c>
      <c r="CM288" s="80" t="e">
        <f>SUBTOTAL(9,CM3:CM286)</f>
        <v>#REF!</v>
      </c>
      <c r="CN288" s="80" t="e">
        <f>SUBTOTAL(9,CN3:CN286)</f>
        <v>#REF!</v>
      </c>
    </row>
    <row r="289" spans="29:94" ht="15.75" thickTop="1" x14ac:dyDescent="0.25"/>
    <row r="290" spans="29:94" ht="15.75" thickBot="1" x14ac:dyDescent="0.3">
      <c r="AC290" s="80">
        <f>AC288*2.39</f>
        <v>1171752.47</v>
      </c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99">
        <f>BH288*2.39</f>
        <v>451138.79000000004</v>
      </c>
      <c r="BI290" s="80" t="s">
        <v>1738</v>
      </c>
      <c r="BP290" s="80" t="e">
        <f>BQ288-BP288</f>
        <v>#REF!</v>
      </c>
      <c r="BQ290" s="80" t="s">
        <v>1739</v>
      </c>
      <c r="BR290" s="80" t="e">
        <f>BP290/AC288</f>
        <v>#REF!</v>
      </c>
      <c r="BS290" s="80" t="s">
        <v>1740</v>
      </c>
      <c r="CA290" s="80" t="e">
        <f>CB288-CA288</f>
        <v>#REF!</v>
      </c>
      <c r="CB290" s="80" t="s">
        <v>1739</v>
      </c>
      <c r="CC290" s="80" t="e">
        <f>CA290/AC288</f>
        <v>#REF!</v>
      </c>
      <c r="CD290" s="86" t="s">
        <v>1740</v>
      </c>
      <c r="CG290" s="80" t="e">
        <f>CH288-CG288</f>
        <v>#REF!</v>
      </c>
      <c r="CH290" s="80" t="s">
        <v>1739</v>
      </c>
      <c r="CI290" s="80" t="e">
        <f>CG290/BH288</f>
        <v>#REF!</v>
      </c>
      <c r="CJ290" s="86" t="s">
        <v>1740</v>
      </c>
      <c r="CM290" s="80" t="e">
        <f>CN288-CM288</f>
        <v>#REF!</v>
      </c>
      <c r="CN290" s="80" t="s">
        <v>1739</v>
      </c>
      <c r="CO290" s="80" t="e">
        <f>CM290/BH288</f>
        <v>#REF!</v>
      </c>
      <c r="CP290" s="86" t="s">
        <v>1740</v>
      </c>
    </row>
    <row r="291" spans="29:94" ht="15.75" thickTop="1" x14ac:dyDescent="0.25"/>
    <row r="292" spans="29:94" ht="15.75" thickBot="1" x14ac:dyDescent="0.3">
      <c r="BP292" s="80" t="e">
        <f>BP290-AC290</f>
        <v>#REF!</v>
      </c>
      <c r="BQ292" s="80" t="s">
        <v>1741</v>
      </c>
      <c r="BR292" s="84" t="e">
        <f>BP292/BQ288</f>
        <v>#REF!</v>
      </c>
      <c r="BS292" s="80" t="s">
        <v>1742</v>
      </c>
      <c r="CA292" s="80" t="e">
        <f>CA290-AC290</f>
        <v>#REF!</v>
      </c>
      <c r="CB292" s="80" t="s">
        <v>1741</v>
      </c>
      <c r="CC292" s="87" t="e">
        <f>CA292/CB288</f>
        <v>#REF!</v>
      </c>
      <c r="CD292" s="80" t="s">
        <v>1742</v>
      </c>
      <c r="CG292" s="80" t="e">
        <f>CG290-BH290</f>
        <v>#REF!</v>
      </c>
      <c r="CH292" s="80" t="s">
        <v>1741</v>
      </c>
      <c r="CI292" s="87" t="e">
        <f>CG292/CH288</f>
        <v>#REF!</v>
      </c>
      <c r="CJ292" s="80" t="s">
        <v>1742</v>
      </c>
      <c r="CM292" s="80" t="e">
        <f>CM290-BH290</f>
        <v>#REF!</v>
      </c>
      <c r="CN292" s="80" t="s">
        <v>1741</v>
      </c>
      <c r="CO292" s="87" t="e">
        <f>CM292/CN288</f>
        <v>#REF!</v>
      </c>
      <c r="CP292" s="80" t="s">
        <v>1742</v>
      </c>
    </row>
    <row r="293" spans="29:94" ht="15.75" thickTop="1" x14ac:dyDescent="0.25"/>
    <row r="294" spans="29:94" ht="15.75" thickBot="1" x14ac:dyDescent="0.3">
      <c r="BP294" s="80" t="e">
        <f>BP292/AC288</f>
        <v>#REF!</v>
      </c>
      <c r="BQ294" s="80" t="s">
        <v>1743</v>
      </c>
      <c r="CA294" s="80" t="e">
        <f>CA292/AC288</f>
        <v>#REF!</v>
      </c>
      <c r="CB294" s="80" t="s">
        <v>1743</v>
      </c>
      <c r="CG294" s="80" t="e">
        <f>CG292/BH288</f>
        <v>#REF!</v>
      </c>
      <c r="CH294" s="80" t="s">
        <v>1743</v>
      </c>
      <c r="CM294" s="80" t="e">
        <f>CM292/BH288</f>
        <v>#REF!</v>
      </c>
      <c r="CN294" s="80" t="s">
        <v>1743</v>
      </c>
    </row>
    <row r="295" spans="29:94" ht="15.75" thickTop="1" x14ac:dyDescent="0.25"/>
  </sheetData>
  <autoFilter ref="B2:CP286" xr:uid="{484C8871-77E0-4AE5-94E9-564C71526B3E}"/>
  <mergeCells count="1">
    <mergeCell ref="Q1:R1"/>
  </mergeCells>
  <conditionalFormatting sqref="G1:H1048576">
    <cfRule type="containsText" dxfId="5" priority="6" operator="containsText" text="CMDY">
      <formula>NOT(ISERROR(SEARCH("CMDY",G1)))</formula>
    </cfRule>
  </conditionalFormatting>
  <conditionalFormatting sqref="G1:G1048576">
    <cfRule type="containsText" dxfId="4" priority="1" operator="containsText" text="cmdy">
      <formula>NOT(ISERROR(SEARCH("cmdy",G1)))</formula>
    </cfRule>
    <cfRule type="containsText" dxfId="3" priority="3" operator="containsText" text="CMDY">
      <formula>NOT(ISERROR(SEARCH("CMDY",G1)))</formula>
    </cfRule>
    <cfRule type="containsText" dxfId="2" priority="5" operator="containsText" text="cmdy">
      <formula>NOT(ISERROR(SEARCH("cmdy",G1)))</formula>
    </cfRule>
  </conditionalFormatting>
  <conditionalFormatting sqref="E1:E1048576">
    <cfRule type="cellIs" dxfId="1" priority="4" operator="greaterThan">
      <formula>399999</formula>
    </cfRule>
  </conditionalFormatting>
  <conditionalFormatting sqref="B1:B1048576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 A-13.98% &amp; 17.98%</vt:lpstr>
      <vt:lpstr>CATEGORY A</vt:lpstr>
      <vt:lpstr>CATEGORY A-19.48% &amp; 23.48%</vt:lpstr>
      <vt:lpstr>CAEGORY B-13.98% &amp; 17.98%</vt:lpstr>
      <vt:lpstr>CATEGORY B</vt:lpstr>
      <vt:lpstr>CAEGORY B-19.48% &amp; 23.48%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Madrid</dc:creator>
  <cp:lastModifiedBy>Carrie Bogdanovich</cp:lastModifiedBy>
  <dcterms:created xsi:type="dcterms:W3CDTF">2023-03-23T22:07:57Z</dcterms:created>
  <dcterms:modified xsi:type="dcterms:W3CDTF">2023-06-06T17:54:20Z</dcterms:modified>
</cp:coreProperties>
</file>