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3460" windowWidth="28800" windowHeight="20540" tabRatio="500"/>
  </bookViews>
  <sheets>
    <sheet name="Hab populations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41" i="2" l="1"/>
  <c r="I2" i="2"/>
  <c r="I16" i="2"/>
  <c r="I20" i="2"/>
  <c r="I12" i="2"/>
  <c r="I8" i="2"/>
  <c r="I13" i="2"/>
  <c r="I21" i="2"/>
  <c r="I11" i="2"/>
  <c r="I17" i="2"/>
  <c r="I14" i="2"/>
  <c r="I19" i="2"/>
  <c r="I23" i="2"/>
  <c r="I3" i="2"/>
  <c r="I4" i="2"/>
  <c r="I5" i="2"/>
  <c r="I6" i="2"/>
  <c r="I7" i="2"/>
  <c r="I9" i="2"/>
  <c r="I10" i="2"/>
  <c r="I15" i="2"/>
  <c r="I18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L9" i="2"/>
  <c r="N34" i="2"/>
  <c r="N33" i="2"/>
  <c r="N31" i="2"/>
  <c r="N30" i="2"/>
  <c r="N37" i="2"/>
  <c r="L5" i="2"/>
</calcChain>
</file>

<file path=xl/sharedStrings.xml><?xml version="1.0" encoding="utf-8"?>
<sst xmlns="http://schemas.openxmlformats.org/spreadsheetml/2006/main" count="225" uniqueCount="152">
  <si>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</si>
  <si>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</si>
  <si>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</si>
  <si>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</si>
  <si>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</si>
  <si>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</si>
  <si>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</si>
  <si>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</si>
  <si>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</si>
  <si>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</si>
  <si>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</si>
  <si>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</si>
  <si>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</si>
  <si>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</si>
  <si>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</si>
  <si>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</si>
  <si>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</si>
  <si>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</si>
  <si>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</si>
  <si>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</si>
  <si>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</si>
  <si>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</si>
  <si>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</si>
  <si>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</si>
  <si>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</si>
  <si>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</si>
  <si>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</si>
  <si>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</si>
  <si>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</si>
  <si>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</si>
  <si>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</si>
  <si>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</si>
  <si>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</si>
  <si>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</si>
  <si>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</si>
  <si>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</si>
  <si>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</si>
  <si>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</si>
  <si>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</si>
  <si>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</si>
  <si>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</si>
  <si>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</si>
  <si>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</si>
  <si>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</si>
  <si>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</si>
  <si>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</si>
  <si>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</si>
  <si>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</si>
  <si>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</si>
  <si>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</si>
  <si>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</si>
  <si>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</si>
  <si>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</si>
  <si>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</si>
  <si>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</si>
  <si>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</si>
  <si>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</si>
  <si>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</si>
  <si>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</si>
  <si>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</si>
  <si>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</si>
  <si>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</si>
  <si>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</si>
  <si>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</si>
  <si>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</si>
  <si>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</si>
  <si>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</si>
  <si>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</si>
  <si>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</si>
  <si>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</si>
  <si>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</si>
  <si>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</si>
  <si>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</si>
  <si>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</si>
  <si>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</si>
  <si>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</si>
  <si>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</si>
  <si>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</si>
  <si>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</si>
  <si>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</si>
  <si>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</si>
  <si>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</si>
  <si>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</si>
  <si>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</si>
  <si>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</si>
  <si>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</si>
  <si>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</si>
  <si>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</si>
  <si>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</si>
  <si>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</si>
  <si>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</si>
  <si>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</si>
  <si>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</si>
  <si>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</si>
  <si>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</si>
  <si>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</si>
  <si>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</si>
  <si>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</si>
  <si>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</si>
  <si>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PHO 1-3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</si>
  <si>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</si>
  <si>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</si>
  <si>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</si>
  <si>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</si>
  <si>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</si>
  <si>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</si>
  <si>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</si>
  <si>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</si>
  <si>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</si>
  <si>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</si>
  <si>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</si>
  <si>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</si>
  <si>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</si>
  <si>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</si>
  <si>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</si>
  <si>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</si>
  <si>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1</t>
  </si>
  <si>
    <t>ORB 2</t>
  </si>
  <si>
    <t>Tharsis TH</t>
  </si>
  <si>
    <t>Valles Map</t>
  </si>
  <si>
    <t>Terraforming hub</t>
  </si>
  <si>
    <t>Eos TH</t>
  </si>
  <si>
    <t>Eos Chasma</t>
  </si>
  <si>
    <t>Mellas TH</t>
  </si>
  <si>
    <t>Calaiâ</t>
  </si>
  <si>
    <t>Melas Chasma</t>
  </si>
  <si>
    <t>Aquatic uplifts</t>
  </si>
  <si>
    <t>Fields of Steel</t>
  </si>
  <si>
    <t>Solis Planum</t>
  </si>
  <si>
    <t>Industrial town</t>
  </si>
  <si>
    <t>Portmanteau</t>
  </si>
  <si>
    <t>Hyblaeus</t>
  </si>
  <si>
    <t>Rangers</t>
  </si>
  <si>
    <t>SW121</t>
  </si>
  <si>
    <t>Base of Portmanteau Rangers</t>
  </si>
  <si>
    <t>Langlac</t>
  </si>
  <si>
    <t>Orcus Patera</t>
  </si>
  <si>
    <t>Elysium Map</t>
  </si>
  <si>
    <t>Former tourist destination</t>
  </si>
  <si>
    <t>Cerberus Fossae</t>
  </si>
  <si>
    <t>Economic outpost</t>
  </si>
  <si>
    <t>Argoed</t>
  </si>
  <si>
    <t>Utopia Plaintia</t>
  </si>
  <si>
    <t>Former quarry, now growing hub</t>
  </si>
  <si>
    <t>LL 1-2</t>
  </si>
  <si>
    <t>Eddie</t>
  </si>
  <si>
    <t>UTO</t>
  </si>
  <si>
    <t>Todor</t>
  </si>
  <si>
    <t>Louros Valles</t>
  </si>
  <si>
    <t>Railway Infra Town</t>
  </si>
  <si>
    <t>Eos Rail, IWA</t>
  </si>
  <si>
    <t>Triolet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</si>
</sst>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pane ySplit="1" topLeftCell="A2" activePane="bottomLeft" state="frozen"/>
      <selection pane="bottomLeft" activeCell="H23" sqref="H23"/>
    </sheetView>
  </sheetViews>
  <sheetFormatPr baseColWidth="10" defaultRowHeight="15" x14ac:dyDescent="0"/>
  <cols>
    <col min="1" max="1" width="17.83203125" customWidth="1"/>
    <col min="2" max="2" width="19.5" customWidth="1"/>
    <col min="3" max="3" width="20.332031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8" max="8" width="6.1640625" style="7" customWidth="1"/>
    <col min="9" max="9" width="9.6640625" style="10" customWidth="1"/>
    <col min="13" max="13" width="14.83203125" customWidth="1"/>
    <col min="14" max="14" width="7.33203125" customWidth="1"/>
  </cols>
  <sheetData>
    <row r="1" spans="1:14" s="1" customFormat="1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2" t="s">
        <v>2</v>
      </c>
      <c r="H1" s="6" t="s">
        <v>94</v>
      </c>
      <c r="I1" s="9" t="s">
        <v>96</v>
      </c>
      <c r="J1" s="1" t="s">
        <v>7</v>
      </c>
      <c r="K1" s="1" t="s">
        <v>16</v>
      </c>
    </row>
    <row r="2" spans="1:14" s="1" customFormat="1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s="2">
        <v>37000000</v>
      </c>
      <c r="H2" s="6">
        <v>0.4</v>
      </c>
      <c r="I2" s="10">
        <f>G2*H2</f>
        <v>14800000</v>
      </c>
      <c r="J2" s="1" t="s">
        <v>9</v>
      </c>
    </row>
    <row r="3" spans="1:14">
      <c r="A3" t="s">
        <v>18</v>
      </c>
      <c r="C3" t="s">
        <v>115</v>
      </c>
      <c r="E3" t="s">
        <v>88</v>
      </c>
      <c r="F3" t="s">
        <v>8</v>
      </c>
      <c r="G3" s="3">
        <v>13000000</v>
      </c>
      <c r="H3" s="7">
        <v>0.45</v>
      </c>
      <c r="I3" s="10">
        <f t="shared" ref="I3:I41" si="0">G3*H3</f>
        <v>5850000</v>
      </c>
    </row>
    <row r="4" spans="1:14">
      <c r="A4" t="s">
        <v>19</v>
      </c>
      <c r="C4" t="s">
        <v>46</v>
      </c>
      <c r="E4" t="s">
        <v>89</v>
      </c>
      <c r="F4" t="s">
        <v>8</v>
      </c>
      <c r="G4" s="3">
        <v>9100000</v>
      </c>
      <c r="H4" s="7">
        <v>0.4</v>
      </c>
      <c r="I4" s="10">
        <f t="shared" si="0"/>
        <v>3640000</v>
      </c>
      <c r="L4" t="s">
        <v>6</v>
      </c>
    </row>
    <row r="5" spans="1:14">
      <c r="A5" s="4" t="s">
        <v>57</v>
      </c>
      <c r="B5" t="s">
        <v>58</v>
      </c>
      <c r="C5" t="s">
        <v>62</v>
      </c>
      <c r="E5" t="s">
        <v>100</v>
      </c>
      <c r="F5" s="4" t="s">
        <v>59</v>
      </c>
      <c r="G5" s="3">
        <v>8500000</v>
      </c>
      <c r="H5" s="7">
        <v>0.25</v>
      </c>
      <c r="I5" s="10">
        <f t="shared" si="0"/>
        <v>2125000</v>
      </c>
      <c r="L5" s="3">
        <f>SUM(G1:G124)</f>
        <v>74423450</v>
      </c>
      <c r="N5" s="3"/>
    </row>
    <row r="6" spans="1:14">
      <c r="A6" s="4" t="s">
        <v>60</v>
      </c>
      <c r="B6" t="s">
        <v>60</v>
      </c>
      <c r="C6" t="s">
        <v>61</v>
      </c>
      <c r="E6" t="s">
        <v>99</v>
      </c>
      <c r="F6" s="4" t="s">
        <v>4</v>
      </c>
      <c r="G6" s="3">
        <v>3000000</v>
      </c>
      <c r="H6" s="7">
        <v>0.25</v>
      </c>
      <c r="I6" s="10">
        <f t="shared" si="0"/>
        <v>750000</v>
      </c>
    </row>
    <row r="7" spans="1:14">
      <c r="A7" t="s">
        <v>20</v>
      </c>
      <c r="B7" t="s">
        <v>63</v>
      </c>
      <c r="C7" t="s">
        <v>50</v>
      </c>
      <c r="E7" t="s">
        <v>90</v>
      </c>
      <c r="F7" t="s">
        <v>8</v>
      </c>
      <c r="G7" s="3">
        <v>1000000</v>
      </c>
      <c r="H7" s="7">
        <v>0.35</v>
      </c>
      <c r="I7" s="10">
        <f t="shared" si="0"/>
        <v>350000</v>
      </c>
      <c r="J7" t="s">
        <v>21</v>
      </c>
      <c r="L7" t="s">
        <v>95</v>
      </c>
    </row>
    <row r="8" spans="1:14">
      <c r="A8" s="4" t="s">
        <v>135</v>
      </c>
      <c r="B8" s="4" t="s">
        <v>136</v>
      </c>
      <c r="C8" s="4" t="s">
        <v>46</v>
      </c>
      <c r="D8" s="4" t="s">
        <v>137</v>
      </c>
      <c r="E8" s="4" t="s">
        <v>144</v>
      </c>
      <c r="F8" s="4" t="s">
        <v>8</v>
      </c>
      <c r="G8" s="3">
        <v>600000</v>
      </c>
      <c r="H8" s="7">
        <v>0.5</v>
      </c>
      <c r="I8" s="10">
        <f t="shared" si="0"/>
        <v>300000</v>
      </c>
      <c r="J8" t="s">
        <v>138</v>
      </c>
    </row>
    <row r="9" spans="1:14">
      <c r="A9" t="s">
        <v>22</v>
      </c>
      <c r="C9" t="s">
        <v>51</v>
      </c>
      <c r="E9" t="s">
        <v>91</v>
      </c>
      <c r="F9" t="s">
        <v>8</v>
      </c>
      <c r="G9" s="3">
        <v>350000</v>
      </c>
      <c r="H9" s="7">
        <v>0.25</v>
      </c>
      <c r="I9" s="10">
        <f t="shared" si="0"/>
        <v>87500</v>
      </c>
      <c r="L9" s="3">
        <f>SUM(I3:I125)</f>
        <v>14056907.5</v>
      </c>
    </row>
    <row r="10" spans="1:14">
      <c r="A10" s="4" t="s">
        <v>54</v>
      </c>
      <c r="B10" t="s">
        <v>55</v>
      </c>
      <c r="E10" t="s">
        <v>116</v>
      </c>
      <c r="F10" s="4" t="s">
        <v>56</v>
      </c>
      <c r="G10" s="3">
        <v>300000</v>
      </c>
      <c r="H10" s="7">
        <v>0.45</v>
      </c>
      <c r="I10" s="10">
        <f t="shared" si="0"/>
        <v>135000</v>
      </c>
    </row>
    <row r="11" spans="1:14" s="1" customFormat="1">
      <c r="A11" s="4" t="s">
        <v>124</v>
      </c>
      <c r="B11" s="4" t="s">
        <v>125</v>
      </c>
      <c r="C11"/>
      <c r="D11" s="4" t="s">
        <v>119</v>
      </c>
      <c r="E11"/>
      <c r="F11" s="4" t="s">
        <v>4</v>
      </c>
      <c r="G11" s="3">
        <v>300000</v>
      </c>
      <c r="H11" s="7">
        <v>0.3</v>
      </c>
      <c r="I11" s="10">
        <f t="shared" si="0"/>
        <v>90000</v>
      </c>
      <c r="J11" t="s">
        <v>126</v>
      </c>
      <c r="K11"/>
      <c r="L11"/>
      <c r="M11"/>
      <c r="N11"/>
    </row>
    <row r="12" spans="1:14">
      <c r="A12" s="4" t="s">
        <v>145</v>
      </c>
      <c r="B12" s="4" t="s">
        <v>139</v>
      </c>
      <c r="D12" s="4" t="s">
        <v>137</v>
      </c>
      <c r="F12" s="4" t="s">
        <v>32</v>
      </c>
      <c r="G12" s="3">
        <v>160000</v>
      </c>
      <c r="H12" s="7">
        <v>0.6</v>
      </c>
      <c r="I12" s="10">
        <f t="shared" si="0"/>
        <v>96000</v>
      </c>
      <c r="J12" t="s">
        <v>140</v>
      </c>
    </row>
    <row r="13" spans="1:14">
      <c r="A13" s="4" t="s">
        <v>130</v>
      </c>
      <c r="B13" s="4" t="s">
        <v>131</v>
      </c>
      <c r="C13" s="4" t="s">
        <v>132</v>
      </c>
      <c r="D13" s="4" t="s">
        <v>133</v>
      </c>
      <c r="F13" s="4" t="s">
        <v>32</v>
      </c>
      <c r="G13" s="3">
        <v>140000</v>
      </c>
      <c r="H13" s="7">
        <v>0.6</v>
      </c>
      <c r="I13" s="10">
        <f t="shared" si="0"/>
        <v>84000</v>
      </c>
      <c r="J13" t="s">
        <v>134</v>
      </c>
    </row>
    <row r="14" spans="1:14">
      <c r="A14" s="4" t="s">
        <v>121</v>
      </c>
      <c r="B14" s="4" t="s">
        <v>122</v>
      </c>
      <c r="C14" t="s">
        <v>68</v>
      </c>
      <c r="D14" s="4" t="s">
        <v>119</v>
      </c>
      <c r="F14" s="4" t="s">
        <v>8</v>
      </c>
      <c r="G14" s="3">
        <v>130000</v>
      </c>
      <c r="H14" s="7">
        <v>0.6</v>
      </c>
      <c r="I14" s="10">
        <f t="shared" si="0"/>
        <v>78000</v>
      </c>
      <c r="J14" t="s">
        <v>120</v>
      </c>
    </row>
    <row r="15" spans="1:14">
      <c r="A15" s="4" t="s">
        <v>39</v>
      </c>
      <c r="B15" t="s">
        <v>37</v>
      </c>
      <c r="D15" t="s">
        <v>77</v>
      </c>
      <c r="E15" t="s">
        <v>92</v>
      </c>
      <c r="F15" s="4" t="s">
        <v>4</v>
      </c>
      <c r="G15" s="3">
        <v>120000</v>
      </c>
      <c r="H15" s="7">
        <v>0.7</v>
      </c>
      <c r="I15" s="10">
        <f t="shared" si="0"/>
        <v>84000</v>
      </c>
      <c r="J15" t="s">
        <v>78</v>
      </c>
    </row>
    <row r="16" spans="1:14" s="4" customFormat="1">
      <c r="A16" s="4" t="s">
        <v>147</v>
      </c>
      <c r="B16" s="4" t="s">
        <v>148</v>
      </c>
      <c r="C16" s="4" t="s">
        <v>150</v>
      </c>
      <c r="D16" s="4" t="s">
        <v>119</v>
      </c>
      <c r="E16"/>
      <c r="F16" s="4" t="s">
        <v>81</v>
      </c>
      <c r="G16" s="3">
        <v>120000</v>
      </c>
      <c r="H16" s="7">
        <v>0.6</v>
      </c>
      <c r="I16" s="10">
        <f t="shared" si="0"/>
        <v>72000</v>
      </c>
      <c r="J16" t="s">
        <v>149</v>
      </c>
      <c r="K16"/>
      <c r="L16"/>
      <c r="M16"/>
      <c r="N16"/>
    </row>
    <row r="17" spans="1:14">
      <c r="A17" s="4" t="s">
        <v>123</v>
      </c>
      <c r="B17" s="4" t="s">
        <v>43</v>
      </c>
      <c r="C17" t="s">
        <v>68</v>
      </c>
      <c r="D17" s="4" t="s">
        <v>119</v>
      </c>
      <c r="F17" s="4" t="s">
        <v>8</v>
      </c>
      <c r="G17" s="3">
        <v>95000</v>
      </c>
      <c r="H17" s="7">
        <v>0.5</v>
      </c>
      <c r="I17" s="10">
        <f t="shared" si="0"/>
        <v>47500</v>
      </c>
      <c r="J17" t="s">
        <v>120</v>
      </c>
    </row>
    <row r="18" spans="1:14">
      <c r="A18" s="4" t="s">
        <v>64</v>
      </c>
      <c r="B18" t="s">
        <v>55</v>
      </c>
      <c r="C18" t="s">
        <v>65</v>
      </c>
      <c r="D18" t="s">
        <v>70</v>
      </c>
      <c r="F18" s="4" t="s">
        <v>66</v>
      </c>
      <c r="G18" s="3">
        <v>90000</v>
      </c>
      <c r="H18" s="7">
        <v>0.6</v>
      </c>
      <c r="I18" s="10">
        <f t="shared" si="0"/>
        <v>54000</v>
      </c>
      <c r="K18" s="1"/>
      <c r="L18" t="s">
        <v>76</v>
      </c>
      <c r="M18" s="1"/>
      <c r="N18" s="1"/>
    </row>
    <row r="19" spans="1:14">
      <c r="A19" s="4" t="s">
        <v>118</v>
      </c>
      <c r="B19" s="4" t="s">
        <v>43</v>
      </c>
      <c r="C19" t="s">
        <v>68</v>
      </c>
      <c r="D19" s="4" t="s">
        <v>119</v>
      </c>
      <c r="F19" s="4" t="s">
        <v>8</v>
      </c>
      <c r="G19" s="3">
        <v>80000</v>
      </c>
      <c r="H19" s="7">
        <v>0.4</v>
      </c>
      <c r="I19" s="10">
        <f t="shared" si="0"/>
        <v>32000</v>
      </c>
      <c r="J19" t="s">
        <v>120</v>
      </c>
    </row>
    <row r="20" spans="1:14">
      <c r="A20" s="4" t="s">
        <v>141</v>
      </c>
      <c r="B20" s="4" t="s">
        <v>142</v>
      </c>
      <c r="D20" s="4" t="s">
        <v>137</v>
      </c>
      <c r="E20" s="4" t="s">
        <v>146</v>
      </c>
      <c r="F20" s="4" t="s">
        <v>26</v>
      </c>
      <c r="G20" s="3">
        <v>80000</v>
      </c>
      <c r="H20" s="7">
        <v>0.7</v>
      </c>
      <c r="I20" s="10">
        <f t="shared" si="0"/>
        <v>56000</v>
      </c>
      <c r="J20" t="s">
        <v>143</v>
      </c>
    </row>
    <row r="21" spans="1:14">
      <c r="A21" s="4" t="s">
        <v>127</v>
      </c>
      <c r="B21" s="4" t="s">
        <v>128</v>
      </c>
      <c r="C21" t="s">
        <v>68</v>
      </c>
      <c r="D21" s="4" t="s">
        <v>119</v>
      </c>
      <c r="F21" s="4" t="s">
        <v>26</v>
      </c>
      <c r="G21" s="3">
        <v>60000</v>
      </c>
      <c r="H21" s="7">
        <v>0.5</v>
      </c>
      <c r="I21" s="10">
        <f t="shared" si="0"/>
        <v>30000</v>
      </c>
      <c r="J21" t="s">
        <v>129</v>
      </c>
    </row>
    <row r="22" spans="1:14">
      <c r="A22" s="4" t="s">
        <v>80</v>
      </c>
      <c r="B22" t="s">
        <v>82</v>
      </c>
      <c r="C22" t="s">
        <v>98</v>
      </c>
      <c r="D22" t="s">
        <v>34</v>
      </c>
      <c r="E22" t="s">
        <v>101</v>
      </c>
      <c r="F22" s="4" t="s">
        <v>81</v>
      </c>
      <c r="G22" s="3">
        <v>50000</v>
      </c>
      <c r="H22" s="7">
        <v>0.4</v>
      </c>
      <c r="I22" s="10">
        <f t="shared" si="0"/>
        <v>20000</v>
      </c>
    </row>
    <row r="23" spans="1:14">
      <c r="A23" s="4" t="s">
        <v>105</v>
      </c>
      <c r="B23" s="4" t="s">
        <v>37</v>
      </c>
      <c r="D23" s="4" t="s">
        <v>107</v>
      </c>
      <c r="E23" s="4" t="s">
        <v>108</v>
      </c>
      <c r="F23" s="4" t="s">
        <v>4</v>
      </c>
      <c r="G23" s="3">
        <v>30000</v>
      </c>
      <c r="H23" s="7">
        <v>0.5</v>
      </c>
      <c r="I23" s="10">
        <f t="shared" si="0"/>
        <v>15000</v>
      </c>
      <c r="J23" t="s">
        <v>106</v>
      </c>
    </row>
    <row r="24" spans="1:14">
      <c r="A24" s="4" t="s">
        <v>93</v>
      </c>
      <c r="C24" t="s">
        <v>49</v>
      </c>
      <c r="E24" s="4" t="s">
        <v>114</v>
      </c>
      <c r="F24" s="4" t="s">
        <v>8</v>
      </c>
      <c r="G24" s="3">
        <v>25000</v>
      </c>
      <c r="H24" s="7">
        <v>0.55000000000000004</v>
      </c>
      <c r="I24" s="10">
        <f t="shared" si="0"/>
        <v>13750.000000000002</v>
      </c>
    </row>
    <row r="25" spans="1:14">
      <c r="A25" t="s">
        <v>23</v>
      </c>
      <c r="C25" t="s">
        <v>47</v>
      </c>
      <c r="D25" t="s">
        <v>103</v>
      </c>
      <c r="E25" t="s">
        <v>102</v>
      </c>
      <c r="F25" t="s">
        <v>26</v>
      </c>
      <c r="G25" s="3">
        <v>25000</v>
      </c>
      <c r="H25" s="7">
        <v>0.65</v>
      </c>
      <c r="I25" s="10">
        <f t="shared" si="0"/>
        <v>16250</v>
      </c>
      <c r="J25" t="s">
        <v>104</v>
      </c>
    </row>
    <row r="26" spans="1:14">
      <c r="A26" t="s">
        <v>24</v>
      </c>
      <c r="B26" t="s">
        <v>111</v>
      </c>
      <c r="E26" t="s">
        <v>113</v>
      </c>
      <c r="F26" t="s">
        <v>26</v>
      </c>
      <c r="G26" s="3">
        <v>10000</v>
      </c>
      <c r="H26" s="7">
        <v>0.3</v>
      </c>
      <c r="I26" s="10">
        <f t="shared" si="0"/>
        <v>3000</v>
      </c>
      <c r="J26" t="s">
        <v>36</v>
      </c>
    </row>
    <row r="27" spans="1:14">
      <c r="A27" t="s">
        <v>30</v>
      </c>
      <c r="B27" t="s">
        <v>112</v>
      </c>
      <c r="F27" t="s">
        <v>26</v>
      </c>
      <c r="G27" s="3">
        <v>8000</v>
      </c>
      <c r="H27" s="7">
        <v>0.3</v>
      </c>
      <c r="I27" s="10">
        <f t="shared" si="0"/>
        <v>2400</v>
      </c>
      <c r="K27" s="4"/>
      <c r="L27" s="4"/>
      <c r="M27" s="4"/>
      <c r="N27" s="4"/>
    </row>
    <row r="28" spans="1:14">
      <c r="A28" t="s">
        <v>27</v>
      </c>
      <c r="B28" t="s">
        <v>85</v>
      </c>
      <c r="F28" t="s">
        <v>26</v>
      </c>
      <c r="G28" s="3">
        <v>7500</v>
      </c>
      <c r="H28" s="7">
        <v>0.3</v>
      </c>
      <c r="I28" s="10">
        <f t="shared" si="0"/>
        <v>2250</v>
      </c>
    </row>
    <row r="29" spans="1:14">
      <c r="A29" t="s">
        <v>79</v>
      </c>
      <c r="B29" t="s">
        <v>84</v>
      </c>
      <c r="F29" t="s">
        <v>26</v>
      </c>
      <c r="G29" s="3">
        <v>6000</v>
      </c>
      <c r="H29" s="7">
        <v>0.3</v>
      </c>
      <c r="I29" s="10">
        <f t="shared" si="0"/>
        <v>1800</v>
      </c>
      <c r="M29" t="s">
        <v>11</v>
      </c>
    </row>
    <row r="30" spans="1:14">
      <c r="A30" t="s">
        <v>31</v>
      </c>
      <c r="B30" t="s">
        <v>109</v>
      </c>
      <c r="C30" t="s">
        <v>52</v>
      </c>
      <c r="D30" t="s">
        <v>34</v>
      </c>
      <c r="E30" t="s">
        <v>101</v>
      </c>
      <c r="F30" t="s">
        <v>32</v>
      </c>
      <c r="G30" s="3">
        <v>6000</v>
      </c>
      <c r="H30" s="7">
        <v>0.8</v>
      </c>
      <c r="I30" s="10">
        <f t="shared" si="0"/>
        <v>4800</v>
      </c>
      <c r="M30" t="s">
        <v>12</v>
      </c>
      <c r="N30">
        <f>COUNTIF(D13:D1012,"*D*")+COUNTIF(D13:D1012,"DD*")+COUNTIF(D13:D1012,"DDD")</f>
        <v>0</v>
      </c>
    </row>
    <row r="31" spans="1:14">
      <c r="A31" s="4" t="s">
        <v>67</v>
      </c>
      <c r="B31" t="s">
        <v>55</v>
      </c>
      <c r="C31" t="s">
        <v>68</v>
      </c>
      <c r="D31" t="s">
        <v>70</v>
      </c>
      <c r="E31" t="s">
        <v>117</v>
      </c>
      <c r="F31" s="4" t="s">
        <v>71</v>
      </c>
      <c r="G31" s="3">
        <v>5500</v>
      </c>
      <c r="H31" s="7">
        <v>0.9</v>
      </c>
      <c r="I31" s="10">
        <f t="shared" si="0"/>
        <v>4950</v>
      </c>
      <c r="M31" t="s">
        <v>13</v>
      </c>
      <c r="N31">
        <f>COUNTIF(D13:D112,"*X*")+COUNTIF(D13:D112,"XX*")+COUNTIF(D13:D1012,"XXX")</f>
        <v>0</v>
      </c>
    </row>
    <row r="32" spans="1:14">
      <c r="A32" t="s">
        <v>25</v>
      </c>
      <c r="B32" t="s">
        <v>83</v>
      </c>
      <c r="F32" t="s">
        <v>26</v>
      </c>
      <c r="G32" s="3">
        <v>5000</v>
      </c>
      <c r="H32" s="7">
        <v>0.3</v>
      </c>
      <c r="I32" s="10">
        <f t="shared" si="0"/>
        <v>1500</v>
      </c>
    </row>
    <row r="33" spans="1:14">
      <c r="A33" t="s">
        <v>28</v>
      </c>
      <c r="B33" t="s">
        <v>110</v>
      </c>
      <c r="F33" t="s">
        <v>26</v>
      </c>
      <c r="G33" s="3">
        <v>5000</v>
      </c>
      <c r="H33" s="7">
        <v>0.3</v>
      </c>
      <c r="I33" s="10">
        <f t="shared" si="0"/>
        <v>1500</v>
      </c>
      <c r="J33" t="s">
        <v>36</v>
      </c>
      <c r="M33" t="s">
        <v>14</v>
      </c>
      <c r="N33">
        <f>COUNTIF(D13:D112,"*F*")+COUNTIF(D13:D112,"FF*")+COUNTIF(D13:D1012,"FFF")</f>
        <v>0</v>
      </c>
    </row>
    <row r="34" spans="1:14">
      <c r="A34" t="s">
        <v>29</v>
      </c>
      <c r="B34" t="s">
        <v>110</v>
      </c>
      <c r="F34" t="s">
        <v>26</v>
      </c>
      <c r="G34" s="3">
        <v>5000</v>
      </c>
      <c r="H34" s="7">
        <v>0.3</v>
      </c>
      <c r="I34" s="10">
        <f t="shared" si="0"/>
        <v>1500</v>
      </c>
      <c r="J34" t="s">
        <v>36</v>
      </c>
      <c r="M34" t="s">
        <v>15</v>
      </c>
      <c r="N34">
        <f>COUNTIF(D13:D112,"*R*")+COUNTIF(D13:D112,"RR*")+COUNTIF(D13:D1012,"RRR")</f>
        <v>6</v>
      </c>
    </row>
    <row r="35" spans="1:14">
      <c r="A35" s="4" t="s">
        <v>48</v>
      </c>
      <c r="C35" t="s">
        <v>49</v>
      </c>
      <c r="E35" t="s">
        <v>114</v>
      </c>
      <c r="F35" s="4" t="s">
        <v>32</v>
      </c>
      <c r="G35" s="3">
        <v>5000</v>
      </c>
      <c r="H35" s="7">
        <v>0.8</v>
      </c>
      <c r="I35" s="10">
        <f t="shared" si="0"/>
        <v>4000</v>
      </c>
    </row>
    <row r="36" spans="1:14">
      <c r="A36" s="4" t="s">
        <v>40</v>
      </c>
      <c r="B36" t="s">
        <v>41</v>
      </c>
      <c r="C36" t="s">
        <v>38</v>
      </c>
      <c r="D36" t="s">
        <v>75</v>
      </c>
      <c r="F36" s="4" t="s">
        <v>4</v>
      </c>
      <c r="G36" s="3">
        <v>1700</v>
      </c>
      <c r="H36" s="7">
        <v>0.1</v>
      </c>
      <c r="I36" s="10">
        <f t="shared" si="0"/>
        <v>170</v>
      </c>
    </row>
    <row r="37" spans="1:14">
      <c r="A37" s="4" t="s">
        <v>42</v>
      </c>
      <c r="B37" t="s">
        <v>43</v>
      </c>
      <c r="F37" s="4" t="s">
        <v>8</v>
      </c>
      <c r="G37" s="3">
        <v>1000</v>
      </c>
      <c r="H37" s="7">
        <v>0.8</v>
      </c>
      <c r="I37" s="10">
        <f t="shared" si="0"/>
        <v>800</v>
      </c>
      <c r="J37" t="s">
        <v>44</v>
      </c>
      <c r="M37" t="s">
        <v>10</v>
      </c>
      <c r="N37">
        <f>SUM(N30:N36)</f>
        <v>6</v>
      </c>
    </row>
    <row r="38" spans="1:14">
      <c r="A38" s="4" t="s">
        <v>72</v>
      </c>
      <c r="B38" t="s">
        <v>55</v>
      </c>
      <c r="C38" t="s">
        <v>73</v>
      </c>
      <c r="D38" t="s">
        <v>70</v>
      </c>
      <c r="E38" t="s">
        <v>117</v>
      </c>
      <c r="F38" s="4" t="s">
        <v>71</v>
      </c>
      <c r="G38" s="3">
        <v>1000</v>
      </c>
      <c r="H38" s="7">
        <v>0.9</v>
      </c>
      <c r="I38" s="10">
        <f t="shared" si="0"/>
        <v>900</v>
      </c>
    </row>
    <row r="39" spans="1:14">
      <c r="A39" s="4" t="s">
        <v>74</v>
      </c>
      <c r="B39" t="s">
        <v>55</v>
      </c>
      <c r="D39" t="s">
        <v>70</v>
      </c>
      <c r="E39" t="s">
        <v>117</v>
      </c>
      <c r="F39" s="4" t="s">
        <v>5</v>
      </c>
      <c r="G39" s="3">
        <v>900</v>
      </c>
      <c r="H39" s="7">
        <v>0.9</v>
      </c>
      <c r="I39" s="10">
        <f t="shared" si="0"/>
        <v>810</v>
      </c>
    </row>
    <row r="40" spans="1:14">
      <c r="A40" s="4" t="s">
        <v>33</v>
      </c>
      <c r="B40" s="4" t="s">
        <v>53</v>
      </c>
      <c r="C40" s="4" t="s">
        <v>51</v>
      </c>
      <c r="D40" s="4" t="s">
        <v>34</v>
      </c>
      <c r="E40" t="s">
        <v>101</v>
      </c>
      <c r="F40" s="4" t="s">
        <v>4</v>
      </c>
      <c r="G40" s="5">
        <v>700</v>
      </c>
      <c r="H40" s="8">
        <v>0.7</v>
      </c>
      <c r="I40" s="10">
        <f t="shared" si="0"/>
        <v>489.99999999999994</v>
      </c>
      <c r="J40" s="4" t="s">
        <v>35</v>
      </c>
    </row>
    <row r="41" spans="1:14">
      <c r="A41" s="4" t="s">
        <v>151</v>
      </c>
      <c r="B41" s="4" t="s">
        <v>53</v>
      </c>
      <c r="C41" s="4" t="s">
        <v>38</v>
      </c>
      <c r="D41" s="4" t="s">
        <v>34</v>
      </c>
      <c r="E41" s="4" t="s">
        <v>101</v>
      </c>
      <c r="F41" s="4" t="s">
        <v>4</v>
      </c>
      <c r="G41" s="3">
        <v>150</v>
      </c>
      <c r="H41" s="7">
        <v>0.25</v>
      </c>
      <c r="I41" s="10">
        <f t="shared" si="0"/>
        <v>37.5</v>
      </c>
      <c r="J41" t="s">
        <v>35</v>
      </c>
    </row>
  </sheetData>
  <sortState ref="A1:N40">
    <sortCondition descending="1" ref="G1:G4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2017-10-24T15:40:09Z</dcterms:created>
  <dcterms:modified xsi:type="dcterms:W3CDTF">2022-10-09T08:43:05Z</dcterms:modified>
</cp:coreProperties>
</file>