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0" yWindow="460" windowWidth="28800" windowHeight="17540" tabRatio="500"/>
  </bookViews>
  <sheets>
    <sheet name="Hab populations" sheetId="2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13" i="2" l="1"/>
  <c r="I2" i="2"/>
  <c r="I3" i="2"/>
  <c r="I4" i="2"/>
  <c r="I5" i="2"/>
  <c r="I6" i="2"/>
  <c r="I7" i="2"/>
  <c r="I8" i="2"/>
  <c r="I9" i="2"/>
  <c r="I10" i="2"/>
  <c r="I11" i="2"/>
  <c r="I12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L8" i="2"/>
  <c r="N24" i="2"/>
  <c r="N23" i="2"/>
  <c r="N21" i="2"/>
  <c r="N20" i="2"/>
  <c r="N27" i="2"/>
  <c r="L5" i="2"/>
</calcChain>
</file>

<file path=xl/sharedStrings.xml><?xml version="1.0" encoding="utf-8"?>
<sst xmlns="http://schemas.openxmlformats.org/spreadsheetml/2006/main" count="159" uniqueCount="118">
  <si>
    <t>Location</t>
  </si>
  <si>
    <t>Hab</t>
  </si>
  <si>
    <t>Population</t>
  </si>
  <si>
    <t>Type</t>
  </si>
  <si>
    <t>Beehive</t>
  </si>
  <si>
    <t>Tin Can</t>
  </si>
  <si>
    <t>Total population:</t>
  </si>
  <si>
    <t>Comment</t>
  </si>
  <si>
    <t>Dome</t>
  </si>
  <si>
    <t>Capital</t>
  </si>
  <si>
    <t>total</t>
  </si>
  <si>
    <t>SENATE COMPOSITION (INCOMPLETE)</t>
  </si>
  <si>
    <t>Determinist (D)</t>
  </si>
  <si>
    <t>Expansionist (X)</t>
  </si>
  <si>
    <t>Reformist (F)</t>
  </si>
  <si>
    <t>Reclaimer (R )</t>
  </si>
  <si>
    <t>Sport Team</t>
  </si>
  <si>
    <t>Valles New Shanghai</t>
  </si>
  <si>
    <t>Noctis Qianjiao</t>
  </si>
  <si>
    <t>Elysium City</t>
  </si>
  <si>
    <t>Pavonis City</t>
  </si>
  <si>
    <t>Space Elevator</t>
  </si>
  <si>
    <t>New Dazhai</t>
  </si>
  <si>
    <t>Ashoka</t>
  </si>
  <si>
    <t>Korolev</t>
  </si>
  <si>
    <t>Chamberlin</t>
  </si>
  <si>
    <t>Crater</t>
  </si>
  <si>
    <t>Burroughs</t>
  </si>
  <si>
    <t>Curie</t>
  </si>
  <si>
    <t>Escorial</t>
  </si>
  <si>
    <t>Littleton</t>
  </si>
  <si>
    <t>Burton Point</t>
  </si>
  <si>
    <t>Bubble Town</t>
  </si>
  <si>
    <t>Khlun Luk Him</t>
  </si>
  <si>
    <t>Sirenum</t>
  </si>
  <si>
    <t>Mine</t>
  </si>
  <si>
    <t>Terraforming camp</t>
  </si>
  <si>
    <t>Hellas Plaintia</t>
  </si>
  <si>
    <t>Movement</t>
  </si>
  <si>
    <t>Radennitia</t>
  </si>
  <si>
    <t>Cipango</t>
  </si>
  <si>
    <t>Marineris?</t>
  </si>
  <si>
    <t>Pilsener City</t>
  </si>
  <si>
    <t>Marineris</t>
  </si>
  <si>
    <t>Japanese</t>
  </si>
  <si>
    <t>Major Influencers</t>
  </si>
  <si>
    <t>Experia</t>
  </si>
  <si>
    <t>Movement, TTO</t>
  </si>
  <si>
    <t>Ma'adim Valis</t>
  </si>
  <si>
    <t>Pathfinder</t>
  </si>
  <si>
    <t>PIA</t>
  </si>
  <si>
    <t>Fa Jing</t>
  </si>
  <si>
    <t>Direct Action</t>
  </si>
  <si>
    <t>S/Sirenum</t>
  </si>
  <si>
    <t>Pontes</t>
  </si>
  <si>
    <t>Orbit</t>
  </si>
  <si>
    <t>O'Neill</t>
  </si>
  <si>
    <t>Progress</t>
  </si>
  <si>
    <t>Deimos</t>
  </si>
  <si>
    <t>Cole</t>
  </si>
  <si>
    <t>Phobos</t>
  </si>
  <si>
    <t>Cognite</t>
  </si>
  <si>
    <t>Consortiium</t>
  </si>
  <si>
    <t>Pavonis Mons</t>
  </si>
  <si>
    <t>McClintock</t>
  </si>
  <si>
    <t>Ecologene</t>
  </si>
  <si>
    <t>Living Sarcophagus</t>
  </si>
  <si>
    <t>Lu Xing</t>
  </si>
  <si>
    <t>Prosperity Group</t>
  </si>
  <si>
    <t>Source</t>
  </si>
  <si>
    <t>SW127</t>
  </si>
  <si>
    <t>Torus</t>
  </si>
  <si>
    <t>Ptah</t>
  </si>
  <si>
    <t>Skinasthesia</t>
  </si>
  <si>
    <t>Viriditas</t>
  </si>
  <si>
    <t>Sielupankki</t>
  </si>
  <si>
    <t>Note: 200M on surface, 20M on orbit</t>
  </si>
  <si>
    <t>Out There</t>
  </si>
  <si>
    <t>Regional capital</t>
  </si>
  <si>
    <t>Agassiz</t>
  </si>
  <si>
    <t>Norwilliam</t>
  </si>
  <si>
    <t>Dome-Beehive</t>
  </si>
  <si>
    <t>Williams Crater</t>
  </si>
  <si>
    <t>S/Chamberlin crater</t>
  </si>
  <si>
    <t>S/Agassiz Crater</t>
  </si>
  <si>
    <t>S/Burroughs Crater</t>
  </si>
  <si>
    <t>Region</t>
  </si>
  <si>
    <t>VNS 1-100</t>
  </si>
  <si>
    <t>NQ 1-40</t>
  </si>
  <si>
    <t>EC 1-20</t>
  </si>
  <si>
    <t>PC 1-3</t>
  </si>
  <si>
    <t>ND 1-2</t>
  </si>
  <si>
    <t>RD</t>
  </si>
  <si>
    <t>Pathfinder City</t>
  </si>
  <si>
    <t>Citizens %</t>
  </si>
  <si>
    <t>Total citizens:</t>
  </si>
  <si>
    <t>CitPop</t>
  </si>
  <si>
    <t>Consortium, League</t>
  </si>
  <si>
    <t>Prosperity Group, IWA</t>
  </si>
  <si>
    <t>PHO 1-3</t>
  </si>
  <si>
    <t>PRO 1-4</t>
  </si>
  <si>
    <t>SIR</t>
  </si>
  <si>
    <t>ASH</t>
  </si>
  <si>
    <t>SW123</t>
  </si>
  <si>
    <r>
      <t xml:space="preserve">Spa. </t>
    </r>
    <r>
      <rPr>
        <b/>
        <sz val="12"/>
        <color theme="1"/>
        <rFont val="Calibri"/>
        <family val="2"/>
        <scheme val="minor"/>
      </rPr>
      <t>Official population figures are way off</t>
    </r>
  </si>
  <si>
    <t>Meltwater</t>
  </si>
  <si>
    <t>Ice business</t>
  </si>
  <si>
    <t>EP Meltwater</t>
  </si>
  <si>
    <t>HEL 8</t>
  </si>
  <si>
    <t>S/SE of Burton Crater</t>
  </si>
  <si>
    <t>N</t>
  </si>
  <si>
    <t>N/Korolev Crater</t>
  </si>
  <si>
    <t>N/Littleton Crater</t>
  </si>
  <si>
    <t>KOR</t>
  </si>
  <si>
    <t>MAA</t>
  </si>
  <si>
    <t>TTO</t>
  </si>
  <si>
    <t>ORB 1</t>
  </si>
  <si>
    <t>ORB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</si>
</sst>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9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RowHeight="15" x14ac:dyDescent="0"/>
  <cols>
    <col min="1" max="1" width="17.83203125" customWidth="1"/>
    <col min="2" max="2" width="19.5" customWidth="1"/>
    <col min="3" max="3" width="20.33203125" customWidth="1"/>
    <col min="4" max="4" width="8.5" customWidth="1"/>
    <col min="5" max="5" width="17" customWidth="1"/>
    <col min="6" max="6" width="19.6640625" customWidth="1"/>
    <col min="7" max="7" width="11.6640625" style="3" bestFit="1" customWidth="1"/>
    <col min="8" max="8" width="6.1640625" style="7" customWidth="1"/>
    <col min="9" max="9" width="9.6640625" style="10" customWidth="1"/>
    <col min="13" max="13" width="14.83203125" customWidth="1"/>
    <col min="14" max="14" width="7.33203125" customWidth="1"/>
  </cols>
  <sheetData>
    <row r="1" spans="1:14" s="1" customFormat="1">
      <c r="A1" s="1" t="s">
        <v>1</v>
      </c>
      <c r="B1" s="1" t="s">
        <v>0</v>
      </c>
      <c r="C1" s="1" t="s">
        <v>45</v>
      </c>
      <c r="D1" s="1" t="s">
        <v>69</v>
      </c>
      <c r="E1" s="1" t="s">
        <v>86</v>
      </c>
      <c r="F1" s="1" t="s">
        <v>3</v>
      </c>
      <c r="G1" s="2" t="s">
        <v>2</v>
      </c>
      <c r="H1" s="6" t="s">
        <v>94</v>
      </c>
      <c r="I1" s="9" t="s">
        <v>96</v>
      </c>
      <c r="J1" s="1" t="s">
        <v>7</v>
      </c>
      <c r="K1" s="1" t="s">
        <v>16</v>
      </c>
    </row>
    <row r="2" spans="1:14" s="1" customFormat="1">
      <c r="A2" s="1" t="s">
        <v>17</v>
      </c>
      <c r="B2" s="1" t="s">
        <v>43</v>
      </c>
      <c r="C2" s="1" t="s">
        <v>97</v>
      </c>
      <c r="E2" s="1" t="s">
        <v>87</v>
      </c>
      <c r="F2" s="1" t="s">
        <v>8</v>
      </c>
      <c r="G2" s="2">
        <v>37000000</v>
      </c>
      <c r="H2" s="6">
        <v>0.4</v>
      </c>
      <c r="I2" s="10">
        <f t="shared" ref="I2:I30" si="0">G2*H2</f>
        <v>14800000</v>
      </c>
      <c r="J2" s="1" t="s">
        <v>9</v>
      </c>
    </row>
    <row r="3" spans="1:14">
      <c r="A3" t="s">
        <v>18</v>
      </c>
      <c r="C3" t="s">
        <v>115</v>
      </c>
      <c r="E3" t="s">
        <v>88</v>
      </c>
      <c r="F3" t="s">
        <v>8</v>
      </c>
      <c r="G3" s="3">
        <v>13000000</v>
      </c>
      <c r="H3" s="7">
        <v>0.45</v>
      </c>
      <c r="I3" s="10">
        <f t="shared" si="0"/>
        <v>5850000</v>
      </c>
    </row>
    <row r="4" spans="1:14">
      <c r="A4" t="s">
        <v>19</v>
      </c>
      <c r="C4" t="s">
        <v>46</v>
      </c>
      <c r="E4" t="s">
        <v>89</v>
      </c>
      <c r="F4" t="s">
        <v>8</v>
      </c>
      <c r="G4" s="3">
        <v>9100000</v>
      </c>
      <c r="H4" s="7">
        <v>0.4</v>
      </c>
      <c r="I4" s="10">
        <f t="shared" si="0"/>
        <v>3640000</v>
      </c>
      <c r="L4" t="s">
        <v>6</v>
      </c>
    </row>
    <row r="5" spans="1:14">
      <c r="A5" s="4" t="s">
        <v>57</v>
      </c>
      <c r="B5" t="s">
        <v>58</v>
      </c>
      <c r="C5" t="s">
        <v>62</v>
      </c>
      <c r="E5" t="s">
        <v>100</v>
      </c>
      <c r="F5" s="4" t="s">
        <v>59</v>
      </c>
      <c r="G5" s="3">
        <v>8500000</v>
      </c>
      <c r="H5" s="7">
        <v>0.25</v>
      </c>
      <c r="I5" s="10">
        <f t="shared" si="0"/>
        <v>2125000</v>
      </c>
      <c r="L5" s="3">
        <f>SUM(G1:G124)</f>
        <v>72638300</v>
      </c>
      <c r="N5" s="3"/>
    </row>
    <row r="6" spans="1:14">
      <c r="A6" s="4" t="s">
        <v>60</v>
      </c>
      <c r="B6" t="s">
        <v>60</v>
      </c>
      <c r="C6" t="s">
        <v>61</v>
      </c>
      <c r="E6" t="s">
        <v>99</v>
      </c>
      <c r="F6" s="4" t="s">
        <v>4</v>
      </c>
      <c r="G6" s="3">
        <v>3000000</v>
      </c>
      <c r="H6" s="7">
        <v>0.25</v>
      </c>
      <c r="I6" s="10">
        <f t="shared" si="0"/>
        <v>750000</v>
      </c>
    </row>
    <row r="7" spans="1:14">
      <c r="A7" t="s">
        <v>20</v>
      </c>
      <c r="B7" t="s">
        <v>63</v>
      </c>
      <c r="C7" t="s">
        <v>50</v>
      </c>
      <c r="E7" t="s">
        <v>90</v>
      </c>
      <c r="F7" t="s">
        <v>8</v>
      </c>
      <c r="G7" s="3">
        <v>1000000</v>
      </c>
      <c r="H7" s="7">
        <v>0.35</v>
      </c>
      <c r="I7" s="10">
        <f t="shared" si="0"/>
        <v>350000</v>
      </c>
      <c r="J7" t="s">
        <v>21</v>
      </c>
      <c r="L7" t="s">
        <v>95</v>
      </c>
    </row>
    <row r="8" spans="1:14">
      <c r="A8" t="s">
        <v>22</v>
      </c>
      <c r="C8" t="s">
        <v>51</v>
      </c>
      <c r="E8" t="s">
        <v>91</v>
      </c>
      <c r="F8" t="s">
        <v>8</v>
      </c>
      <c r="G8" s="3">
        <v>350000</v>
      </c>
      <c r="H8" s="7">
        <v>0.25</v>
      </c>
      <c r="I8" s="10">
        <f t="shared" si="0"/>
        <v>87500</v>
      </c>
      <c r="L8" s="3">
        <f>SUM(I2:I124)</f>
        <v>27969370</v>
      </c>
    </row>
    <row r="9" spans="1:14">
      <c r="A9" s="4" t="s">
        <v>54</v>
      </c>
      <c r="B9" t="s">
        <v>55</v>
      </c>
      <c r="E9" t="s">
        <v>116</v>
      </c>
      <c r="F9" s="4" t="s">
        <v>56</v>
      </c>
      <c r="G9" s="3">
        <v>300000</v>
      </c>
      <c r="H9" s="7">
        <v>0.45</v>
      </c>
      <c r="I9" s="10">
        <f t="shared" si="0"/>
        <v>135000</v>
      </c>
    </row>
    <row r="10" spans="1:14">
      <c r="A10" s="4" t="s">
        <v>39</v>
      </c>
      <c r="B10" t="s">
        <v>37</v>
      </c>
      <c r="D10" t="s">
        <v>77</v>
      </c>
      <c r="E10" t="s">
        <v>92</v>
      </c>
      <c r="F10" s="4" t="s">
        <v>4</v>
      </c>
      <c r="G10" s="3">
        <v>120000</v>
      </c>
      <c r="H10" s="7">
        <v>0.7</v>
      </c>
      <c r="I10" s="10">
        <f t="shared" si="0"/>
        <v>84000</v>
      </c>
      <c r="J10" t="s">
        <v>78</v>
      </c>
    </row>
    <row r="11" spans="1:14" s="1" customFormat="1">
      <c r="A11" s="4" t="s">
        <v>64</v>
      </c>
      <c r="B11" t="s">
        <v>55</v>
      </c>
      <c r="C11" t="s">
        <v>65</v>
      </c>
      <c r="D11" t="s">
        <v>70</v>
      </c>
      <c r="E11"/>
      <c r="F11" s="4" t="s">
        <v>66</v>
      </c>
      <c r="G11" s="3">
        <v>90000</v>
      </c>
      <c r="H11" s="7">
        <v>0.6</v>
      </c>
      <c r="I11" s="10">
        <f t="shared" si="0"/>
        <v>54000</v>
      </c>
      <c r="J11"/>
      <c r="L11" t="s">
        <v>76</v>
      </c>
    </row>
    <row r="12" spans="1:14">
      <c r="A12" s="4" t="s">
        <v>80</v>
      </c>
      <c r="B12" t="s">
        <v>82</v>
      </c>
      <c r="C12" t="s">
        <v>98</v>
      </c>
      <c r="D12" t="s">
        <v>34</v>
      </c>
      <c r="E12" t="s">
        <v>101</v>
      </c>
      <c r="F12" s="4" t="s">
        <v>81</v>
      </c>
      <c r="G12" s="3">
        <v>30000</v>
      </c>
      <c r="H12" s="7">
        <v>0.6</v>
      </c>
      <c r="I12" s="10">
        <f t="shared" si="0"/>
        <v>18000</v>
      </c>
    </row>
    <row r="13" spans="1:14">
      <c r="A13" s="4" t="s">
        <v>105</v>
      </c>
      <c r="B13" s="4" t="s">
        <v>37</v>
      </c>
      <c r="D13" s="4" t="s">
        <v>107</v>
      </c>
      <c r="E13" s="4" t="s">
        <v>108</v>
      </c>
      <c r="F13" s="4" t="s">
        <v>4</v>
      </c>
      <c r="G13" s="3">
        <v>30000</v>
      </c>
      <c r="H13" s="7">
        <v>0.5</v>
      </c>
      <c r="I13" s="10">
        <f t="shared" si="0"/>
        <v>15000</v>
      </c>
      <c r="J13" t="s">
        <v>106</v>
      </c>
    </row>
    <row r="14" spans="1:14">
      <c r="A14" s="4" t="s">
        <v>93</v>
      </c>
      <c r="C14" t="s">
        <v>49</v>
      </c>
      <c r="E14" s="4" t="s">
        <v>114</v>
      </c>
      <c r="F14" s="4" t="s">
        <v>8</v>
      </c>
      <c r="G14" s="3">
        <v>25000</v>
      </c>
      <c r="H14" s="7">
        <v>0.55000000000000004</v>
      </c>
      <c r="I14" s="10">
        <f t="shared" si="0"/>
        <v>13750.000000000002</v>
      </c>
    </row>
    <row r="15" spans="1:14">
      <c r="A15" t="s">
        <v>23</v>
      </c>
      <c r="C15" t="s">
        <v>47</v>
      </c>
      <c r="D15" t="s">
        <v>103</v>
      </c>
      <c r="E15" t="s">
        <v>102</v>
      </c>
      <c r="F15" t="s">
        <v>26</v>
      </c>
      <c r="G15" s="3">
        <v>25000</v>
      </c>
      <c r="H15" s="7">
        <v>0.65</v>
      </c>
      <c r="I15" s="10">
        <f t="shared" si="0"/>
        <v>16250</v>
      </c>
      <c r="J15" t="s">
        <v>104</v>
      </c>
    </row>
    <row r="16" spans="1:14" s="4" customFormat="1">
      <c r="A16" t="s">
        <v>24</v>
      </c>
      <c r="B16" t="s">
        <v>111</v>
      </c>
      <c r="C16"/>
      <c r="D16"/>
      <c r="E16" t="s">
        <v>113</v>
      </c>
      <c r="F16" t="s">
        <v>26</v>
      </c>
      <c r="G16" s="3">
        <v>10000</v>
      </c>
      <c r="H16" s="7">
        <v>0.3</v>
      </c>
      <c r="I16" s="10">
        <f t="shared" si="0"/>
        <v>3000</v>
      </c>
      <c r="J16" t="s">
        <v>36</v>
      </c>
      <c r="K16"/>
      <c r="L16"/>
      <c r="M16"/>
      <c r="N16"/>
    </row>
    <row r="17" spans="1:14">
      <c r="A17" t="s">
        <v>30</v>
      </c>
      <c r="B17" t="s">
        <v>112</v>
      </c>
      <c r="F17" t="s">
        <v>26</v>
      </c>
      <c r="G17" s="3">
        <v>8000</v>
      </c>
      <c r="H17" s="7">
        <v>0.3</v>
      </c>
      <c r="I17" s="10">
        <f t="shared" si="0"/>
        <v>2400</v>
      </c>
      <c r="K17" s="4"/>
      <c r="L17" s="4"/>
      <c r="M17" s="4"/>
      <c r="N17" s="4"/>
    </row>
    <row r="18" spans="1:14">
      <c r="A18" t="s">
        <v>27</v>
      </c>
      <c r="B18" t="s">
        <v>85</v>
      </c>
      <c r="F18" t="s">
        <v>26</v>
      </c>
      <c r="G18" s="3">
        <v>7500</v>
      </c>
      <c r="H18" s="7">
        <v>0.3</v>
      </c>
      <c r="I18" s="10">
        <f t="shared" si="0"/>
        <v>2250</v>
      </c>
    </row>
    <row r="19" spans="1:14">
      <c r="A19" t="s">
        <v>79</v>
      </c>
      <c r="B19" t="s">
        <v>84</v>
      </c>
      <c r="F19" t="s">
        <v>26</v>
      </c>
      <c r="G19" s="3">
        <v>6000</v>
      </c>
      <c r="H19" s="7">
        <v>0.3</v>
      </c>
      <c r="I19" s="10">
        <f t="shared" si="0"/>
        <v>1800</v>
      </c>
      <c r="M19" t="s">
        <v>11</v>
      </c>
    </row>
    <row r="20" spans="1:14">
      <c r="A20" t="s">
        <v>31</v>
      </c>
      <c r="B20" t="s">
        <v>109</v>
      </c>
      <c r="C20" t="s">
        <v>52</v>
      </c>
      <c r="D20" t="s">
        <v>34</v>
      </c>
      <c r="E20" t="s">
        <v>101</v>
      </c>
      <c r="F20" t="s">
        <v>32</v>
      </c>
      <c r="G20" s="3">
        <v>6000</v>
      </c>
      <c r="H20" s="7">
        <v>0.8</v>
      </c>
      <c r="I20" s="10">
        <f t="shared" si="0"/>
        <v>4800</v>
      </c>
      <c r="M20" t="s">
        <v>12</v>
      </c>
      <c r="N20">
        <f>COUNTIF(D3:D1002,"*D*")+COUNTIF(D3:D1002,"DD*")+COUNTIF(D3:D1002,"DDD")</f>
        <v>0</v>
      </c>
    </row>
    <row r="21" spans="1:14">
      <c r="A21" s="4" t="s">
        <v>67</v>
      </c>
      <c r="B21" t="s">
        <v>55</v>
      </c>
      <c r="C21" t="s">
        <v>68</v>
      </c>
      <c r="D21" t="s">
        <v>70</v>
      </c>
      <c r="E21" t="s">
        <v>117</v>
      </c>
      <c r="F21" s="4" t="s">
        <v>71</v>
      </c>
      <c r="G21" s="3">
        <v>5500</v>
      </c>
      <c r="H21" s="7">
        <v>0.9</v>
      </c>
      <c r="I21" s="10">
        <f t="shared" si="0"/>
        <v>4950</v>
      </c>
      <c r="M21" t="s">
        <v>13</v>
      </c>
      <c r="N21">
        <f>COUNTIF(D3:D102,"*X*")+COUNTIF(D3:D102,"XX*")+COUNTIF(D3:D1002,"XXX")</f>
        <v>0</v>
      </c>
    </row>
    <row r="22" spans="1:14">
      <c r="A22" t="s">
        <v>25</v>
      </c>
      <c r="B22" t="s">
        <v>83</v>
      </c>
      <c r="F22" t="s">
        <v>26</v>
      </c>
      <c r="G22" s="3">
        <v>5000</v>
      </c>
      <c r="H22" s="7">
        <v>0.3</v>
      </c>
      <c r="I22" s="10">
        <f t="shared" si="0"/>
        <v>1500</v>
      </c>
    </row>
    <row r="23" spans="1:14">
      <c r="A23" t="s">
        <v>28</v>
      </c>
      <c r="B23" t="s">
        <v>110</v>
      </c>
      <c r="F23" t="s">
        <v>26</v>
      </c>
      <c r="G23" s="3">
        <v>5000</v>
      </c>
      <c r="H23" s="7">
        <v>0.3</v>
      </c>
      <c r="I23" s="10">
        <f t="shared" si="0"/>
        <v>1500</v>
      </c>
      <c r="J23" t="s">
        <v>36</v>
      </c>
      <c r="M23" t="s">
        <v>14</v>
      </c>
      <c r="N23">
        <f>COUNTIF(D3:D102,"*F*")+COUNTIF(D3:D102,"FF*")+COUNTIF(D3:D1002,"FFF")</f>
        <v>0</v>
      </c>
    </row>
    <row r="24" spans="1:14">
      <c r="A24" t="s">
        <v>29</v>
      </c>
      <c r="B24" t="s">
        <v>110</v>
      </c>
      <c r="F24" t="s">
        <v>26</v>
      </c>
      <c r="G24" s="3">
        <v>5000</v>
      </c>
      <c r="H24" s="7">
        <v>0.3</v>
      </c>
      <c r="I24" s="10">
        <f t="shared" si="0"/>
        <v>1500</v>
      </c>
      <c r="J24" t="s">
        <v>36</v>
      </c>
      <c r="M24" t="s">
        <v>15</v>
      </c>
      <c r="N24">
        <f>COUNTIF(D3:D102,"*R*")+COUNTIF(D3:D102,"RR*")+COUNTIF(D3:D1002,"RRR")</f>
        <v>5</v>
      </c>
    </row>
    <row r="25" spans="1:14">
      <c r="A25" s="4" t="s">
        <v>48</v>
      </c>
      <c r="C25" t="s">
        <v>49</v>
      </c>
      <c r="E25" t="s">
        <v>114</v>
      </c>
      <c r="F25" s="4" t="s">
        <v>32</v>
      </c>
      <c r="G25" s="3">
        <v>5000</v>
      </c>
      <c r="H25" s="7">
        <v>0.8</v>
      </c>
      <c r="I25" s="10">
        <f t="shared" si="0"/>
        <v>4000</v>
      </c>
    </row>
    <row r="26" spans="1:14">
      <c r="A26" s="4" t="s">
        <v>40</v>
      </c>
      <c r="B26" t="s">
        <v>41</v>
      </c>
      <c r="C26" t="s">
        <v>38</v>
      </c>
      <c r="D26" t="s">
        <v>75</v>
      </c>
      <c r="F26" s="4" t="s">
        <v>4</v>
      </c>
      <c r="G26" s="3">
        <v>1700</v>
      </c>
      <c r="H26" s="7">
        <v>0.1</v>
      </c>
      <c r="I26" s="10">
        <f t="shared" si="0"/>
        <v>170</v>
      </c>
    </row>
    <row r="27" spans="1:14">
      <c r="A27" s="4" t="s">
        <v>42</v>
      </c>
      <c r="B27" t="s">
        <v>43</v>
      </c>
      <c r="F27" s="4" t="s">
        <v>8</v>
      </c>
      <c r="G27" s="3">
        <v>1000</v>
      </c>
      <c r="H27" s="7">
        <v>0.8</v>
      </c>
      <c r="I27" s="10">
        <f t="shared" si="0"/>
        <v>800</v>
      </c>
      <c r="J27" t="s">
        <v>44</v>
      </c>
      <c r="M27" t="s">
        <v>10</v>
      </c>
      <c r="N27">
        <f>SUM(N20:N26)</f>
        <v>5</v>
      </c>
    </row>
    <row r="28" spans="1:14">
      <c r="A28" s="4" t="s">
        <v>72</v>
      </c>
      <c r="B28" t="s">
        <v>55</v>
      </c>
      <c r="C28" t="s">
        <v>73</v>
      </c>
      <c r="D28" t="s">
        <v>70</v>
      </c>
      <c r="E28" t="s">
        <v>117</v>
      </c>
      <c r="F28" s="4" t="s">
        <v>71</v>
      </c>
      <c r="G28" s="3">
        <v>1000</v>
      </c>
      <c r="H28" s="7">
        <v>0.9</v>
      </c>
      <c r="I28" s="10">
        <f t="shared" si="0"/>
        <v>900</v>
      </c>
    </row>
    <row r="29" spans="1:14">
      <c r="A29" s="4" t="s">
        <v>74</v>
      </c>
      <c r="B29" t="s">
        <v>55</v>
      </c>
      <c r="D29" t="s">
        <v>70</v>
      </c>
      <c r="E29" t="s">
        <v>117</v>
      </c>
      <c r="F29" s="4" t="s">
        <v>5</v>
      </c>
      <c r="G29" s="3">
        <v>900</v>
      </c>
      <c r="H29" s="7">
        <v>0.9</v>
      </c>
      <c r="I29" s="10">
        <f t="shared" si="0"/>
        <v>810</v>
      </c>
    </row>
    <row r="30" spans="1:14">
      <c r="A30" s="4" t="s">
        <v>33</v>
      </c>
      <c r="B30" s="4" t="s">
        <v>53</v>
      </c>
      <c r="C30" s="4" t="s">
        <v>51</v>
      </c>
      <c r="D30" s="4" t="s">
        <v>34</v>
      </c>
      <c r="E30" t="s">
        <v>101</v>
      </c>
      <c r="F30" s="4" t="s">
        <v>4</v>
      </c>
      <c r="G30" s="5">
        <v>700</v>
      </c>
      <c r="H30" s="8">
        <v>0.7</v>
      </c>
      <c r="I30" s="10">
        <f t="shared" si="0"/>
        <v>489.99999999999994</v>
      </c>
      <c r="J30" s="4" t="s">
        <v>35</v>
      </c>
    </row>
  </sheetData>
  <sortState ref="A1:N30">
    <sortCondition descending="1" ref="G1:G30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 populations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2017-10-24T15:40:09Z</dcterms:created>
  <dcterms:modified xsi:type="dcterms:W3CDTF">2022-05-30T06:10:44Z</dcterms:modified>
</cp:coreProperties>
</file>