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haunting_mars/"/>
    </mc:Choice>
  </mc:AlternateContent>
  <xr:revisionPtr revIDLastSave="0" documentId="13_ncr:1_{984B78D9-5CAF-864E-B62C-56EAC81792B9}" xr6:coauthVersionLast="47" xr6:coauthVersionMax="47" xr10:uidLastSave="{00000000-0000-0000-0000-000000000000}"/>
  <bookViews>
    <workbookView xWindow="8720" yWindow="500" windowWidth="24880" windowHeight="15340" tabRatio="500" xr2:uid="{00000000-000D-0000-FFFF-FFFF00000000}"/>
  </bookViews>
  <sheets>
    <sheet name="F" sheetId="1" r:id="rId1"/>
    <sheet name="OUTPUT" sheetId="2" r:id="rId2"/>
    <sheet name="SkillFormu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E22" i="3"/>
  <c r="F22" i="3"/>
  <c r="A7" i="2" s="1"/>
  <c r="G22" i="3"/>
  <c r="H22" i="3"/>
  <c r="I22" i="3"/>
  <c r="J22" i="3"/>
  <c r="A8" i="2"/>
  <c r="D2" i="3"/>
  <c r="E2" i="3"/>
  <c r="D1" i="3"/>
  <c r="E1" i="3"/>
  <c r="D9" i="3"/>
  <c r="E9" i="3" s="1"/>
  <c r="D8" i="3"/>
  <c r="E8" i="3" s="1"/>
  <c r="D7" i="3"/>
  <c r="D6" i="3"/>
  <c r="E6" i="3" s="1"/>
  <c r="D5" i="3"/>
  <c r="D4" i="3"/>
  <c r="D3" i="3"/>
  <c r="E7" i="3"/>
  <c r="E5" i="3"/>
  <c r="E4" i="3"/>
  <c r="E3" i="3"/>
  <c r="D3" i="1"/>
  <c r="H35" i="1" s="1"/>
  <c r="E35" i="1" s="1"/>
  <c r="A24" i="3" s="1"/>
  <c r="B24" i="3" s="1"/>
  <c r="F3" i="1"/>
  <c r="G3" i="1"/>
  <c r="H3" i="1"/>
  <c r="C3" i="1"/>
  <c r="E3" i="1"/>
  <c r="H26" i="1" s="1"/>
  <c r="E26" i="1" s="1"/>
  <c r="A15" i="3" s="1"/>
  <c r="B15" i="3" s="1"/>
  <c r="A15" i="2"/>
  <c r="H36" i="1"/>
  <c r="E36" i="1" s="1"/>
  <c r="A25" i="3" s="1"/>
  <c r="B25" i="3" s="1"/>
  <c r="H37" i="1"/>
  <c r="E37" i="1" s="1"/>
  <c r="A26" i="3" s="1"/>
  <c r="B26" i="3" s="1"/>
  <c r="H38" i="1"/>
  <c r="E38" i="1" s="1"/>
  <c r="A27" i="3" s="1"/>
  <c r="B27" i="3" s="1"/>
  <c r="H39" i="1"/>
  <c r="E39" i="1" s="1"/>
  <c r="A28" i="3" s="1"/>
  <c r="B28" i="3" s="1"/>
  <c r="H40" i="1"/>
  <c r="E40" i="1" s="1"/>
  <c r="A29" i="3" s="1"/>
  <c r="B29" i="3" s="1"/>
  <c r="H41" i="1"/>
  <c r="E41" i="1" s="1"/>
  <c r="A30" i="3" s="1"/>
  <c r="B30" i="3" s="1"/>
  <c r="A2" i="2"/>
  <c r="H24" i="1"/>
  <c r="E24" i="1" s="1"/>
  <c r="A13" i="3" s="1"/>
  <c r="B13" i="3" s="1"/>
  <c r="H28" i="1"/>
  <c r="E28" i="1" s="1"/>
  <c r="A17" i="3" s="1"/>
  <c r="B17" i="3" s="1"/>
  <c r="H29" i="1"/>
  <c r="E29" i="1" s="1"/>
  <c r="A18" i="3" s="1"/>
  <c r="B18" i="3" s="1"/>
  <c r="H18" i="1"/>
  <c r="E18" i="1" s="1"/>
  <c r="A7" i="3" s="1"/>
  <c r="B7" i="3" s="1"/>
  <c r="H19" i="1"/>
  <c r="E19" i="1" s="1"/>
  <c r="A8" i="3" s="1"/>
  <c r="B8" i="3" s="1"/>
  <c r="H14" i="1"/>
  <c r="E14" i="1" s="1"/>
  <c r="A3" i="3" s="1"/>
  <c r="B3" i="3" s="1"/>
  <c r="H15" i="1"/>
  <c r="E15" i="1" s="1"/>
  <c r="A4" i="3" s="1"/>
  <c r="B4" i="3" s="1"/>
  <c r="H16" i="1"/>
  <c r="E16" i="1" s="1"/>
  <c r="A5" i="3" s="1"/>
  <c r="B5" i="3" s="1"/>
  <c r="H17" i="1"/>
  <c r="E17" i="1" s="1"/>
  <c r="A6" i="3" s="1"/>
  <c r="B6" i="3" s="1"/>
  <c r="A6" i="2"/>
  <c r="A1" i="2"/>
  <c r="H25" i="1" l="1"/>
  <c r="E25" i="1" s="1"/>
  <c r="A14" i="3" s="1"/>
  <c r="B14" i="3" s="1"/>
  <c r="H13" i="1"/>
  <c r="E13" i="1" s="1"/>
  <c r="A2" i="3" s="1"/>
  <c r="B2" i="3" s="1"/>
  <c r="H23" i="1"/>
  <c r="E23" i="1" s="1"/>
  <c r="A12" i="3" s="1"/>
  <c r="B12" i="3" s="1"/>
  <c r="H22" i="1"/>
  <c r="E22" i="1" s="1"/>
  <c r="A11" i="3" s="1"/>
  <c r="B11" i="3" s="1"/>
  <c r="H32" i="1"/>
  <c r="E32" i="1" s="1"/>
  <c r="A21" i="3" s="1"/>
  <c r="B21" i="3" s="1"/>
  <c r="H27" i="1"/>
  <c r="E27" i="1" s="1"/>
  <c r="A16" i="3" s="1"/>
  <c r="B16" i="3" s="1"/>
  <c r="G3" i="3" s="1"/>
  <c r="A12" i="2" s="1"/>
  <c r="H12" i="1"/>
  <c r="E12" i="1" s="1"/>
  <c r="A1" i="3" s="1"/>
  <c r="B1" i="3" s="1"/>
  <c r="G1" i="3" s="1"/>
  <c r="A10" i="2" s="1"/>
  <c r="H33" i="1"/>
  <c r="E33" i="1" s="1"/>
  <c r="A22" i="3" s="1"/>
  <c r="B22" i="3" s="1"/>
  <c r="H20" i="1"/>
  <c r="E20" i="1" s="1"/>
  <c r="A9" i="3" s="1"/>
  <c r="B9" i="3" s="1"/>
  <c r="H31" i="1"/>
  <c r="E31" i="1" s="1"/>
  <c r="A20" i="3" s="1"/>
  <c r="B20" i="3" s="1"/>
  <c r="H30" i="1"/>
  <c r="E30" i="1" s="1"/>
  <c r="A19" i="3" s="1"/>
  <c r="B19" i="3" s="1"/>
  <c r="H21" i="1"/>
  <c r="E21" i="1" s="1"/>
  <c r="A10" i="3" s="1"/>
  <c r="B10" i="3" s="1"/>
  <c r="K5" i="1"/>
  <c r="A5" i="2" s="1"/>
  <c r="A4" i="2"/>
  <c r="H34" i="1"/>
  <c r="E34" i="1" s="1"/>
  <c r="A23" i="3" s="1"/>
  <c r="B23" i="3" s="1"/>
  <c r="G5" i="3"/>
  <c r="A14" i="2" s="1"/>
  <c r="G7" i="3"/>
  <c r="A9" i="2" s="1"/>
  <c r="G4" i="3" l="1"/>
  <c r="A13" i="2" s="1"/>
  <c r="G2" i="3"/>
  <c r="A11" i="2" s="1"/>
</calcChain>
</file>

<file path=xl/sharedStrings.xml><?xml version="1.0" encoding="utf-8"?>
<sst xmlns="http://schemas.openxmlformats.org/spreadsheetml/2006/main" count="78" uniqueCount="53">
  <si>
    <t>ST</t>
  </si>
  <si>
    <t>DX</t>
  </si>
  <si>
    <t>IQ</t>
  </si>
  <si>
    <t>WILL</t>
  </si>
  <si>
    <t>HT</t>
  </si>
  <si>
    <t>PER</t>
  </si>
  <si>
    <t>Skills</t>
  </si>
  <si>
    <t>APTITUDE</t>
  </si>
  <si>
    <t>TOTAL</t>
  </si>
  <si>
    <t>Ego traits</t>
  </si>
  <si>
    <t>Morph traits</t>
  </si>
  <si>
    <t>Stat</t>
  </si>
  <si>
    <t>Ego</t>
  </si>
  <si>
    <t>Morph</t>
  </si>
  <si>
    <t>SKILL</t>
  </si>
  <si>
    <t>(stat)</t>
  </si>
  <si>
    <t>Speed</t>
  </si>
  <si>
    <t>Quirks</t>
  </si>
  <si>
    <t>LINE 1:</t>
  </si>
  <si>
    <t>Research</t>
  </si>
  <si>
    <t>English (N/N)</t>
  </si>
  <si>
    <t>Madison Bell</t>
  </si>
  <si>
    <t>Inexperienced criminal / resistance operative</t>
  </si>
  <si>
    <t>Engineer: Hydroponics / TL 9</t>
  </si>
  <si>
    <t>Biology</t>
  </si>
  <si>
    <t>Survival: Martian surface</t>
  </si>
  <si>
    <t>Engineering Talent +2, Adaptability +2, Secret (Infiltrator), Sense of duty: Sister, Status -2 (bodiless)</t>
  </si>
  <si>
    <t>Geology (Terraforming)</t>
  </si>
  <si>
    <t>Electronics Operation: Life Support</t>
  </si>
  <si>
    <t>Electronics Repair: Life Support</t>
  </si>
  <si>
    <t>Savoir-Faire: Working Class</t>
  </si>
  <si>
    <t>Body Sense</t>
  </si>
  <si>
    <t>Streetwise</t>
  </si>
  <si>
    <t>Pilot: Flying Car</t>
  </si>
  <si>
    <t>Driving: Buggy</t>
  </si>
  <si>
    <t>Vacc Suit</t>
  </si>
  <si>
    <t>Carousing</t>
  </si>
  <si>
    <t>Physics</t>
  </si>
  <si>
    <t>Chemistry</t>
  </si>
  <si>
    <t>Farming/TL9</t>
  </si>
  <si>
    <t>Mechanics/TL 9</t>
  </si>
  <si>
    <t>Acting</t>
  </si>
  <si>
    <t>Politics</t>
  </si>
  <si>
    <t>Free Fall</t>
  </si>
  <si>
    <t>Climbing</t>
  </si>
  <si>
    <t>Mathematics (Applied)</t>
  </si>
  <si>
    <t>Hydroponics engineer; born 2108, Durango, Hellas Plaintia, Mars</t>
  </si>
  <si>
    <t>Dancing</t>
  </si>
  <si>
    <t>LINE 2:</t>
  </si>
  <si>
    <t>Fabber Programming</t>
  </si>
  <si>
    <t>bald, 158 cm, 54 kg</t>
  </si>
  <si>
    <t>Ocon SFF Lo-Grav</t>
  </si>
  <si>
    <t>DR 3, Mesh Inserts, Cyberbrain, Mnemonic Augmentation, Cortical Stack, Access Jacks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</si>
</sst>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/>
    <xf numFmtId="0" fontId="0" fillId="0" borderId="0" xfId="0" applyAlignment="1">
      <alignment wrapText="1"/>
    </xf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zoomScale="145" zoomScaleNormal="145" zoomScalePageLayoutView="145" workbookViewId="0">
      <selection activeCell="G5" sqref="G5"/>
    </sheetView>
  </sheetViews>
  <sheetFormatPr baseColWidth="10" defaultRowHeight="16" x14ac:dyDescent="0.2"/>
  <cols>
    <col min="1" max="1" width="27.1640625" customWidth="1"/>
    <col min="2" max="2" width="4.83203125" customWidth="1"/>
    <col min="3" max="4" width="6.1640625" customWidth="1"/>
    <col min="5" max="5" width="6.1640625" style="1" customWidth="1"/>
    <col min="6" max="8" width="6.1640625" customWidth="1"/>
  </cols>
  <sheetData>
    <row r="1" spans="1:14" x14ac:dyDescent="0.2">
      <c r="A1" s="2" t="s">
        <v>21</v>
      </c>
      <c r="B1" s="2"/>
      <c r="I1" s="1" t="s">
        <v>18</v>
      </c>
      <c r="J1" t="s">
        <v>46</v>
      </c>
    </row>
    <row r="2" spans="1:14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  <c r="H2" s="1" t="s">
        <v>4</v>
      </c>
      <c r="I2" s="1" t="s">
        <v>48</v>
      </c>
      <c r="J2" t="s">
        <v>50</v>
      </c>
    </row>
    <row r="3" spans="1:14" s="3" customFormat="1" ht="21" x14ac:dyDescent="0.25">
      <c r="A3" s="3" t="s">
        <v>8</v>
      </c>
      <c r="C3" s="3">
        <f t="shared" ref="C3:H3" si="0">C4+C5</f>
        <v>10</v>
      </c>
      <c r="D3" s="3">
        <f t="shared" si="0"/>
        <v>12</v>
      </c>
      <c r="E3" s="3">
        <f t="shared" si="0"/>
        <v>10</v>
      </c>
      <c r="F3" s="3">
        <f t="shared" si="0"/>
        <v>11</v>
      </c>
      <c r="G3" s="3">
        <f t="shared" si="0"/>
        <v>9</v>
      </c>
      <c r="H3" s="3">
        <f t="shared" si="0"/>
        <v>11</v>
      </c>
      <c r="J3" s="1"/>
      <c r="K3" s="1"/>
    </row>
    <row r="4" spans="1:14" x14ac:dyDescent="0.2">
      <c r="A4" t="s">
        <v>51</v>
      </c>
      <c r="C4">
        <v>10</v>
      </c>
      <c r="D4">
        <v>11</v>
      </c>
      <c r="E4">
        <v>10</v>
      </c>
      <c r="F4">
        <v>10</v>
      </c>
      <c r="G4">
        <v>9</v>
      </c>
      <c r="H4">
        <v>10</v>
      </c>
      <c r="J4" s="1"/>
      <c r="K4" s="1"/>
    </row>
    <row r="5" spans="1:14" x14ac:dyDescent="0.2">
      <c r="A5" t="s">
        <v>7</v>
      </c>
      <c r="D5">
        <v>1</v>
      </c>
      <c r="E5"/>
      <c r="F5">
        <v>1</v>
      </c>
      <c r="H5">
        <v>1</v>
      </c>
      <c r="J5" s="1" t="s">
        <v>16</v>
      </c>
      <c r="K5">
        <f>(D3+H3)/4+L5</f>
        <v>5.75</v>
      </c>
      <c r="L5">
        <v>0</v>
      </c>
    </row>
    <row r="6" spans="1:14" x14ac:dyDescent="0.2">
      <c r="A6" s="1" t="s">
        <v>10</v>
      </c>
      <c r="J6" s="1" t="s">
        <v>17</v>
      </c>
    </row>
    <row r="7" spans="1:14" ht="77" customHeight="1" x14ac:dyDescent="0.2">
      <c r="A7" s="4" t="s">
        <v>52</v>
      </c>
      <c r="B7" s="5"/>
      <c r="C7" s="5"/>
      <c r="D7" s="5"/>
      <c r="E7" s="5"/>
      <c r="F7" s="5"/>
      <c r="G7" s="5"/>
      <c r="H7" s="5"/>
      <c r="J7" s="6" t="s">
        <v>22</v>
      </c>
      <c r="K7" s="6"/>
      <c r="L7" s="6"/>
      <c r="M7" s="6"/>
      <c r="N7" s="6"/>
    </row>
    <row r="8" spans="1:14" x14ac:dyDescent="0.2">
      <c r="A8" s="1" t="s">
        <v>9</v>
      </c>
    </row>
    <row r="9" spans="1:14" ht="41" customHeight="1" x14ac:dyDescent="0.2">
      <c r="A9" s="6" t="s">
        <v>26</v>
      </c>
      <c r="B9" s="6"/>
      <c r="C9" s="6"/>
      <c r="D9" s="6"/>
      <c r="E9" s="6"/>
      <c r="F9" s="6"/>
      <c r="G9" s="6"/>
      <c r="H9" s="6"/>
    </row>
    <row r="11" spans="1:14" x14ac:dyDescent="0.2">
      <c r="A11" t="s">
        <v>6</v>
      </c>
      <c r="B11" t="s">
        <v>11</v>
      </c>
      <c r="C11" t="s">
        <v>12</v>
      </c>
      <c r="D11" t="s">
        <v>13</v>
      </c>
      <c r="E11" s="1" t="s">
        <v>14</v>
      </c>
      <c r="H11" t="s">
        <v>15</v>
      </c>
    </row>
    <row r="12" spans="1:14" x14ac:dyDescent="0.2">
      <c r="A12" t="s">
        <v>45</v>
      </c>
      <c r="B12" t="s">
        <v>2</v>
      </c>
      <c r="C12">
        <v>-1</v>
      </c>
      <c r="E12" s="1">
        <f t="shared" ref="E12:E35" si="1">H12+C12+D12</f>
        <v>9</v>
      </c>
      <c r="H12">
        <f>INDEX($C$3:$H$3,(MATCH($B12,$2:$2,0)-2))</f>
        <v>10</v>
      </c>
      <c r="J12" t="s">
        <v>20</v>
      </c>
    </row>
    <row r="13" spans="1:14" x14ac:dyDescent="0.2">
      <c r="A13" t="s">
        <v>23</v>
      </c>
      <c r="B13" t="s">
        <v>2</v>
      </c>
      <c r="C13">
        <v>3</v>
      </c>
      <c r="E13" s="1">
        <f t="shared" si="1"/>
        <v>13</v>
      </c>
      <c r="H13">
        <f t="shared" ref="H13:H29" si="2">INDEX($C$3:$H$3,(MATCH($B13,$2:$2,0)-2))</f>
        <v>10</v>
      </c>
    </row>
    <row r="14" spans="1:14" x14ac:dyDescent="0.2">
      <c r="A14" t="s">
        <v>29</v>
      </c>
      <c r="B14" t="s">
        <v>2</v>
      </c>
      <c r="C14">
        <v>3</v>
      </c>
      <c r="E14" s="1">
        <f t="shared" si="1"/>
        <v>13</v>
      </c>
      <c r="H14">
        <f t="shared" si="2"/>
        <v>10</v>
      </c>
    </row>
    <row r="15" spans="1:14" x14ac:dyDescent="0.2">
      <c r="A15" t="s">
        <v>24</v>
      </c>
      <c r="B15" t="s">
        <v>2</v>
      </c>
      <c r="C15">
        <v>-1</v>
      </c>
      <c r="E15" s="1">
        <f t="shared" si="1"/>
        <v>9</v>
      </c>
      <c r="H15">
        <f t="shared" si="2"/>
        <v>10</v>
      </c>
    </row>
    <row r="16" spans="1:14" x14ac:dyDescent="0.2">
      <c r="A16" t="s">
        <v>25</v>
      </c>
      <c r="B16" t="s">
        <v>5</v>
      </c>
      <c r="C16">
        <v>0</v>
      </c>
      <c r="E16" s="1">
        <f t="shared" si="1"/>
        <v>9</v>
      </c>
      <c r="H16">
        <f t="shared" si="2"/>
        <v>9</v>
      </c>
    </row>
    <row r="17" spans="1:8" x14ac:dyDescent="0.2">
      <c r="A17" t="s">
        <v>27</v>
      </c>
      <c r="B17" t="s">
        <v>2</v>
      </c>
      <c r="C17">
        <v>-1</v>
      </c>
      <c r="E17" s="1">
        <f t="shared" si="1"/>
        <v>9</v>
      </c>
      <c r="H17">
        <f t="shared" si="2"/>
        <v>10</v>
      </c>
    </row>
    <row r="18" spans="1:8" x14ac:dyDescent="0.2">
      <c r="A18" t="s">
        <v>40</v>
      </c>
      <c r="B18" t="s">
        <v>2</v>
      </c>
      <c r="C18">
        <v>2</v>
      </c>
      <c r="E18" s="1">
        <f t="shared" si="1"/>
        <v>12</v>
      </c>
      <c r="H18">
        <f t="shared" si="2"/>
        <v>10</v>
      </c>
    </row>
    <row r="19" spans="1:8" x14ac:dyDescent="0.2">
      <c r="A19" t="s">
        <v>28</v>
      </c>
      <c r="B19" t="s">
        <v>2</v>
      </c>
      <c r="C19">
        <v>1</v>
      </c>
      <c r="E19" s="1">
        <f t="shared" si="1"/>
        <v>11</v>
      </c>
      <c r="H19">
        <f t="shared" si="2"/>
        <v>10</v>
      </c>
    </row>
    <row r="20" spans="1:8" x14ac:dyDescent="0.2">
      <c r="A20" t="s">
        <v>30</v>
      </c>
      <c r="B20" t="s">
        <v>2</v>
      </c>
      <c r="C20">
        <v>0</v>
      </c>
      <c r="E20" s="1">
        <f t="shared" si="1"/>
        <v>10</v>
      </c>
      <c r="H20">
        <f>INDEX($C$3:$H$3,(MATCH($B20,$2:$2,0)-2))</f>
        <v>10</v>
      </c>
    </row>
    <row r="21" spans="1:8" x14ac:dyDescent="0.2">
      <c r="A21" t="s">
        <v>31</v>
      </c>
      <c r="B21" t="s">
        <v>1</v>
      </c>
      <c r="C21">
        <v>-1</v>
      </c>
      <c r="E21" s="1">
        <f t="shared" si="1"/>
        <v>11</v>
      </c>
      <c r="H21">
        <f t="shared" si="2"/>
        <v>12</v>
      </c>
    </row>
    <row r="22" spans="1:8" x14ac:dyDescent="0.2">
      <c r="A22" t="s">
        <v>32</v>
      </c>
      <c r="B22" t="s">
        <v>2</v>
      </c>
      <c r="C22">
        <v>-2</v>
      </c>
      <c r="E22" s="1">
        <f t="shared" si="1"/>
        <v>8</v>
      </c>
      <c r="H22">
        <f t="shared" si="2"/>
        <v>10</v>
      </c>
    </row>
    <row r="23" spans="1:8" x14ac:dyDescent="0.2">
      <c r="A23" t="s">
        <v>33</v>
      </c>
      <c r="B23" t="s">
        <v>1</v>
      </c>
      <c r="C23">
        <v>0</v>
      </c>
      <c r="E23" s="1">
        <f t="shared" si="1"/>
        <v>12</v>
      </c>
      <c r="H23">
        <f t="shared" si="2"/>
        <v>12</v>
      </c>
    </row>
    <row r="24" spans="1:8" x14ac:dyDescent="0.2">
      <c r="A24" t="s">
        <v>34</v>
      </c>
      <c r="B24" t="s">
        <v>1</v>
      </c>
      <c r="C24">
        <v>0</v>
      </c>
      <c r="E24" s="1">
        <f t="shared" si="1"/>
        <v>12</v>
      </c>
      <c r="H24">
        <f t="shared" si="2"/>
        <v>12</v>
      </c>
    </row>
    <row r="25" spans="1:8" x14ac:dyDescent="0.2">
      <c r="A25" t="s">
        <v>49</v>
      </c>
      <c r="B25" t="s">
        <v>2</v>
      </c>
      <c r="C25">
        <v>1</v>
      </c>
      <c r="E25" s="1">
        <f t="shared" si="1"/>
        <v>11</v>
      </c>
      <c r="H25">
        <f t="shared" si="2"/>
        <v>10</v>
      </c>
    </row>
    <row r="26" spans="1:8" x14ac:dyDescent="0.2">
      <c r="A26" t="s">
        <v>19</v>
      </c>
      <c r="B26" t="s">
        <v>2</v>
      </c>
      <c r="C26">
        <v>1</v>
      </c>
      <c r="E26" s="1">
        <f t="shared" si="1"/>
        <v>11</v>
      </c>
      <c r="H26">
        <f t="shared" si="2"/>
        <v>10</v>
      </c>
    </row>
    <row r="27" spans="1:8" x14ac:dyDescent="0.2">
      <c r="A27" t="s">
        <v>35</v>
      </c>
      <c r="B27" t="s">
        <v>1</v>
      </c>
      <c r="C27">
        <v>0</v>
      </c>
      <c r="E27" s="1">
        <f t="shared" si="1"/>
        <v>12</v>
      </c>
      <c r="H27">
        <f t="shared" si="2"/>
        <v>12</v>
      </c>
    </row>
    <row r="28" spans="1:8" x14ac:dyDescent="0.2">
      <c r="A28" t="s">
        <v>36</v>
      </c>
      <c r="B28" t="s">
        <v>4</v>
      </c>
      <c r="C28">
        <v>0</v>
      </c>
      <c r="E28" s="1">
        <f t="shared" si="1"/>
        <v>11</v>
      </c>
      <c r="H28">
        <f>INDEX($C$3:$H$3,(MATCH($B28,$2:$2,0)-2))</f>
        <v>11</v>
      </c>
    </row>
    <row r="29" spans="1:8" x14ac:dyDescent="0.2">
      <c r="A29" t="s">
        <v>37</v>
      </c>
      <c r="B29" t="s">
        <v>2</v>
      </c>
      <c r="C29">
        <v>0</v>
      </c>
      <c r="E29" s="1">
        <f t="shared" si="1"/>
        <v>10</v>
      </c>
      <c r="H29">
        <f t="shared" si="2"/>
        <v>10</v>
      </c>
    </row>
    <row r="30" spans="1:8" x14ac:dyDescent="0.2">
      <c r="A30" t="s">
        <v>38</v>
      </c>
      <c r="B30" t="s">
        <v>2</v>
      </c>
      <c r="C30">
        <v>1</v>
      </c>
      <c r="E30" s="1">
        <f t="shared" si="1"/>
        <v>11</v>
      </c>
      <c r="H30">
        <f t="shared" ref="H30:H41" si="3">INDEX($C$3:$H$3,(MATCH($B30,$2:$2,0)-2))</f>
        <v>10</v>
      </c>
    </row>
    <row r="31" spans="1:8" x14ac:dyDescent="0.2">
      <c r="A31" t="s">
        <v>39</v>
      </c>
      <c r="B31" t="s">
        <v>2</v>
      </c>
      <c r="C31">
        <v>1</v>
      </c>
      <c r="E31" s="1">
        <f t="shared" si="1"/>
        <v>11</v>
      </c>
      <c r="H31">
        <f t="shared" si="3"/>
        <v>10</v>
      </c>
    </row>
    <row r="32" spans="1:8" x14ac:dyDescent="0.2">
      <c r="A32" t="s">
        <v>41</v>
      </c>
      <c r="B32" t="s">
        <v>2</v>
      </c>
      <c r="C32">
        <v>0</v>
      </c>
      <c r="E32" s="1">
        <f t="shared" si="1"/>
        <v>10</v>
      </c>
      <c r="H32">
        <f t="shared" si="3"/>
        <v>10</v>
      </c>
    </row>
    <row r="33" spans="1:8" x14ac:dyDescent="0.2">
      <c r="A33" t="s">
        <v>42</v>
      </c>
      <c r="B33" t="s">
        <v>2</v>
      </c>
      <c r="C33">
        <v>-1</v>
      </c>
      <c r="E33" s="1">
        <f t="shared" si="1"/>
        <v>9</v>
      </c>
      <c r="H33">
        <f t="shared" si="3"/>
        <v>10</v>
      </c>
    </row>
    <row r="34" spans="1:8" x14ac:dyDescent="0.2">
      <c r="A34" t="s">
        <v>43</v>
      </c>
      <c r="B34" t="s">
        <v>1</v>
      </c>
      <c r="C34">
        <v>-2</v>
      </c>
      <c r="E34" s="1">
        <f t="shared" si="1"/>
        <v>10</v>
      </c>
      <c r="H34">
        <f t="shared" si="3"/>
        <v>12</v>
      </c>
    </row>
    <row r="35" spans="1:8" x14ac:dyDescent="0.2">
      <c r="A35" t="s">
        <v>44</v>
      </c>
      <c r="B35" t="s">
        <v>1</v>
      </c>
      <c r="C35">
        <v>-4</v>
      </c>
      <c r="E35" s="1">
        <f t="shared" si="1"/>
        <v>8</v>
      </c>
      <c r="H35">
        <f t="shared" si="3"/>
        <v>12</v>
      </c>
    </row>
    <row r="36" spans="1:8" x14ac:dyDescent="0.2">
      <c r="A36" t="s">
        <v>47</v>
      </c>
      <c r="B36" t="s">
        <v>1</v>
      </c>
      <c r="C36">
        <v>-1</v>
      </c>
      <c r="E36" s="1">
        <f t="shared" ref="E36:E41" si="4">H36+C36+D36</f>
        <v>11</v>
      </c>
      <c r="H36">
        <f t="shared" si="3"/>
        <v>12</v>
      </c>
    </row>
    <row r="37" spans="1:8" x14ac:dyDescent="0.2">
      <c r="E37" s="1" t="e">
        <f t="shared" si="4"/>
        <v>#N/A</v>
      </c>
      <c r="H37" t="e">
        <f t="shared" si="3"/>
        <v>#N/A</v>
      </c>
    </row>
    <row r="38" spans="1:8" x14ac:dyDescent="0.2">
      <c r="E38" s="1" t="e">
        <f t="shared" si="4"/>
        <v>#N/A</v>
      </c>
      <c r="H38" t="e">
        <f t="shared" si="3"/>
        <v>#N/A</v>
      </c>
    </row>
    <row r="39" spans="1:8" x14ac:dyDescent="0.2">
      <c r="E39" s="1" t="e">
        <f t="shared" si="4"/>
        <v>#N/A</v>
      </c>
      <c r="H39" t="e">
        <f t="shared" si="3"/>
        <v>#N/A</v>
      </c>
    </row>
    <row r="40" spans="1:8" x14ac:dyDescent="0.2">
      <c r="E40" s="1" t="e">
        <f t="shared" si="4"/>
        <v>#N/A</v>
      </c>
      <c r="H40" t="e">
        <f t="shared" si="3"/>
        <v>#N/A</v>
      </c>
    </row>
    <row r="41" spans="1:8" x14ac:dyDescent="0.2">
      <c r="E41" s="1" t="e">
        <f t="shared" si="4"/>
        <v>#N/A</v>
      </c>
      <c r="H41" t="e">
        <f t="shared" si="3"/>
        <v>#N/A</v>
      </c>
    </row>
  </sheetData>
  <mergeCells count="3">
    <mergeCell ref="A7:H7"/>
    <mergeCell ref="A9:H9"/>
    <mergeCell ref="J7:N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>
      <selection activeCell="A18" sqref="A18"/>
    </sheetView>
  </sheetViews>
  <sheetFormatPr baseColWidth="10" defaultRowHeight="16" x14ac:dyDescent="0.2"/>
  <cols>
    <col min="1" max="7" width="16.83203125" customWidth="1"/>
  </cols>
  <sheetData>
    <row r="1" spans="1:1" x14ac:dyDescent="0.2">
      <c r="A1" s="2" t="str">
        <f>F!A1</f>
        <v>Madison Bell</v>
      </c>
    </row>
    <row r="2" spans="1:1" x14ac:dyDescent="0.2">
      <c r="A2" t="str">
        <f>F!J1</f>
        <v>Hydroponics engineer; born 2108, Durango, Hellas Plaintia, Mars</v>
      </c>
    </row>
    <row r="3" spans="1:1" x14ac:dyDescent="0.2">
      <c r="A3" t="str">
        <f>UPPER(F!A4)&amp;": "&amp;(F!J2)</f>
        <v>OCON SFF LO-GRAV: bald, 158 cm, 54 kg</v>
      </c>
    </row>
    <row r="4" spans="1:1" x14ac:dyDescent="0.2">
      <c r="A4" t="str">
        <f>"ST "&amp;(F!C3)&amp;" DX "&amp;(F!D3)&amp;" IQ "&amp;(F!E3)&amp;" WILL "&amp;(F!F3)&amp;" PER "&amp;(F!G3)&amp;" HT "&amp;(F!H3)</f>
        <v>ST 10 DX 12 IQ 10 WILL 11 PER 9 HT 11</v>
      </c>
    </row>
    <row r="5" spans="1:1" x14ac:dyDescent="0.2">
      <c r="A5" t="str">
        <f>"Speed "&amp;F!K5</f>
        <v>Speed 5,75</v>
      </c>
    </row>
    <row r="6" spans="1:1" x14ac:dyDescent="0.2">
      <c r="A6" t="str">
        <f>F!A7</f>
        <v>DR 3, Mesh Inserts, Cyberbrain, Mnemonic Augmentation, Cortical Stack, Access Jacks</v>
      </c>
    </row>
    <row r="7" spans="1:1" x14ac:dyDescent="0.2">
      <c r="A7" t="str">
        <f>SkillFormulas!E22&amp;SkillFormulas!F22&amp;SkillFormulas!G22&amp;SkillFormulas!H22&amp;SkillFormulas!I22&amp;SkillFormulas!J22</f>
        <v>Coordination Aptitude 1, Willpower Aptitude 1, Endurance Aptitude 1</v>
      </c>
    </row>
    <row r="8" spans="1:1" x14ac:dyDescent="0.2">
      <c r="A8" t="str">
        <f>F!A9</f>
        <v>Engineering Talent +2, Adaptability +2, Secret (Infiltrator), Sense of duty: Sister, Status -2 (bodiless)</v>
      </c>
    </row>
    <row r="9" spans="1:1" x14ac:dyDescent="0.2">
      <c r="A9" t="str">
        <f>SkillFormulas!G7</f>
        <v xml:space="preserve">English (N/N), </v>
      </c>
    </row>
    <row r="10" spans="1:1" x14ac:dyDescent="0.2">
      <c r="A10" t="str">
        <f>SkillFormulas!$G$1</f>
        <v xml:space="preserve">Mathematics (Applied)-9, Engineer: Hydroponics / TL 9-13, Electronics Repair: Life Support-13, Biology-9, Survival: Martian surface-9, Geology (Terraforming)-9, </v>
      </c>
    </row>
    <row r="11" spans="1:1" x14ac:dyDescent="0.2">
      <c r="A11" t="str">
        <f>SkillFormulas!$G$2</f>
        <v xml:space="preserve">Mechanics/TL 9-12, Electronics Operation: Life Support-11, Savoir-Faire: Working Class-10, Body Sense-11, Streetwise-8, Pilot: Flying Car-12, </v>
      </c>
    </row>
    <row r="12" spans="1:1" x14ac:dyDescent="0.2">
      <c r="A12" t="str">
        <f>SkillFormulas!$G$3</f>
        <v xml:space="preserve">Driving: Buggy-12, Fabber Programming-11, Research-11, Vacc Suit-12, Carousing-11, Physics-10, </v>
      </c>
    </row>
    <row r="13" spans="1:1" x14ac:dyDescent="0.2">
      <c r="A13" t="str">
        <f>SkillFormulas!G4</f>
        <v xml:space="preserve">Chemistry-11, Farming/TL9-11, Acting-10, Politics-9, Free Fall-10, Climbing-8, </v>
      </c>
    </row>
    <row r="14" spans="1:1" x14ac:dyDescent="0.2">
      <c r="A14" t="str">
        <f>SkillFormulas!G5</f>
        <v xml:space="preserve">Dancing-11, </v>
      </c>
    </row>
    <row r="15" spans="1:1" x14ac:dyDescent="0.2">
      <c r="A15" t="str">
        <f>F!J7</f>
        <v>Inexperienced criminal / resistance operative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workbookViewId="0">
      <selection activeCell="G5" sqref="G5"/>
    </sheetView>
  </sheetViews>
  <sheetFormatPr baseColWidth="10" defaultRowHeight="16" x14ac:dyDescent="0.2"/>
  <cols>
    <col min="1" max="1" width="31.83203125" customWidth="1"/>
  </cols>
  <sheetData>
    <row r="1" spans="1:7" x14ac:dyDescent="0.2">
      <c r="A1" t="str">
        <f>F!A12&amp;"-"&amp;F!E12&amp;", "</f>
        <v xml:space="preserve">Mathematics (Applied)-9, </v>
      </c>
      <c r="B1" t="str">
        <f t="shared" ref="B1:B15" si="0">IF(ISNUMBER(SEARCH("-",A1)),A1,"")</f>
        <v xml:space="preserve">Mathematics (Applied)-9, </v>
      </c>
      <c r="D1" t="str">
        <f>F!J12&amp;", "</f>
        <v xml:space="preserve">English (N/N), </v>
      </c>
      <c r="E1" t="str">
        <f t="shared" ref="E1:E9" si="1">IF(ISNUMBER(SEARCH("(",D1)),D1,"")</f>
        <v xml:space="preserve">English (N/N), </v>
      </c>
      <c r="G1" t="str">
        <f>B1&amp;B2&amp;B3&amp;B4&amp;B5&amp;B6</f>
        <v xml:space="preserve">Mathematics (Applied)-9, Engineer: Hydroponics / TL 9-13, Electronics Repair: Life Support-13, Biology-9, Survival: Martian surface-9, Geology (Terraforming)-9, </v>
      </c>
    </row>
    <row r="2" spans="1:7" x14ac:dyDescent="0.2">
      <c r="A2" t="str">
        <f>F!A13&amp;"-"&amp;F!E13&amp;", "</f>
        <v xml:space="preserve">Engineer: Hydroponics / TL 9-13, </v>
      </c>
      <c r="B2" t="str">
        <f t="shared" si="0"/>
        <v xml:space="preserve">Engineer: Hydroponics / TL 9-13, </v>
      </c>
      <c r="D2" t="str">
        <f>F!J13&amp;", "</f>
        <v xml:space="preserve">, </v>
      </c>
      <c r="E2" t="str">
        <f t="shared" si="1"/>
        <v/>
      </c>
      <c r="G2" t="str">
        <f>B7&amp;B8&amp;B9&amp;B10&amp;B11&amp;B12</f>
        <v xml:space="preserve">Mechanics/TL 9-12, Electronics Operation: Life Support-11, Savoir-Faire: Working Class-10, Body Sense-11, Streetwise-8, Pilot: Flying Car-12, </v>
      </c>
    </row>
    <row r="3" spans="1:7" x14ac:dyDescent="0.2">
      <c r="A3" t="str">
        <f>F!A14&amp;"-"&amp;F!E14&amp;", "</f>
        <v xml:space="preserve">Electronics Repair: Life Support-13, </v>
      </c>
      <c r="B3" t="str">
        <f t="shared" si="0"/>
        <v xml:space="preserve">Electronics Repair: Life Support-13, </v>
      </c>
      <c r="D3" t="str">
        <f>F!J14&amp;", "</f>
        <v xml:space="preserve">, </v>
      </c>
      <c r="E3" t="str">
        <f t="shared" si="1"/>
        <v/>
      </c>
      <c r="G3" t="str">
        <f>B13&amp;B14&amp;B15&amp;B16&amp;B17&amp;B18</f>
        <v xml:space="preserve">Driving: Buggy-12, Fabber Programming-11, Research-11, Vacc Suit-12, Carousing-11, Physics-10, </v>
      </c>
    </row>
    <row r="4" spans="1:7" x14ac:dyDescent="0.2">
      <c r="A4" t="str">
        <f>F!A15&amp;"-"&amp;F!E15&amp;", "</f>
        <v xml:space="preserve">Biology-9, </v>
      </c>
      <c r="B4" t="str">
        <f t="shared" si="0"/>
        <v xml:space="preserve">Biology-9, </v>
      </c>
      <c r="D4" t="str">
        <f>F!J15&amp;", "</f>
        <v xml:space="preserve">, </v>
      </c>
      <c r="E4" t="str">
        <f t="shared" si="1"/>
        <v/>
      </c>
      <c r="G4" t="str">
        <f>B19&amp;B20&amp;B21&amp;B22&amp;B23&amp;B24</f>
        <v xml:space="preserve">Chemistry-11, Farming/TL9-11, Acting-10, Politics-9, Free Fall-10, Climbing-8, </v>
      </c>
    </row>
    <row r="5" spans="1:7" x14ac:dyDescent="0.2">
      <c r="A5" t="str">
        <f>F!A16&amp;"-"&amp;F!E16&amp;", "</f>
        <v xml:space="preserve">Survival: Martian surface-9, </v>
      </c>
      <c r="B5" t="str">
        <f t="shared" si="0"/>
        <v xml:space="preserve">Survival: Martian surface-9, </v>
      </c>
      <c r="D5" t="str">
        <f>F!J16&amp;", "</f>
        <v xml:space="preserve">, </v>
      </c>
      <c r="E5" t="str">
        <f t="shared" si="1"/>
        <v/>
      </c>
      <c r="G5" t="str">
        <f>B25&amp;B26&amp;B27&amp;B28&amp;B29&amp;B30</f>
        <v xml:space="preserve">Dancing-11, </v>
      </c>
    </row>
    <row r="6" spans="1:7" x14ac:dyDescent="0.2">
      <c r="A6" t="str">
        <f>F!A17&amp;"-"&amp;F!E17&amp;", "</f>
        <v xml:space="preserve">Geology (Terraforming)-9, </v>
      </c>
      <c r="B6" t="str">
        <f t="shared" si="0"/>
        <v xml:space="preserve">Geology (Terraforming)-9, </v>
      </c>
      <c r="D6" t="str">
        <f>F!J17&amp;", "</f>
        <v xml:space="preserve">, </v>
      </c>
      <c r="E6" t="str">
        <f t="shared" si="1"/>
        <v/>
      </c>
    </row>
    <row r="7" spans="1:7" x14ac:dyDescent="0.2">
      <c r="A7" t="str">
        <f>F!A18&amp;"-"&amp;F!E18&amp;", "</f>
        <v xml:space="preserve">Mechanics/TL 9-12, </v>
      </c>
      <c r="B7" t="str">
        <f t="shared" si="0"/>
        <v xml:space="preserve">Mechanics/TL 9-12, </v>
      </c>
      <c r="D7" t="str">
        <f>F!J18&amp;", "</f>
        <v xml:space="preserve">, </v>
      </c>
      <c r="E7" t="str">
        <f t="shared" si="1"/>
        <v/>
      </c>
      <c r="G7" t="str">
        <f>E1&amp;E2&amp;E3&amp;E4&amp;E5&amp;E6</f>
        <v xml:space="preserve">English (N/N), </v>
      </c>
    </row>
    <row r="8" spans="1:7" x14ac:dyDescent="0.2">
      <c r="A8" t="str">
        <f>F!A19&amp;"-"&amp;F!E19&amp;", "</f>
        <v xml:space="preserve">Electronics Operation: Life Support-11, </v>
      </c>
      <c r="B8" t="str">
        <f t="shared" si="0"/>
        <v xml:space="preserve">Electronics Operation: Life Support-11, </v>
      </c>
      <c r="D8" t="str">
        <f>F!J19&amp;", "</f>
        <v xml:space="preserve">, </v>
      </c>
      <c r="E8" t="str">
        <f t="shared" si="1"/>
        <v/>
      </c>
    </row>
    <row r="9" spans="1:7" x14ac:dyDescent="0.2">
      <c r="A9" t="str">
        <f>F!A20&amp;"-"&amp;F!E20&amp;", "</f>
        <v xml:space="preserve">Savoir-Faire: Working Class-10, </v>
      </c>
      <c r="B9" t="str">
        <f t="shared" si="0"/>
        <v xml:space="preserve">Savoir-Faire: Working Class-10, </v>
      </c>
      <c r="D9" t="str">
        <f>F!J20&amp;", "</f>
        <v xml:space="preserve">, </v>
      </c>
      <c r="E9" t="str">
        <f t="shared" si="1"/>
        <v/>
      </c>
    </row>
    <row r="10" spans="1:7" x14ac:dyDescent="0.2">
      <c r="A10" t="str">
        <f>F!A21&amp;"-"&amp;F!E21&amp;", "</f>
        <v xml:space="preserve">Body Sense-11, </v>
      </c>
      <c r="B10" t="str">
        <f t="shared" si="0"/>
        <v xml:space="preserve">Body Sense-11, </v>
      </c>
    </row>
    <row r="11" spans="1:7" x14ac:dyDescent="0.2">
      <c r="A11" t="str">
        <f>F!A22&amp;"-"&amp;F!E22&amp;", "</f>
        <v xml:space="preserve">Streetwise-8, </v>
      </c>
      <c r="B11" t="str">
        <f t="shared" si="0"/>
        <v xml:space="preserve">Streetwise-8, </v>
      </c>
    </row>
    <row r="12" spans="1:7" x14ac:dyDescent="0.2">
      <c r="A12" t="str">
        <f>F!A23&amp;"-"&amp;F!E23&amp;", "</f>
        <v xml:space="preserve">Pilot: Flying Car-12, </v>
      </c>
      <c r="B12" t="str">
        <f t="shared" si="0"/>
        <v xml:space="preserve">Pilot: Flying Car-12, </v>
      </c>
    </row>
    <row r="13" spans="1:7" x14ac:dyDescent="0.2">
      <c r="A13" t="str">
        <f>F!A24&amp;"-"&amp;F!E24&amp;", "</f>
        <v xml:space="preserve">Driving: Buggy-12, </v>
      </c>
      <c r="B13" t="str">
        <f t="shared" si="0"/>
        <v xml:space="preserve">Driving: Buggy-12, </v>
      </c>
    </row>
    <row r="14" spans="1:7" x14ac:dyDescent="0.2">
      <c r="A14" t="str">
        <f>F!A25&amp;"-"&amp;F!E25&amp;", "</f>
        <v xml:space="preserve">Fabber Programming-11, </v>
      </c>
      <c r="B14" t="str">
        <f t="shared" si="0"/>
        <v xml:space="preserve">Fabber Programming-11, </v>
      </c>
    </row>
    <row r="15" spans="1:7" x14ac:dyDescent="0.2">
      <c r="A15" t="str">
        <f>F!A26&amp;"-"&amp;F!E26&amp;", "</f>
        <v xml:space="preserve">Research-11, </v>
      </c>
      <c r="B15" t="str">
        <f t="shared" si="0"/>
        <v xml:space="preserve">Research-11, </v>
      </c>
    </row>
    <row r="16" spans="1:7" x14ac:dyDescent="0.2">
      <c r="A16" t="str">
        <f>F!A27&amp;"-"&amp;F!E27&amp;", "</f>
        <v xml:space="preserve">Vacc Suit-12, </v>
      </c>
      <c r="B16" t="str">
        <f t="shared" ref="B16:B30" si="2">IF(ISNUMBER(SEARCH("-",A16)),A16,"")</f>
        <v xml:space="preserve">Vacc Suit-12, </v>
      </c>
    </row>
    <row r="17" spans="1:10" x14ac:dyDescent="0.2">
      <c r="A17" t="str">
        <f>F!A28&amp;"-"&amp;F!E28&amp;", "</f>
        <v xml:space="preserve">Carousing-11, </v>
      </c>
      <c r="B17" t="str">
        <f t="shared" si="2"/>
        <v xml:space="preserve">Carousing-11, </v>
      </c>
    </row>
    <row r="18" spans="1:10" x14ac:dyDescent="0.2">
      <c r="A18" t="str">
        <f>F!A29&amp;"-"&amp;F!E29&amp;", "</f>
        <v xml:space="preserve">Physics-10, </v>
      </c>
      <c r="B18" t="str">
        <f t="shared" si="2"/>
        <v xml:space="preserve">Physics-10, </v>
      </c>
    </row>
    <row r="19" spans="1:10" x14ac:dyDescent="0.2">
      <c r="A19" t="str">
        <f>F!A30&amp;"-"&amp;F!E30&amp;", "</f>
        <v xml:space="preserve">Chemistry-11, </v>
      </c>
      <c r="B19" t="str">
        <f t="shared" si="2"/>
        <v xml:space="preserve">Chemistry-11, </v>
      </c>
    </row>
    <row r="20" spans="1:10" x14ac:dyDescent="0.2">
      <c r="A20" t="str">
        <f>F!A31&amp;"-"&amp;F!E31&amp;", "</f>
        <v xml:space="preserve">Farming/TL9-11, </v>
      </c>
      <c r="B20" t="str">
        <f t="shared" si="2"/>
        <v xml:space="preserve">Farming/TL9-11, </v>
      </c>
    </row>
    <row r="21" spans="1:10" x14ac:dyDescent="0.2">
      <c r="A21" t="str">
        <f>F!A32&amp;"-"&amp;F!E32&amp;", "</f>
        <v xml:space="preserve">Acting-10, </v>
      </c>
      <c r="B21" t="str">
        <f t="shared" si="2"/>
        <v xml:space="preserve">Acting-10, </v>
      </c>
    </row>
    <row r="22" spans="1:10" x14ac:dyDescent="0.2">
      <c r="A22" t="str">
        <f>F!A33&amp;"-"&amp;F!E33&amp;", "</f>
        <v xml:space="preserve">Politics-9, </v>
      </c>
      <c r="B22" t="str">
        <f t="shared" si="2"/>
        <v xml:space="preserve">Politics-9, </v>
      </c>
      <c r="E22" t="str">
        <f>IF(F!C5&lt;&gt;"","Somatic Aptitude "&amp;F!C5&amp;", ","")</f>
        <v/>
      </c>
      <c r="F22" t="str">
        <f>IF(F!D5&lt;&gt;"","Coordination Aptitude "&amp;F!D5&amp;", ","")</f>
        <v xml:space="preserve">Coordination Aptitude 1, </v>
      </c>
      <c r="G22" t="str">
        <f>IF(F!E5&lt;&gt;"","Intelligence Aptitude "&amp;F!E5&amp;", ","")</f>
        <v/>
      </c>
      <c r="H22" t="str">
        <f>IF(F!F5&lt;&gt;"","Willpower Aptitude "&amp;F!F5&amp;", ","")</f>
        <v xml:space="preserve">Willpower Aptitude 1, </v>
      </c>
      <c r="I22" t="str">
        <f>IF(F!G5&lt;&gt;"","Alertness "&amp;F!G5&amp;", ","")</f>
        <v/>
      </c>
      <c r="J22" t="str">
        <f>IF(F!H5&lt;&gt;"","Endurance Aptitude "&amp;F!H5,"")</f>
        <v>Endurance Aptitude 1</v>
      </c>
    </row>
    <row r="23" spans="1:10" x14ac:dyDescent="0.2">
      <c r="A23" t="str">
        <f>F!A34&amp;"-"&amp;F!E34&amp;", "</f>
        <v xml:space="preserve">Free Fall-10, </v>
      </c>
      <c r="B23" t="str">
        <f t="shared" si="2"/>
        <v xml:space="preserve">Free Fall-10, </v>
      </c>
    </row>
    <row r="24" spans="1:10" x14ac:dyDescent="0.2">
      <c r="A24" t="str">
        <f>F!A35&amp;"-"&amp;F!E35&amp;", "</f>
        <v xml:space="preserve">Climbing-8, </v>
      </c>
      <c r="B24" t="str">
        <f t="shared" si="2"/>
        <v xml:space="preserve">Climbing-8, </v>
      </c>
    </row>
    <row r="25" spans="1:10" x14ac:dyDescent="0.2">
      <c r="A25" t="str">
        <f>F!A36&amp;"-"&amp;F!E36&amp;", "</f>
        <v xml:space="preserve">Dancing-11, </v>
      </c>
      <c r="B25" t="str">
        <f t="shared" si="2"/>
        <v xml:space="preserve">Dancing-11, </v>
      </c>
    </row>
    <row r="26" spans="1:10" x14ac:dyDescent="0.2">
      <c r="A26" t="e">
        <f>F!A37&amp;"-"&amp;F!E37&amp;", "</f>
        <v>#N/A</v>
      </c>
      <c r="B26" t="str">
        <f t="shared" si="2"/>
        <v/>
      </c>
    </row>
    <row r="27" spans="1:10" x14ac:dyDescent="0.2">
      <c r="A27" t="e">
        <f>F!A38&amp;"-"&amp;F!E38&amp;", "</f>
        <v>#N/A</v>
      </c>
      <c r="B27" t="str">
        <f t="shared" si="2"/>
        <v/>
      </c>
    </row>
    <row r="28" spans="1:10" x14ac:dyDescent="0.2">
      <c r="A28" t="e">
        <f>F!A39&amp;"-"&amp;F!E39&amp;", "</f>
        <v>#N/A</v>
      </c>
      <c r="B28" t="str">
        <f t="shared" si="2"/>
        <v/>
      </c>
    </row>
    <row r="29" spans="1:10" x14ac:dyDescent="0.2">
      <c r="A29" t="e">
        <f>F!A40&amp;"-"&amp;F!E40&amp;", "</f>
        <v>#N/A</v>
      </c>
      <c r="B29" t="str">
        <f t="shared" si="2"/>
        <v/>
      </c>
    </row>
    <row r="30" spans="1:10" x14ac:dyDescent="0.2">
      <c r="A30" t="e">
        <f>F!A41&amp;"-"&amp;F!E41&amp;", "</f>
        <v>#N/A</v>
      </c>
      <c r="B30" t="str">
        <f t="shared" si="2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</vt:lpstr>
      <vt:lpstr>OUTPUT</vt:lpstr>
      <vt:lpstr>SkillFormulas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2023-04-20T07:17:10Z</dcterms:created>
  <dcterms:modified xsi:type="dcterms:W3CDTF">2024-03-17T08:25:42Z</dcterms:modified>
</cp:coreProperties>
</file>