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876092E5-406A-8144-971F-2BE66E713394}" xr6:coauthVersionLast="47" xr6:coauthVersionMax="47" xr10:uidLastSave="{00000000-0000-0000-0000-000000000000}"/>
  <bookViews>
    <workbookView xWindow="0" yWindow="500" windowWidth="25600" windowHeight="16060" tabRatio="500" xr2:uid="{00000000-000D-0000-FFFF-FFFF00000000}"/>
  </bookViews>
  <sheets>
    <sheet name="Hab popul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2" l="1"/>
  <c r="J29" i="2"/>
  <c r="J17" i="2"/>
  <c r="J52" i="2"/>
  <c r="J45" i="2" l="1"/>
  <c r="J46" i="2"/>
  <c r="J31" i="2"/>
  <c r="J28" i="2" l="1"/>
  <c r="J22" i="2"/>
  <c r="J51" i="2"/>
  <c r="J41" i="2"/>
  <c r="J44" i="2"/>
  <c r="J53" i="2"/>
  <c r="J2" i="2"/>
  <c r="J16" i="2"/>
  <c r="J21" i="2"/>
  <c r="J12" i="2"/>
  <c r="J8" i="2"/>
  <c r="J13" i="2"/>
  <c r="J23" i="2"/>
  <c r="J11" i="2"/>
  <c r="J18" i="2"/>
  <c r="J14" i="2"/>
  <c r="J20" i="2"/>
  <c r="J25" i="2"/>
  <c r="J3" i="2"/>
  <c r="J4" i="2"/>
  <c r="J5" i="2"/>
  <c r="J9" i="2"/>
  <c r="J7" i="2"/>
  <c r="J10" i="2"/>
  <c r="J6" i="2"/>
  <c r="J15" i="2"/>
  <c r="J19" i="2"/>
  <c r="J24" i="2"/>
  <c r="J26" i="2"/>
  <c r="J27" i="2"/>
  <c r="J30" i="2"/>
  <c r="J32" i="2"/>
  <c r="J33" i="2"/>
  <c r="J34" i="2"/>
  <c r="J35" i="2"/>
  <c r="J36" i="2"/>
  <c r="J37" i="2"/>
  <c r="J38" i="2"/>
  <c r="J39" i="2"/>
  <c r="J40" i="2"/>
  <c r="J43" i="2"/>
  <c r="J47" i="2"/>
  <c r="J48" i="2"/>
  <c r="J49" i="2"/>
  <c r="J50" i="2"/>
  <c r="O39" i="2"/>
  <c r="O38" i="2"/>
  <c r="O36" i="2"/>
  <c r="O35" i="2"/>
  <c r="M5" i="2"/>
  <c r="M10" i="2" l="1"/>
  <c r="O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65ADA203-6F67-CF4A-8F4A-6523ABA56E70}">
      <text>
        <r>
          <rPr>
            <sz val="10"/>
            <color rgb="FF000000"/>
            <rFont val="Tahoma"/>
            <family val="2"/>
          </rPr>
          <t xml:space="preserve">A - air infra
</t>
        </r>
        <r>
          <rPr>
            <sz val="10"/>
            <color rgb="FF000000"/>
            <rFont val="Tahoma"/>
            <family val="2"/>
          </rPr>
          <t xml:space="preserve">B - backup
</t>
        </r>
        <r>
          <rPr>
            <sz val="10"/>
            <color rgb="FF000000"/>
            <rFont val="Tahoma"/>
            <family val="2"/>
          </rPr>
          <t xml:space="preserve">E - egocasting
</t>
        </r>
        <r>
          <rPr>
            <sz val="10"/>
            <color rgb="FF000000"/>
            <rFont val="Tahoma"/>
            <family val="2"/>
          </rPr>
          <t xml:space="preserve">M - morph services
</t>
        </r>
        <r>
          <rPr>
            <sz val="10"/>
            <color rgb="FF000000"/>
            <rFont val="Tahoma"/>
            <family val="2"/>
          </rPr>
          <t xml:space="preserve">N - nanofabber
</t>
        </r>
        <r>
          <rPr>
            <sz val="10"/>
            <color rgb="FF000000"/>
            <rFont val="Tahoma"/>
            <family val="2"/>
          </rPr>
          <t xml:space="preserve">S - spaceport
</t>
        </r>
        <r>
          <rPr>
            <sz val="10"/>
            <color rgb="FF000000"/>
            <rFont val="Tahoma"/>
            <family val="2"/>
          </rPr>
          <t xml:space="preserve">T - train station
</t>
        </r>
        <r>
          <rPr>
            <sz val="10"/>
            <color rgb="FF000000"/>
            <rFont val="Tahoma"/>
            <family val="2"/>
          </rPr>
          <t xml:space="preserve">W - large water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<sst xmlns="http://schemas.openxmlformats.org/spreadsheetml/2006/main" count="357" uniqueCount="218">
  <si>
    <t>Location</t>
  </si>
  <si>
    <t>Hab</t>
  </si>
  <si>
    <t>Population</t>
  </si>
  <si>
    <t>Type</t>
  </si>
  <si>
    <t>Beehive</t>
  </si>
  <si>
    <t>Tin Can</t>
  </si>
  <si>
    <t>Total population:</t>
  </si>
  <si>
    <t>Comment</t>
  </si>
  <si>
    <t>Dome</t>
  </si>
  <si>
    <t>Capital</t>
  </si>
  <si>
    <t>total</t>
  </si>
  <si>
    <t>SENATE COMPOSITION (INCOMPLETE)</t>
  </si>
  <si>
    <t>Determinist (D)</t>
  </si>
  <si>
    <t>Expansionist (X)</t>
  </si>
  <si>
    <t>Reformist (F)</t>
  </si>
  <si>
    <t>Reclaimer (R )</t>
  </si>
  <si>
    <t>Sport Team</t>
  </si>
  <si>
    <t>Valles New Shanghai</t>
  </si>
  <si>
    <t>Noctis Qianjiao</t>
  </si>
  <si>
    <t>Elysium City</t>
  </si>
  <si>
    <t>Pavonis City</t>
  </si>
  <si>
    <t>Space Elevator</t>
  </si>
  <si>
    <t>New Dazhai</t>
  </si>
  <si>
    <t>Ashoka</t>
  </si>
  <si>
    <t>Korolev</t>
  </si>
  <si>
    <t>Chamberlin</t>
  </si>
  <si>
    <t>Crater</t>
  </si>
  <si>
    <t>Burroughs</t>
  </si>
  <si>
    <t>Curie</t>
  </si>
  <si>
    <t>Escorial</t>
  </si>
  <si>
    <t>Littleton</t>
  </si>
  <si>
    <t>Burton Point</t>
  </si>
  <si>
    <t>Bubble Town</t>
  </si>
  <si>
    <t>Khlun Luk Him</t>
  </si>
  <si>
    <t>Sirenum</t>
  </si>
  <si>
    <t>Mine</t>
  </si>
  <si>
    <t>Terraforming camp</t>
  </si>
  <si>
    <t>Hellas Plaintia</t>
  </si>
  <si>
    <t>Movement</t>
  </si>
  <si>
    <t>Radennitia</t>
  </si>
  <si>
    <t>Cipango</t>
  </si>
  <si>
    <t>Marineris?</t>
  </si>
  <si>
    <t>Pilsener City</t>
  </si>
  <si>
    <t>Marineris</t>
  </si>
  <si>
    <t>Japanese</t>
  </si>
  <si>
    <t>Major Influencers</t>
  </si>
  <si>
    <t>Experia</t>
  </si>
  <si>
    <t>Movement, TTO</t>
  </si>
  <si>
    <t>Ma'adim Valis</t>
  </si>
  <si>
    <t>Pathfinder</t>
  </si>
  <si>
    <t>PIA</t>
  </si>
  <si>
    <t>Fa Jing</t>
  </si>
  <si>
    <t>Direct Action</t>
  </si>
  <si>
    <t>S/Sirenum</t>
  </si>
  <si>
    <t>Pontes</t>
  </si>
  <si>
    <t>Orbit</t>
  </si>
  <si>
    <t>O'Neill</t>
  </si>
  <si>
    <t>Progress</t>
  </si>
  <si>
    <t>Deimos</t>
  </si>
  <si>
    <t>Cole</t>
  </si>
  <si>
    <t>Phobos</t>
  </si>
  <si>
    <t>Cognite</t>
  </si>
  <si>
    <t>Consortiium</t>
  </si>
  <si>
    <t>Pavonis Mons</t>
  </si>
  <si>
    <t>McClintock</t>
  </si>
  <si>
    <t>Ecologene</t>
  </si>
  <si>
    <t>Living Sarcophagus</t>
  </si>
  <si>
    <t>Lu Xing</t>
  </si>
  <si>
    <t>Prosperity Group</t>
  </si>
  <si>
    <t>Source</t>
  </si>
  <si>
    <t>SW127</t>
  </si>
  <si>
    <t>Torus</t>
  </si>
  <si>
    <t>Ptah</t>
  </si>
  <si>
    <t>Skinasthesia</t>
  </si>
  <si>
    <t>Viriditas</t>
  </si>
  <si>
    <t>Sielupankki</t>
  </si>
  <si>
    <t>Note: 200M on surface, 20M on orbit</t>
  </si>
  <si>
    <t>Out There</t>
  </si>
  <si>
    <t>Regional capital</t>
  </si>
  <si>
    <t>Agassiz</t>
  </si>
  <si>
    <t>Norwilliam</t>
  </si>
  <si>
    <t>Dome-Beehive</t>
  </si>
  <si>
    <t>Williams Crater</t>
  </si>
  <si>
    <t>S/Chamberlin crater</t>
  </si>
  <si>
    <t>S/Agassiz Crater</t>
  </si>
  <si>
    <t>S/Burroughs Crater</t>
  </si>
  <si>
    <t>Region</t>
  </si>
  <si>
    <t>VNS 1-100</t>
  </si>
  <si>
    <t>NQ 1-40</t>
  </si>
  <si>
    <t>EC 1-20</t>
  </si>
  <si>
    <t>PC 1-3</t>
  </si>
  <si>
    <t>ND 1-2</t>
  </si>
  <si>
    <t>RD</t>
  </si>
  <si>
    <t>Pathfinder City</t>
  </si>
  <si>
    <t>Citizens %</t>
  </si>
  <si>
    <t>Total citizens:</t>
  </si>
  <si>
    <t>CitPop</t>
  </si>
  <si>
    <t>Consortium, League</t>
  </si>
  <si>
    <t>Prosperity Group, IWA</t>
  </si>
  <si>
    <t>PRO 1-4</t>
  </si>
  <si>
    <t>SIR</t>
  </si>
  <si>
    <t>ASH</t>
  </si>
  <si>
    <t>SW123</t>
  </si>
  <si>
    <r>
      <t xml:space="preserve">Spa. </t>
    </r>
    <r>
      <rPr>
        <b/>
        <sz val="12"/>
        <color theme="1"/>
        <rFont val="Calibri"/>
        <family val="2"/>
        <scheme val="minor"/>
      </rPr>
      <t>Official population figures are way off</t>
    </r>
  </si>
  <si>
    <t>Meltwater</t>
  </si>
  <si>
    <t>Ice business</t>
  </si>
  <si>
    <t>EP Meltwater</t>
  </si>
  <si>
    <t>HEL 8</t>
  </si>
  <si>
    <t>S/SE of Burton Crater</t>
  </si>
  <si>
    <t>N</t>
  </si>
  <si>
    <t>N/Korolev Crater</t>
  </si>
  <si>
    <t>N/Littleton Crater</t>
  </si>
  <si>
    <t>KOR</t>
  </si>
  <si>
    <t>MAA</t>
  </si>
  <si>
    <t>TTO</t>
  </si>
  <si>
    <t>ORB 2</t>
  </si>
  <si>
    <t>Tharsis TH</t>
  </si>
  <si>
    <t>Valles Map</t>
  </si>
  <si>
    <t>Terraforming hub</t>
  </si>
  <si>
    <t>Eos TH</t>
  </si>
  <si>
    <t>Eos Chasma</t>
  </si>
  <si>
    <t>Calaiâ</t>
  </si>
  <si>
    <t>Melas Chasma</t>
  </si>
  <si>
    <t>Aquatic uplifts</t>
  </si>
  <si>
    <t>Fields of Steel</t>
  </si>
  <si>
    <t>Solis Planum</t>
  </si>
  <si>
    <t>Industrial town</t>
  </si>
  <si>
    <t>Portmanteau</t>
  </si>
  <si>
    <t>Hyblaeus</t>
  </si>
  <si>
    <t>Rangers</t>
  </si>
  <si>
    <t>SW121</t>
  </si>
  <si>
    <t>Base of Portmanteau Rangers</t>
  </si>
  <si>
    <t>Langlac</t>
  </si>
  <si>
    <t>Orcus Patera</t>
  </si>
  <si>
    <t>Elysium Map</t>
  </si>
  <si>
    <t>Former tourist destination</t>
  </si>
  <si>
    <t>Cerberus Fossae</t>
  </si>
  <si>
    <t>Economic outpost</t>
  </si>
  <si>
    <t>Argoed</t>
  </si>
  <si>
    <t>Utopia Plaintia</t>
  </si>
  <si>
    <t>Former quarry, now growing hub</t>
  </si>
  <si>
    <t>LL 1-2</t>
  </si>
  <si>
    <t>Eddie</t>
  </si>
  <si>
    <t>UTO</t>
  </si>
  <si>
    <t>Todor</t>
  </si>
  <si>
    <t>Louros Valles</t>
  </si>
  <si>
    <t>Railway Infra Town</t>
  </si>
  <si>
    <t>Eos Rail, IWA</t>
  </si>
  <si>
    <t>Triolet Community</t>
  </si>
  <si>
    <t>Durango</t>
  </si>
  <si>
    <t>Haunting Mars</t>
  </si>
  <si>
    <t>HEL 11</t>
  </si>
  <si>
    <t>Fa Jing (formerly TTO)</t>
  </si>
  <si>
    <t>Solaris</t>
  </si>
  <si>
    <t>Orbital infrastructure ops</t>
  </si>
  <si>
    <t>Gavaswadi</t>
  </si>
  <si>
    <t>Piros Lyuk</t>
  </si>
  <si>
    <t>Self-sufficient terraforming camp</t>
  </si>
  <si>
    <t>Cluster</t>
  </si>
  <si>
    <t>Biological production cluster</t>
  </si>
  <si>
    <t>Lockyer</t>
  </si>
  <si>
    <t>HEL 7</t>
  </si>
  <si>
    <t>Taken over by Fa Jing</t>
  </si>
  <si>
    <t>Torre Verde</t>
  </si>
  <si>
    <t>Mars.doc</t>
  </si>
  <si>
    <t>Party Zone for orbital workers</t>
  </si>
  <si>
    <t>Hunan</t>
  </si>
  <si>
    <t>RCF8</t>
  </si>
  <si>
    <t>Adapt Pharma</t>
  </si>
  <si>
    <t>Terraforming area</t>
  </si>
  <si>
    <t>Mars-Sun L2</t>
  </si>
  <si>
    <t>SW127, Pontes</t>
  </si>
  <si>
    <t>PHO</t>
  </si>
  <si>
    <t>PON 1-3</t>
  </si>
  <si>
    <t>AreoSpace, Consortium</t>
  </si>
  <si>
    <t>Morfimallisto</t>
  </si>
  <si>
    <t>Meizillar</t>
  </si>
  <si>
    <t>Micrograv workers' suburbia</t>
  </si>
  <si>
    <t>Experimental terraforming overlook</t>
  </si>
  <si>
    <t>Sturmansichtt</t>
  </si>
  <si>
    <t>Terraforming / Mine</t>
  </si>
  <si>
    <t>Memphis on Mars</t>
  </si>
  <si>
    <t>Amenities</t>
  </si>
  <si>
    <t>BN</t>
  </si>
  <si>
    <t>BEMN</t>
  </si>
  <si>
    <t>BMN</t>
  </si>
  <si>
    <t>M</t>
  </si>
  <si>
    <t>ABMN</t>
  </si>
  <si>
    <t>ABEMN</t>
  </si>
  <si>
    <t>ABN</t>
  </si>
  <si>
    <t>ABEMNT</t>
  </si>
  <si>
    <t>AN</t>
  </si>
  <si>
    <t>BNT</t>
  </si>
  <si>
    <t>ABEMNST</t>
  </si>
  <si>
    <t>ABEMNS</t>
  </si>
  <si>
    <t>ABEMNSTW</t>
  </si>
  <si>
    <t>Ascraeus City</t>
  </si>
  <si>
    <t>Tharsis Map</t>
  </si>
  <si>
    <t>THAR</t>
  </si>
  <si>
    <t>Ascraeus Crater</t>
  </si>
  <si>
    <t>ABEMNTW</t>
  </si>
  <si>
    <t>SW124</t>
  </si>
  <si>
    <t>BEMNS</t>
  </si>
  <si>
    <t>S/Mare Australe, Darwin</t>
  </si>
  <si>
    <t>AUS</t>
  </si>
  <si>
    <t>Melas TH</t>
  </si>
  <si>
    <t>VM</t>
  </si>
  <si>
    <t>ABEMNSW</t>
  </si>
  <si>
    <t>Dahl</t>
  </si>
  <si>
    <t>Mercurials</t>
  </si>
  <si>
    <t>BMNW</t>
  </si>
  <si>
    <t>Uplift preserve; poor</t>
  </si>
  <si>
    <t>SW125</t>
  </si>
  <si>
    <t>Terraforming ecostation + camp</t>
  </si>
  <si>
    <t>Dente de Rocha</t>
  </si>
  <si>
    <t>RHUGO</t>
  </si>
  <si>
    <t>BNM</t>
  </si>
  <si>
    <t>Agritown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</si>
</sst>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0" xfId="0" quotePrefix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125" workbookViewId="0">
      <pane ySplit="1" topLeftCell="A31" activePane="bottomLeft" state="frozen"/>
      <selection pane="bottomLeft" activeCell="B44" sqref="B44"/>
    </sheetView>
  </sheetViews>
  <sheetFormatPr baseColWidth="10" defaultRowHeight="16" x14ac:dyDescent="0.2"/>
  <cols>
    <col min="1" max="1" width="17.83203125" customWidth="1"/>
    <col min="2" max="2" width="19.5" customWidth="1"/>
    <col min="3" max="3" width="20.33203125" customWidth="1"/>
    <col min="4" max="4" width="12" customWidth="1"/>
    <col min="5" max="5" width="11.1640625" customWidth="1"/>
    <col min="6" max="6" width="13.5" customWidth="1"/>
    <col min="7" max="7" width="10.83203125" customWidth="1"/>
    <col min="8" max="8" width="11.6640625" style="3" bestFit="1" customWidth="1"/>
    <col min="9" max="9" width="6.1640625" style="5" customWidth="1"/>
    <col min="10" max="10" width="9.6640625" customWidth="1"/>
    <col min="14" max="14" width="14.83203125" customWidth="1"/>
    <col min="15" max="15" width="7.33203125" customWidth="1"/>
  </cols>
  <sheetData>
    <row r="1" spans="1:15" s="1" customFormat="1" x14ac:dyDescent="0.2">
      <c r="A1" s="1" t="s">
        <v>1</v>
      </c>
      <c r="B1" s="1" t="s">
        <v>0</v>
      </c>
      <c r="C1" s="1" t="s">
        <v>45</v>
      </c>
      <c r="D1" s="1" t="s">
        <v>69</v>
      </c>
      <c r="E1" s="1" t="s">
        <v>86</v>
      </c>
      <c r="F1" s="1" t="s">
        <v>3</v>
      </c>
      <c r="G1" s="1" t="s">
        <v>182</v>
      </c>
      <c r="H1" s="2" t="s">
        <v>2</v>
      </c>
      <c r="I1" s="4" t="s">
        <v>94</v>
      </c>
      <c r="J1" s="1" t="s">
        <v>96</v>
      </c>
      <c r="K1" s="1" t="s">
        <v>7</v>
      </c>
      <c r="L1" s="1" t="s">
        <v>16</v>
      </c>
    </row>
    <row r="2" spans="1:15" s="1" customFormat="1" x14ac:dyDescent="0.2">
      <c r="A2" s="1" t="s">
        <v>17</v>
      </c>
      <c r="B2" s="1" t="s">
        <v>43</v>
      </c>
      <c r="C2" s="1" t="s">
        <v>97</v>
      </c>
      <c r="E2" s="1" t="s">
        <v>87</v>
      </c>
      <c r="F2" s="1" t="s">
        <v>8</v>
      </c>
      <c r="G2" t="s">
        <v>195</v>
      </c>
      <c r="H2" s="2">
        <v>37000000</v>
      </c>
      <c r="I2" s="4">
        <v>0.4</v>
      </c>
      <c r="J2">
        <f>H2*I2</f>
        <v>14800000</v>
      </c>
      <c r="K2" s="1" t="s">
        <v>9</v>
      </c>
    </row>
    <row r="3" spans="1:15" x14ac:dyDescent="0.2">
      <c r="A3" t="s">
        <v>18</v>
      </c>
      <c r="C3" t="s">
        <v>114</v>
      </c>
      <c r="E3" t="s">
        <v>88</v>
      </c>
      <c r="F3" t="s">
        <v>8</v>
      </c>
      <c r="G3" t="s">
        <v>193</v>
      </c>
      <c r="H3" s="3">
        <v>13000000</v>
      </c>
      <c r="I3" s="5">
        <v>0.45</v>
      </c>
      <c r="J3">
        <f>H3*I3</f>
        <v>5850000</v>
      </c>
    </row>
    <row r="4" spans="1:15" x14ac:dyDescent="0.2">
      <c r="A4" t="s">
        <v>19</v>
      </c>
      <c r="C4" t="s">
        <v>46</v>
      </c>
      <c r="E4" t="s">
        <v>89</v>
      </c>
      <c r="F4" t="s">
        <v>8</v>
      </c>
      <c r="G4" t="s">
        <v>193</v>
      </c>
      <c r="H4" s="3">
        <v>9100000</v>
      </c>
      <c r="I4" s="5">
        <v>0.4</v>
      </c>
      <c r="J4">
        <f>H4*I4</f>
        <v>3640000</v>
      </c>
      <c r="M4" t="s">
        <v>6</v>
      </c>
    </row>
    <row r="5" spans="1:15" x14ac:dyDescent="0.2">
      <c r="A5" t="s">
        <v>57</v>
      </c>
      <c r="B5" t="s">
        <v>58</v>
      </c>
      <c r="C5" t="s">
        <v>62</v>
      </c>
      <c r="E5" t="s">
        <v>99</v>
      </c>
      <c r="F5" t="s">
        <v>59</v>
      </c>
      <c r="G5" t="s">
        <v>207</v>
      </c>
      <c r="H5" s="3">
        <v>8500000</v>
      </c>
      <c r="I5" s="5">
        <v>0.25</v>
      </c>
      <c r="J5">
        <f>H5*I5</f>
        <v>2125000</v>
      </c>
      <c r="M5" s="3">
        <f>SUM(H1:H124)</f>
        <v>76872450</v>
      </c>
      <c r="O5" s="3"/>
    </row>
    <row r="6" spans="1:15" x14ac:dyDescent="0.2">
      <c r="A6" t="s">
        <v>54</v>
      </c>
      <c r="B6" t="s">
        <v>170</v>
      </c>
      <c r="C6" t="s">
        <v>174</v>
      </c>
      <c r="D6" t="s">
        <v>171</v>
      </c>
      <c r="E6" t="s">
        <v>173</v>
      </c>
      <c r="F6" t="s">
        <v>56</v>
      </c>
      <c r="G6" t="s">
        <v>194</v>
      </c>
      <c r="H6" s="3">
        <v>5000000</v>
      </c>
      <c r="I6" s="5">
        <v>0.03</v>
      </c>
      <c r="J6">
        <f>H6*I6</f>
        <v>150000</v>
      </c>
    </row>
    <row r="7" spans="1:15" x14ac:dyDescent="0.2">
      <c r="A7" t="s">
        <v>20</v>
      </c>
      <c r="B7" t="s">
        <v>63</v>
      </c>
      <c r="C7" t="s">
        <v>50</v>
      </c>
      <c r="E7" t="s">
        <v>90</v>
      </c>
      <c r="F7" t="s">
        <v>8</v>
      </c>
      <c r="G7" t="s">
        <v>193</v>
      </c>
      <c r="H7" s="3">
        <v>1000000</v>
      </c>
      <c r="I7" s="5">
        <v>0.35</v>
      </c>
      <c r="J7">
        <f>H7*I7</f>
        <v>350000</v>
      </c>
      <c r="K7" t="s">
        <v>21</v>
      </c>
      <c r="M7" t="s">
        <v>95</v>
      </c>
    </row>
    <row r="8" spans="1:15" x14ac:dyDescent="0.2">
      <c r="A8" t="s">
        <v>132</v>
      </c>
      <c r="B8" t="s">
        <v>133</v>
      </c>
      <c r="C8" t="s">
        <v>46</v>
      </c>
      <c r="D8" t="s">
        <v>134</v>
      </c>
      <c r="E8" t="s">
        <v>141</v>
      </c>
      <c r="F8" t="s">
        <v>8</v>
      </c>
      <c r="G8" t="s">
        <v>190</v>
      </c>
      <c r="H8" s="3">
        <v>600000</v>
      </c>
      <c r="I8" s="5">
        <v>0.5</v>
      </c>
      <c r="J8">
        <f>H8*I8</f>
        <v>300000</v>
      </c>
      <c r="K8" t="s">
        <v>135</v>
      </c>
    </row>
    <row r="9" spans="1:15" x14ac:dyDescent="0.2">
      <c r="A9" t="s">
        <v>60</v>
      </c>
      <c r="B9" t="s">
        <v>60</v>
      </c>
      <c r="C9" t="s">
        <v>61</v>
      </c>
      <c r="E9" t="s">
        <v>172</v>
      </c>
      <c r="F9" t="s">
        <v>4</v>
      </c>
      <c r="G9" t="s">
        <v>194</v>
      </c>
      <c r="H9" s="3">
        <v>500000</v>
      </c>
      <c r="I9" s="5">
        <v>0.08</v>
      </c>
      <c r="J9">
        <f>H9*I9</f>
        <v>40000</v>
      </c>
    </row>
    <row r="10" spans="1:15" x14ac:dyDescent="0.2">
      <c r="A10" t="s">
        <v>22</v>
      </c>
      <c r="C10" t="s">
        <v>51</v>
      </c>
      <c r="E10" t="s">
        <v>91</v>
      </c>
      <c r="F10" t="s">
        <v>8</v>
      </c>
      <c r="G10" t="s">
        <v>193</v>
      </c>
      <c r="H10" s="3">
        <v>350000</v>
      </c>
      <c r="I10" s="5">
        <v>0.25</v>
      </c>
      <c r="J10">
        <f>H10*I10</f>
        <v>87500</v>
      </c>
      <c r="M10" s="3">
        <f>SUM(J1:J126)</f>
        <v>28276625</v>
      </c>
    </row>
    <row r="11" spans="1:15" s="1" customFormat="1" x14ac:dyDescent="0.2">
      <c r="A11" t="s">
        <v>121</v>
      </c>
      <c r="B11" t="s">
        <v>122</v>
      </c>
      <c r="C11"/>
      <c r="D11" t="s">
        <v>117</v>
      </c>
      <c r="E11"/>
      <c r="F11" t="s">
        <v>4</v>
      </c>
      <c r="G11" t="s">
        <v>200</v>
      </c>
      <c r="H11" s="3">
        <v>300000</v>
      </c>
      <c r="I11" s="5">
        <v>0.3</v>
      </c>
      <c r="J11">
        <f>H11*I11</f>
        <v>90000</v>
      </c>
      <c r="K11" t="s">
        <v>123</v>
      </c>
      <c r="L11"/>
      <c r="M11"/>
      <c r="N11"/>
      <c r="O11"/>
    </row>
    <row r="12" spans="1:15" x14ac:dyDescent="0.2">
      <c r="A12" t="s">
        <v>142</v>
      </c>
      <c r="B12" t="s">
        <v>136</v>
      </c>
      <c r="D12" t="s">
        <v>134</v>
      </c>
      <c r="F12" t="s">
        <v>32</v>
      </c>
      <c r="G12" t="s">
        <v>188</v>
      </c>
      <c r="H12" s="3">
        <v>160000</v>
      </c>
      <c r="I12" s="5">
        <v>0.6</v>
      </c>
      <c r="J12">
        <f>H12*I12</f>
        <v>96000</v>
      </c>
      <c r="K12" t="s">
        <v>137</v>
      </c>
    </row>
    <row r="13" spans="1:15" x14ac:dyDescent="0.2">
      <c r="A13" t="s">
        <v>127</v>
      </c>
      <c r="B13" t="s">
        <v>128</v>
      </c>
      <c r="C13" t="s">
        <v>129</v>
      </c>
      <c r="D13" t="s">
        <v>130</v>
      </c>
      <c r="F13" t="s">
        <v>32</v>
      </c>
      <c r="G13" t="s">
        <v>190</v>
      </c>
      <c r="H13" s="3">
        <v>140000</v>
      </c>
      <c r="I13" s="5">
        <v>0.6</v>
      </c>
      <c r="J13">
        <f>H13*I13</f>
        <v>84000</v>
      </c>
      <c r="K13" t="s">
        <v>131</v>
      </c>
    </row>
    <row r="14" spans="1:15" x14ac:dyDescent="0.2">
      <c r="A14" t="s">
        <v>119</v>
      </c>
      <c r="B14" t="s">
        <v>120</v>
      </c>
      <c r="C14" t="s">
        <v>68</v>
      </c>
      <c r="D14" t="s">
        <v>117</v>
      </c>
      <c r="F14" t="s">
        <v>8</v>
      </c>
      <c r="G14" t="s">
        <v>187</v>
      </c>
      <c r="H14" s="3">
        <v>130000</v>
      </c>
      <c r="I14" s="5">
        <v>0.6</v>
      </c>
      <c r="J14">
        <f>H14*I14</f>
        <v>78000</v>
      </c>
      <c r="K14" t="s">
        <v>118</v>
      </c>
    </row>
    <row r="15" spans="1:15" x14ac:dyDescent="0.2">
      <c r="A15" t="s">
        <v>39</v>
      </c>
      <c r="B15" t="s">
        <v>37</v>
      </c>
      <c r="D15" t="s">
        <v>77</v>
      </c>
      <c r="E15" t="s">
        <v>92</v>
      </c>
      <c r="F15" t="s">
        <v>4</v>
      </c>
      <c r="G15" t="s">
        <v>193</v>
      </c>
      <c r="H15" s="3">
        <v>120000</v>
      </c>
      <c r="I15" s="5">
        <v>0.7</v>
      </c>
      <c r="J15">
        <f>H15*I15</f>
        <v>84000</v>
      </c>
      <c r="K15" t="s">
        <v>78</v>
      </c>
    </row>
    <row r="16" spans="1:15" x14ac:dyDescent="0.2">
      <c r="A16" t="s">
        <v>144</v>
      </c>
      <c r="B16" t="s">
        <v>145</v>
      </c>
      <c r="C16" t="s">
        <v>147</v>
      </c>
      <c r="D16" t="s">
        <v>117</v>
      </c>
      <c r="F16" t="s">
        <v>81</v>
      </c>
      <c r="G16" t="s">
        <v>190</v>
      </c>
      <c r="H16" s="3">
        <v>120000</v>
      </c>
      <c r="I16" s="5">
        <v>0.6</v>
      </c>
      <c r="J16">
        <f>H16*I16</f>
        <v>72000</v>
      </c>
      <c r="K16" t="s">
        <v>146</v>
      </c>
    </row>
    <row r="17" spans="1:15" x14ac:dyDescent="0.2">
      <c r="A17" t="s">
        <v>196</v>
      </c>
      <c r="B17" t="s">
        <v>199</v>
      </c>
      <c r="C17" t="s">
        <v>50</v>
      </c>
      <c r="D17" t="s">
        <v>197</v>
      </c>
      <c r="E17" t="s">
        <v>198</v>
      </c>
      <c r="F17" t="s">
        <v>81</v>
      </c>
      <c r="G17" t="s">
        <v>190</v>
      </c>
      <c r="H17" s="3">
        <v>120000</v>
      </c>
      <c r="I17" s="5">
        <v>0.7</v>
      </c>
      <c r="J17">
        <f>H17*I17</f>
        <v>84000</v>
      </c>
    </row>
    <row r="18" spans="1:15" x14ac:dyDescent="0.2">
      <c r="A18" t="s">
        <v>205</v>
      </c>
      <c r="B18" t="s">
        <v>43</v>
      </c>
      <c r="C18" t="s">
        <v>68</v>
      </c>
      <c r="D18" t="s">
        <v>117</v>
      </c>
      <c r="E18" t="s">
        <v>206</v>
      </c>
      <c r="F18" t="s">
        <v>8</v>
      </c>
      <c r="G18" t="s">
        <v>187</v>
      </c>
      <c r="H18" s="3">
        <v>95000</v>
      </c>
      <c r="I18" s="5">
        <v>0.5</v>
      </c>
      <c r="J18">
        <f>H18*I18</f>
        <v>47500</v>
      </c>
      <c r="K18" t="s">
        <v>118</v>
      </c>
    </row>
    <row r="19" spans="1:15" x14ac:dyDescent="0.2">
      <c r="A19" t="s">
        <v>64</v>
      </c>
      <c r="B19" t="s">
        <v>55</v>
      </c>
      <c r="C19" t="s">
        <v>65</v>
      </c>
      <c r="D19" t="s">
        <v>70</v>
      </c>
      <c r="F19" t="s">
        <v>66</v>
      </c>
      <c r="G19" t="s">
        <v>194</v>
      </c>
      <c r="H19" s="3">
        <v>90000</v>
      </c>
      <c r="I19" s="5">
        <v>0.6</v>
      </c>
      <c r="J19">
        <f>H19*I19</f>
        <v>54000</v>
      </c>
      <c r="L19" s="1"/>
      <c r="M19" t="s">
        <v>76</v>
      </c>
      <c r="N19" s="1"/>
      <c r="O19" s="1"/>
    </row>
    <row r="20" spans="1:15" x14ac:dyDescent="0.2">
      <c r="A20" t="s">
        <v>116</v>
      </c>
      <c r="B20" t="s">
        <v>43</v>
      </c>
      <c r="C20" t="s">
        <v>68</v>
      </c>
      <c r="D20" t="s">
        <v>117</v>
      </c>
      <c r="F20" t="s">
        <v>8</v>
      </c>
      <c r="G20" t="s">
        <v>187</v>
      </c>
      <c r="H20" s="3">
        <v>80000</v>
      </c>
      <c r="I20" s="5">
        <v>0.4</v>
      </c>
      <c r="J20">
        <f>H20*I20</f>
        <v>32000</v>
      </c>
      <c r="K20" t="s">
        <v>118</v>
      </c>
    </row>
    <row r="21" spans="1:15" x14ac:dyDescent="0.2">
      <c r="A21" t="s">
        <v>138</v>
      </c>
      <c r="B21" t="s">
        <v>139</v>
      </c>
      <c r="D21" t="s">
        <v>134</v>
      </c>
      <c r="E21" t="s">
        <v>143</v>
      </c>
      <c r="F21" t="s">
        <v>26</v>
      </c>
      <c r="G21" t="s">
        <v>190</v>
      </c>
      <c r="H21" s="3">
        <v>80000</v>
      </c>
      <c r="I21" s="5">
        <v>0.7</v>
      </c>
      <c r="J21">
        <f>H21*I21</f>
        <v>56000</v>
      </c>
      <c r="K21" t="s">
        <v>140</v>
      </c>
    </row>
    <row r="22" spans="1:15" x14ac:dyDescent="0.2">
      <c r="A22" t="s">
        <v>160</v>
      </c>
      <c r="B22" t="s">
        <v>37</v>
      </c>
      <c r="D22" t="s">
        <v>106</v>
      </c>
      <c r="E22" t="s">
        <v>161</v>
      </c>
      <c r="F22" t="s">
        <v>26</v>
      </c>
      <c r="H22" s="3">
        <v>70000</v>
      </c>
      <c r="I22" s="5">
        <v>0.3</v>
      </c>
      <c r="J22">
        <f>H22*I22</f>
        <v>21000</v>
      </c>
    </row>
    <row r="23" spans="1:15" x14ac:dyDescent="0.2">
      <c r="A23" t="s">
        <v>124</v>
      </c>
      <c r="B23" t="s">
        <v>125</v>
      </c>
      <c r="C23" t="s">
        <v>68</v>
      </c>
      <c r="D23" t="s">
        <v>117</v>
      </c>
      <c r="F23" t="s">
        <v>26</v>
      </c>
      <c r="G23" t="s">
        <v>187</v>
      </c>
      <c r="H23" s="3">
        <v>60000</v>
      </c>
      <c r="I23" s="5">
        <v>0.5</v>
      </c>
      <c r="J23">
        <f>H23*I23</f>
        <v>30000</v>
      </c>
      <c r="K23" t="s">
        <v>126</v>
      </c>
    </row>
    <row r="24" spans="1:15" x14ac:dyDescent="0.2">
      <c r="A24" t="s">
        <v>80</v>
      </c>
      <c r="B24" t="s">
        <v>82</v>
      </c>
      <c r="C24" t="s">
        <v>98</v>
      </c>
      <c r="D24" t="s">
        <v>34</v>
      </c>
      <c r="E24" t="s">
        <v>100</v>
      </c>
      <c r="F24" t="s">
        <v>81</v>
      </c>
      <c r="G24" t="s">
        <v>190</v>
      </c>
      <c r="H24" s="3">
        <v>50000</v>
      </c>
      <c r="I24" s="5">
        <v>0.4</v>
      </c>
      <c r="J24">
        <f>H24*I24</f>
        <v>20000</v>
      </c>
    </row>
    <row r="25" spans="1:15" x14ac:dyDescent="0.2">
      <c r="A25" t="s">
        <v>104</v>
      </c>
      <c r="B25" t="s">
        <v>37</v>
      </c>
      <c r="D25" t="s">
        <v>106</v>
      </c>
      <c r="E25" t="s">
        <v>107</v>
      </c>
      <c r="F25" t="s">
        <v>4</v>
      </c>
      <c r="G25" t="s">
        <v>187</v>
      </c>
      <c r="H25" s="3">
        <v>30000</v>
      </c>
      <c r="I25" s="5">
        <v>0.5</v>
      </c>
      <c r="J25">
        <f>H25*I25</f>
        <v>15000</v>
      </c>
      <c r="K25" t="s">
        <v>105</v>
      </c>
    </row>
    <row r="26" spans="1:15" x14ac:dyDescent="0.2">
      <c r="A26" t="s">
        <v>93</v>
      </c>
      <c r="C26" t="s">
        <v>49</v>
      </c>
      <c r="E26" t="s">
        <v>113</v>
      </c>
      <c r="F26" t="s">
        <v>8</v>
      </c>
      <c r="G26" t="s">
        <v>190</v>
      </c>
      <c r="H26" s="3">
        <v>25000</v>
      </c>
      <c r="I26" s="5">
        <v>0.55000000000000004</v>
      </c>
      <c r="J26">
        <f>H26*I26</f>
        <v>13750.000000000002</v>
      </c>
    </row>
    <row r="27" spans="1:15" x14ac:dyDescent="0.2">
      <c r="A27" t="s">
        <v>23</v>
      </c>
      <c r="C27" t="s">
        <v>47</v>
      </c>
      <c r="D27" t="s">
        <v>102</v>
      </c>
      <c r="E27" t="s">
        <v>101</v>
      </c>
      <c r="F27" t="s">
        <v>26</v>
      </c>
      <c r="G27" t="s">
        <v>188</v>
      </c>
      <c r="H27" s="3">
        <v>25000</v>
      </c>
      <c r="I27" s="5">
        <v>0.65</v>
      </c>
      <c r="J27">
        <f>H27*I27</f>
        <v>16250</v>
      </c>
      <c r="K27" t="s">
        <v>103</v>
      </c>
    </row>
    <row r="28" spans="1:15" x14ac:dyDescent="0.2">
      <c r="A28" t="s">
        <v>163</v>
      </c>
      <c r="B28" t="s">
        <v>55</v>
      </c>
      <c r="C28" t="s">
        <v>50</v>
      </c>
      <c r="D28" t="s">
        <v>164</v>
      </c>
      <c r="E28" t="s">
        <v>115</v>
      </c>
      <c r="F28" t="s">
        <v>71</v>
      </c>
      <c r="G28" t="s">
        <v>194</v>
      </c>
      <c r="H28" s="3">
        <v>20000</v>
      </c>
      <c r="I28" s="5">
        <v>0.1</v>
      </c>
      <c r="J28">
        <f>H28*I28</f>
        <v>2000</v>
      </c>
      <c r="K28" t="s">
        <v>165</v>
      </c>
    </row>
    <row r="29" spans="1:15" x14ac:dyDescent="0.2">
      <c r="A29" t="s">
        <v>208</v>
      </c>
      <c r="B29" t="s">
        <v>139</v>
      </c>
      <c r="C29" t="s">
        <v>209</v>
      </c>
      <c r="D29" t="s">
        <v>134</v>
      </c>
      <c r="E29" t="s">
        <v>143</v>
      </c>
      <c r="F29" t="s">
        <v>4</v>
      </c>
      <c r="G29" t="s">
        <v>210</v>
      </c>
      <c r="H29" s="3">
        <v>20000</v>
      </c>
      <c r="I29" s="5">
        <v>0.3</v>
      </c>
      <c r="J29">
        <f>H29*I29</f>
        <v>6000</v>
      </c>
      <c r="K29" t="s">
        <v>211</v>
      </c>
    </row>
    <row r="30" spans="1:15" x14ac:dyDescent="0.2">
      <c r="A30" t="s">
        <v>24</v>
      </c>
      <c r="B30" t="s">
        <v>110</v>
      </c>
      <c r="E30" t="s">
        <v>112</v>
      </c>
      <c r="F30" t="s">
        <v>26</v>
      </c>
      <c r="G30" t="s">
        <v>185</v>
      </c>
      <c r="H30" s="3">
        <v>10000</v>
      </c>
      <c r="I30" s="5">
        <v>0.3</v>
      </c>
      <c r="J30">
        <f>H30*I30</f>
        <v>3000</v>
      </c>
      <c r="K30" t="s">
        <v>36</v>
      </c>
    </row>
    <row r="31" spans="1:15" x14ac:dyDescent="0.2">
      <c r="A31" t="s">
        <v>166</v>
      </c>
      <c r="C31" t="s">
        <v>168</v>
      </c>
      <c r="D31" t="s">
        <v>167</v>
      </c>
      <c r="F31" t="s">
        <v>8</v>
      </c>
      <c r="H31" s="3">
        <v>9000</v>
      </c>
      <c r="I31" s="5">
        <v>0.3</v>
      </c>
      <c r="J31">
        <f>H31*I31</f>
        <v>2700</v>
      </c>
      <c r="K31" t="s">
        <v>169</v>
      </c>
    </row>
    <row r="32" spans="1:15" x14ac:dyDescent="0.2">
      <c r="A32" t="s">
        <v>30</v>
      </c>
      <c r="B32" t="s">
        <v>111</v>
      </c>
      <c r="C32" t="s">
        <v>129</v>
      </c>
      <c r="D32" t="s">
        <v>212</v>
      </c>
      <c r="F32" t="s">
        <v>26</v>
      </c>
      <c r="G32" t="s">
        <v>183</v>
      </c>
      <c r="H32" s="3">
        <v>8000</v>
      </c>
      <c r="I32" s="5">
        <v>0.3</v>
      </c>
      <c r="J32">
        <f>H32*I32</f>
        <v>2400</v>
      </c>
      <c r="K32" t="s">
        <v>213</v>
      </c>
    </row>
    <row r="33" spans="1:15" x14ac:dyDescent="0.2">
      <c r="A33" t="s">
        <v>27</v>
      </c>
      <c r="B33" t="s">
        <v>85</v>
      </c>
      <c r="F33" t="s">
        <v>26</v>
      </c>
      <c r="H33" s="3">
        <v>7500</v>
      </c>
      <c r="I33" s="5">
        <v>0.3</v>
      </c>
      <c r="J33">
        <f>H33*I33</f>
        <v>2250</v>
      </c>
    </row>
    <row r="34" spans="1:15" x14ac:dyDescent="0.2">
      <c r="A34" t="s">
        <v>79</v>
      </c>
      <c r="B34" t="s">
        <v>84</v>
      </c>
      <c r="F34" t="s">
        <v>26</v>
      </c>
      <c r="H34" s="3">
        <v>6000</v>
      </c>
      <c r="I34" s="5">
        <v>0.3</v>
      </c>
      <c r="J34">
        <f>H34*I34</f>
        <v>1800</v>
      </c>
      <c r="N34" t="s">
        <v>11</v>
      </c>
    </row>
    <row r="35" spans="1:15" x14ac:dyDescent="0.2">
      <c r="A35" t="s">
        <v>31</v>
      </c>
      <c r="B35" t="s">
        <v>108</v>
      </c>
      <c r="C35" t="s">
        <v>52</v>
      </c>
      <c r="D35" t="s">
        <v>34</v>
      </c>
      <c r="E35" t="s">
        <v>100</v>
      </c>
      <c r="F35" t="s">
        <v>32</v>
      </c>
      <c r="G35" t="s">
        <v>192</v>
      </c>
      <c r="H35" s="3">
        <v>6000</v>
      </c>
      <c r="I35" s="5">
        <v>0.8</v>
      </c>
      <c r="J35">
        <f>H35*I35</f>
        <v>4800</v>
      </c>
      <c r="N35" t="s">
        <v>12</v>
      </c>
      <c r="O35">
        <f>COUNTIF(D18:D1017,"*D*")+COUNTIF(D18:D1017,"DD*")+COUNTIF(D18:D1017,"DDD")</f>
        <v>1</v>
      </c>
    </row>
    <row r="36" spans="1:15" x14ac:dyDescent="0.2">
      <c r="A36" t="s">
        <v>67</v>
      </c>
      <c r="B36" t="s">
        <v>55</v>
      </c>
      <c r="C36" t="s">
        <v>68</v>
      </c>
      <c r="D36" t="s">
        <v>70</v>
      </c>
      <c r="E36" t="s">
        <v>115</v>
      </c>
      <c r="F36" t="s">
        <v>158</v>
      </c>
      <c r="G36" t="s">
        <v>184</v>
      </c>
      <c r="H36" s="3">
        <v>5500</v>
      </c>
      <c r="I36" s="5">
        <v>0.1</v>
      </c>
      <c r="J36">
        <f>H36*I36</f>
        <v>550</v>
      </c>
      <c r="K36" t="s">
        <v>159</v>
      </c>
      <c r="N36" t="s">
        <v>13</v>
      </c>
      <c r="O36">
        <f>COUNTIF(D18:D117,"*X*")+COUNTIF(D18:D117,"XX*")+COUNTIF(D18:D1017,"XXX")</f>
        <v>0</v>
      </c>
    </row>
    <row r="37" spans="1:15" x14ac:dyDescent="0.2">
      <c r="A37" t="s">
        <v>25</v>
      </c>
      <c r="B37" t="s">
        <v>83</v>
      </c>
      <c r="F37" t="s">
        <v>26</v>
      </c>
      <c r="H37" s="3">
        <v>5000</v>
      </c>
      <c r="I37" s="5">
        <v>0.3</v>
      </c>
      <c r="J37">
        <f>H37*I37</f>
        <v>1500</v>
      </c>
    </row>
    <row r="38" spans="1:15" x14ac:dyDescent="0.2">
      <c r="A38" t="s">
        <v>28</v>
      </c>
      <c r="B38" t="s">
        <v>109</v>
      </c>
      <c r="F38" t="s">
        <v>26</v>
      </c>
      <c r="H38" s="3">
        <v>5000</v>
      </c>
      <c r="I38" s="5">
        <v>0.3</v>
      </c>
      <c r="J38">
        <f>H38*I38</f>
        <v>1500</v>
      </c>
      <c r="K38" t="s">
        <v>36</v>
      </c>
      <c r="N38" t="s">
        <v>14</v>
      </c>
      <c r="O38">
        <f>COUNTIF(D18:D117,"*F*")+COUNTIF(D18:D117,"FF*")+COUNTIF(D18:D1017,"FFF")</f>
        <v>2</v>
      </c>
    </row>
    <row r="39" spans="1:15" x14ac:dyDescent="0.2">
      <c r="A39" t="s">
        <v>29</v>
      </c>
      <c r="B39" t="s">
        <v>109</v>
      </c>
      <c r="F39" t="s">
        <v>26</v>
      </c>
      <c r="H39" s="3">
        <v>5000</v>
      </c>
      <c r="I39" s="5">
        <v>0.3</v>
      </c>
      <c r="J39">
        <f>H39*I39</f>
        <v>1500</v>
      </c>
      <c r="K39" t="s">
        <v>36</v>
      </c>
      <c r="N39" t="s">
        <v>15</v>
      </c>
      <c r="O39">
        <f>COUNTIF(D18:D117,"*R*")+COUNTIF(D18:D117,"RR*")+COUNTIF(D18:D1017,"RRR")</f>
        <v>15</v>
      </c>
    </row>
    <row r="40" spans="1:15" x14ac:dyDescent="0.2">
      <c r="A40" t="s">
        <v>48</v>
      </c>
      <c r="C40" t="s">
        <v>49</v>
      </c>
      <c r="E40" t="s">
        <v>113</v>
      </c>
      <c r="F40" t="s">
        <v>32</v>
      </c>
      <c r="G40" t="s">
        <v>184</v>
      </c>
      <c r="H40" s="3">
        <v>5000</v>
      </c>
      <c r="I40" s="5">
        <v>0.8</v>
      </c>
      <c r="J40">
        <f>H40*I40</f>
        <v>4000</v>
      </c>
    </row>
    <row r="41" spans="1:15" x14ac:dyDescent="0.2">
      <c r="A41" t="s">
        <v>155</v>
      </c>
      <c r="B41" t="s">
        <v>55</v>
      </c>
      <c r="C41" t="s">
        <v>153</v>
      </c>
      <c r="D41" t="s">
        <v>150</v>
      </c>
      <c r="E41" t="s">
        <v>115</v>
      </c>
      <c r="F41" t="s">
        <v>71</v>
      </c>
      <c r="G41" t="s">
        <v>194</v>
      </c>
      <c r="H41" s="3">
        <v>3000</v>
      </c>
      <c r="I41" s="5">
        <v>0.1</v>
      </c>
      <c r="J41">
        <f>H41*I41</f>
        <v>300</v>
      </c>
      <c r="K41" t="s">
        <v>154</v>
      </c>
    </row>
    <row r="42" spans="1:15" x14ac:dyDescent="0.2">
      <c r="A42" t="s">
        <v>214</v>
      </c>
      <c r="B42" t="s">
        <v>37</v>
      </c>
      <c r="C42" t="s">
        <v>215</v>
      </c>
      <c r="D42" t="s">
        <v>150</v>
      </c>
      <c r="E42" t="s">
        <v>151</v>
      </c>
      <c r="F42" t="s">
        <v>26</v>
      </c>
      <c r="G42" t="s">
        <v>216</v>
      </c>
      <c r="H42" s="3">
        <v>2000</v>
      </c>
      <c r="I42" s="5">
        <v>0.5</v>
      </c>
      <c r="J42">
        <f>H42*I42</f>
        <v>1000</v>
      </c>
      <c r="K42" t="s">
        <v>217</v>
      </c>
    </row>
    <row r="43" spans="1:15" x14ac:dyDescent="0.2">
      <c r="A43" t="s">
        <v>40</v>
      </c>
      <c r="B43" t="s">
        <v>41</v>
      </c>
      <c r="C43" t="s">
        <v>38</v>
      </c>
      <c r="D43" t="s">
        <v>75</v>
      </c>
      <c r="F43" t="s">
        <v>4</v>
      </c>
      <c r="G43" t="s">
        <v>184</v>
      </c>
      <c r="H43" s="3">
        <v>1700</v>
      </c>
      <c r="I43" s="5">
        <v>0.1</v>
      </c>
      <c r="J43">
        <f>H43*I43</f>
        <v>170</v>
      </c>
    </row>
    <row r="44" spans="1:15" x14ac:dyDescent="0.2">
      <c r="A44" t="s">
        <v>149</v>
      </c>
      <c r="B44" t="s">
        <v>37</v>
      </c>
      <c r="C44" t="s">
        <v>152</v>
      </c>
      <c r="D44" t="s">
        <v>150</v>
      </c>
      <c r="E44" t="s">
        <v>151</v>
      </c>
      <c r="F44" t="s">
        <v>32</v>
      </c>
      <c r="G44" t="s">
        <v>185</v>
      </c>
      <c r="H44" s="3">
        <v>1500</v>
      </c>
      <c r="I44" s="5">
        <v>0.4</v>
      </c>
      <c r="J44">
        <f>H44*I44</f>
        <v>600</v>
      </c>
      <c r="K44" s="6" t="s">
        <v>162</v>
      </c>
    </row>
    <row r="45" spans="1:15" x14ac:dyDescent="0.2">
      <c r="A45" t="s">
        <v>179</v>
      </c>
      <c r="B45" t="s">
        <v>53</v>
      </c>
      <c r="C45" t="s">
        <v>114</v>
      </c>
      <c r="D45" t="s">
        <v>150</v>
      </c>
      <c r="E45" t="s">
        <v>100</v>
      </c>
      <c r="F45" t="s">
        <v>8</v>
      </c>
      <c r="G45" t="s">
        <v>189</v>
      </c>
      <c r="H45" s="3">
        <v>1500</v>
      </c>
      <c r="I45" s="5">
        <v>0.6</v>
      </c>
      <c r="J45">
        <f>H45*I45</f>
        <v>900</v>
      </c>
      <c r="K45" t="s">
        <v>178</v>
      </c>
    </row>
    <row r="46" spans="1:15" x14ac:dyDescent="0.2">
      <c r="A46" t="s">
        <v>176</v>
      </c>
      <c r="B46" t="s">
        <v>55</v>
      </c>
      <c r="C46" t="s">
        <v>50</v>
      </c>
      <c r="D46" t="s">
        <v>175</v>
      </c>
      <c r="E46" t="s">
        <v>115</v>
      </c>
      <c r="F46" t="s">
        <v>158</v>
      </c>
      <c r="G46" t="s">
        <v>202</v>
      </c>
      <c r="H46" s="3">
        <v>1200</v>
      </c>
      <c r="I46" s="5">
        <v>0.6</v>
      </c>
      <c r="J46">
        <f>H46*I46</f>
        <v>720</v>
      </c>
      <c r="K46" t="s">
        <v>177</v>
      </c>
    </row>
    <row r="47" spans="1:15" x14ac:dyDescent="0.2">
      <c r="A47" t="s">
        <v>42</v>
      </c>
      <c r="B47" t="s">
        <v>43</v>
      </c>
      <c r="D47" t="s">
        <v>201</v>
      </c>
      <c r="F47" t="s">
        <v>8</v>
      </c>
      <c r="G47" t="s">
        <v>189</v>
      </c>
      <c r="H47" s="3">
        <v>1000</v>
      </c>
      <c r="I47" s="5">
        <v>0.8</v>
      </c>
      <c r="J47">
        <f>H47*I47</f>
        <v>800</v>
      </c>
      <c r="K47" t="s">
        <v>44</v>
      </c>
      <c r="N47" t="s">
        <v>10</v>
      </c>
      <c r="O47">
        <f>SUM(O40:O46)</f>
        <v>0</v>
      </c>
    </row>
    <row r="48" spans="1:15" x14ac:dyDescent="0.2">
      <c r="A48" t="s">
        <v>72</v>
      </c>
      <c r="B48" t="s">
        <v>55</v>
      </c>
      <c r="C48" t="s">
        <v>73</v>
      </c>
      <c r="D48" t="s">
        <v>70</v>
      </c>
      <c r="E48" t="s">
        <v>115</v>
      </c>
      <c r="F48" t="s">
        <v>71</v>
      </c>
      <c r="G48" t="s">
        <v>194</v>
      </c>
      <c r="H48" s="3">
        <v>1000</v>
      </c>
      <c r="I48" s="5">
        <v>0.2</v>
      </c>
      <c r="J48">
        <f>H48*I48</f>
        <v>200</v>
      </c>
    </row>
    <row r="49" spans="1:11" x14ac:dyDescent="0.2">
      <c r="A49" t="s">
        <v>74</v>
      </c>
      <c r="B49" t="s">
        <v>55</v>
      </c>
      <c r="D49" t="s">
        <v>70</v>
      </c>
      <c r="E49" t="s">
        <v>115</v>
      </c>
      <c r="F49" t="s">
        <v>5</v>
      </c>
      <c r="G49" t="s">
        <v>202</v>
      </c>
      <c r="H49" s="3">
        <v>900</v>
      </c>
      <c r="I49" s="5">
        <v>0.9</v>
      </c>
      <c r="J49">
        <f>H49*I49</f>
        <v>810</v>
      </c>
    </row>
    <row r="50" spans="1:11" x14ac:dyDescent="0.2">
      <c r="A50" t="s">
        <v>33</v>
      </c>
      <c r="B50" t="s">
        <v>53</v>
      </c>
      <c r="C50" t="s">
        <v>51</v>
      </c>
      <c r="D50" t="s">
        <v>34</v>
      </c>
      <c r="E50" t="s">
        <v>100</v>
      </c>
      <c r="F50" t="s">
        <v>4</v>
      </c>
      <c r="G50" t="s">
        <v>183</v>
      </c>
      <c r="H50" s="3">
        <v>700</v>
      </c>
      <c r="I50" s="5">
        <v>0.7</v>
      </c>
      <c r="J50">
        <f>H50*I50</f>
        <v>489.99999999999994</v>
      </c>
      <c r="K50" t="s">
        <v>35</v>
      </c>
    </row>
    <row r="51" spans="1:11" x14ac:dyDescent="0.2">
      <c r="A51" t="s">
        <v>156</v>
      </c>
      <c r="B51" t="s">
        <v>203</v>
      </c>
      <c r="C51" t="s">
        <v>38</v>
      </c>
      <c r="D51" t="s">
        <v>150</v>
      </c>
      <c r="E51" t="s">
        <v>204</v>
      </c>
      <c r="F51" t="s">
        <v>26</v>
      </c>
      <c r="G51" t="s">
        <v>109</v>
      </c>
      <c r="H51" s="3">
        <v>600</v>
      </c>
      <c r="I51" s="5">
        <v>0.6</v>
      </c>
      <c r="J51">
        <f>H51*I51</f>
        <v>360</v>
      </c>
      <c r="K51" t="s">
        <v>157</v>
      </c>
    </row>
    <row r="52" spans="1:11" x14ac:dyDescent="0.2">
      <c r="A52" t="s">
        <v>181</v>
      </c>
      <c r="B52" t="s">
        <v>53</v>
      </c>
      <c r="D52" t="s">
        <v>150</v>
      </c>
      <c r="E52" t="s">
        <v>100</v>
      </c>
      <c r="F52" t="s">
        <v>8</v>
      </c>
      <c r="G52" t="s">
        <v>191</v>
      </c>
      <c r="H52" s="3">
        <v>200</v>
      </c>
      <c r="I52" s="5">
        <v>0.7</v>
      </c>
      <c r="J52">
        <f>H52*I52</f>
        <v>140</v>
      </c>
      <c r="K52" t="s">
        <v>180</v>
      </c>
    </row>
    <row r="53" spans="1:11" x14ac:dyDescent="0.2">
      <c r="A53" t="s">
        <v>148</v>
      </c>
      <c r="B53" t="s">
        <v>53</v>
      </c>
      <c r="C53" t="s">
        <v>38</v>
      </c>
      <c r="D53" t="s">
        <v>34</v>
      </c>
      <c r="E53" t="s">
        <v>100</v>
      </c>
      <c r="F53" t="s">
        <v>4</v>
      </c>
      <c r="G53" t="s">
        <v>186</v>
      </c>
      <c r="H53" s="3">
        <v>150</v>
      </c>
      <c r="I53" s="5">
        <v>0.9</v>
      </c>
      <c r="J53">
        <f>H53*I53</f>
        <v>135</v>
      </c>
      <c r="K53" t="s">
        <v>35</v>
      </c>
    </row>
  </sheetData>
  <sortState xmlns:xlrd2="http://schemas.microsoft.com/office/spreadsheetml/2017/richdata2" ref="A1:O53">
    <sortCondition descending="1" ref="H1:H53"/>
  </sortState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2017-10-24T15:40:09Z</dcterms:created>
  <dcterms:modified xsi:type="dcterms:W3CDTF">2024-12-19T21:11:03Z</dcterms:modified>
</cp:coreProperties>
</file>