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darius/Desktop/School/fall2026/fall-2026-courses/phys485/lab4/"/>
    </mc:Choice>
  </mc:AlternateContent>
  <xr:revisionPtr revIDLastSave="0" documentId="13_ncr:1_{834B6520-DB81-B242-B928-0CAC2FB32997}" xr6:coauthVersionLast="47" xr6:coauthVersionMax="47" xr10:uidLastSave="{00000000-0000-0000-0000-000000000000}"/>
  <bookViews>
    <workbookView xWindow="5600" yWindow="600" windowWidth="32800" windowHeight="19480" activeTab="4" xr2:uid="{4EF75039-6251-0647-813A-3F7D2028BFC9}"/>
  </bookViews>
  <sheets>
    <sheet name="4L.1.1 transistor" sheetId="2" r:id="rId1"/>
    <sheet name="4L.2 emitter follower" sheetId="3" r:id="rId2"/>
    <sheet name="Excersices" sheetId="7" r:id="rId3"/>
    <sheet name="4L.2.1 emitter follower" sheetId="4" r:id="rId4"/>
    <sheet name="4L.4 current sourc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1" i="5" l="1"/>
  <c r="D41" i="5"/>
  <c r="E41" i="5"/>
  <c r="C16" i="5"/>
  <c r="E4" i="5"/>
  <c r="E3" i="5"/>
  <c r="E41" i="4"/>
  <c r="E34" i="4"/>
  <c r="B42" i="4"/>
  <c r="E42" i="4" s="1"/>
  <c r="B36" i="4"/>
  <c r="B39" i="4"/>
  <c r="B13" i="5"/>
  <c r="D16" i="5"/>
  <c r="E16" i="5"/>
  <c r="C17" i="5"/>
  <c r="D17" i="5"/>
  <c r="E17" i="5"/>
  <c r="C18" i="5"/>
  <c r="D18" i="5"/>
  <c r="E18" i="5"/>
  <c r="C19" i="5"/>
  <c r="D19" i="5"/>
  <c r="E19" i="5"/>
  <c r="C20" i="5"/>
  <c r="D20" i="5"/>
  <c r="E20" i="5"/>
  <c r="C21" i="5"/>
  <c r="D21" i="5"/>
  <c r="E21" i="5"/>
  <c r="C22" i="5"/>
  <c r="D22" i="5"/>
  <c r="E22" i="5"/>
  <c r="C23" i="5"/>
  <c r="D23" i="5"/>
  <c r="E23" i="5"/>
  <c r="C24" i="5"/>
  <c r="D24" i="5"/>
  <c r="E24" i="5"/>
  <c r="C25" i="5"/>
  <c r="D25" i="5"/>
  <c r="E25" i="5"/>
  <c r="C26" i="5"/>
  <c r="D26" i="5"/>
  <c r="E26" i="5"/>
  <c r="C27" i="5"/>
  <c r="D27" i="5"/>
  <c r="E27" i="5"/>
  <c r="C28" i="5"/>
  <c r="D28" i="5"/>
  <c r="E28" i="5"/>
  <c r="C29" i="5"/>
  <c r="D29" i="5"/>
  <c r="E29" i="5"/>
  <c r="C30" i="5"/>
  <c r="D30" i="5"/>
  <c r="E30" i="5"/>
  <c r="C31" i="5"/>
  <c r="D31" i="5"/>
  <c r="E31" i="5"/>
  <c r="C32" i="5"/>
  <c r="D32" i="5"/>
  <c r="E32" i="5"/>
  <c r="C33" i="5"/>
  <c r="D33" i="5"/>
  <c r="E33" i="5"/>
  <c r="C34" i="5"/>
  <c r="D34" i="5"/>
  <c r="E34" i="5"/>
  <c r="C35" i="5"/>
  <c r="D35" i="5"/>
  <c r="E35" i="5"/>
  <c r="C36" i="5"/>
  <c r="D36" i="5"/>
  <c r="E36" i="5"/>
  <c r="C37" i="5"/>
  <c r="D37" i="5"/>
  <c r="E37" i="5"/>
  <c r="C38" i="5"/>
  <c r="D38" i="5"/>
  <c r="E38" i="5"/>
  <c r="C39" i="5"/>
  <c r="D39" i="5"/>
  <c r="E39" i="5"/>
  <c r="C40" i="5"/>
  <c r="D40" i="5"/>
  <c r="E40" i="5"/>
  <c r="B6" i="5" l="1"/>
  <c r="B7" i="5" s="1"/>
  <c r="D36" i="4"/>
  <c r="B10" i="5" l="1"/>
</calcChain>
</file>

<file path=xl/sharedStrings.xml><?xml version="1.0" encoding="utf-8"?>
<sst xmlns="http://schemas.openxmlformats.org/spreadsheetml/2006/main" count="74" uniqueCount="71">
  <si>
    <t xml:space="preserve">1. Put the transistor in the breadboard and set the DVM to diode-test mode.
2. Try different pairs of pins, reversing the red and black probes as needed.
3. Find the base: it is the pin that gives a diode reading to both other pins with the same probe polarity.
4. Determine the type: red probe on base → NPN; black probe on base → PNP.
5. Once you’ve identified the base/type, use the known pin layout to label collector and emitter. Your professor specifically says not to try distinguishing BC from BE based on their slightly different diode drops. </t>
  </si>
  <si>
    <t>PNP should go from C/E(red) to B(black) with a 0.6-0.7V drop</t>
  </si>
  <si>
    <t>NPN should go from B(red) to C/E(black) with a 0.6-0.7V drop</t>
  </si>
  <si>
    <t>Wire up an npn transistor as an emitter follower, as shown in Fig. 4L.2.
Drive the follower with a sine wave that is symmetric about zero volts (be sure the DC "offset" of the function generator is set to zero), and look with a scope at the poor replica that comes out. 
Why does this happen?
If you turn up the waveform amplitude, you will begin to see bumps below ground. How do you
explain these?
Now try connecting the emitter return (the point marked Vee* to - 15 V instead of ground, and look at the output. Explain the improvement.</t>
  </si>
  <si>
    <t>4L.2 Emitter follower (Observations)</t>
  </si>
  <si>
    <t>4L.1.1 Transistor (ID and Test)</t>
  </si>
  <si>
    <t>4L.2.1 emitter follower</t>
  </si>
  <si>
    <t>Measure the input and output impedence for the circuit to the right</t>
  </si>
  <si>
    <t>Z_in</t>
  </si>
  <si>
    <t>Z_out</t>
  </si>
  <si>
    <t>Disconnect the 1k load resistor while measuring  Z_in</t>
  </si>
  <si>
    <t>Steps and tips below</t>
  </si>
  <si>
    <t>Measure Zin
In the circuit of Fig. 4L.2 replace the small base resistor with progressively larger resistors, in order to simulate a signal source of moderately high impedance, i.e., low current capability.
Start with 33k, as shown in Fig. 4L.3; you are likely to see attenuation of only 5% to 10%. With
such small attenuation, it is possible but tedious to infer β.
If you install larger resistors in place of this 33k, eventually you will see attenuation of about 50%, and then your observation (and your arithmetic) will become easy. You'll know, if you get to 50% attenuation, that your installed R is about equal to Rin. Use this data to make your inference of β.</t>
  </si>
  <si>
    <t>Z_in(expected)</t>
  </si>
  <si>
    <t>Z_out(expected)</t>
  </si>
  <si>
    <t>To the right</t>
  </si>
  <si>
    <t>Z_in is the impedance seen by the function generator looking into the emitter follower, while Z_out is the impedance seen by a load looking back into the emitter follower’s output.</t>
  </si>
  <si>
    <t>Input impedance</t>
  </si>
  <si>
    <t>R_s [ohm]</t>
  </si>
  <si>
    <t>V_s [volt]</t>
  </si>
  <si>
    <t>V_b [volt]</t>
  </si>
  <si>
    <t>Output impedance</t>
  </si>
  <si>
    <t>R_L [ohm]</t>
  </si>
  <si>
    <t>V_0 [volt]</t>
  </si>
  <si>
    <t>V_L [volt]</t>
  </si>
  <si>
    <t>beta</t>
  </si>
  <si>
    <t>Pull the pot out of the circuit and measure it with the DMM (it reads wrong while in the circuit).</t>
  </si>
  <si>
    <t>The generator side of R_s(CH1 pkpk reading)</t>
  </si>
  <si>
    <t>The base, row 4(CH2 pkpk reading)</t>
  </si>
  <si>
    <t>The load resistor. For extra accuracy, measure it with the DMM out of the circuit.</t>
  </si>
  <si>
    <t>Emitter, no load(CH2 pkpk, jumper out)</t>
  </si>
  <si>
    <t xml:space="preserve">	Emitter, with the load connected(CH2, Jumper in)</t>
  </si>
  <si>
    <t>4L.4 Predictions</t>
  </si>
  <si>
    <t>V_B (V)</t>
  </si>
  <si>
    <t>V_BE (V)</t>
  </si>
  <si>
    <t>R_E (ohm)</t>
  </si>
  <si>
    <t>V_E (V)</t>
  </si>
  <si>
    <t>I_predicted (mA)</t>
  </si>
  <si>
    <t>V_CE,sat (V)</t>
  </si>
  <si>
    <t>V_supply (V)</t>
  </si>
  <si>
    <t>R_max predicted (kohm)</t>
  </si>
  <si>
    <t>Measured knee R (kohm)</t>
  </si>
  <si>
    <t>Knee % difference</t>
  </si>
  <si>
    <t>V_pot (V)</t>
  </si>
  <si>
    <t>I (mA)</t>
  </si>
  <si>
    <t>R (kohm)</t>
  </si>
  <si>
    <t>% change in I</t>
  </si>
  <si>
    <t>4L.4</t>
  </si>
  <si>
    <t>Observed drops</t>
  </si>
  <si>
    <t>For NPN</t>
  </si>
  <si>
    <t>B to C</t>
  </si>
  <si>
    <t>B to E</t>
  </si>
  <si>
    <t>For PNP</t>
  </si>
  <si>
    <t>C to B</t>
  </si>
  <si>
    <t>E to B</t>
  </si>
  <si>
    <t>With the emitter resistor connected to ground, the NPN transistor conducts only when the input voltage is sufficiently positive to forward-bias the base-emitter junction. During the negative portion of the sine wave the transistor turns off, and the emitter is pulled toward ground through the 3.3 kΩ resistor, causing the output waveform to be clipped.</t>
  </si>
  <si>
    <t>Connecting the emitter resistor to -15 V biases the transistor on even when the input is near 0 V. This allows the emitter voltage to swing both above and below ground while maintaining V_BE approx 0.7 V, so the output follows the input sine wave much more closely.</t>
  </si>
  <si>
    <t xml:space="preserve">Caps used </t>
  </si>
  <si>
    <t>at +15V</t>
  </si>
  <si>
    <t>at -15V</t>
  </si>
  <si>
    <t>at GND(+15V)</t>
  </si>
  <si>
    <t>at GND(-15V)</t>
  </si>
  <si>
    <t>micro F</t>
  </si>
  <si>
    <t>Note: I solved oscialtions for when emitter to -15V by two capatictors in parallel with the with +/- 15v and GND</t>
  </si>
  <si>
    <t>k ohms</t>
  </si>
  <si>
    <t>Z_out [ohm]</t>
  </si>
  <si>
    <t>Z_in [ohm]</t>
  </si>
  <si>
    <t>R_s</t>
  </si>
  <si>
    <t>Beta</t>
  </si>
  <si>
    <t>R_B [ohm]</t>
  </si>
  <si>
    <t>From 4L.2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</si>
</sst>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4"/>
      <color theme="1"/>
      <name val="Times New Roman"/>
      <family val="1"/>
    </font>
    <font>
      <sz val="14"/>
      <color theme="1"/>
      <name val="Times New Roman"/>
      <family val="1"/>
    </font>
  </fonts>
  <fills count="3">
    <fill>
      <patternFill patternType="none"/>
    </fill>
    <fill>
      <patternFill patternType="gray125"/>
    </fill>
    <fill>
      <patternFill patternType="solid">
        <fgColor theme="8"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2" fillId="0" borderId="0" xfId="0" applyFont="1"/>
    <xf numFmtId="0" fontId="1" fillId="0" borderId="0" xfId="0" applyFont="1" applyAlignment="1">
      <alignment horizontal="center"/>
    </xf>
    <xf numFmtId="0" fontId="2" fillId="0" borderId="0" xfId="0" applyFont="1" applyAlignment="1">
      <alignment horizontal="center"/>
    </xf>
    <xf numFmtId="0" fontId="2" fillId="0" borderId="0" xfId="0" applyFont="1" applyAlignment="1">
      <alignment horizontal="center" wrapText="1"/>
    </xf>
    <xf numFmtId="0" fontId="2" fillId="0" borderId="0" xfId="0" applyFont="1" applyAlignment="1">
      <alignment wrapText="1"/>
    </xf>
    <xf numFmtId="0" fontId="2" fillId="0" borderId="0" xfId="0" applyFont="1" applyAlignment="1">
      <alignment horizontal="left" vertical="top" wrapText="1"/>
    </xf>
    <xf numFmtId="0" fontId="2" fillId="0" borderId="0" xfId="0" applyFont="1" applyAlignment="1">
      <alignment vertical="top" wrapText="1"/>
    </xf>
    <xf numFmtId="0" fontId="1" fillId="0" borderId="0" xfId="0" applyFont="1" applyAlignment="1">
      <alignment horizontal="center" wrapText="1"/>
    </xf>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horizontal="left" vertical="top" wrapText="1"/>
    </xf>
    <xf numFmtId="0" fontId="2" fillId="0" borderId="0" xfId="0" applyFont="1" applyAlignment="1">
      <alignment horizontal="center" vertical="center"/>
    </xf>
    <xf numFmtId="0" fontId="2" fillId="0" borderId="3" xfId="0" applyFont="1" applyBorder="1"/>
    <xf numFmtId="0" fontId="2" fillId="0" borderId="2" xfId="0" applyFont="1" applyBorder="1" applyAlignment="1">
      <alignment horizontal="left" vertical="top" wrapText="1"/>
    </xf>
    <xf numFmtId="0" fontId="2" fillId="0" borderId="5" xfId="0" applyFont="1" applyBorder="1"/>
    <xf numFmtId="0" fontId="2" fillId="0" borderId="4" xfId="0" applyFont="1" applyBorder="1"/>
    <xf numFmtId="0" fontId="2"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wrapText="1"/>
    </xf>
    <xf numFmtId="1" fontId="2" fillId="0" borderId="1" xfId="0" applyNumberFormat="1" applyFont="1" applyBorder="1"/>
    <xf numFmtId="1" fontId="2" fillId="0" borderId="0" xfId="0" applyNumberFormat="1" applyFont="1"/>
    <xf numFmtId="2" fontId="2" fillId="0" borderId="1" xfId="0" applyNumberFormat="1" applyFont="1" applyBorder="1"/>
    <xf numFmtId="0" fontId="2" fillId="0" borderId="3" xfId="0" applyFont="1" applyBorder="1" applyAlignment="1">
      <alignment vertical="top" wrapText="1"/>
    </xf>
    <xf numFmtId="0" fontId="2" fillId="0" borderId="6" xfId="0" applyFont="1" applyBorder="1" applyAlignment="1">
      <alignment wrapText="1"/>
    </xf>
    <xf numFmtId="0" fontId="2" fillId="2" borderId="1" xfId="0" applyFont="1" applyFill="1" applyBorder="1"/>
    <xf numFmtId="0" fontId="2"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4L.4 Transistor current sink: </a:t>
            </a:r>
          </a:p>
          <a:p>
            <a:pPr>
              <a:defRPr/>
            </a:pPr>
            <a:r>
              <a:rPr lang="en-US" sz="1400" b="0" i="0" u="none" strike="noStrike" baseline="0"/>
              <a:t>collector current vs. load resistance</a:t>
            </a:r>
            <a:endParaRPr lang="en-US"/>
          </a:p>
        </c:rich>
      </c:tx>
      <c:layout>
        <c:manualLayout>
          <c:xMode val="edge"/>
          <c:yMode val="edge"/>
          <c:x val="0.19946522309711287"/>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0"/>
          <c:tx>
            <c:v>Predicted (V_E/R_E)</c:v>
          </c:tx>
          <c:spPr>
            <a:ln w="38100" cap="rnd">
              <a:noFill/>
              <a:round/>
            </a:ln>
            <a:effectLst/>
          </c:spPr>
          <c:marker>
            <c:symbol val="circle"/>
            <c:size val="5"/>
            <c:spPr>
              <a:solidFill>
                <a:schemeClr val="accent2"/>
              </a:solidFill>
              <a:ln w="9525">
                <a:solidFill>
                  <a:schemeClr val="accent2"/>
                </a:solidFill>
              </a:ln>
              <a:effectLst/>
            </c:spPr>
          </c:marker>
          <c:xVal>
            <c:numRef>
              <c:f>'4L.4 current source'!$C$16:$C$40</c:f>
              <c:numCache>
                <c:formatCode>General</c:formatCode>
                <c:ptCount val="25"/>
                <c:pt idx="0">
                  <c:v>1.0687022900763359E-2</c:v>
                </c:pt>
                <c:pt idx="1">
                  <c:v>0.15695238095238095</c:v>
                </c:pt>
                <c:pt idx="2">
                  <c:v>0.31980952380952382</c:v>
                </c:pt>
                <c:pt idx="3">
                  <c:v>0.49828571428571433</c:v>
                </c:pt>
                <c:pt idx="4">
                  <c:v>0.90648854961832059</c:v>
                </c:pt>
                <c:pt idx="5">
                  <c:v>1.2439770554493308</c:v>
                </c:pt>
                <c:pt idx="6">
                  <c:v>1.4179389312977098</c:v>
                </c:pt>
                <c:pt idx="7">
                  <c:v>1.60038240917782</c:v>
                </c:pt>
                <c:pt idx="8">
                  <c:v>1.8240917782026767</c:v>
                </c:pt>
                <c:pt idx="9">
                  <c:v>2.0861056751467708</c:v>
                </c:pt>
                <c:pt idx="10">
                  <c:v>2.206967213114754</c:v>
                </c:pt>
                <c:pt idx="11">
                  <c:v>2.5045662100456623</c:v>
                </c:pt>
                <c:pt idx="12">
                  <c:v>2.669082125603865</c:v>
                </c:pt>
                <c:pt idx="13">
                  <c:v>2.7819548872180451</c:v>
                </c:pt>
                <c:pt idx="14">
                  <c:v>3.1396648044692737</c:v>
                </c:pt>
                <c:pt idx="15">
                  <c:v>3.5030864197530862</c:v>
                </c:pt>
                <c:pt idx="16">
                  <c:v>3.7409836065573772</c:v>
                </c:pt>
                <c:pt idx="17">
                  <c:v>3.9826388888888893</c:v>
                </c:pt>
                <c:pt idx="18">
                  <c:v>4.235294117647058</c:v>
                </c:pt>
                <c:pt idx="19">
                  <c:v>4.51953125</c:v>
                </c:pt>
                <c:pt idx="20">
                  <c:v>5.1866666666666665</c:v>
                </c:pt>
                <c:pt idx="21">
                  <c:v>5.6941747572815533</c:v>
                </c:pt>
                <c:pt idx="22">
                  <c:v>6.3048128342245979</c:v>
                </c:pt>
                <c:pt idx="23">
                  <c:v>6.7542857142857144</c:v>
                </c:pt>
                <c:pt idx="24">
                  <c:v>9.5839999999999996</c:v>
                </c:pt>
              </c:numCache>
            </c:numRef>
          </c:xVal>
          <c:yVal>
            <c:numRef>
              <c:f>'4L.4 current source'!$E$16:$E$40</c:f>
              <c:numCache>
                <c:formatCode>General</c:formatCode>
                <c:ptCount val="25"/>
                <c:pt idx="0">
                  <c:v>5.3053592770885123</c:v>
                </c:pt>
                <c:pt idx="1">
                  <c:v>5.3053592770885123</c:v>
                </c:pt>
                <c:pt idx="2">
                  <c:v>5.3053592770885123</c:v>
                </c:pt>
                <c:pt idx="3">
                  <c:v>5.3053592770885123</c:v>
                </c:pt>
                <c:pt idx="4">
                  <c:v>5.3053592770885123</c:v>
                </c:pt>
                <c:pt idx="5">
                  <c:v>5.3053592770885123</c:v>
                </c:pt>
                <c:pt idx="6">
                  <c:v>5.3053592770885123</c:v>
                </c:pt>
                <c:pt idx="7">
                  <c:v>5.3053592770885123</c:v>
                </c:pt>
                <c:pt idx="8">
                  <c:v>5.3053592770885123</c:v>
                </c:pt>
                <c:pt idx="9">
                  <c:v>5.3053592770885123</c:v>
                </c:pt>
                <c:pt idx="10">
                  <c:v>5.3053592770885123</c:v>
                </c:pt>
                <c:pt idx="11">
                  <c:v>5.3053592770885123</c:v>
                </c:pt>
                <c:pt idx="12">
                  <c:v>5.3053592770885123</c:v>
                </c:pt>
                <c:pt idx="13">
                  <c:v>5.3053592770885123</c:v>
                </c:pt>
                <c:pt idx="14">
                  <c:v>5.3053592770885123</c:v>
                </c:pt>
                <c:pt idx="15">
                  <c:v>5.3053592770885123</c:v>
                </c:pt>
                <c:pt idx="16">
                  <c:v>5.3053592770885123</c:v>
                </c:pt>
                <c:pt idx="17">
                  <c:v>5.3053592770885123</c:v>
                </c:pt>
                <c:pt idx="18">
                  <c:v>5.3053592770885123</c:v>
                </c:pt>
                <c:pt idx="19">
                  <c:v>5.3053592770885123</c:v>
                </c:pt>
                <c:pt idx="20">
                  <c:v>5.3053592770885123</c:v>
                </c:pt>
                <c:pt idx="21">
                  <c:v>5.3053592770885123</c:v>
                </c:pt>
                <c:pt idx="22">
                  <c:v>5.3053592770885123</c:v>
                </c:pt>
                <c:pt idx="23">
                  <c:v>5.3053592770885123</c:v>
                </c:pt>
                <c:pt idx="24">
                  <c:v>5.3053592770885123</c:v>
                </c:pt>
              </c:numCache>
            </c:numRef>
          </c:yVal>
          <c:smooth val="0"/>
          <c:extLst>
            <c:ext xmlns:c16="http://schemas.microsoft.com/office/drawing/2014/chart" uri="{C3380CC4-5D6E-409C-BE32-E72D297353CC}">
              <c16:uniqueId val="{00000001-8B59-204D-B1BC-8E269F3853A1}"/>
            </c:ext>
          </c:extLst>
        </c:ser>
        <c:ser>
          <c:idx val="0"/>
          <c:order val="1"/>
          <c:tx>
            <c:v>Measured</c:v>
          </c:tx>
          <c:spPr>
            <a:ln w="25400" cap="rnd">
              <a:noFill/>
              <a:round/>
            </a:ln>
            <a:effectLst/>
          </c:spPr>
          <c:marker>
            <c:symbol val="circle"/>
            <c:size val="5"/>
            <c:spPr>
              <a:solidFill>
                <a:schemeClr val="accent1"/>
              </a:solidFill>
              <a:ln w="9525">
                <a:solidFill>
                  <a:schemeClr val="accent1"/>
                </a:solidFill>
              </a:ln>
              <a:effectLst/>
            </c:spPr>
          </c:marker>
          <c:xVal>
            <c:numRef>
              <c:f>'4L.4 current source'!$C$16:$C$40</c:f>
              <c:numCache>
                <c:formatCode>General</c:formatCode>
                <c:ptCount val="25"/>
                <c:pt idx="0">
                  <c:v>1.0687022900763359E-2</c:v>
                </c:pt>
                <c:pt idx="1">
                  <c:v>0.15695238095238095</c:v>
                </c:pt>
                <c:pt idx="2">
                  <c:v>0.31980952380952382</c:v>
                </c:pt>
                <c:pt idx="3">
                  <c:v>0.49828571428571433</c:v>
                </c:pt>
                <c:pt idx="4">
                  <c:v>0.90648854961832059</c:v>
                </c:pt>
                <c:pt idx="5">
                  <c:v>1.2439770554493308</c:v>
                </c:pt>
                <c:pt idx="6">
                  <c:v>1.4179389312977098</c:v>
                </c:pt>
                <c:pt idx="7">
                  <c:v>1.60038240917782</c:v>
                </c:pt>
                <c:pt idx="8">
                  <c:v>1.8240917782026767</c:v>
                </c:pt>
                <c:pt idx="9">
                  <c:v>2.0861056751467708</c:v>
                </c:pt>
                <c:pt idx="10">
                  <c:v>2.206967213114754</c:v>
                </c:pt>
                <c:pt idx="11">
                  <c:v>2.5045662100456623</c:v>
                </c:pt>
                <c:pt idx="12">
                  <c:v>2.669082125603865</c:v>
                </c:pt>
                <c:pt idx="13">
                  <c:v>2.7819548872180451</c:v>
                </c:pt>
                <c:pt idx="14">
                  <c:v>3.1396648044692737</c:v>
                </c:pt>
                <c:pt idx="15">
                  <c:v>3.5030864197530862</c:v>
                </c:pt>
                <c:pt idx="16">
                  <c:v>3.7409836065573772</c:v>
                </c:pt>
                <c:pt idx="17">
                  <c:v>3.9826388888888893</c:v>
                </c:pt>
                <c:pt idx="18">
                  <c:v>4.235294117647058</c:v>
                </c:pt>
                <c:pt idx="19">
                  <c:v>4.51953125</c:v>
                </c:pt>
                <c:pt idx="20">
                  <c:v>5.1866666666666665</c:v>
                </c:pt>
                <c:pt idx="21">
                  <c:v>5.6941747572815533</c:v>
                </c:pt>
                <c:pt idx="22">
                  <c:v>6.3048128342245979</c:v>
                </c:pt>
                <c:pt idx="23">
                  <c:v>6.7542857142857144</c:v>
                </c:pt>
                <c:pt idx="24">
                  <c:v>9.5839999999999996</c:v>
                </c:pt>
              </c:numCache>
            </c:numRef>
          </c:xVal>
          <c:yVal>
            <c:numRef>
              <c:f>'4L.4 current source'!$B$16:$B$40</c:f>
              <c:numCache>
                <c:formatCode>General</c:formatCode>
                <c:ptCount val="25"/>
                <c:pt idx="0">
                  <c:v>5.24</c:v>
                </c:pt>
                <c:pt idx="1">
                  <c:v>5.25</c:v>
                </c:pt>
                <c:pt idx="2">
                  <c:v>5.25</c:v>
                </c:pt>
                <c:pt idx="3">
                  <c:v>5.25</c:v>
                </c:pt>
                <c:pt idx="4">
                  <c:v>5.24</c:v>
                </c:pt>
                <c:pt idx="5">
                  <c:v>5.23</c:v>
                </c:pt>
                <c:pt idx="6">
                  <c:v>5.24</c:v>
                </c:pt>
                <c:pt idx="7">
                  <c:v>5.23</c:v>
                </c:pt>
                <c:pt idx="8">
                  <c:v>5.23</c:v>
                </c:pt>
                <c:pt idx="9">
                  <c:v>5.1100000000000003</c:v>
                </c:pt>
                <c:pt idx="10">
                  <c:v>4.88</c:v>
                </c:pt>
                <c:pt idx="11">
                  <c:v>4.38</c:v>
                </c:pt>
                <c:pt idx="12">
                  <c:v>4.1399999999999997</c:v>
                </c:pt>
                <c:pt idx="13">
                  <c:v>3.99</c:v>
                </c:pt>
                <c:pt idx="14">
                  <c:v>3.58</c:v>
                </c:pt>
                <c:pt idx="15">
                  <c:v>3.24</c:v>
                </c:pt>
                <c:pt idx="16">
                  <c:v>3.05</c:v>
                </c:pt>
                <c:pt idx="17">
                  <c:v>2.88</c:v>
                </c:pt>
                <c:pt idx="18">
                  <c:v>2.72</c:v>
                </c:pt>
                <c:pt idx="19">
                  <c:v>2.56</c:v>
                </c:pt>
                <c:pt idx="20">
                  <c:v>2.25</c:v>
                </c:pt>
                <c:pt idx="21">
                  <c:v>2.06</c:v>
                </c:pt>
                <c:pt idx="22">
                  <c:v>1.87</c:v>
                </c:pt>
                <c:pt idx="23">
                  <c:v>1.75</c:v>
                </c:pt>
                <c:pt idx="24">
                  <c:v>1.25</c:v>
                </c:pt>
              </c:numCache>
            </c:numRef>
          </c:yVal>
          <c:smooth val="0"/>
          <c:extLst>
            <c:ext xmlns:c16="http://schemas.microsoft.com/office/drawing/2014/chart" uri="{C3380CC4-5D6E-409C-BE32-E72D297353CC}">
              <c16:uniqueId val="{00000002-8B59-204D-B1BC-8E269F3853A1}"/>
            </c:ext>
          </c:extLst>
        </c:ser>
        <c:dLbls>
          <c:showLegendKey val="0"/>
          <c:showVal val="0"/>
          <c:showCatName val="0"/>
          <c:showSerName val="0"/>
          <c:showPercent val="0"/>
          <c:showBubbleSize val="0"/>
        </c:dLbls>
        <c:axId val="1855306175"/>
        <c:axId val="1855411007"/>
      </c:scatterChart>
      <c:valAx>
        <c:axId val="18553061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Load resistance R (k ohm</a:t>
                </a:r>
                <a:r>
                  <a:rPr lang="el-GR" sz="1000" b="0" i="0" u="none" strike="noStrike" baseline="0"/>
                  <a: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411007"/>
        <c:crosses val="autoZero"/>
        <c:crossBetween val="midCat"/>
      </c:valAx>
      <c:valAx>
        <c:axId val="1855411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Collector current I_C (mA)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53061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png"/><Relationship Id="rId6" Type="http://schemas.openxmlformats.org/officeDocument/2006/relationships/image" Target="../media/image8.jpeg"/><Relationship Id="rId5" Type="http://schemas.openxmlformats.org/officeDocument/2006/relationships/image" Target="../media/image7.jpeg"/><Relationship Id="rId4" Type="http://schemas.openxmlformats.org/officeDocument/2006/relationships/image" Target="../media/image6.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6" Type="http://schemas.openxmlformats.org/officeDocument/2006/relationships/image" Target="../media/image14.png"/><Relationship Id="rId5" Type="http://schemas.openxmlformats.org/officeDocument/2006/relationships/image" Target="../media/image13.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4" Type="http://schemas.openxmlformats.org/officeDocument/2006/relationships/image" Target="../media/image18.jpeg"/></Relationships>
</file>

<file path=xl/drawings/_rels/drawing5.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5</xdr:col>
      <xdr:colOff>165100</xdr:colOff>
      <xdr:row>1</xdr:row>
      <xdr:rowOff>139700</xdr:rowOff>
    </xdr:from>
    <xdr:to>
      <xdr:col>14</xdr:col>
      <xdr:colOff>508000</xdr:colOff>
      <xdr:row>12</xdr:row>
      <xdr:rowOff>219549</xdr:rowOff>
    </xdr:to>
    <xdr:pic>
      <xdr:nvPicPr>
        <xdr:cNvPr id="2" name="Picture 1">
          <a:extLst>
            <a:ext uri="{FF2B5EF4-FFF2-40B4-BE49-F238E27FC236}">
              <a16:creationId xmlns:a16="http://schemas.microsoft.com/office/drawing/2014/main" id="{E4305C94-0F52-44CE-660F-E0358023AB61}"/>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292600" y="368300"/>
          <a:ext cx="7772400" cy="2594449"/>
        </a:xfrm>
        <a:prstGeom prst="rect">
          <a:avLst/>
        </a:prstGeom>
      </xdr:spPr>
    </xdr:pic>
    <xdr:clientData/>
  </xdr:twoCellAnchor>
  <xdr:twoCellAnchor editAs="oneCell">
    <xdr:from>
      <xdr:col>5</xdr:col>
      <xdr:colOff>101600</xdr:colOff>
      <xdr:row>13</xdr:row>
      <xdr:rowOff>190500</xdr:rowOff>
    </xdr:from>
    <xdr:to>
      <xdr:col>10</xdr:col>
      <xdr:colOff>723900</xdr:colOff>
      <xdr:row>28</xdr:row>
      <xdr:rowOff>42467</xdr:rowOff>
    </xdr:to>
    <xdr:pic>
      <xdr:nvPicPr>
        <xdr:cNvPr id="3" name="Picture 2">
          <a:extLst>
            <a:ext uri="{FF2B5EF4-FFF2-40B4-BE49-F238E27FC236}">
              <a16:creationId xmlns:a16="http://schemas.microsoft.com/office/drawing/2014/main" id="{6C894CC0-21F4-9140-0A51-0D0F5336AAC9}"/>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4229100" y="3162300"/>
          <a:ext cx="4749800" cy="33190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114300</xdr:colOff>
      <xdr:row>3</xdr:row>
      <xdr:rowOff>101600</xdr:rowOff>
    </xdr:from>
    <xdr:to>
      <xdr:col>14</xdr:col>
      <xdr:colOff>114300</xdr:colOff>
      <xdr:row>14</xdr:row>
      <xdr:rowOff>80978</xdr:rowOff>
    </xdr:to>
    <xdr:pic>
      <xdr:nvPicPr>
        <xdr:cNvPr id="2" name="Picture 1">
          <a:extLst>
            <a:ext uri="{FF2B5EF4-FFF2-40B4-BE49-F238E27FC236}">
              <a16:creationId xmlns:a16="http://schemas.microsoft.com/office/drawing/2014/main" id="{D3B1D28C-4949-98EA-B78D-60E7D76A21D0}"/>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241800" y="762000"/>
          <a:ext cx="7772400" cy="2493978"/>
        </a:xfrm>
        <a:prstGeom prst="rect">
          <a:avLst/>
        </a:prstGeom>
      </xdr:spPr>
    </xdr:pic>
    <xdr:clientData/>
  </xdr:twoCellAnchor>
  <xdr:twoCellAnchor editAs="oneCell">
    <xdr:from>
      <xdr:col>15</xdr:col>
      <xdr:colOff>8809</xdr:colOff>
      <xdr:row>35</xdr:row>
      <xdr:rowOff>93611</xdr:rowOff>
    </xdr:from>
    <xdr:to>
      <xdr:col>20</xdr:col>
      <xdr:colOff>553064</xdr:colOff>
      <xdr:row>62</xdr:row>
      <xdr:rowOff>197941</xdr:rowOff>
    </xdr:to>
    <xdr:pic>
      <xdr:nvPicPr>
        <xdr:cNvPr id="13" name="Picture 12">
          <a:extLst>
            <a:ext uri="{FF2B5EF4-FFF2-40B4-BE49-F238E27FC236}">
              <a16:creationId xmlns:a16="http://schemas.microsoft.com/office/drawing/2014/main" id="{10605154-4AFC-9E72-CA30-07324B872E00}"/>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rot="5400000">
          <a:off x="11873852" y="8732922"/>
          <a:ext cx="6188040" cy="4641030"/>
        </a:xfrm>
        <a:prstGeom prst="rect">
          <a:avLst/>
        </a:prstGeom>
      </xdr:spPr>
    </xdr:pic>
    <xdr:clientData/>
  </xdr:twoCellAnchor>
  <xdr:twoCellAnchor editAs="oneCell">
    <xdr:from>
      <xdr:col>15</xdr:col>
      <xdr:colOff>0</xdr:colOff>
      <xdr:row>3</xdr:row>
      <xdr:rowOff>61452</xdr:rowOff>
    </xdr:from>
    <xdr:to>
      <xdr:col>20</xdr:col>
      <xdr:colOff>122903</xdr:colOff>
      <xdr:row>17</xdr:row>
      <xdr:rowOff>71695</xdr:rowOff>
    </xdr:to>
    <xdr:pic>
      <xdr:nvPicPr>
        <xdr:cNvPr id="14" name="Picture 13">
          <a:extLst>
            <a:ext uri="{FF2B5EF4-FFF2-40B4-BE49-F238E27FC236}">
              <a16:creationId xmlns:a16="http://schemas.microsoft.com/office/drawing/2014/main" id="{D2751B35-4A20-29B9-A8DB-C229817B41C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12638548" y="716936"/>
          <a:ext cx="4219678" cy="3164759"/>
        </a:xfrm>
        <a:prstGeom prst="rect">
          <a:avLst/>
        </a:prstGeom>
      </xdr:spPr>
    </xdr:pic>
    <xdr:clientData/>
  </xdr:twoCellAnchor>
  <xdr:twoCellAnchor editAs="oneCell">
    <xdr:from>
      <xdr:col>20</xdr:col>
      <xdr:colOff>266290</xdr:colOff>
      <xdr:row>3</xdr:row>
      <xdr:rowOff>40967</xdr:rowOff>
    </xdr:from>
    <xdr:to>
      <xdr:col>25</xdr:col>
      <xdr:colOff>430161</xdr:colOff>
      <xdr:row>17</xdr:row>
      <xdr:rowOff>81935</xdr:rowOff>
    </xdr:to>
    <xdr:pic>
      <xdr:nvPicPr>
        <xdr:cNvPr id="15" name="Picture 14">
          <a:extLst>
            <a:ext uri="{FF2B5EF4-FFF2-40B4-BE49-F238E27FC236}">
              <a16:creationId xmlns:a16="http://schemas.microsoft.com/office/drawing/2014/main" id="{2827FFBF-8972-E9F1-5E60-EC495BCA41EA}"/>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7001613" y="696451"/>
          <a:ext cx="4260645" cy="3195484"/>
        </a:xfrm>
        <a:prstGeom prst="rect">
          <a:avLst/>
        </a:prstGeom>
      </xdr:spPr>
    </xdr:pic>
    <xdr:clientData/>
  </xdr:twoCellAnchor>
  <xdr:twoCellAnchor editAs="oneCell">
    <xdr:from>
      <xdr:col>15</xdr:col>
      <xdr:colOff>0</xdr:colOff>
      <xdr:row>18</xdr:row>
      <xdr:rowOff>20483</xdr:rowOff>
    </xdr:from>
    <xdr:to>
      <xdr:col>20</xdr:col>
      <xdr:colOff>218494</xdr:colOff>
      <xdr:row>32</xdr:row>
      <xdr:rowOff>102419</xdr:rowOff>
    </xdr:to>
    <xdr:pic>
      <xdr:nvPicPr>
        <xdr:cNvPr id="16" name="Picture 15">
          <a:extLst>
            <a:ext uri="{FF2B5EF4-FFF2-40B4-BE49-F238E27FC236}">
              <a16:creationId xmlns:a16="http://schemas.microsoft.com/office/drawing/2014/main" id="{1C456CDB-7DC3-D7F4-0C61-A3D7CA961936}"/>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12638548" y="4055806"/>
          <a:ext cx="4315269" cy="3236452"/>
        </a:xfrm>
        <a:prstGeom prst="rect">
          <a:avLst/>
        </a:prstGeom>
      </xdr:spPr>
    </xdr:pic>
    <xdr:clientData/>
  </xdr:twoCellAnchor>
  <xdr:twoCellAnchor editAs="oneCell">
    <xdr:from>
      <xdr:col>20</xdr:col>
      <xdr:colOff>286774</xdr:colOff>
      <xdr:row>17</xdr:row>
      <xdr:rowOff>122904</xdr:rowOff>
    </xdr:from>
    <xdr:to>
      <xdr:col>25</xdr:col>
      <xdr:colOff>696451</xdr:colOff>
      <xdr:row>32</xdr:row>
      <xdr:rowOff>122903</xdr:rowOff>
    </xdr:to>
    <xdr:pic>
      <xdr:nvPicPr>
        <xdr:cNvPr id="17" name="Picture 16">
          <a:extLst>
            <a:ext uri="{FF2B5EF4-FFF2-40B4-BE49-F238E27FC236}">
              <a16:creationId xmlns:a16="http://schemas.microsoft.com/office/drawing/2014/main" id="{488D5A8B-8A2F-079C-EB23-4FD2FC469403}"/>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17022097" y="3932904"/>
          <a:ext cx="4506451" cy="33798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355600</xdr:colOff>
      <xdr:row>1</xdr:row>
      <xdr:rowOff>0</xdr:rowOff>
    </xdr:from>
    <xdr:to>
      <xdr:col>4</xdr:col>
      <xdr:colOff>685800</xdr:colOff>
      <xdr:row>9</xdr:row>
      <xdr:rowOff>152400</xdr:rowOff>
    </xdr:to>
    <xdr:pic>
      <xdr:nvPicPr>
        <xdr:cNvPr id="2" name="Picture 1">
          <a:extLst>
            <a:ext uri="{FF2B5EF4-FFF2-40B4-BE49-F238E27FC236}">
              <a16:creationId xmlns:a16="http://schemas.microsoft.com/office/drawing/2014/main" id="{5B106E35-F16F-AD1D-7045-625B0BB28D6A}"/>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55600" y="203200"/>
          <a:ext cx="3632200" cy="1778000"/>
        </a:xfrm>
        <a:prstGeom prst="rect">
          <a:avLst/>
        </a:prstGeom>
      </xdr:spPr>
    </xdr:pic>
    <xdr:clientData/>
  </xdr:twoCellAnchor>
  <xdr:twoCellAnchor editAs="oneCell">
    <xdr:from>
      <xdr:col>0</xdr:col>
      <xdr:colOff>0</xdr:colOff>
      <xdr:row>14</xdr:row>
      <xdr:rowOff>190500</xdr:rowOff>
    </xdr:from>
    <xdr:to>
      <xdr:col>6</xdr:col>
      <xdr:colOff>114300</xdr:colOff>
      <xdr:row>28</xdr:row>
      <xdr:rowOff>88900</xdr:rowOff>
    </xdr:to>
    <xdr:pic>
      <xdr:nvPicPr>
        <xdr:cNvPr id="3" name="Picture 2">
          <a:extLst>
            <a:ext uri="{FF2B5EF4-FFF2-40B4-BE49-F238E27FC236}">
              <a16:creationId xmlns:a16="http://schemas.microsoft.com/office/drawing/2014/main" id="{240561AE-FA65-A896-0CC7-701A5076803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0" y="3035300"/>
          <a:ext cx="5067300" cy="2743200"/>
        </a:xfrm>
        <a:prstGeom prst="rect">
          <a:avLst/>
        </a:prstGeom>
      </xdr:spPr>
    </xdr:pic>
    <xdr:clientData/>
  </xdr:twoCellAnchor>
  <xdr:twoCellAnchor editAs="oneCell">
    <xdr:from>
      <xdr:col>0</xdr:col>
      <xdr:colOff>0</xdr:colOff>
      <xdr:row>35</xdr:row>
      <xdr:rowOff>76200</xdr:rowOff>
    </xdr:from>
    <xdr:to>
      <xdr:col>6</xdr:col>
      <xdr:colOff>76200</xdr:colOff>
      <xdr:row>47</xdr:row>
      <xdr:rowOff>177800</xdr:rowOff>
    </xdr:to>
    <xdr:pic>
      <xdr:nvPicPr>
        <xdr:cNvPr id="4" name="Picture 3">
          <a:extLst>
            <a:ext uri="{FF2B5EF4-FFF2-40B4-BE49-F238E27FC236}">
              <a16:creationId xmlns:a16="http://schemas.microsoft.com/office/drawing/2014/main" id="{BBF2F958-5613-D2A5-0EFE-A295EBAF59E6}"/>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0" y="7188200"/>
          <a:ext cx="5029200" cy="2540000"/>
        </a:xfrm>
        <a:prstGeom prst="rect">
          <a:avLst/>
        </a:prstGeom>
      </xdr:spPr>
    </xdr:pic>
    <xdr:clientData/>
  </xdr:twoCellAnchor>
  <xdr:twoCellAnchor editAs="oneCell">
    <xdr:from>
      <xdr:col>6</xdr:col>
      <xdr:colOff>533400</xdr:colOff>
      <xdr:row>13</xdr:row>
      <xdr:rowOff>88901</xdr:rowOff>
    </xdr:from>
    <xdr:to>
      <xdr:col>12</xdr:col>
      <xdr:colOff>38100</xdr:colOff>
      <xdr:row>31</xdr:row>
      <xdr:rowOff>83953</xdr:rowOff>
    </xdr:to>
    <xdr:pic>
      <xdr:nvPicPr>
        <xdr:cNvPr id="5" name="Picture 4">
          <a:extLst>
            <a:ext uri="{FF2B5EF4-FFF2-40B4-BE49-F238E27FC236}">
              <a16:creationId xmlns:a16="http://schemas.microsoft.com/office/drawing/2014/main" id="{4ABA9148-296B-2159-85E4-57F669684224}"/>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5486400" y="2730501"/>
          <a:ext cx="4457700" cy="3652652"/>
        </a:xfrm>
        <a:prstGeom prst="rect">
          <a:avLst/>
        </a:prstGeom>
      </xdr:spPr>
    </xdr:pic>
    <xdr:clientData/>
  </xdr:twoCellAnchor>
  <xdr:twoCellAnchor editAs="oneCell">
    <xdr:from>
      <xdr:col>5</xdr:col>
      <xdr:colOff>622300</xdr:colOff>
      <xdr:row>0</xdr:row>
      <xdr:rowOff>127001</xdr:rowOff>
    </xdr:from>
    <xdr:to>
      <xdr:col>12</xdr:col>
      <xdr:colOff>464109</xdr:colOff>
      <xdr:row>11</xdr:row>
      <xdr:rowOff>165101</xdr:rowOff>
    </xdr:to>
    <xdr:pic>
      <xdr:nvPicPr>
        <xdr:cNvPr id="6" name="Picture 5">
          <a:extLst>
            <a:ext uri="{FF2B5EF4-FFF2-40B4-BE49-F238E27FC236}">
              <a16:creationId xmlns:a16="http://schemas.microsoft.com/office/drawing/2014/main" id="{B4F3FE36-71EF-AEA7-A0BD-E77A778EDFAE}"/>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4749800" y="127001"/>
          <a:ext cx="5620309" cy="2273300"/>
        </a:xfrm>
        <a:prstGeom prst="rect">
          <a:avLst/>
        </a:prstGeom>
      </xdr:spPr>
    </xdr:pic>
    <xdr:clientData/>
  </xdr:twoCellAnchor>
  <xdr:twoCellAnchor editAs="oneCell">
    <xdr:from>
      <xdr:col>6</xdr:col>
      <xdr:colOff>254000</xdr:colOff>
      <xdr:row>35</xdr:row>
      <xdr:rowOff>165100</xdr:rowOff>
    </xdr:from>
    <xdr:to>
      <xdr:col>11</xdr:col>
      <xdr:colOff>88900</xdr:colOff>
      <xdr:row>49</xdr:row>
      <xdr:rowOff>110520</xdr:rowOff>
    </xdr:to>
    <xdr:pic>
      <xdr:nvPicPr>
        <xdr:cNvPr id="7" name="Picture 6">
          <a:extLst>
            <a:ext uri="{FF2B5EF4-FFF2-40B4-BE49-F238E27FC236}">
              <a16:creationId xmlns:a16="http://schemas.microsoft.com/office/drawing/2014/main" id="{200CDFC9-F17A-3D24-613E-7E93A4097D44}"/>
            </a:ext>
          </a:extLst>
        </xdr:cNvPr>
        <xdr:cNvPicPr>
          <a:picLocks noChangeAspect="1"/>
        </xdr:cNvPicPr>
      </xdr:nvPicPr>
      <xdr:blipFill>
        <a:blip xmlns:r="http://schemas.openxmlformats.org/officeDocument/2006/relationships" r:embed="rId6" cstate="email">
          <a:extLst>
            <a:ext uri="{28A0092B-C50C-407E-A947-70E740481C1C}">
              <a14:useLocalDpi xmlns:a14="http://schemas.microsoft.com/office/drawing/2010/main"/>
            </a:ext>
          </a:extLst>
        </a:blip>
        <a:stretch>
          <a:fillRect/>
        </a:stretch>
      </xdr:blipFill>
      <xdr:spPr>
        <a:xfrm>
          <a:off x="5207000" y="7277100"/>
          <a:ext cx="3962400" cy="27902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282522</xdr:colOff>
      <xdr:row>1</xdr:row>
      <xdr:rowOff>12700</xdr:rowOff>
    </xdr:from>
    <xdr:to>
      <xdr:col>15</xdr:col>
      <xdr:colOff>533400</xdr:colOff>
      <xdr:row>13</xdr:row>
      <xdr:rowOff>77450</xdr:rowOff>
    </xdr:to>
    <xdr:pic>
      <xdr:nvPicPr>
        <xdr:cNvPr id="2" name="Picture 1">
          <a:extLst>
            <a:ext uri="{FF2B5EF4-FFF2-40B4-BE49-F238E27FC236}">
              <a16:creationId xmlns:a16="http://schemas.microsoft.com/office/drawing/2014/main" id="{3121CFB8-4221-1DBD-9CD2-FEC3B0D1AAC3}"/>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5235522" y="215900"/>
          <a:ext cx="7680377" cy="2755900"/>
        </a:xfrm>
        <a:prstGeom prst="rect">
          <a:avLst/>
        </a:prstGeom>
      </xdr:spPr>
    </xdr:pic>
    <xdr:clientData/>
  </xdr:twoCellAnchor>
  <xdr:twoCellAnchor editAs="oneCell">
    <xdr:from>
      <xdr:col>8</xdr:col>
      <xdr:colOff>557509</xdr:colOff>
      <xdr:row>15</xdr:row>
      <xdr:rowOff>12700</xdr:rowOff>
    </xdr:from>
    <xdr:to>
      <xdr:col>18</xdr:col>
      <xdr:colOff>336856</xdr:colOff>
      <xdr:row>34</xdr:row>
      <xdr:rowOff>119832</xdr:rowOff>
    </xdr:to>
    <xdr:pic>
      <xdr:nvPicPr>
        <xdr:cNvPr id="3" name="Picture 2">
          <a:extLst>
            <a:ext uri="{FF2B5EF4-FFF2-40B4-BE49-F238E27FC236}">
              <a16:creationId xmlns:a16="http://schemas.microsoft.com/office/drawing/2014/main" id="{48518CFC-F8B6-E389-3D31-B8EF252C79F4}"/>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7390109" y="3086100"/>
          <a:ext cx="8034347" cy="5346700"/>
        </a:xfrm>
        <a:prstGeom prst="rect">
          <a:avLst/>
        </a:prstGeom>
      </xdr:spPr>
    </xdr:pic>
    <xdr:clientData/>
  </xdr:twoCellAnchor>
  <xdr:twoCellAnchor editAs="oneCell">
    <xdr:from>
      <xdr:col>4</xdr:col>
      <xdr:colOff>139700</xdr:colOff>
      <xdr:row>14</xdr:row>
      <xdr:rowOff>63500</xdr:rowOff>
    </xdr:from>
    <xdr:to>
      <xdr:col>8</xdr:col>
      <xdr:colOff>448889</xdr:colOff>
      <xdr:row>27</xdr:row>
      <xdr:rowOff>94143</xdr:rowOff>
    </xdr:to>
    <xdr:pic>
      <xdr:nvPicPr>
        <xdr:cNvPr id="5" name="Picture 4">
          <a:extLst>
            <a:ext uri="{FF2B5EF4-FFF2-40B4-BE49-F238E27FC236}">
              <a16:creationId xmlns:a16="http://schemas.microsoft.com/office/drawing/2014/main" id="{C8BF870E-A344-D43F-DC53-08D60CC8B244}"/>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001419" y="3357563"/>
          <a:ext cx="3861220" cy="3086580"/>
        </a:xfrm>
        <a:prstGeom prst="rect">
          <a:avLst/>
        </a:prstGeom>
      </xdr:spPr>
    </xdr:pic>
    <xdr:clientData/>
  </xdr:twoCellAnchor>
  <xdr:twoCellAnchor editAs="oneCell">
    <xdr:from>
      <xdr:col>8</xdr:col>
      <xdr:colOff>336549</xdr:colOff>
      <xdr:row>35</xdr:row>
      <xdr:rowOff>40481</xdr:rowOff>
    </xdr:from>
    <xdr:to>
      <xdr:col>12</xdr:col>
      <xdr:colOff>306188</xdr:colOff>
      <xdr:row>47</xdr:row>
      <xdr:rowOff>138906</xdr:rowOff>
    </xdr:to>
    <xdr:pic>
      <xdr:nvPicPr>
        <xdr:cNvPr id="9" name="Picture 8">
          <a:extLst>
            <a:ext uri="{FF2B5EF4-FFF2-40B4-BE49-F238E27FC236}">
              <a16:creationId xmlns:a16="http://schemas.microsoft.com/office/drawing/2014/main" id="{B4653710-6C87-C9DA-963F-6867CF015275}"/>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rot="5400000">
          <a:off x="8199734" y="10056515"/>
          <a:ext cx="4404519" cy="33033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0</xdr:colOff>
      <xdr:row>0</xdr:row>
      <xdr:rowOff>12700</xdr:rowOff>
    </xdr:from>
    <xdr:to>
      <xdr:col>21</xdr:col>
      <xdr:colOff>342900</xdr:colOff>
      <xdr:row>19</xdr:row>
      <xdr:rowOff>100141</xdr:rowOff>
    </xdr:to>
    <xdr:pic>
      <xdr:nvPicPr>
        <xdr:cNvPr id="2" name="Picture 1">
          <a:extLst>
            <a:ext uri="{FF2B5EF4-FFF2-40B4-BE49-F238E27FC236}">
              <a16:creationId xmlns:a16="http://schemas.microsoft.com/office/drawing/2014/main" id="{96F07C3C-990E-08EE-3EAD-F2F2CCCE90D8}"/>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033250" y="12700"/>
          <a:ext cx="7772400" cy="4511274"/>
        </a:xfrm>
        <a:prstGeom prst="rect">
          <a:avLst/>
        </a:prstGeom>
      </xdr:spPr>
    </xdr:pic>
    <xdr:clientData/>
  </xdr:twoCellAnchor>
  <xdr:twoCellAnchor>
    <xdr:from>
      <xdr:col>5</xdr:col>
      <xdr:colOff>74083</xdr:colOff>
      <xdr:row>6</xdr:row>
      <xdr:rowOff>118533</xdr:rowOff>
    </xdr:from>
    <xdr:to>
      <xdr:col>12</xdr:col>
      <xdr:colOff>44450</xdr:colOff>
      <xdr:row>20</xdr:row>
      <xdr:rowOff>25399</xdr:rowOff>
    </xdr:to>
    <xdr:graphicFrame macro="">
      <xdr:nvGraphicFramePr>
        <xdr:cNvPr id="6" name="Chart 5">
          <a:extLst>
            <a:ext uri="{FF2B5EF4-FFF2-40B4-BE49-F238E27FC236}">
              <a16:creationId xmlns:a16="http://schemas.microsoft.com/office/drawing/2014/main" id="{04526D0D-CE2A-8C7C-3D55-983F02FCD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E5B36-D53B-DD4D-89AF-C381CBD7DF14}">
  <dimension ref="A1:J46"/>
  <sheetViews>
    <sheetView workbookViewId="0">
      <selection activeCell="D31" sqref="D31"/>
    </sheetView>
  </sheetViews>
  <sheetFormatPr baseColWidth="10" defaultRowHeight="18" x14ac:dyDescent="0.2"/>
  <cols>
    <col min="1" max="16384" width="10.83203125" style="1"/>
  </cols>
  <sheetData>
    <row r="1" spans="1:10" x14ac:dyDescent="0.2">
      <c r="A1" s="2" t="s">
        <v>5</v>
      </c>
      <c r="B1" s="2"/>
      <c r="C1" s="2"/>
      <c r="D1" s="2"/>
      <c r="E1" s="2"/>
      <c r="F1" s="2"/>
      <c r="G1" s="2"/>
      <c r="H1" s="2"/>
      <c r="I1" s="2"/>
      <c r="J1" s="2"/>
    </row>
    <row r="2" spans="1:10" x14ac:dyDescent="0.2">
      <c r="A2" s="2"/>
      <c r="B2" s="2"/>
      <c r="C2" s="2"/>
      <c r="D2" s="2"/>
      <c r="E2" s="2"/>
    </row>
    <row r="3" spans="1:10" ht="18" customHeight="1" x14ac:dyDescent="0.2">
      <c r="A3" s="6" t="s">
        <v>0</v>
      </c>
      <c r="B3" s="6"/>
      <c r="C3" s="6"/>
      <c r="D3" s="6"/>
      <c r="E3" s="6"/>
    </row>
    <row r="4" spans="1:10" x14ac:dyDescent="0.2">
      <c r="A4" s="6"/>
      <c r="B4" s="6"/>
      <c r="C4" s="6"/>
      <c r="D4" s="6"/>
      <c r="E4" s="6"/>
    </row>
    <row r="5" spans="1:10" x14ac:dyDescent="0.2">
      <c r="A5" s="6"/>
      <c r="B5" s="6"/>
      <c r="C5" s="6"/>
      <c r="D5" s="6"/>
      <c r="E5" s="6"/>
    </row>
    <row r="6" spans="1:10" x14ac:dyDescent="0.2">
      <c r="A6" s="6"/>
      <c r="B6" s="6"/>
      <c r="C6" s="6"/>
      <c r="D6" s="6"/>
      <c r="E6" s="6"/>
    </row>
    <row r="7" spans="1:10" x14ac:dyDescent="0.2">
      <c r="A7" s="6"/>
      <c r="B7" s="6"/>
      <c r="C7" s="6"/>
      <c r="D7" s="6"/>
      <c r="E7" s="6"/>
    </row>
    <row r="8" spans="1:10" x14ac:dyDescent="0.2">
      <c r="A8" s="6"/>
      <c r="B8" s="6"/>
      <c r="C8" s="6"/>
      <c r="D8" s="6"/>
      <c r="E8" s="6"/>
    </row>
    <row r="9" spans="1:10" x14ac:dyDescent="0.2">
      <c r="A9" s="6"/>
      <c r="B9" s="6"/>
      <c r="C9" s="6"/>
      <c r="D9" s="6"/>
      <c r="E9" s="6"/>
    </row>
    <row r="10" spans="1:10" x14ac:dyDescent="0.2">
      <c r="A10" s="6"/>
      <c r="B10" s="6"/>
      <c r="C10" s="6"/>
      <c r="D10" s="6"/>
      <c r="E10" s="6"/>
    </row>
    <row r="11" spans="1:10" x14ac:dyDescent="0.2">
      <c r="A11" s="6"/>
      <c r="B11" s="6"/>
      <c r="C11" s="6"/>
      <c r="D11" s="6"/>
      <c r="E11" s="6"/>
    </row>
    <row r="12" spans="1:10" x14ac:dyDescent="0.2">
      <c r="A12" s="6"/>
      <c r="B12" s="6"/>
      <c r="C12" s="6"/>
      <c r="D12" s="6"/>
      <c r="E12" s="6"/>
    </row>
    <row r="13" spans="1:10" x14ac:dyDescent="0.2">
      <c r="A13" s="6"/>
      <c r="B13" s="6"/>
      <c r="C13" s="6"/>
      <c r="D13" s="6"/>
      <c r="E13" s="6"/>
    </row>
    <row r="14" spans="1:10" x14ac:dyDescent="0.2">
      <c r="A14" s="6"/>
      <c r="B14" s="6"/>
      <c r="C14" s="6"/>
      <c r="D14" s="6"/>
      <c r="E14" s="6"/>
    </row>
    <row r="15" spans="1:10" x14ac:dyDescent="0.2">
      <c r="A15" s="6"/>
      <c r="B15" s="6"/>
      <c r="C15" s="6"/>
      <c r="D15" s="6"/>
      <c r="E15" s="6"/>
    </row>
    <row r="16" spans="1:10" x14ac:dyDescent="0.2">
      <c r="A16" s="6"/>
      <c r="B16" s="6"/>
      <c r="C16" s="6"/>
      <c r="D16" s="6"/>
      <c r="E16" s="6"/>
    </row>
    <row r="17" spans="1:5" x14ac:dyDescent="0.2">
      <c r="A17" s="6"/>
      <c r="B17" s="6"/>
      <c r="C17" s="6"/>
      <c r="D17" s="6"/>
      <c r="E17" s="6"/>
    </row>
    <row r="18" spans="1:5" x14ac:dyDescent="0.2">
      <c r="A18" s="6"/>
      <c r="B18" s="6"/>
      <c r="C18" s="6"/>
      <c r="D18" s="6"/>
      <c r="E18" s="6"/>
    </row>
    <row r="19" spans="1:5" x14ac:dyDescent="0.2">
      <c r="A19" s="6" t="s">
        <v>1</v>
      </c>
      <c r="B19" s="6"/>
      <c r="C19" s="6"/>
      <c r="D19" s="6"/>
      <c r="E19" s="6"/>
    </row>
    <row r="20" spans="1:5" x14ac:dyDescent="0.2">
      <c r="A20" s="6"/>
      <c r="B20" s="6"/>
      <c r="C20" s="6"/>
      <c r="D20" s="6"/>
      <c r="E20" s="6"/>
    </row>
    <row r="21" spans="1:5" x14ac:dyDescent="0.2">
      <c r="A21" s="6" t="s">
        <v>2</v>
      </c>
      <c r="B21" s="6"/>
      <c r="C21" s="6"/>
      <c r="D21" s="6"/>
      <c r="E21" s="6"/>
    </row>
    <row r="22" spans="1:5" x14ac:dyDescent="0.2">
      <c r="A22" s="6"/>
      <c r="B22" s="6"/>
      <c r="C22" s="6"/>
      <c r="D22" s="6"/>
      <c r="E22" s="6"/>
    </row>
    <row r="23" spans="1:5" x14ac:dyDescent="0.2">
      <c r="A23" s="7"/>
      <c r="B23" s="7"/>
      <c r="C23" s="7"/>
      <c r="D23" s="7"/>
      <c r="E23" s="7"/>
    </row>
    <row r="24" spans="1:5" x14ac:dyDescent="0.2">
      <c r="A24" s="7"/>
      <c r="B24" s="7"/>
      <c r="C24" s="7"/>
      <c r="D24" s="7"/>
      <c r="E24" s="7"/>
    </row>
    <row r="25" spans="1:5" x14ac:dyDescent="0.2">
      <c r="A25" s="8" t="s">
        <v>48</v>
      </c>
      <c r="B25" s="8"/>
      <c r="C25" s="8"/>
      <c r="D25" s="8"/>
      <c r="E25" s="8"/>
    </row>
    <row r="26" spans="1:5" ht="19" customHeight="1" x14ac:dyDescent="0.2">
      <c r="A26" s="4" t="s">
        <v>49</v>
      </c>
      <c r="B26" s="4"/>
      <c r="C26" s="5"/>
      <c r="D26" s="5"/>
      <c r="E26" s="5"/>
    </row>
    <row r="27" spans="1:5" ht="19" x14ac:dyDescent="0.2">
      <c r="A27" s="5" t="s">
        <v>50</v>
      </c>
      <c r="B27" s="5">
        <v>0.68700000000000006</v>
      </c>
      <c r="C27" s="5"/>
      <c r="D27" s="5"/>
      <c r="E27" s="5"/>
    </row>
    <row r="28" spans="1:5" ht="19" x14ac:dyDescent="0.2">
      <c r="A28" s="5" t="s">
        <v>51</v>
      </c>
      <c r="B28" s="5">
        <v>0.68700000000000006</v>
      </c>
      <c r="C28" s="5"/>
      <c r="D28" s="5"/>
      <c r="E28" s="5"/>
    </row>
    <row r="29" spans="1:5" x14ac:dyDescent="0.2">
      <c r="A29" s="4" t="s">
        <v>52</v>
      </c>
      <c r="B29" s="4"/>
      <c r="C29" s="5"/>
      <c r="D29" s="5"/>
      <c r="E29" s="5"/>
    </row>
    <row r="30" spans="1:5" ht="19" x14ac:dyDescent="0.2">
      <c r="A30" s="5" t="s">
        <v>53</v>
      </c>
      <c r="B30" s="5">
        <v>0.74099999999999999</v>
      </c>
      <c r="C30" s="5"/>
      <c r="D30" s="5"/>
      <c r="E30" s="5"/>
    </row>
    <row r="31" spans="1:5" ht="19" x14ac:dyDescent="0.2">
      <c r="A31" s="5" t="s">
        <v>54</v>
      </c>
      <c r="B31" s="5">
        <v>0.73699999999999999</v>
      </c>
      <c r="C31" s="5"/>
      <c r="D31" s="5"/>
      <c r="E31" s="5"/>
    </row>
    <row r="32" spans="1:5" x14ac:dyDescent="0.2">
      <c r="A32" s="5"/>
      <c r="B32" s="5"/>
      <c r="C32" s="5"/>
      <c r="D32" s="5"/>
      <c r="E32" s="5"/>
    </row>
    <row r="33" spans="1:5" x14ac:dyDescent="0.2">
      <c r="A33" s="5"/>
      <c r="B33" s="5"/>
      <c r="C33" s="5"/>
      <c r="D33" s="5"/>
      <c r="E33" s="5"/>
    </row>
    <row r="34" spans="1:5" x14ac:dyDescent="0.2">
      <c r="A34" s="5"/>
      <c r="B34" s="5"/>
      <c r="C34" s="5"/>
      <c r="D34" s="5"/>
      <c r="E34" s="5"/>
    </row>
    <row r="35" spans="1:5" x14ac:dyDescent="0.2">
      <c r="A35" s="5"/>
      <c r="B35" s="5"/>
      <c r="C35" s="5"/>
      <c r="D35" s="5"/>
      <c r="E35" s="5"/>
    </row>
    <row r="36" spans="1:5" x14ac:dyDescent="0.2">
      <c r="A36" s="5"/>
      <c r="B36" s="5"/>
      <c r="C36" s="5"/>
      <c r="D36" s="5"/>
      <c r="E36" s="5"/>
    </row>
    <row r="37" spans="1:5" x14ac:dyDescent="0.2">
      <c r="A37" s="5"/>
      <c r="B37" s="5"/>
      <c r="C37" s="5"/>
      <c r="D37" s="5"/>
      <c r="E37" s="5"/>
    </row>
    <row r="38" spans="1:5" x14ac:dyDescent="0.2">
      <c r="A38" s="5"/>
      <c r="B38" s="5"/>
      <c r="C38" s="5"/>
      <c r="D38" s="5"/>
      <c r="E38" s="5"/>
    </row>
    <row r="39" spans="1:5" x14ac:dyDescent="0.2">
      <c r="A39" s="5"/>
      <c r="B39" s="5"/>
      <c r="C39" s="5"/>
      <c r="D39" s="5"/>
      <c r="E39" s="5"/>
    </row>
    <row r="40" spans="1:5" x14ac:dyDescent="0.2">
      <c r="A40" s="5"/>
      <c r="B40" s="5"/>
      <c r="C40" s="5"/>
      <c r="D40" s="5"/>
      <c r="E40" s="5"/>
    </row>
    <row r="41" spans="1:5" x14ac:dyDescent="0.2">
      <c r="A41" s="5"/>
      <c r="B41" s="5"/>
      <c r="C41" s="5"/>
      <c r="D41" s="5"/>
      <c r="E41" s="5"/>
    </row>
    <row r="42" spans="1:5" x14ac:dyDescent="0.2">
      <c r="A42" s="5"/>
      <c r="B42" s="5"/>
      <c r="C42" s="5"/>
      <c r="D42" s="5"/>
      <c r="E42" s="5"/>
    </row>
    <row r="43" spans="1:5" x14ac:dyDescent="0.2">
      <c r="A43" s="5"/>
      <c r="B43" s="5"/>
      <c r="C43" s="5"/>
      <c r="D43" s="5"/>
      <c r="E43" s="5"/>
    </row>
    <row r="44" spans="1:5" x14ac:dyDescent="0.2">
      <c r="A44" s="5"/>
      <c r="B44" s="5"/>
      <c r="C44" s="5"/>
      <c r="D44" s="5"/>
      <c r="E44" s="5"/>
    </row>
    <row r="45" spans="1:5" x14ac:dyDescent="0.2">
      <c r="A45" s="5"/>
      <c r="B45" s="5"/>
      <c r="C45" s="5"/>
      <c r="D45" s="5"/>
      <c r="E45" s="5"/>
    </row>
    <row r="46" spans="1:5" x14ac:dyDescent="0.2">
      <c r="A46" s="5"/>
      <c r="B46" s="5"/>
      <c r="C46" s="5"/>
      <c r="D46" s="5"/>
      <c r="E46" s="5"/>
    </row>
  </sheetData>
  <mergeCells count="8">
    <mergeCell ref="A1:J1"/>
    <mergeCell ref="A2:E2"/>
    <mergeCell ref="A3:E18"/>
    <mergeCell ref="A19:E20"/>
    <mergeCell ref="A21:E22"/>
    <mergeCell ref="A25:E25"/>
    <mergeCell ref="A26:B26"/>
    <mergeCell ref="A29:B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DB959-EEFB-BA42-8587-630895794CCF}">
  <dimension ref="A1:O54"/>
  <sheetViews>
    <sheetView topLeftCell="B1" zoomScale="62" zoomScaleNormal="62" workbookViewId="0">
      <selection activeCell="AC18" sqref="AC18"/>
    </sheetView>
  </sheetViews>
  <sheetFormatPr baseColWidth="10" defaultRowHeight="18" x14ac:dyDescent="0.2"/>
  <cols>
    <col min="1" max="8" width="10.83203125" style="1"/>
    <col min="9" max="9" width="15.33203125" style="1" customWidth="1"/>
    <col min="10" max="16384" width="10.83203125" style="1"/>
  </cols>
  <sheetData>
    <row r="1" spans="1:10" x14ac:dyDescent="0.2">
      <c r="A1" s="2" t="s">
        <v>4</v>
      </c>
      <c r="B1" s="2"/>
      <c r="C1" s="2"/>
      <c r="D1" s="2"/>
      <c r="E1" s="2"/>
      <c r="F1" s="2"/>
      <c r="G1" s="2"/>
      <c r="H1" s="2"/>
      <c r="I1" s="2"/>
      <c r="J1" s="2"/>
    </row>
    <row r="2" spans="1:10" ht="16" customHeight="1" x14ac:dyDescent="0.2">
      <c r="A2" s="7"/>
      <c r="B2" s="7"/>
      <c r="C2" s="7"/>
      <c r="D2" s="7"/>
      <c r="E2" s="7"/>
    </row>
    <row r="3" spans="1:10" x14ac:dyDescent="0.2">
      <c r="A3" s="7"/>
      <c r="B3" s="7"/>
      <c r="C3" s="7"/>
      <c r="D3" s="7"/>
      <c r="E3" s="7"/>
    </row>
    <row r="4" spans="1:10" x14ac:dyDescent="0.2">
      <c r="A4" s="6" t="s">
        <v>3</v>
      </c>
      <c r="B4" s="6"/>
      <c r="C4" s="6"/>
      <c r="D4" s="6"/>
      <c r="E4" s="6"/>
    </row>
    <row r="5" spans="1:10" ht="18" customHeight="1" x14ac:dyDescent="0.2">
      <c r="A5" s="6"/>
      <c r="B5" s="6"/>
      <c r="C5" s="6"/>
      <c r="D5" s="6"/>
      <c r="E5" s="6"/>
    </row>
    <row r="6" spans="1:10" x14ac:dyDescent="0.2">
      <c r="A6" s="6"/>
      <c r="B6" s="6"/>
      <c r="C6" s="6"/>
      <c r="D6" s="6"/>
      <c r="E6" s="6"/>
    </row>
    <row r="7" spans="1:10" x14ac:dyDescent="0.2">
      <c r="A7" s="6"/>
      <c r="B7" s="6"/>
      <c r="C7" s="6"/>
      <c r="D7" s="6"/>
      <c r="E7" s="6"/>
    </row>
    <row r="8" spans="1:10" x14ac:dyDescent="0.2">
      <c r="A8" s="6"/>
      <c r="B8" s="6"/>
      <c r="C8" s="6"/>
      <c r="D8" s="6"/>
      <c r="E8" s="6"/>
    </row>
    <row r="9" spans="1:10" x14ac:dyDescent="0.2">
      <c r="A9" s="6"/>
      <c r="B9" s="6"/>
      <c r="C9" s="6"/>
      <c r="D9" s="6"/>
      <c r="E9" s="6"/>
    </row>
    <row r="10" spans="1:10" x14ac:dyDescent="0.2">
      <c r="A10" s="6"/>
      <c r="B10" s="6"/>
      <c r="C10" s="6"/>
      <c r="D10" s="6"/>
      <c r="E10" s="6"/>
    </row>
    <row r="11" spans="1:10" x14ac:dyDescent="0.2">
      <c r="A11" s="6"/>
      <c r="B11" s="6"/>
      <c r="C11" s="6"/>
      <c r="D11" s="6"/>
      <c r="E11" s="6"/>
    </row>
    <row r="12" spans="1:10" x14ac:dyDescent="0.2">
      <c r="A12" s="6"/>
      <c r="B12" s="6"/>
      <c r="C12" s="6"/>
      <c r="D12" s="6"/>
      <c r="E12" s="6"/>
    </row>
    <row r="13" spans="1:10" x14ac:dyDescent="0.2">
      <c r="A13" s="6"/>
      <c r="B13" s="6"/>
      <c r="C13" s="6"/>
      <c r="D13" s="6"/>
      <c r="E13" s="6"/>
    </row>
    <row r="14" spans="1:10" x14ac:dyDescent="0.2">
      <c r="A14" s="6"/>
      <c r="B14" s="6"/>
      <c r="C14" s="6"/>
      <c r="D14" s="6"/>
      <c r="E14" s="6"/>
    </row>
    <row r="15" spans="1:10" x14ac:dyDescent="0.2">
      <c r="A15" s="6"/>
      <c r="B15" s="6"/>
      <c r="C15" s="6"/>
      <c r="D15" s="6"/>
      <c r="E15" s="6"/>
    </row>
    <row r="16" spans="1:10" x14ac:dyDescent="0.2">
      <c r="A16" s="6"/>
      <c r="B16" s="6"/>
      <c r="C16" s="6"/>
      <c r="D16" s="6"/>
      <c r="E16" s="6"/>
    </row>
    <row r="17" spans="1:12" x14ac:dyDescent="0.2">
      <c r="A17" s="6"/>
      <c r="B17" s="6"/>
      <c r="C17" s="6"/>
      <c r="D17" s="6"/>
      <c r="E17" s="6"/>
    </row>
    <row r="18" spans="1:12" x14ac:dyDescent="0.2">
      <c r="A18" s="6"/>
      <c r="B18" s="6"/>
      <c r="C18" s="6"/>
      <c r="D18" s="6"/>
      <c r="E18" s="6"/>
    </row>
    <row r="19" spans="1:12" x14ac:dyDescent="0.2">
      <c r="A19" s="6"/>
      <c r="B19" s="6"/>
      <c r="C19" s="6"/>
      <c r="D19" s="6"/>
      <c r="E19" s="6"/>
    </row>
    <row r="20" spans="1:12" x14ac:dyDescent="0.2">
      <c r="A20" s="6"/>
      <c r="B20" s="6"/>
      <c r="C20" s="6"/>
      <c r="D20" s="6"/>
      <c r="E20" s="6"/>
    </row>
    <row r="21" spans="1:12" x14ac:dyDescent="0.2">
      <c r="A21" s="6"/>
      <c r="B21" s="6"/>
      <c r="C21" s="6"/>
      <c r="D21" s="6"/>
      <c r="E21" s="6"/>
    </row>
    <row r="22" spans="1:12" x14ac:dyDescent="0.2">
      <c r="A22" s="6"/>
      <c r="B22" s="6"/>
      <c r="C22" s="6"/>
      <c r="D22" s="6"/>
      <c r="E22" s="6"/>
    </row>
    <row r="23" spans="1:12" x14ac:dyDescent="0.2">
      <c r="A23" s="6"/>
      <c r="B23" s="6"/>
      <c r="C23" s="6"/>
      <c r="D23" s="6"/>
      <c r="E23" s="6"/>
    </row>
    <row r="24" spans="1:12" x14ac:dyDescent="0.2">
      <c r="H24" s="6" t="s">
        <v>63</v>
      </c>
      <c r="I24" s="6"/>
      <c r="J24" s="6"/>
      <c r="K24" s="6"/>
      <c r="L24" s="6"/>
    </row>
    <row r="25" spans="1:12" x14ac:dyDescent="0.2">
      <c r="H25" s="6"/>
      <c r="I25" s="6"/>
      <c r="J25" s="6"/>
      <c r="K25" s="6"/>
      <c r="L25" s="6"/>
    </row>
    <row r="26" spans="1:12" x14ac:dyDescent="0.2">
      <c r="H26" s="6"/>
      <c r="I26" s="6"/>
      <c r="J26" s="6"/>
      <c r="K26" s="6"/>
      <c r="L26" s="6"/>
    </row>
    <row r="27" spans="1:12" x14ac:dyDescent="0.2">
      <c r="H27" s="6"/>
      <c r="I27" s="6"/>
      <c r="J27" s="6"/>
      <c r="K27" s="6"/>
      <c r="L27" s="6"/>
    </row>
    <row r="28" spans="1:12" x14ac:dyDescent="0.2">
      <c r="H28" s="6"/>
      <c r="I28" s="6"/>
      <c r="J28" s="6"/>
      <c r="K28" s="6"/>
      <c r="L28" s="6"/>
    </row>
    <row r="29" spans="1:12" x14ac:dyDescent="0.2">
      <c r="H29" s="6"/>
      <c r="I29" s="6"/>
      <c r="J29" s="6"/>
      <c r="K29" s="6"/>
      <c r="L29" s="6"/>
    </row>
    <row r="30" spans="1:12" x14ac:dyDescent="0.2">
      <c r="H30" s="6"/>
      <c r="I30" s="6"/>
      <c r="J30" s="6"/>
      <c r="K30" s="6"/>
      <c r="L30" s="6"/>
    </row>
    <row r="31" spans="1:12" x14ac:dyDescent="0.2">
      <c r="H31" s="6"/>
      <c r="I31" s="6"/>
      <c r="J31" s="6"/>
      <c r="K31" s="6"/>
      <c r="L31" s="6"/>
    </row>
    <row r="32" spans="1:12" x14ac:dyDescent="0.2">
      <c r="H32" s="6"/>
      <c r="I32" s="6"/>
      <c r="J32" s="6"/>
      <c r="K32" s="6"/>
      <c r="L32" s="6"/>
    </row>
    <row r="33" spans="1:15" x14ac:dyDescent="0.2">
      <c r="H33" s="6"/>
      <c r="I33" s="6"/>
      <c r="J33" s="6"/>
      <c r="K33" s="6"/>
      <c r="L33" s="6"/>
    </row>
    <row r="34" spans="1:15" x14ac:dyDescent="0.2">
      <c r="H34" s="6"/>
      <c r="I34" s="6"/>
      <c r="J34" s="6"/>
      <c r="K34" s="6"/>
      <c r="L34" s="6"/>
    </row>
    <row r="42" spans="1:15" x14ac:dyDescent="0.2">
      <c r="A42" s="6" t="s">
        <v>55</v>
      </c>
      <c r="B42" s="6"/>
      <c r="C42" s="6"/>
      <c r="D42" s="6"/>
      <c r="E42" s="6"/>
      <c r="F42" s="6"/>
      <c r="G42" s="6"/>
      <c r="I42" s="6" t="s">
        <v>56</v>
      </c>
      <c r="J42" s="6"/>
      <c r="K42" s="6"/>
      <c r="L42" s="6"/>
      <c r="M42" s="6"/>
      <c r="N42" s="6"/>
      <c r="O42" s="6"/>
    </row>
    <row r="43" spans="1:15" x14ac:dyDescent="0.2">
      <c r="A43" s="6"/>
      <c r="B43" s="6"/>
      <c r="C43" s="6"/>
      <c r="D43" s="6"/>
      <c r="E43" s="6"/>
      <c r="F43" s="6"/>
      <c r="G43" s="6"/>
      <c r="I43" s="6"/>
      <c r="J43" s="6"/>
      <c r="K43" s="6"/>
      <c r="L43" s="6"/>
      <c r="M43" s="6"/>
      <c r="N43" s="6"/>
      <c r="O43" s="6"/>
    </row>
    <row r="44" spans="1:15" x14ac:dyDescent="0.2">
      <c r="A44" s="6"/>
      <c r="B44" s="6"/>
      <c r="C44" s="6"/>
      <c r="D44" s="6"/>
      <c r="E44" s="6"/>
      <c r="F44" s="6"/>
      <c r="G44" s="6"/>
      <c r="I44" s="6"/>
      <c r="J44" s="6"/>
      <c r="K44" s="6"/>
      <c r="L44" s="6"/>
      <c r="M44" s="6"/>
      <c r="N44" s="6"/>
      <c r="O44" s="6"/>
    </row>
    <row r="45" spans="1:15" x14ac:dyDescent="0.2">
      <c r="A45" s="6"/>
      <c r="B45" s="6"/>
      <c r="C45" s="6"/>
      <c r="D45" s="6"/>
      <c r="E45" s="6"/>
      <c r="F45" s="6"/>
      <c r="G45" s="6"/>
      <c r="I45" s="6"/>
      <c r="J45" s="6"/>
      <c r="K45" s="6"/>
      <c r="L45" s="6"/>
      <c r="M45" s="6"/>
      <c r="N45" s="6"/>
      <c r="O45" s="6"/>
    </row>
    <row r="46" spans="1:15" x14ac:dyDescent="0.2">
      <c r="A46" s="6"/>
      <c r="B46" s="6"/>
      <c r="C46" s="6"/>
      <c r="D46" s="6"/>
      <c r="E46" s="6"/>
      <c r="F46" s="6"/>
      <c r="G46" s="6"/>
      <c r="I46" s="6"/>
      <c r="J46" s="6"/>
      <c r="K46" s="6"/>
      <c r="L46" s="6"/>
      <c r="M46" s="6"/>
      <c r="N46" s="6"/>
      <c r="O46" s="6"/>
    </row>
    <row r="47" spans="1:15" x14ac:dyDescent="0.2">
      <c r="A47" s="6"/>
      <c r="B47" s="6"/>
      <c r="C47" s="6"/>
      <c r="D47" s="6"/>
      <c r="E47" s="6"/>
      <c r="F47" s="6"/>
      <c r="G47" s="6"/>
      <c r="I47" s="6"/>
      <c r="J47" s="6"/>
      <c r="K47" s="6"/>
      <c r="L47" s="6"/>
      <c r="M47" s="6"/>
      <c r="N47" s="6"/>
      <c r="O47" s="6"/>
    </row>
    <row r="48" spans="1:15" x14ac:dyDescent="0.2">
      <c r="A48" s="6"/>
      <c r="B48" s="6"/>
      <c r="C48" s="6"/>
      <c r="D48" s="6"/>
      <c r="E48" s="6"/>
      <c r="F48" s="6"/>
      <c r="G48" s="6"/>
      <c r="I48" s="6"/>
      <c r="J48" s="6"/>
      <c r="K48" s="6"/>
      <c r="L48" s="6"/>
      <c r="M48" s="6"/>
      <c r="N48" s="6"/>
      <c r="O48" s="6"/>
    </row>
    <row r="49" spans="1:15" x14ac:dyDescent="0.2">
      <c r="A49" s="6"/>
      <c r="B49" s="6"/>
      <c r="C49" s="6"/>
      <c r="D49" s="6"/>
      <c r="E49" s="6"/>
      <c r="F49" s="6"/>
      <c r="G49" s="6"/>
      <c r="I49" s="6"/>
      <c r="J49" s="6"/>
      <c r="K49" s="6"/>
      <c r="L49" s="6"/>
      <c r="M49" s="6"/>
      <c r="N49" s="6"/>
      <c r="O49" s="6"/>
    </row>
    <row r="50" spans="1:15" x14ac:dyDescent="0.2">
      <c r="I50" s="2" t="s">
        <v>57</v>
      </c>
      <c r="J50" s="2"/>
      <c r="K50" s="2"/>
      <c r="L50" s="2"/>
    </row>
    <row r="51" spans="1:15" x14ac:dyDescent="0.2">
      <c r="I51" s="1" t="s">
        <v>58</v>
      </c>
      <c r="J51" s="1">
        <v>3.25</v>
      </c>
      <c r="K51" s="1" t="s">
        <v>62</v>
      </c>
    </row>
    <row r="52" spans="1:15" x14ac:dyDescent="0.2">
      <c r="I52" s="1" t="s">
        <v>59</v>
      </c>
      <c r="J52" s="1">
        <v>2.02</v>
      </c>
      <c r="K52" s="1" t="s">
        <v>62</v>
      </c>
    </row>
    <row r="53" spans="1:15" x14ac:dyDescent="0.2">
      <c r="I53" s="1" t="s">
        <v>60</v>
      </c>
    </row>
    <row r="54" spans="1:15" x14ac:dyDescent="0.2">
      <c r="I54" s="1" t="s">
        <v>61</v>
      </c>
    </row>
  </sheetData>
  <mergeCells count="6">
    <mergeCell ref="A42:G49"/>
    <mergeCell ref="I42:O49"/>
    <mergeCell ref="I50:L50"/>
    <mergeCell ref="H24:L34"/>
    <mergeCell ref="A1:J1"/>
    <mergeCell ref="A4:E2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6D579-74D8-D940-AAA0-1629868C736C}">
  <dimension ref="A1"/>
  <sheetViews>
    <sheetView workbookViewId="0">
      <selection activeCell="K11" sqref="K11"/>
    </sheetView>
  </sheetViews>
  <sheetFormatPr baseColWidth="10" defaultRowHeight="16"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1FB6-3D08-5F45-95AC-8CC6AC19F529}">
  <dimension ref="A1:J42"/>
  <sheetViews>
    <sheetView zoomScale="64" zoomScaleNormal="110" workbookViewId="0">
      <selection activeCell="L39" sqref="L39"/>
    </sheetView>
  </sheetViews>
  <sheetFormatPr baseColWidth="10" defaultRowHeight="18" x14ac:dyDescent="0.2"/>
  <cols>
    <col min="1" max="1" width="14.83203125" style="1" customWidth="1"/>
    <col min="2" max="2" width="10.83203125" style="1"/>
    <col min="3" max="3" width="27.1640625" style="1" customWidth="1"/>
    <col min="4" max="4" width="10.83203125" style="1"/>
    <col min="5" max="5" width="13.83203125" style="1" customWidth="1"/>
    <col min="6" max="16384" width="10.83203125" style="1"/>
  </cols>
  <sheetData>
    <row r="1" spans="1:10" x14ac:dyDescent="0.2">
      <c r="A1" s="3" t="s">
        <v>6</v>
      </c>
      <c r="B1" s="3"/>
      <c r="C1" s="3"/>
      <c r="D1" s="3"/>
      <c r="E1" s="3"/>
      <c r="F1" s="3"/>
      <c r="G1" s="3"/>
      <c r="H1" s="3"/>
      <c r="I1" s="3"/>
      <c r="J1" s="3"/>
    </row>
    <row r="2" spans="1:10" x14ac:dyDescent="0.2">
      <c r="A2" s="9" t="s">
        <v>7</v>
      </c>
      <c r="B2" s="9"/>
      <c r="C2" s="9"/>
      <c r="D2" s="9"/>
      <c r="E2" s="9"/>
      <c r="F2" s="9"/>
    </row>
    <row r="3" spans="1:10" x14ac:dyDescent="0.2">
      <c r="A3" s="10" t="s">
        <v>8</v>
      </c>
      <c r="B3" s="10"/>
      <c r="C3" s="9" t="s">
        <v>10</v>
      </c>
      <c r="D3" s="9"/>
      <c r="E3" s="9"/>
      <c r="F3" s="9"/>
    </row>
    <row r="4" spans="1:10" x14ac:dyDescent="0.2">
      <c r="A4" s="10" t="s">
        <v>9</v>
      </c>
      <c r="B4" s="10"/>
      <c r="C4" s="9"/>
      <c r="D4" s="9"/>
      <c r="E4" s="9"/>
      <c r="F4" s="9"/>
    </row>
    <row r="6" spans="1:10" x14ac:dyDescent="0.2">
      <c r="A6" s="9" t="s">
        <v>11</v>
      </c>
      <c r="B6" s="9"/>
      <c r="C6" s="9"/>
      <c r="D6" s="9"/>
      <c r="E6" s="9"/>
    </row>
    <row r="7" spans="1:10" x14ac:dyDescent="0.2">
      <c r="A7" s="9"/>
      <c r="B7" s="9"/>
      <c r="C7" s="9"/>
      <c r="D7" s="9"/>
      <c r="E7" s="9"/>
    </row>
    <row r="8" spans="1:10" ht="16" customHeight="1" x14ac:dyDescent="0.2">
      <c r="A8" s="11" t="s">
        <v>12</v>
      </c>
      <c r="B8" s="11"/>
      <c r="C8" s="11"/>
      <c r="D8" s="11"/>
      <c r="E8" s="10" t="s">
        <v>13</v>
      </c>
      <c r="F8" s="12" t="s">
        <v>15</v>
      </c>
    </row>
    <row r="9" spans="1:10" x14ac:dyDescent="0.2">
      <c r="A9" s="11"/>
      <c r="B9" s="11"/>
      <c r="C9" s="11"/>
      <c r="D9" s="11"/>
      <c r="E9" s="13" t="s">
        <v>14</v>
      </c>
      <c r="F9" s="12"/>
    </row>
    <row r="10" spans="1:10" x14ac:dyDescent="0.2">
      <c r="A10" s="11"/>
      <c r="B10" s="11"/>
      <c r="C10" s="11"/>
      <c r="D10" s="14"/>
      <c r="E10" s="15"/>
    </row>
    <row r="11" spans="1:10" x14ac:dyDescent="0.2">
      <c r="A11" s="11"/>
      <c r="B11" s="11"/>
      <c r="C11" s="11"/>
      <c r="D11" s="14"/>
      <c r="E11" s="16"/>
    </row>
    <row r="12" spans="1:10" x14ac:dyDescent="0.2">
      <c r="A12" s="11"/>
      <c r="B12" s="11"/>
      <c r="C12" s="11"/>
      <c r="D12" s="14"/>
      <c r="E12" s="16"/>
    </row>
    <row r="13" spans="1:10" x14ac:dyDescent="0.2">
      <c r="A13" s="11"/>
      <c r="B13" s="11"/>
      <c r="C13" s="11"/>
      <c r="D13" s="14"/>
      <c r="E13" s="16"/>
    </row>
    <row r="14" spans="1:10" x14ac:dyDescent="0.2">
      <c r="A14" s="11"/>
      <c r="B14" s="11"/>
      <c r="C14" s="11"/>
      <c r="D14" s="14"/>
      <c r="E14" s="16"/>
    </row>
    <row r="15" spans="1:10" x14ac:dyDescent="0.2">
      <c r="A15" s="11"/>
      <c r="B15" s="11"/>
      <c r="C15" s="11"/>
      <c r="D15" s="14"/>
      <c r="E15" s="16"/>
    </row>
    <row r="16" spans="1:10" x14ac:dyDescent="0.2">
      <c r="A16" s="11"/>
      <c r="B16" s="11"/>
      <c r="C16" s="11"/>
      <c r="D16" s="14"/>
      <c r="E16" s="16"/>
    </row>
    <row r="17" spans="1:5" x14ac:dyDescent="0.2">
      <c r="A17" s="11"/>
      <c r="B17" s="11"/>
      <c r="C17" s="11"/>
      <c r="D17" s="14"/>
      <c r="E17" s="16"/>
    </row>
    <row r="18" spans="1:5" x14ac:dyDescent="0.2">
      <c r="A18" s="11"/>
      <c r="B18" s="11"/>
      <c r="C18" s="11"/>
      <c r="D18" s="14"/>
      <c r="E18" s="16"/>
    </row>
    <row r="19" spans="1:5" x14ac:dyDescent="0.2">
      <c r="A19" s="11"/>
      <c r="B19" s="11"/>
      <c r="C19" s="11"/>
      <c r="D19" s="14"/>
      <c r="E19" s="16"/>
    </row>
    <row r="20" spans="1:5" x14ac:dyDescent="0.2">
      <c r="A20" s="11"/>
      <c r="B20" s="11"/>
      <c r="C20" s="11"/>
      <c r="D20" s="14"/>
      <c r="E20" s="16"/>
    </row>
    <row r="21" spans="1:5" x14ac:dyDescent="0.2">
      <c r="A21" s="11"/>
      <c r="B21" s="11"/>
      <c r="C21" s="11"/>
      <c r="D21" s="14"/>
      <c r="E21" s="16"/>
    </row>
    <row r="22" spans="1:5" x14ac:dyDescent="0.2">
      <c r="A22" s="11"/>
      <c r="B22" s="11"/>
      <c r="C22" s="11"/>
      <c r="D22" s="14"/>
      <c r="E22" s="16"/>
    </row>
    <row r="23" spans="1:5" x14ac:dyDescent="0.2">
      <c r="A23" s="11"/>
      <c r="B23" s="11"/>
      <c r="C23" s="11"/>
      <c r="D23" s="14"/>
      <c r="E23" s="16"/>
    </row>
    <row r="24" spans="1:5" x14ac:dyDescent="0.2">
      <c r="A24" s="11"/>
      <c r="B24" s="11"/>
      <c r="C24" s="11"/>
      <c r="D24" s="14"/>
      <c r="E24" s="16"/>
    </row>
    <row r="25" spans="1:5" x14ac:dyDescent="0.2">
      <c r="A25" s="11"/>
      <c r="B25" s="11"/>
      <c r="C25" s="11"/>
      <c r="D25" s="14"/>
      <c r="E25" s="16"/>
    </row>
    <row r="26" spans="1:5" x14ac:dyDescent="0.2">
      <c r="A26" s="7"/>
      <c r="B26" s="7"/>
      <c r="C26" s="7"/>
      <c r="D26" s="7"/>
    </row>
    <row r="27" spans="1:5" ht="16" customHeight="1" x14ac:dyDescent="0.2">
      <c r="A27" s="11" t="s">
        <v>16</v>
      </c>
      <c r="B27" s="11"/>
      <c r="C27" s="11"/>
      <c r="D27" s="11"/>
    </row>
    <row r="28" spans="1:5" x14ac:dyDescent="0.2">
      <c r="A28" s="11"/>
      <c r="B28" s="11"/>
      <c r="C28" s="11"/>
      <c r="D28" s="11"/>
    </row>
    <row r="29" spans="1:5" x14ac:dyDescent="0.2">
      <c r="A29" s="11"/>
      <c r="B29" s="11"/>
      <c r="C29" s="11"/>
      <c r="D29" s="11"/>
    </row>
    <row r="30" spans="1:5" x14ac:dyDescent="0.2">
      <c r="A30" s="11"/>
      <c r="B30" s="11"/>
      <c r="C30" s="11"/>
      <c r="D30" s="11"/>
    </row>
    <row r="31" spans="1:5" x14ac:dyDescent="0.2">
      <c r="A31" s="7"/>
      <c r="B31" s="7"/>
      <c r="C31" s="7"/>
      <c r="D31" s="7"/>
    </row>
    <row r="32" spans="1:5" x14ac:dyDescent="0.2">
      <c r="A32" s="17" t="s">
        <v>17</v>
      </c>
      <c r="B32" s="17"/>
      <c r="C32" s="17"/>
      <c r="D32" s="7"/>
    </row>
    <row r="33" spans="1:5" ht="76" x14ac:dyDescent="0.2">
      <c r="A33" s="18" t="s">
        <v>18</v>
      </c>
      <c r="B33" s="18">
        <v>32140</v>
      </c>
      <c r="C33" s="23" t="s">
        <v>26</v>
      </c>
      <c r="D33" s="7"/>
    </row>
    <row r="34" spans="1:5" ht="38" x14ac:dyDescent="0.2">
      <c r="A34" s="10" t="s">
        <v>19</v>
      </c>
      <c r="B34" s="10">
        <v>2.15</v>
      </c>
      <c r="C34" s="19" t="s">
        <v>27</v>
      </c>
      <c r="D34" s="25" t="s">
        <v>25</v>
      </c>
      <c r="E34" s="25">
        <f>B36/3306-1</f>
        <v>138.57609541094101</v>
      </c>
    </row>
    <row r="35" spans="1:5" ht="38" x14ac:dyDescent="0.2">
      <c r="A35" s="10" t="s">
        <v>20</v>
      </c>
      <c r="B35" s="10">
        <v>2.0099999999999998</v>
      </c>
      <c r="C35" s="24" t="s">
        <v>28</v>
      </c>
    </row>
    <row r="36" spans="1:5" x14ac:dyDescent="0.2">
      <c r="A36" s="10" t="s">
        <v>66</v>
      </c>
      <c r="B36" s="20">
        <f>B33*B35/(B34-B35)</f>
        <v>461438.57142857095</v>
      </c>
      <c r="C36" s="10"/>
      <c r="D36" s="21">
        <f>B36/10^3</f>
        <v>461.43857142857098</v>
      </c>
      <c r="E36" s="1" t="s">
        <v>64</v>
      </c>
    </row>
    <row r="38" spans="1:5" x14ac:dyDescent="0.2">
      <c r="A38" s="9" t="s">
        <v>21</v>
      </c>
      <c r="B38" s="9"/>
      <c r="C38" s="9"/>
    </row>
    <row r="39" spans="1:5" ht="76" x14ac:dyDescent="0.2">
      <c r="A39" s="10" t="s">
        <v>22</v>
      </c>
      <c r="B39" s="10">
        <f>0.987*10^3</f>
        <v>987</v>
      </c>
      <c r="C39" s="5" t="s">
        <v>29</v>
      </c>
    </row>
    <row r="40" spans="1:5" ht="38" x14ac:dyDescent="0.2">
      <c r="A40" s="10" t="s">
        <v>23</v>
      </c>
      <c r="B40" s="10">
        <v>2.0099999999999998</v>
      </c>
      <c r="C40" s="19" t="s">
        <v>30</v>
      </c>
    </row>
    <row r="41" spans="1:5" ht="57" x14ac:dyDescent="0.2">
      <c r="A41" s="10" t="s">
        <v>24</v>
      </c>
      <c r="B41" s="10">
        <v>1.67</v>
      </c>
      <c r="C41" s="26" t="s">
        <v>31</v>
      </c>
      <c r="D41" s="1" t="s">
        <v>67</v>
      </c>
      <c r="E41" s="1">
        <f>29.03*10^3</f>
        <v>29030</v>
      </c>
    </row>
    <row r="42" spans="1:5" x14ac:dyDescent="0.2">
      <c r="A42" s="10" t="s">
        <v>65</v>
      </c>
      <c r="B42" s="22">
        <f>B39*(B40/B41-1)</f>
        <v>200.94610778443098</v>
      </c>
      <c r="C42" s="10"/>
      <c r="D42" s="25" t="s">
        <v>25</v>
      </c>
      <c r="E42" s="25">
        <f>E41/(1/(1/B42-1/3300)-6)-1</f>
        <v>138.58363002734001</v>
      </c>
    </row>
  </sheetData>
  <mergeCells count="10">
    <mergeCell ref="A27:D30"/>
    <mergeCell ref="A32:C32"/>
    <mergeCell ref="A38:C38"/>
    <mergeCell ref="A1:J1"/>
    <mergeCell ref="A2:F2"/>
    <mergeCell ref="C4:F4"/>
    <mergeCell ref="C3:F3"/>
    <mergeCell ref="A6:E7"/>
    <mergeCell ref="A8:D25"/>
    <mergeCell ref="F8:F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8D6D-98E2-614A-8C6B-B89A4B2484D2}">
  <dimension ref="A1:G41"/>
  <sheetViews>
    <sheetView tabSelected="1" zoomScale="120" zoomScaleNormal="120" workbookViewId="0">
      <selection activeCell="H25" sqref="H25"/>
    </sheetView>
  </sheetViews>
  <sheetFormatPr baseColWidth="10" defaultRowHeight="18" x14ac:dyDescent="0.2"/>
  <cols>
    <col min="1" max="1" width="24.83203125" style="1" customWidth="1"/>
    <col min="2" max="2" width="10.83203125" style="1" customWidth="1"/>
    <col min="3" max="3" width="11.1640625" style="1" bestFit="1" customWidth="1"/>
    <col min="4" max="4" width="15.5" style="1" customWidth="1"/>
    <col min="5" max="5" width="19.6640625" style="1" customWidth="1"/>
    <col min="6" max="16384" width="10.83203125" style="1"/>
  </cols>
  <sheetData>
    <row r="1" spans="1:7" x14ac:dyDescent="0.2">
      <c r="A1" s="2" t="s">
        <v>47</v>
      </c>
      <c r="B1" s="2"/>
      <c r="C1" s="2"/>
      <c r="D1" s="2"/>
      <c r="E1" s="2"/>
    </row>
    <row r="2" spans="1:7" x14ac:dyDescent="0.2">
      <c r="A2" s="1" t="s">
        <v>32</v>
      </c>
    </row>
    <row r="3" spans="1:7" x14ac:dyDescent="0.2">
      <c r="A3" s="1" t="s">
        <v>33</v>
      </c>
      <c r="B3" s="1">
        <v>5</v>
      </c>
      <c r="D3" s="10" t="s">
        <v>69</v>
      </c>
      <c r="E3" s="10">
        <f>467.6</f>
        <v>467.6</v>
      </c>
      <c r="F3" s="9" t="s">
        <v>70</v>
      </c>
      <c r="G3" s="9"/>
    </row>
    <row r="4" spans="1:7" x14ac:dyDescent="0.2">
      <c r="A4" s="1" t="s">
        <v>34</v>
      </c>
      <c r="B4" s="1">
        <v>0.6</v>
      </c>
      <c r="D4" s="25" t="s">
        <v>68</v>
      </c>
      <c r="E4" s="25">
        <f>('4L.2.1 emitter follower'!E34+'4L.2.1 emitter follower'!E42)/2</f>
        <v>138.57986271914052</v>
      </c>
      <c r="F4" s="9"/>
      <c r="G4" s="9"/>
    </row>
    <row r="5" spans="1:7" x14ac:dyDescent="0.2">
      <c r="A5" s="1" t="s">
        <v>35</v>
      </c>
      <c r="B5" s="1">
        <v>826</v>
      </c>
    </row>
    <row r="6" spans="1:7" x14ac:dyDescent="0.2">
      <c r="A6" s="1" t="s">
        <v>36</v>
      </c>
      <c r="B6" s="1">
        <f>(B3-B4)*B5/(B5+E3/(E4+1))</f>
        <v>4.3822267628751117</v>
      </c>
    </row>
    <row r="7" spans="1:7" x14ac:dyDescent="0.2">
      <c r="A7" s="1" t="s">
        <v>37</v>
      </c>
      <c r="B7" s="1">
        <f>B6/B5*1000</f>
        <v>5.3053592770885123</v>
      </c>
    </row>
    <row r="8" spans="1:7" x14ac:dyDescent="0.2">
      <c r="A8" s="1" t="s">
        <v>38</v>
      </c>
      <c r="B8" s="1">
        <v>0.2</v>
      </c>
    </row>
    <row r="9" spans="1:7" x14ac:dyDescent="0.2">
      <c r="A9" s="1" t="s">
        <v>39</v>
      </c>
      <c r="B9" s="1">
        <v>15</v>
      </c>
    </row>
    <row r="10" spans="1:7" x14ac:dyDescent="0.2">
      <c r="A10" s="1" t="s">
        <v>40</v>
      </c>
      <c r="B10" s="1">
        <f>(B9-B6-B8)/B7</f>
        <v>1.9636319979524515</v>
      </c>
    </row>
    <row r="12" spans="1:7" x14ac:dyDescent="0.2">
      <c r="A12" s="1" t="s">
        <v>41</v>
      </c>
    </row>
    <row r="13" spans="1:7" x14ac:dyDescent="0.2">
      <c r="A13" s="1" t="s">
        <v>42</v>
      </c>
      <c r="B13" s="1" t="str">
        <f>IF(B12="","",(B12-B10)/B10*100)</f>
        <v/>
      </c>
    </row>
    <row r="15" spans="1:7" x14ac:dyDescent="0.2">
      <c r="A15" s="1" t="s">
        <v>43</v>
      </c>
      <c r="B15" s="1" t="s">
        <v>44</v>
      </c>
      <c r="C15" s="1" t="s">
        <v>45</v>
      </c>
      <c r="D15" s="1" t="s">
        <v>46</v>
      </c>
      <c r="E15" s="1" t="s">
        <v>37</v>
      </c>
    </row>
    <row r="16" spans="1:7" x14ac:dyDescent="0.2">
      <c r="A16" s="1">
        <v>5.6000000000000001E-2</v>
      </c>
      <c r="B16" s="1">
        <v>5.24</v>
      </c>
      <c r="C16" s="1">
        <f>IF(B16="",NA(),A16/B16)</f>
        <v>1.0687022900763359E-2</v>
      </c>
      <c r="D16" s="1">
        <f>IF(B16="","",(B16-$B$16)/$B$16*100)</f>
        <v>0</v>
      </c>
      <c r="E16" s="1">
        <f>IF(B16="",NA(),$B$7)</f>
        <v>5.3053592770885123</v>
      </c>
    </row>
    <row r="17" spans="1:5" x14ac:dyDescent="0.2">
      <c r="A17" s="1">
        <v>0.82399999999999995</v>
      </c>
      <c r="B17" s="1">
        <v>5.25</v>
      </c>
      <c r="C17" s="1">
        <f>IF(B17="",NA(),A17/B17)</f>
        <v>0.15695238095238095</v>
      </c>
      <c r="D17" s="1">
        <f>IF(B17="","",(B17-$B$16)/$B$16*100)</f>
        <v>0.19083969465648445</v>
      </c>
      <c r="E17" s="1">
        <f>IF(B17="",NA(),$B$7)</f>
        <v>5.3053592770885123</v>
      </c>
    </row>
    <row r="18" spans="1:5" x14ac:dyDescent="0.2">
      <c r="A18" s="1">
        <v>1.679</v>
      </c>
      <c r="B18" s="1">
        <v>5.25</v>
      </c>
      <c r="C18" s="1">
        <f>IF(B18="",NA(),A18/B18)</f>
        <v>0.31980952380952382</v>
      </c>
      <c r="D18" s="1">
        <f>IF(B18="","",(B18-$B$16)/$B$16*100)</f>
        <v>0.19083969465648445</v>
      </c>
      <c r="E18" s="1">
        <f>IF(B18="",NA(),$B$7)</f>
        <v>5.3053592770885123</v>
      </c>
    </row>
    <row r="19" spans="1:5" x14ac:dyDescent="0.2">
      <c r="A19" s="1">
        <v>2.6160000000000001</v>
      </c>
      <c r="B19" s="1">
        <v>5.25</v>
      </c>
      <c r="C19" s="1">
        <f>IF(B19="",NA(),A19/B19)</f>
        <v>0.49828571428571433</v>
      </c>
      <c r="D19" s="1">
        <f>IF(B19="","",(B19-$B$16)/$B$16*100)</f>
        <v>0.19083969465648445</v>
      </c>
      <c r="E19" s="1">
        <f>IF(B19="",NA(),$B$7)</f>
        <v>5.3053592770885123</v>
      </c>
    </row>
    <row r="20" spans="1:5" x14ac:dyDescent="0.2">
      <c r="A20" s="1">
        <v>4.75</v>
      </c>
      <c r="B20" s="1">
        <v>5.24</v>
      </c>
      <c r="C20" s="1">
        <f>IF(B20="",NA(),A20/B20)</f>
        <v>0.90648854961832059</v>
      </c>
      <c r="D20" s="1">
        <f>IF(B20="","",(B20-$B$16)/$B$16*100)</f>
        <v>0</v>
      </c>
      <c r="E20" s="1">
        <f>IF(B20="",NA(),$B$7)</f>
        <v>5.3053592770885123</v>
      </c>
    </row>
    <row r="21" spans="1:5" x14ac:dyDescent="0.2">
      <c r="A21" s="1">
        <v>6.5060000000000002</v>
      </c>
      <c r="B21" s="1">
        <v>5.23</v>
      </c>
      <c r="C21" s="1">
        <f>IF(B21="",NA(),A21/B21)</f>
        <v>1.2439770554493308</v>
      </c>
      <c r="D21" s="1">
        <f>IF(B21="","",(B21-$B$16)/$B$16*100)</f>
        <v>-0.19083969465648445</v>
      </c>
      <c r="E21" s="1">
        <f>IF(B21="",NA(),$B$7)</f>
        <v>5.3053592770885123</v>
      </c>
    </row>
    <row r="22" spans="1:5" x14ac:dyDescent="0.2">
      <c r="A22" s="1">
        <v>7.43</v>
      </c>
      <c r="B22" s="1">
        <v>5.24</v>
      </c>
      <c r="C22" s="1">
        <f>IF(B22="",NA(),A22/B22)</f>
        <v>1.4179389312977098</v>
      </c>
      <c r="D22" s="1">
        <f>IF(B22="","",(B22-$B$16)/$B$16*100)</f>
        <v>0</v>
      </c>
      <c r="E22" s="1">
        <f>IF(B22="",NA(),$B$7)</f>
        <v>5.3053592770885123</v>
      </c>
    </row>
    <row r="23" spans="1:5" x14ac:dyDescent="0.2">
      <c r="A23" s="1">
        <v>8.3699999999999992</v>
      </c>
      <c r="B23" s="1">
        <v>5.23</v>
      </c>
      <c r="C23" s="1">
        <f>IF(B23="",NA(),A23/B23)</f>
        <v>1.60038240917782</v>
      </c>
      <c r="D23" s="1">
        <f>IF(B23="","",(B23-$B$16)/$B$16*100)</f>
        <v>-0.19083969465648445</v>
      </c>
      <c r="E23" s="1">
        <f>IF(B23="",NA(),$B$7)</f>
        <v>5.3053592770885123</v>
      </c>
    </row>
    <row r="24" spans="1:5" x14ac:dyDescent="0.2">
      <c r="A24" s="1">
        <v>9.5399999999999991</v>
      </c>
      <c r="B24" s="1">
        <v>5.23</v>
      </c>
      <c r="C24" s="1">
        <f>IF(B24="",NA(),A24/B24)</f>
        <v>1.8240917782026767</v>
      </c>
      <c r="D24" s="1">
        <f>IF(B24="","",(B24-$B$16)/$B$16*100)</f>
        <v>-0.19083969465648445</v>
      </c>
      <c r="E24" s="1">
        <f>IF(B24="",NA(),$B$7)</f>
        <v>5.3053592770885123</v>
      </c>
    </row>
    <row r="25" spans="1:5" x14ac:dyDescent="0.2">
      <c r="A25" s="1">
        <v>10.66</v>
      </c>
      <c r="B25" s="1">
        <v>5.1100000000000003</v>
      </c>
      <c r="C25" s="1">
        <f>IF(B25="",NA(),A25/B25)</f>
        <v>2.0861056751467708</v>
      </c>
      <c r="D25" s="1">
        <f>IF(B25="","",(B25-$B$16)/$B$16*100)</f>
        <v>-2.4809160305343489</v>
      </c>
      <c r="E25" s="1">
        <f>IF(B25="",NA(),$B$7)</f>
        <v>5.3053592770885123</v>
      </c>
    </row>
    <row r="26" spans="1:5" x14ac:dyDescent="0.2">
      <c r="A26" s="1">
        <v>10.77</v>
      </c>
      <c r="B26" s="1">
        <v>4.88</v>
      </c>
      <c r="C26" s="1">
        <f>IF(B26="",NA(),A26/B26)</f>
        <v>2.206967213114754</v>
      </c>
      <c r="D26" s="1">
        <f>IF(B26="","",(B26-$B$16)/$B$16*100)</f>
        <v>-6.8702290076335935</v>
      </c>
      <c r="E26" s="1">
        <f>IF(B26="",NA(),$B$7)</f>
        <v>5.3053592770885123</v>
      </c>
    </row>
    <row r="27" spans="1:5" x14ac:dyDescent="0.2">
      <c r="A27" s="1">
        <v>10.97</v>
      </c>
      <c r="B27" s="1">
        <v>4.38</v>
      </c>
      <c r="C27" s="1">
        <f>IF(B27="",NA(),A27/B27)</f>
        <v>2.5045662100456623</v>
      </c>
      <c r="D27" s="1">
        <f>IF(B27="","",(B27-$B$16)/$B$16*100)</f>
        <v>-16.412213740458022</v>
      </c>
      <c r="E27" s="1">
        <f>IF(B27="",NA(),$B$7)</f>
        <v>5.3053592770885123</v>
      </c>
    </row>
    <row r="28" spans="1:5" x14ac:dyDescent="0.2">
      <c r="A28" s="1">
        <v>11.05</v>
      </c>
      <c r="B28" s="1">
        <v>4.1399999999999997</v>
      </c>
      <c r="C28" s="1">
        <f>IF(B28="",NA(),A28/B28)</f>
        <v>2.669082125603865</v>
      </c>
      <c r="D28" s="1">
        <f>IF(B28="","",(B28-$B$16)/$B$16*100)</f>
        <v>-20.992366412213752</v>
      </c>
      <c r="E28" s="1">
        <f>IF(B28="",NA(),$B$7)</f>
        <v>5.3053592770885123</v>
      </c>
    </row>
    <row r="29" spans="1:5" x14ac:dyDescent="0.2">
      <c r="A29" s="1">
        <v>11.1</v>
      </c>
      <c r="B29" s="1">
        <v>3.99</v>
      </c>
      <c r="C29" s="1">
        <f>IF(B29="",NA(),A29/B29)</f>
        <v>2.7819548872180451</v>
      </c>
      <c r="D29" s="1">
        <f>IF(B29="","",(B29-$B$16)/$B$16*100)</f>
        <v>-23.854961832061068</v>
      </c>
      <c r="E29" s="1">
        <f>IF(B29="",NA(),$B$7)</f>
        <v>5.3053592770885123</v>
      </c>
    </row>
    <row r="30" spans="1:5" x14ac:dyDescent="0.2">
      <c r="A30" s="1">
        <v>11.24</v>
      </c>
      <c r="B30" s="1">
        <v>3.58</v>
      </c>
      <c r="C30" s="1">
        <f>IF(B30="",NA(),A30/B30)</f>
        <v>3.1396648044692737</v>
      </c>
      <c r="D30" s="1">
        <f>IF(B30="","",(B30-$B$16)/$B$16*100)</f>
        <v>-31.679389312977101</v>
      </c>
      <c r="E30" s="1">
        <f>IF(B30="",NA(),$B$7)</f>
        <v>5.3053592770885123</v>
      </c>
    </row>
    <row r="31" spans="1:5" x14ac:dyDescent="0.2">
      <c r="A31" s="1">
        <v>11.35</v>
      </c>
      <c r="B31" s="1">
        <v>3.24</v>
      </c>
      <c r="C31" s="1">
        <f>IF(B31="",NA(),A31/B31)</f>
        <v>3.5030864197530862</v>
      </c>
      <c r="D31" s="1">
        <f>IF(B31="","",(B31-$B$16)/$B$16*100)</f>
        <v>-38.167938931297705</v>
      </c>
      <c r="E31" s="1">
        <f>IF(B31="",NA(),$B$7)</f>
        <v>5.3053592770885123</v>
      </c>
    </row>
    <row r="32" spans="1:5" x14ac:dyDescent="0.2">
      <c r="A32" s="1">
        <v>11.41</v>
      </c>
      <c r="B32" s="1">
        <v>3.05</v>
      </c>
      <c r="C32" s="1">
        <f>IF(B32="",NA(),A32/B32)</f>
        <v>3.7409836065573772</v>
      </c>
      <c r="D32" s="1">
        <f>IF(B32="","",(B32-$B$16)/$B$16*100)</f>
        <v>-41.793893129771</v>
      </c>
      <c r="E32" s="1">
        <f>IF(B32="",NA(),$B$7)</f>
        <v>5.3053592770885123</v>
      </c>
    </row>
    <row r="33" spans="1:5" x14ac:dyDescent="0.2">
      <c r="A33" s="1">
        <v>11.47</v>
      </c>
      <c r="B33" s="1">
        <v>2.88</v>
      </c>
      <c r="C33" s="1">
        <f>IF(B33="",NA(),A33/B33)</f>
        <v>3.9826388888888893</v>
      </c>
      <c r="D33" s="1">
        <f>IF(B33="","",(B33-$B$16)/$B$16*100)</f>
        <v>-45.038167938931302</v>
      </c>
      <c r="E33" s="1">
        <f>IF(B33="",NA(),$B$7)</f>
        <v>5.3053592770885123</v>
      </c>
    </row>
    <row r="34" spans="1:5" x14ac:dyDescent="0.2">
      <c r="A34" s="1">
        <v>11.52</v>
      </c>
      <c r="B34" s="1">
        <v>2.72</v>
      </c>
      <c r="C34" s="1">
        <f>IF(B34="",NA(),A34/B34)</f>
        <v>4.235294117647058</v>
      </c>
      <c r="D34" s="1">
        <f>IF(B34="","",(B34-$B$16)/$B$16*100)</f>
        <v>-48.091603053435108</v>
      </c>
      <c r="E34" s="1">
        <f>IF(B34="",NA(),$B$7)</f>
        <v>5.3053592770885123</v>
      </c>
    </row>
    <row r="35" spans="1:5" x14ac:dyDescent="0.2">
      <c r="A35" s="1">
        <v>11.57</v>
      </c>
      <c r="B35" s="1">
        <v>2.56</v>
      </c>
      <c r="C35" s="1">
        <f>IF(B35="",NA(),A35/B35)</f>
        <v>4.51953125</v>
      </c>
      <c r="D35" s="1">
        <f>IF(B35="","",(B35-$B$16)/$B$16*100)</f>
        <v>-51.145038167938928</v>
      </c>
      <c r="E35" s="1">
        <f>IF(B35="",NA(),$B$7)</f>
        <v>5.3053592770885123</v>
      </c>
    </row>
    <row r="36" spans="1:5" x14ac:dyDescent="0.2">
      <c r="A36" s="1">
        <v>11.67</v>
      </c>
      <c r="B36" s="1">
        <v>2.25</v>
      </c>
      <c r="C36" s="1">
        <f>IF(B36="",NA(),A36/B36)</f>
        <v>5.1866666666666665</v>
      </c>
      <c r="D36" s="1">
        <f>IF(B36="","",(B36-$B$16)/$B$16*100)</f>
        <v>-57.061068702290072</v>
      </c>
      <c r="E36" s="1">
        <f>IF(B36="",NA(),$B$7)</f>
        <v>5.3053592770885123</v>
      </c>
    </row>
    <row r="37" spans="1:5" x14ac:dyDescent="0.2">
      <c r="A37" s="1">
        <v>11.73</v>
      </c>
      <c r="B37" s="1">
        <v>2.06</v>
      </c>
      <c r="C37" s="1">
        <f>IF(B37="",NA(),A37/B37)</f>
        <v>5.6941747572815533</v>
      </c>
      <c r="D37" s="1">
        <f>IF(B37="","",(B37-$B$16)/$B$16*100)</f>
        <v>-60.687022900763353</v>
      </c>
      <c r="E37" s="1">
        <f>IF(B37="",NA(),$B$7)</f>
        <v>5.3053592770885123</v>
      </c>
    </row>
    <row r="38" spans="1:5" x14ac:dyDescent="0.2">
      <c r="A38" s="1">
        <v>11.79</v>
      </c>
      <c r="B38" s="1">
        <v>1.87</v>
      </c>
      <c r="C38" s="1">
        <f>IF(B38="",NA(),A38/B38)</f>
        <v>6.3048128342245979</v>
      </c>
      <c r="D38" s="1">
        <f>IF(B38="","",(B38-$B$16)/$B$16*100)</f>
        <v>-64.312977099236647</v>
      </c>
      <c r="E38" s="1">
        <f>IF(B38="",NA(),$B$7)</f>
        <v>5.3053592770885123</v>
      </c>
    </row>
    <row r="39" spans="1:5" x14ac:dyDescent="0.2">
      <c r="A39" s="1">
        <v>11.82</v>
      </c>
      <c r="B39" s="1">
        <v>1.75</v>
      </c>
      <c r="C39" s="1">
        <f>IF(B39="",NA(),A39/B39)</f>
        <v>6.7542857142857144</v>
      </c>
      <c r="D39" s="1">
        <f>IF(B39="","",(B39-$B$16)/$B$16*100)</f>
        <v>-66.603053435114504</v>
      </c>
      <c r="E39" s="1">
        <f>IF(B39="",NA(),$B$7)</f>
        <v>5.3053592770885123</v>
      </c>
    </row>
    <row r="40" spans="1:5" x14ac:dyDescent="0.2">
      <c r="A40" s="1">
        <v>11.98</v>
      </c>
      <c r="B40" s="1">
        <v>1.25</v>
      </c>
      <c r="C40" s="1">
        <f>IF(B40="",NA(),A40/B40)</f>
        <v>9.5839999999999996</v>
      </c>
      <c r="D40" s="1">
        <f>IF(B40="","",(B40-$B$16)/$B$16*100)</f>
        <v>-76.145038167938921</v>
      </c>
      <c r="E40" s="1">
        <f>IF(B40="",NA(),$B$7)</f>
        <v>5.3053592770885123</v>
      </c>
    </row>
    <row r="41" spans="1:5" x14ac:dyDescent="0.2">
      <c r="A41" s="1">
        <v>11.98</v>
      </c>
      <c r="B41" s="1">
        <v>1.23</v>
      </c>
      <c r="C41" s="1">
        <f>IF(B41="",NA(),A41/B41)</f>
        <v>9.7398373983739841</v>
      </c>
      <c r="D41" s="1">
        <f>IF(B41="","",(B41-$B$16)/$B$16*100)</f>
        <v>-76.526717557251899</v>
      </c>
      <c r="E41" s="1">
        <f>IF(B41="",NA(),$B$7)</f>
        <v>5.3053592770885123</v>
      </c>
    </row>
  </sheetData>
  <mergeCells count="2">
    <mergeCell ref="A1:E1"/>
    <mergeCell ref="F3:G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4L.1.1 transistor</vt:lpstr>
      <vt:lpstr>4L.2 emitter follower</vt:lpstr>
      <vt:lpstr>Excersices</vt:lpstr>
      <vt:lpstr>4L.2.1 emitter follower</vt:lpstr>
      <vt:lpstr>4L.4 current source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Darius Gichuru</dc:creator>
  <cp:lastModifiedBy>Darius Gichuru</cp:lastModifiedBy>
  <dcterms:created xsi:type="dcterms:W3CDTF">2026-09-21T14:23:30Z</dcterms:created>
  <dcterms:modified xsi:type="dcterms:W3CDTF">2026-09-24T04:32:10Z</dcterms:modified>
</cp:coreProperties>
</file>