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202300"/>
  <mc:AlternateContent xmlns:mc="http://schemas.openxmlformats.org/markup-compatibility/2006">
    <mc:Choice Requires="x15">
      <x15ac:absPath xmlns:x15ac="http://schemas.microsoft.com/office/spreadsheetml/2010/11/ac" url="C:\Users\info\Desktop\building report\"/>
    </mc:Choice>
  </mc:AlternateContent>
  <xr:revisionPtr revIDLastSave="0" documentId="13_ncr:1_{9D1A7D8D-1DA6-4F67-B71F-5C19F1AAAC0F}" xr6:coauthVersionLast="47" xr6:coauthVersionMax="47" xr10:uidLastSave="{00000000-0000-0000-0000-000000000000}"/>
  <bookViews>
    <workbookView xWindow="-120" yWindow="-120" windowWidth="38640" windowHeight="15720" activeTab="2" xr2:uid="{F699B87F-5FD8-E241-926B-91CA168CBF68}"/>
    <workbookView xWindow="-120" yWindow="-120" windowWidth="38640" windowHeight="15720" activeTab="4" xr2:uid="{F2F7F4DC-A5FD-DF47-AB10-E06C6E8C5F38}"/>
  </bookViews>
  <sheets>
    <sheet name="Matrice" sheetId="2" r:id="rId1"/>
    <sheet name="Foglio1" sheetId="1" r:id="rId2"/>
    <sheet name="Foglio2" sheetId="3" r:id="rId3"/>
    <sheet name="Foglio3" sheetId="4" r:id="rId4"/>
    <sheet name="Foglio4"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3" i="4" l="1"/>
  <c r="I403" i="4"/>
  <c r="H403" i="4"/>
  <c r="G403" i="4"/>
  <c r="F403" i="4"/>
  <c r="E403" i="4"/>
  <c r="D403" i="4"/>
  <c r="C403" i="4"/>
  <c r="M402" i="4"/>
  <c r="M403" i="4" s="1"/>
  <c r="L402" i="4"/>
  <c r="L403" i="4" s="1"/>
  <c r="P401" i="4"/>
  <c r="M401" i="4"/>
  <c r="L401" i="4"/>
  <c r="K401" i="4"/>
  <c r="I401" i="4"/>
  <c r="H401" i="4"/>
  <c r="G401" i="4"/>
  <c r="F401" i="4"/>
  <c r="E401" i="4"/>
  <c r="D401" i="4"/>
  <c r="C401" i="4"/>
  <c r="M399" i="4"/>
  <c r="L399" i="4"/>
  <c r="K399" i="4"/>
  <c r="I399" i="4"/>
  <c r="H399" i="4"/>
  <c r="G399" i="4"/>
  <c r="F399" i="4"/>
  <c r="P399" i="4" s="1"/>
  <c r="E399" i="4"/>
  <c r="D399" i="4"/>
  <c r="C399" i="4"/>
  <c r="L398" i="4"/>
  <c r="K398" i="4"/>
  <c r="K397" i="4"/>
  <c r="I397" i="4"/>
  <c r="H397" i="4"/>
  <c r="G397" i="4"/>
  <c r="F397" i="4"/>
  <c r="E397" i="4"/>
  <c r="D397" i="4"/>
  <c r="C397" i="4"/>
  <c r="M396" i="4"/>
  <c r="M397" i="4" s="1"/>
  <c r="L396" i="4"/>
  <c r="L397" i="4" s="1"/>
  <c r="L395" i="4"/>
  <c r="I395" i="4"/>
  <c r="H395" i="4"/>
  <c r="G395" i="4"/>
  <c r="F395" i="4"/>
  <c r="E395" i="4"/>
  <c r="D395" i="4"/>
  <c r="C395" i="4"/>
  <c r="M394" i="4"/>
  <c r="M395" i="4" s="1"/>
  <c r="K394" i="4"/>
  <c r="K395" i="4" s="1"/>
  <c r="I393" i="4"/>
  <c r="H393" i="4"/>
  <c r="G393" i="4"/>
  <c r="F393" i="4"/>
  <c r="E393" i="4"/>
  <c r="D393" i="4"/>
  <c r="C393" i="4"/>
  <c r="M392" i="4"/>
  <c r="M393" i="4" s="1"/>
  <c r="L392" i="4"/>
  <c r="L393" i="4" s="1"/>
  <c r="K392" i="4"/>
  <c r="K393" i="4" s="1"/>
  <c r="M391" i="4"/>
  <c r="L391" i="4"/>
  <c r="I391" i="4"/>
  <c r="H391" i="4"/>
  <c r="G391" i="4"/>
  <c r="F391" i="4"/>
  <c r="E391" i="4"/>
  <c r="D391" i="4"/>
  <c r="C391" i="4"/>
  <c r="M390" i="4"/>
  <c r="K390" i="4"/>
  <c r="K391" i="4" s="1"/>
  <c r="P391" i="4" s="1"/>
  <c r="M389" i="4"/>
  <c r="L389" i="4"/>
  <c r="K389" i="4"/>
  <c r="I389" i="4"/>
  <c r="H389" i="4"/>
  <c r="P389" i="4" s="1"/>
  <c r="G389" i="4"/>
  <c r="F389" i="4"/>
  <c r="E389" i="4"/>
  <c r="D389" i="4"/>
  <c r="C389" i="4"/>
  <c r="M388" i="4"/>
  <c r="L388" i="4"/>
  <c r="K388" i="4"/>
  <c r="M387" i="4"/>
  <c r="L387" i="4"/>
  <c r="K387" i="4"/>
  <c r="I387" i="4"/>
  <c r="H387" i="4"/>
  <c r="G387" i="4"/>
  <c r="F387" i="4"/>
  <c r="P387" i="4" s="1"/>
  <c r="E387" i="4"/>
  <c r="D387" i="4"/>
  <c r="C387" i="4"/>
  <c r="M385" i="4"/>
  <c r="L385" i="4"/>
  <c r="K385" i="4"/>
  <c r="I385" i="4"/>
  <c r="H385" i="4"/>
  <c r="G385" i="4"/>
  <c r="F385" i="4"/>
  <c r="E385" i="4"/>
  <c r="D385" i="4"/>
  <c r="C385" i="4"/>
  <c r="P385" i="4" s="1"/>
  <c r="M383" i="4"/>
  <c r="I383" i="4"/>
  <c r="H383" i="4"/>
  <c r="G383" i="4"/>
  <c r="F383" i="4"/>
  <c r="E383" i="4"/>
  <c r="D383" i="4"/>
  <c r="C383" i="4"/>
  <c r="M382" i="4"/>
  <c r="L382" i="4"/>
  <c r="L383" i="4" s="1"/>
  <c r="K382" i="4"/>
  <c r="K383" i="4" s="1"/>
  <c r="P383" i="4" s="1"/>
  <c r="M381" i="4"/>
  <c r="L381" i="4"/>
  <c r="K381" i="4"/>
  <c r="I381" i="4"/>
  <c r="H381" i="4"/>
  <c r="G381" i="4"/>
  <c r="F381" i="4"/>
  <c r="E381" i="4"/>
  <c r="D381" i="4"/>
  <c r="P381" i="4" s="1"/>
  <c r="C381" i="4"/>
  <c r="M380" i="4"/>
  <c r="L380" i="4"/>
  <c r="K380" i="4"/>
  <c r="L379" i="4"/>
  <c r="K379" i="4"/>
  <c r="I379" i="4"/>
  <c r="H379" i="4"/>
  <c r="G379" i="4"/>
  <c r="F379" i="4"/>
  <c r="E379" i="4"/>
  <c r="D379" i="4"/>
  <c r="C379" i="4"/>
  <c r="M378" i="4"/>
  <c r="M379" i="4" s="1"/>
  <c r="L378" i="4"/>
  <c r="K378" i="4"/>
  <c r="M377" i="4"/>
  <c r="L377" i="4"/>
  <c r="I377" i="4"/>
  <c r="H377" i="4"/>
  <c r="G377" i="4"/>
  <c r="F377" i="4"/>
  <c r="E377" i="4"/>
  <c r="D377" i="4"/>
  <c r="C377" i="4"/>
  <c r="M376" i="4"/>
  <c r="L376" i="4"/>
  <c r="K376" i="4"/>
  <c r="K377" i="4" s="1"/>
  <c r="M375" i="4"/>
  <c r="L375" i="4"/>
  <c r="K375" i="4"/>
  <c r="I375" i="4"/>
  <c r="H375" i="4"/>
  <c r="G375" i="4"/>
  <c r="F375" i="4"/>
  <c r="E375" i="4"/>
  <c r="D375" i="4"/>
  <c r="P375" i="4" s="1"/>
  <c r="C375" i="4"/>
  <c r="L374" i="4"/>
  <c r="M373" i="4"/>
  <c r="L373" i="4"/>
  <c r="K373" i="4"/>
  <c r="I373" i="4"/>
  <c r="H373" i="4"/>
  <c r="G373" i="4"/>
  <c r="F373" i="4"/>
  <c r="E373" i="4"/>
  <c r="D373" i="4"/>
  <c r="C373" i="4"/>
  <c r="P373" i="4" s="1"/>
  <c r="M371" i="4"/>
  <c r="L371" i="4"/>
  <c r="I371" i="4"/>
  <c r="H371" i="4"/>
  <c r="G371" i="4"/>
  <c r="F371" i="4"/>
  <c r="E371" i="4"/>
  <c r="D371" i="4"/>
  <c r="C371" i="4"/>
  <c r="M370" i="4"/>
  <c r="L370" i="4"/>
  <c r="K370" i="4"/>
  <c r="K371" i="4" s="1"/>
  <c r="P371" i="4" s="1"/>
  <c r="M369" i="4"/>
  <c r="L369" i="4"/>
  <c r="K369" i="4"/>
  <c r="I369" i="4"/>
  <c r="H369" i="4"/>
  <c r="G369" i="4"/>
  <c r="F369" i="4"/>
  <c r="E369" i="4"/>
  <c r="D369" i="4"/>
  <c r="C369" i="4"/>
  <c r="P369" i="4" s="1"/>
  <c r="K368" i="4"/>
  <c r="M367" i="4"/>
  <c r="L367" i="4"/>
  <c r="K367" i="4"/>
  <c r="I367" i="4"/>
  <c r="H367" i="4"/>
  <c r="G367" i="4"/>
  <c r="F367" i="4"/>
  <c r="E367" i="4"/>
  <c r="P367" i="4" s="1"/>
  <c r="D367" i="4"/>
  <c r="C367" i="4"/>
  <c r="M366" i="4"/>
  <c r="L366" i="4"/>
  <c r="M365" i="4"/>
  <c r="L365" i="4"/>
  <c r="K365" i="4"/>
  <c r="I365" i="4"/>
  <c r="H365" i="4"/>
  <c r="G365" i="4"/>
  <c r="F365" i="4"/>
  <c r="E365" i="4"/>
  <c r="D365" i="4"/>
  <c r="C365" i="4"/>
  <c r="P365" i="4" s="1"/>
  <c r="M363" i="4"/>
  <c r="L363" i="4"/>
  <c r="K363" i="4"/>
  <c r="I363" i="4"/>
  <c r="H363" i="4"/>
  <c r="G363" i="4"/>
  <c r="P363" i="4" s="1"/>
  <c r="F363" i="4"/>
  <c r="E363" i="4"/>
  <c r="D363" i="4"/>
  <c r="C363" i="4"/>
  <c r="M361" i="4"/>
  <c r="L361" i="4"/>
  <c r="K361" i="4"/>
  <c r="I361" i="4"/>
  <c r="H361" i="4"/>
  <c r="P361" i="4" s="1"/>
  <c r="G361" i="4"/>
  <c r="F361" i="4"/>
  <c r="E361" i="4"/>
  <c r="D361" i="4"/>
  <c r="C361" i="4"/>
  <c r="M359" i="4"/>
  <c r="L359" i="4"/>
  <c r="K359" i="4"/>
  <c r="I359" i="4"/>
  <c r="H359" i="4"/>
  <c r="G359" i="4"/>
  <c r="F359" i="4"/>
  <c r="E359" i="4"/>
  <c r="P359" i="4" s="1"/>
  <c r="D359" i="4"/>
  <c r="C359" i="4"/>
  <c r="M357" i="4"/>
  <c r="I357" i="4"/>
  <c r="H357" i="4"/>
  <c r="G357" i="4"/>
  <c r="F357" i="4"/>
  <c r="E357" i="4"/>
  <c r="D357" i="4"/>
  <c r="C357" i="4"/>
  <c r="L356" i="4"/>
  <c r="L357" i="4" s="1"/>
  <c r="K356" i="4"/>
  <c r="K357" i="4" s="1"/>
  <c r="M355" i="4"/>
  <c r="L355" i="4"/>
  <c r="I355" i="4"/>
  <c r="H355" i="4"/>
  <c r="G355" i="4"/>
  <c r="F355" i="4"/>
  <c r="E355" i="4"/>
  <c r="D355" i="4"/>
  <c r="C355" i="4"/>
  <c r="L354" i="4"/>
  <c r="K354" i="4"/>
  <c r="K355" i="4" s="1"/>
  <c r="P355" i="4" s="1"/>
  <c r="M353" i="4"/>
  <c r="K353" i="4"/>
  <c r="I353" i="4"/>
  <c r="H353" i="4"/>
  <c r="G353" i="4"/>
  <c r="F353" i="4"/>
  <c r="E353" i="4"/>
  <c r="D353" i="4"/>
  <c r="C353" i="4"/>
  <c r="L352" i="4"/>
  <c r="L353" i="4" s="1"/>
  <c r="K352" i="4"/>
  <c r="M351" i="4"/>
  <c r="L351" i="4"/>
  <c r="K351" i="4"/>
  <c r="I351" i="4"/>
  <c r="H351" i="4"/>
  <c r="G351" i="4"/>
  <c r="F351" i="4"/>
  <c r="E351" i="4"/>
  <c r="P351" i="4" s="1"/>
  <c r="D351" i="4"/>
  <c r="C351" i="4"/>
  <c r="L350" i="4"/>
  <c r="K350" i="4"/>
  <c r="M349" i="4"/>
  <c r="L349" i="4"/>
  <c r="K349" i="4"/>
  <c r="I349" i="4"/>
  <c r="H349" i="4"/>
  <c r="G349" i="4"/>
  <c r="F349" i="4"/>
  <c r="E349" i="4"/>
  <c r="D349" i="4"/>
  <c r="C349" i="4"/>
  <c r="P349" i="4" s="1"/>
  <c r="M348" i="4"/>
  <c r="L348" i="4"/>
  <c r="K348" i="4"/>
  <c r="K347" i="4"/>
  <c r="I347" i="4"/>
  <c r="H347" i="4"/>
  <c r="G347" i="4"/>
  <c r="F347" i="4"/>
  <c r="E347" i="4"/>
  <c r="D347" i="4"/>
  <c r="C347" i="4"/>
  <c r="M346" i="4"/>
  <c r="M347" i="4" s="1"/>
  <c r="L346" i="4"/>
  <c r="L347" i="4" s="1"/>
  <c r="K346" i="4"/>
  <c r="I345" i="4"/>
  <c r="H345" i="4"/>
  <c r="G345" i="4"/>
  <c r="F345" i="4"/>
  <c r="E345" i="4"/>
  <c r="D345" i="4"/>
  <c r="C345" i="4"/>
  <c r="M344" i="4"/>
  <c r="M345" i="4" s="1"/>
  <c r="L344" i="4"/>
  <c r="L345" i="4" s="1"/>
  <c r="K344" i="4"/>
  <c r="K345" i="4" s="1"/>
  <c r="M343" i="4"/>
  <c r="I343" i="4"/>
  <c r="H343" i="4"/>
  <c r="G343" i="4"/>
  <c r="F343" i="4"/>
  <c r="P343" i="4" s="1"/>
  <c r="E343" i="4"/>
  <c r="D343" i="4"/>
  <c r="C343" i="4"/>
  <c r="M342" i="4"/>
  <c r="L342" i="4"/>
  <c r="L343" i="4" s="1"/>
  <c r="K342" i="4"/>
  <c r="K343" i="4" s="1"/>
  <c r="M341" i="4"/>
  <c r="K341" i="4"/>
  <c r="I341" i="4"/>
  <c r="H341" i="4"/>
  <c r="G341" i="4"/>
  <c r="F341" i="4"/>
  <c r="E341" i="4"/>
  <c r="D341" i="4"/>
  <c r="C341" i="4"/>
  <c r="M340" i="4"/>
  <c r="L340" i="4"/>
  <c r="L341" i="4" s="1"/>
  <c r="K340" i="4"/>
  <c r="M339" i="4"/>
  <c r="K339" i="4"/>
  <c r="I339" i="4"/>
  <c r="H339" i="4"/>
  <c r="G339" i="4"/>
  <c r="F339" i="4"/>
  <c r="E339" i="4"/>
  <c r="D339" i="4"/>
  <c r="C339" i="4"/>
  <c r="L338" i="4"/>
  <c r="L339" i="4" s="1"/>
  <c r="K338" i="4"/>
  <c r="M337" i="4"/>
  <c r="L337" i="4"/>
  <c r="K337" i="4"/>
  <c r="I337" i="4"/>
  <c r="H337" i="4"/>
  <c r="G337" i="4"/>
  <c r="F337" i="4"/>
  <c r="E337" i="4"/>
  <c r="P337" i="4" s="1"/>
  <c r="D337" i="4"/>
  <c r="C337" i="4"/>
  <c r="L336" i="4"/>
  <c r="K336" i="4"/>
  <c r="M335" i="4"/>
  <c r="K335" i="4"/>
  <c r="I335" i="4"/>
  <c r="H335" i="4"/>
  <c r="G335" i="4"/>
  <c r="F335" i="4"/>
  <c r="E335" i="4"/>
  <c r="D335" i="4"/>
  <c r="C335" i="4"/>
  <c r="P335" i="4" s="1"/>
  <c r="L334" i="4"/>
  <c r="L335" i="4" s="1"/>
  <c r="K334" i="4"/>
  <c r="M333" i="4"/>
  <c r="I333" i="4"/>
  <c r="H333" i="4"/>
  <c r="G333" i="4"/>
  <c r="F333" i="4"/>
  <c r="E333" i="4"/>
  <c r="D333" i="4"/>
  <c r="C333" i="4"/>
  <c r="L332" i="4"/>
  <c r="L333" i="4" s="1"/>
  <c r="K332" i="4"/>
  <c r="K333" i="4" s="1"/>
  <c r="M331" i="4"/>
  <c r="I331" i="4"/>
  <c r="H331" i="4"/>
  <c r="G331" i="4"/>
  <c r="F331" i="4"/>
  <c r="E331" i="4"/>
  <c r="D331" i="4"/>
  <c r="C331" i="4"/>
  <c r="M330" i="4"/>
  <c r="L330" i="4"/>
  <c r="L331" i="4" s="1"/>
  <c r="K330" i="4"/>
  <c r="K331" i="4" s="1"/>
  <c r="M329" i="4"/>
  <c r="K329" i="4"/>
  <c r="I329" i="4"/>
  <c r="H329" i="4"/>
  <c r="G329" i="4"/>
  <c r="F329" i="4"/>
  <c r="E329" i="4"/>
  <c r="D329" i="4"/>
  <c r="P329" i="4" s="1"/>
  <c r="C329" i="4"/>
  <c r="M328" i="4"/>
  <c r="L328" i="4"/>
  <c r="L329" i="4" s="1"/>
  <c r="K328" i="4"/>
  <c r="M327" i="4"/>
  <c r="K327" i="4"/>
  <c r="I327" i="4"/>
  <c r="H327" i="4"/>
  <c r="G327" i="4"/>
  <c r="F327" i="4"/>
  <c r="E327" i="4"/>
  <c r="D327" i="4"/>
  <c r="C327" i="4"/>
  <c r="L326" i="4"/>
  <c r="L327" i="4" s="1"/>
  <c r="K326" i="4"/>
  <c r="M325" i="4"/>
  <c r="L325" i="4"/>
  <c r="K325" i="4"/>
  <c r="I325" i="4"/>
  <c r="H325" i="4"/>
  <c r="G325" i="4"/>
  <c r="F325" i="4"/>
  <c r="E325" i="4"/>
  <c r="P325" i="4" s="1"/>
  <c r="D325" i="4"/>
  <c r="C325" i="4"/>
  <c r="M323" i="4"/>
  <c r="L323" i="4"/>
  <c r="K323" i="4"/>
  <c r="I323" i="4"/>
  <c r="H323" i="4"/>
  <c r="G323" i="4"/>
  <c r="F323" i="4"/>
  <c r="E323" i="4"/>
  <c r="D323" i="4"/>
  <c r="C323" i="4"/>
  <c r="P323" i="4" s="1"/>
  <c r="L321" i="4"/>
  <c r="I321" i="4"/>
  <c r="H321" i="4"/>
  <c r="G321" i="4"/>
  <c r="F321" i="4"/>
  <c r="E321" i="4"/>
  <c r="D321" i="4"/>
  <c r="C321" i="4"/>
  <c r="M320" i="4"/>
  <c r="M321" i="4" s="1"/>
  <c r="L320" i="4"/>
  <c r="K320" i="4"/>
  <c r="K321" i="4" s="1"/>
  <c r="P321" i="4" s="1"/>
  <c r="M319" i="4"/>
  <c r="L319" i="4"/>
  <c r="I319" i="4"/>
  <c r="H319" i="4"/>
  <c r="G319" i="4"/>
  <c r="F319" i="4"/>
  <c r="E319" i="4"/>
  <c r="D319" i="4"/>
  <c r="C319" i="4"/>
  <c r="M318" i="4"/>
  <c r="L318" i="4"/>
  <c r="K318" i="4"/>
  <c r="K319" i="4" s="1"/>
  <c r="P319" i="4" s="1"/>
  <c r="M317" i="4"/>
  <c r="L317" i="4"/>
  <c r="K317" i="4"/>
  <c r="I317" i="4"/>
  <c r="H317" i="4"/>
  <c r="G317" i="4"/>
  <c r="P317" i="4" s="1"/>
  <c r="F317" i="4"/>
  <c r="E317" i="4"/>
  <c r="D317" i="4"/>
  <c r="C317" i="4"/>
  <c r="M316" i="4"/>
  <c r="L316" i="4"/>
  <c r="K316" i="4"/>
  <c r="M315" i="4"/>
  <c r="L315" i="4"/>
  <c r="K315" i="4"/>
  <c r="I315" i="4"/>
  <c r="H315" i="4"/>
  <c r="G315" i="4"/>
  <c r="F315" i="4"/>
  <c r="E315" i="4"/>
  <c r="P315" i="4" s="1"/>
  <c r="D315" i="4"/>
  <c r="C315" i="4"/>
  <c r="M314" i="4"/>
  <c r="L314" i="4"/>
  <c r="K314" i="4"/>
  <c r="M313" i="4"/>
  <c r="L313" i="4"/>
  <c r="K313" i="4"/>
  <c r="I313" i="4"/>
  <c r="H313" i="4"/>
  <c r="G313" i="4"/>
  <c r="F313" i="4"/>
  <c r="E313" i="4"/>
  <c r="P313" i="4" s="1"/>
  <c r="D313" i="4"/>
  <c r="C313" i="4"/>
  <c r="M311" i="4"/>
  <c r="L311" i="4"/>
  <c r="K311" i="4"/>
  <c r="I311" i="4"/>
  <c r="H311" i="4"/>
  <c r="G311" i="4"/>
  <c r="F311" i="4"/>
  <c r="E311" i="4"/>
  <c r="D311" i="4"/>
  <c r="C311" i="4"/>
  <c r="P311" i="4" s="1"/>
  <c r="M309" i="4"/>
  <c r="L309" i="4"/>
  <c r="P309" i="4" s="1"/>
  <c r="K309" i="4"/>
  <c r="I309" i="4"/>
  <c r="H309" i="4"/>
  <c r="G309" i="4"/>
  <c r="F309" i="4"/>
  <c r="E309" i="4"/>
  <c r="D309" i="4"/>
  <c r="C309" i="4"/>
  <c r="M308" i="4"/>
  <c r="K308" i="4"/>
  <c r="M307" i="4"/>
  <c r="L307" i="4"/>
  <c r="K307" i="4"/>
  <c r="I307" i="4"/>
  <c r="H307" i="4"/>
  <c r="G307" i="4"/>
  <c r="F307" i="4"/>
  <c r="P307" i="4" s="1"/>
  <c r="E307" i="4"/>
  <c r="D307" i="4"/>
  <c r="C307" i="4"/>
  <c r="M306" i="4"/>
  <c r="K306" i="4"/>
  <c r="M305" i="4"/>
  <c r="L305" i="4"/>
  <c r="K305" i="4"/>
  <c r="I305" i="4"/>
  <c r="H305" i="4"/>
  <c r="G305" i="4"/>
  <c r="F305" i="4"/>
  <c r="E305" i="4"/>
  <c r="P305" i="4" s="1"/>
  <c r="D305" i="4"/>
  <c r="C305" i="4"/>
  <c r="L304" i="4"/>
  <c r="K304" i="4"/>
  <c r="M303" i="4"/>
  <c r="L303" i="4"/>
  <c r="I303" i="4"/>
  <c r="H303" i="4"/>
  <c r="G303" i="4"/>
  <c r="F303" i="4"/>
  <c r="E303" i="4"/>
  <c r="D303" i="4"/>
  <c r="C303" i="4"/>
  <c r="P303" i="4" s="1"/>
  <c r="K302" i="4"/>
  <c r="K303" i="4" s="1"/>
  <c r="M301" i="4"/>
  <c r="L301" i="4"/>
  <c r="I301" i="4"/>
  <c r="H301" i="4"/>
  <c r="G301" i="4"/>
  <c r="F301" i="4"/>
  <c r="E301" i="4"/>
  <c r="D301" i="4"/>
  <c r="C301" i="4"/>
  <c r="P301" i="4" s="1"/>
  <c r="K300" i="4"/>
  <c r="K301" i="4" s="1"/>
  <c r="M299" i="4"/>
  <c r="K299" i="4"/>
  <c r="I299" i="4"/>
  <c r="H299" i="4"/>
  <c r="G299" i="4"/>
  <c r="F299" i="4"/>
  <c r="E299" i="4"/>
  <c r="D299" i="4"/>
  <c r="C299" i="4"/>
  <c r="L298" i="4"/>
  <c r="L299" i="4" s="1"/>
  <c r="K298" i="4"/>
  <c r="M297" i="4"/>
  <c r="L297" i="4"/>
  <c r="I297" i="4"/>
  <c r="H297" i="4"/>
  <c r="G297" i="4"/>
  <c r="F297" i="4"/>
  <c r="E297" i="4"/>
  <c r="D297" i="4"/>
  <c r="C297" i="4"/>
  <c r="M296" i="4"/>
  <c r="K296" i="4"/>
  <c r="K297" i="4" s="1"/>
  <c r="M295" i="4"/>
  <c r="L295" i="4"/>
  <c r="K295" i="4"/>
  <c r="I295" i="4"/>
  <c r="H295" i="4"/>
  <c r="G295" i="4"/>
  <c r="F295" i="4"/>
  <c r="E295" i="4"/>
  <c r="D295" i="4"/>
  <c r="C295" i="4"/>
  <c r="P295" i="4" s="1"/>
  <c r="M294" i="4"/>
  <c r="K294" i="4"/>
  <c r="M293" i="4"/>
  <c r="L293" i="4"/>
  <c r="K293" i="4"/>
  <c r="I293" i="4"/>
  <c r="H293" i="4"/>
  <c r="G293" i="4"/>
  <c r="F293" i="4"/>
  <c r="E293" i="4"/>
  <c r="D293" i="4"/>
  <c r="C293" i="4"/>
  <c r="P293" i="4" s="1"/>
  <c r="M291" i="4"/>
  <c r="K291" i="4"/>
  <c r="I291" i="4"/>
  <c r="H291" i="4"/>
  <c r="G291" i="4"/>
  <c r="F291" i="4"/>
  <c r="E291" i="4"/>
  <c r="D291" i="4"/>
  <c r="C291" i="4"/>
  <c r="M290" i="4"/>
  <c r="L290" i="4"/>
  <c r="L291" i="4" s="1"/>
  <c r="K290" i="4"/>
  <c r="M289" i="4"/>
  <c r="L289" i="4"/>
  <c r="K289" i="4"/>
  <c r="I289" i="4"/>
  <c r="H289" i="4"/>
  <c r="G289" i="4"/>
  <c r="F289" i="4"/>
  <c r="E289" i="4"/>
  <c r="D289" i="4"/>
  <c r="P289" i="4" s="1"/>
  <c r="C289" i="4"/>
  <c r="M288" i="4"/>
  <c r="L288" i="4"/>
  <c r="K288" i="4"/>
  <c r="M287" i="4"/>
  <c r="L287" i="4"/>
  <c r="K287" i="4"/>
  <c r="I287" i="4"/>
  <c r="H287" i="4"/>
  <c r="G287" i="4"/>
  <c r="F287" i="4"/>
  <c r="P287" i="4" s="1"/>
  <c r="E287" i="4"/>
  <c r="D287" i="4"/>
  <c r="C287" i="4"/>
  <c r="M286" i="4"/>
  <c r="L286" i="4"/>
  <c r="K286" i="4"/>
  <c r="M285" i="4"/>
  <c r="L285" i="4"/>
  <c r="K285" i="4"/>
  <c r="I285" i="4"/>
  <c r="H285" i="4"/>
  <c r="G285" i="4"/>
  <c r="F285" i="4"/>
  <c r="E285" i="4"/>
  <c r="D285" i="4"/>
  <c r="P285" i="4" s="1"/>
  <c r="C285" i="4"/>
  <c r="M284" i="4"/>
  <c r="L284" i="4"/>
  <c r="K284" i="4"/>
  <c r="M283" i="4"/>
  <c r="K283" i="4"/>
  <c r="I283" i="4"/>
  <c r="H283" i="4"/>
  <c r="G283" i="4"/>
  <c r="F283" i="4"/>
  <c r="E283" i="4"/>
  <c r="D283" i="4"/>
  <c r="C283" i="4"/>
  <c r="P283" i="4" s="1"/>
  <c r="L282" i="4"/>
  <c r="L283" i="4" s="1"/>
  <c r="K282" i="4"/>
  <c r="M281" i="4"/>
  <c r="L281" i="4"/>
  <c r="K281" i="4"/>
  <c r="I281" i="4"/>
  <c r="H281" i="4"/>
  <c r="G281" i="4"/>
  <c r="F281" i="4"/>
  <c r="E281" i="4"/>
  <c r="D281" i="4"/>
  <c r="C281" i="4"/>
  <c r="P281" i="4" s="1"/>
  <c r="M279" i="4"/>
  <c r="K279" i="4"/>
  <c r="I279" i="4"/>
  <c r="H279" i="4"/>
  <c r="G279" i="4"/>
  <c r="F279" i="4"/>
  <c r="E279" i="4"/>
  <c r="D279" i="4"/>
  <c r="C279" i="4"/>
  <c r="M278" i="4"/>
  <c r="L278" i="4"/>
  <c r="L279" i="4" s="1"/>
  <c r="M277" i="4"/>
  <c r="L277" i="4"/>
  <c r="K277" i="4"/>
  <c r="I277" i="4"/>
  <c r="H277" i="4"/>
  <c r="G277" i="4"/>
  <c r="P277" i="4" s="1"/>
  <c r="F277" i="4"/>
  <c r="E277" i="4"/>
  <c r="D277" i="4"/>
  <c r="C277" i="4"/>
  <c r="M275" i="4"/>
  <c r="L275" i="4"/>
  <c r="K275" i="4"/>
  <c r="I275" i="4"/>
  <c r="H275" i="4"/>
  <c r="G275" i="4"/>
  <c r="F275" i="4"/>
  <c r="E275" i="4"/>
  <c r="D275" i="4"/>
  <c r="C275" i="4"/>
  <c r="P275" i="4" s="1"/>
  <c r="K273" i="4"/>
  <c r="I273" i="4"/>
  <c r="H273" i="4"/>
  <c r="G273" i="4"/>
  <c r="F273" i="4"/>
  <c r="E273" i="4"/>
  <c r="D273" i="4"/>
  <c r="C273" i="4"/>
  <c r="M272" i="4"/>
  <c r="M273" i="4" s="1"/>
  <c r="L272" i="4"/>
  <c r="L273" i="4" s="1"/>
  <c r="M271" i="4"/>
  <c r="K271" i="4"/>
  <c r="I271" i="4"/>
  <c r="H271" i="4"/>
  <c r="G271" i="4"/>
  <c r="F271" i="4"/>
  <c r="E271" i="4"/>
  <c r="D271" i="4"/>
  <c r="C271" i="4"/>
  <c r="M270" i="4"/>
  <c r="L270" i="4"/>
  <c r="L271" i="4" s="1"/>
  <c r="M269" i="4"/>
  <c r="L269" i="4"/>
  <c r="K269" i="4"/>
  <c r="I269" i="4"/>
  <c r="H269" i="4"/>
  <c r="G269" i="4"/>
  <c r="P269" i="4" s="1"/>
  <c r="F269" i="4"/>
  <c r="E269" i="4"/>
  <c r="D269" i="4"/>
  <c r="C269" i="4"/>
  <c r="M268" i="4"/>
  <c r="L268" i="4"/>
  <c r="K268" i="4"/>
  <c r="M267" i="4"/>
  <c r="L267" i="4"/>
  <c r="K267" i="4"/>
  <c r="I267" i="4"/>
  <c r="H267" i="4"/>
  <c r="G267" i="4"/>
  <c r="F267" i="4"/>
  <c r="E267" i="4"/>
  <c r="P267" i="4" s="1"/>
  <c r="D267" i="4"/>
  <c r="C267" i="4"/>
  <c r="M266" i="4"/>
  <c r="L266" i="4"/>
  <c r="K266" i="4"/>
  <c r="M265" i="4"/>
  <c r="L265" i="4"/>
  <c r="K265" i="4"/>
  <c r="I265" i="4"/>
  <c r="H265" i="4"/>
  <c r="G265" i="4"/>
  <c r="F265" i="4"/>
  <c r="E265" i="4"/>
  <c r="D265" i="4"/>
  <c r="C265" i="4"/>
  <c r="P265" i="4" s="1"/>
  <c r="M264" i="4"/>
  <c r="L264" i="4"/>
  <c r="K264" i="4"/>
  <c r="K263" i="4"/>
  <c r="I263" i="4"/>
  <c r="H263" i="4"/>
  <c r="G263" i="4"/>
  <c r="F263" i="4"/>
  <c r="E263" i="4"/>
  <c r="D263" i="4"/>
  <c r="C263" i="4"/>
  <c r="M262" i="4"/>
  <c r="M263" i="4" s="1"/>
  <c r="L262" i="4"/>
  <c r="L263" i="4" s="1"/>
  <c r="K262" i="4"/>
  <c r="I261" i="4"/>
  <c r="H261" i="4"/>
  <c r="G261" i="4"/>
  <c r="F261" i="4"/>
  <c r="E261" i="4"/>
  <c r="D261" i="4"/>
  <c r="C261" i="4"/>
  <c r="P261" i="4" s="1"/>
  <c r="M260" i="4"/>
  <c r="M261" i="4" s="1"/>
  <c r="L260" i="4"/>
  <c r="L261" i="4" s="1"/>
  <c r="K260" i="4"/>
  <c r="K261" i="4" s="1"/>
  <c r="M259" i="4"/>
  <c r="L259" i="4"/>
  <c r="I259" i="4"/>
  <c r="H259" i="4"/>
  <c r="G259" i="4"/>
  <c r="F259" i="4"/>
  <c r="E259" i="4"/>
  <c r="D259" i="4"/>
  <c r="C259" i="4"/>
  <c r="K258" i="4"/>
  <c r="K259" i="4" s="1"/>
  <c r="P259" i="4" s="1"/>
  <c r="M257" i="4"/>
  <c r="L257" i="4"/>
  <c r="P257" i="4" s="1"/>
  <c r="K257" i="4"/>
  <c r="I257" i="4"/>
  <c r="H257" i="4"/>
  <c r="G257" i="4"/>
  <c r="F257" i="4"/>
  <c r="E257" i="4"/>
  <c r="D257" i="4"/>
  <c r="C257" i="4"/>
  <c r="M256" i="4"/>
  <c r="M255" i="4"/>
  <c r="L255" i="4"/>
  <c r="K255" i="4"/>
  <c r="I255" i="4"/>
  <c r="H255" i="4"/>
  <c r="G255" i="4"/>
  <c r="F255" i="4"/>
  <c r="E255" i="4"/>
  <c r="P255" i="4" s="1"/>
  <c r="D255" i="4"/>
  <c r="C255" i="4"/>
  <c r="M254" i="4"/>
  <c r="L254" i="4"/>
  <c r="K254" i="4"/>
  <c r="M253" i="4"/>
  <c r="L253" i="4"/>
  <c r="K253" i="4"/>
  <c r="I253" i="4"/>
  <c r="H253" i="4"/>
  <c r="G253" i="4"/>
  <c r="F253" i="4"/>
  <c r="E253" i="4"/>
  <c r="D253" i="4"/>
  <c r="C253" i="4"/>
  <c r="P253" i="4" s="1"/>
  <c r="M252" i="4"/>
  <c r="L252" i="4"/>
  <c r="K252" i="4"/>
  <c r="K251" i="4"/>
  <c r="I251" i="4"/>
  <c r="H251" i="4"/>
  <c r="G251" i="4"/>
  <c r="F251" i="4"/>
  <c r="E251" i="4"/>
  <c r="D251" i="4"/>
  <c r="C251" i="4"/>
  <c r="M250" i="4"/>
  <c r="M251" i="4" s="1"/>
  <c r="L250" i="4"/>
  <c r="L251" i="4" s="1"/>
  <c r="K250" i="4"/>
  <c r="I249" i="4"/>
  <c r="H249" i="4"/>
  <c r="G249" i="4"/>
  <c r="F249" i="4"/>
  <c r="E249" i="4"/>
  <c r="D249" i="4"/>
  <c r="C249" i="4"/>
  <c r="M248" i="4"/>
  <c r="M249" i="4" s="1"/>
  <c r="L248" i="4"/>
  <c r="L249" i="4" s="1"/>
  <c r="K248" i="4"/>
  <c r="K249" i="4" s="1"/>
  <c r="I247" i="4"/>
  <c r="H247" i="4"/>
  <c r="G247" i="4"/>
  <c r="F247" i="4"/>
  <c r="E247" i="4"/>
  <c r="D247" i="4"/>
  <c r="C247" i="4"/>
  <c r="M246" i="4"/>
  <c r="M247" i="4" s="1"/>
  <c r="L246" i="4"/>
  <c r="L247" i="4" s="1"/>
  <c r="K246" i="4"/>
  <c r="K247" i="4" s="1"/>
  <c r="L245" i="4"/>
  <c r="I245" i="4"/>
  <c r="H245" i="4"/>
  <c r="G245" i="4"/>
  <c r="F245" i="4"/>
  <c r="E245" i="4"/>
  <c r="D245" i="4"/>
  <c r="C245" i="4"/>
  <c r="M244" i="4"/>
  <c r="M245" i="4" s="1"/>
  <c r="L244" i="4"/>
  <c r="K244" i="4"/>
  <c r="K245" i="4" s="1"/>
  <c r="P245" i="4" s="1"/>
  <c r="M243" i="4"/>
  <c r="L243" i="4"/>
  <c r="I243" i="4"/>
  <c r="H243" i="4"/>
  <c r="G243" i="4"/>
  <c r="F243" i="4"/>
  <c r="E243" i="4"/>
  <c r="D243" i="4"/>
  <c r="C243" i="4"/>
  <c r="M242" i="4"/>
  <c r="L242" i="4"/>
  <c r="K242" i="4"/>
  <c r="K243" i="4" s="1"/>
  <c r="P243" i="4" s="1"/>
  <c r="M241" i="4"/>
  <c r="L241" i="4"/>
  <c r="K241" i="4"/>
  <c r="I241" i="4"/>
  <c r="H241" i="4"/>
  <c r="G241" i="4"/>
  <c r="P241" i="4" s="1"/>
  <c r="F241" i="4"/>
  <c r="E241" i="4"/>
  <c r="D241" i="4"/>
  <c r="C241" i="4"/>
  <c r="M240" i="4"/>
  <c r="L240" i="4"/>
  <c r="K240" i="4"/>
  <c r="M239" i="4"/>
  <c r="L239" i="4"/>
  <c r="K239" i="4"/>
  <c r="I239" i="4"/>
  <c r="H239" i="4"/>
  <c r="G239" i="4"/>
  <c r="F239" i="4"/>
  <c r="E239" i="4"/>
  <c r="P239" i="4" s="1"/>
  <c r="D239" i="4"/>
  <c r="C239" i="4"/>
  <c r="I237" i="4"/>
  <c r="H237" i="4"/>
  <c r="G237" i="4"/>
  <c r="F237" i="4"/>
  <c r="E237" i="4"/>
  <c r="D237" i="4"/>
  <c r="C237" i="4"/>
  <c r="M236" i="4"/>
  <c r="M237" i="4" s="1"/>
  <c r="L236" i="4"/>
  <c r="L237" i="4" s="1"/>
  <c r="K236" i="4"/>
  <c r="K237" i="4" s="1"/>
  <c r="I235" i="4"/>
  <c r="H235" i="4"/>
  <c r="G235" i="4"/>
  <c r="F235" i="4"/>
  <c r="E235" i="4"/>
  <c r="D235" i="4"/>
  <c r="C235" i="4"/>
  <c r="P235" i="4" s="1"/>
  <c r="M234" i="4"/>
  <c r="M235" i="4" s="1"/>
  <c r="L234" i="4"/>
  <c r="L235" i="4" s="1"/>
  <c r="K234" i="4"/>
  <c r="K235" i="4" s="1"/>
  <c r="M233" i="4"/>
  <c r="I233" i="4"/>
  <c r="H233" i="4"/>
  <c r="G233" i="4"/>
  <c r="F233" i="4"/>
  <c r="E233" i="4"/>
  <c r="D233" i="4"/>
  <c r="C233" i="4"/>
  <c r="M232" i="4"/>
  <c r="L232" i="4"/>
  <c r="L233" i="4" s="1"/>
  <c r="K232" i="4"/>
  <c r="K233" i="4" s="1"/>
  <c r="M231" i="4"/>
  <c r="L231" i="4"/>
  <c r="K231" i="4"/>
  <c r="I231" i="4"/>
  <c r="H231" i="4"/>
  <c r="G231" i="4"/>
  <c r="F231" i="4"/>
  <c r="E231" i="4"/>
  <c r="D231" i="4"/>
  <c r="P231" i="4" s="1"/>
  <c r="C231" i="4"/>
  <c r="M229" i="4"/>
  <c r="L229" i="4"/>
  <c r="K229" i="4"/>
  <c r="I229" i="4"/>
  <c r="H229" i="4"/>
  <c r="G229" i="4"/>
  <c r="F229" i="4"/>
  <c r="E229" i="4"/>
  <c r="P229" i="4" s="1"/>
  <c r="D229" i="4"/>
  <c r="C229" i="4"/>
  <c r="M228" i="4"/>
  <c r="L228" i="4"/>
  <c r="K228" i="4"/>
  <c r="M227" i="4"/>
  <c r="L227" i="4"/>
  <c r="K227" i="4"/>
  <c r="I227" i="4"/>
  <c r="H227" i="4"/>
  <c r="G227" i="4"/>
  <c r="F227" i="4"/>
  <c r="E227" i="4"/>
  <c r="D227" i="4"/>
  <c r="C227" i="4"/>
  <c r="P227" i="4" s="1"/>
  <c r="M226" i="4"/>
  <c r="L226" i="4"/>
  <c r="K226" i="4"/>
  <c r="K225" i="4"/>
  <c r="I225" i="4"/>
  <c r="H225" i="4"/>
  <c r="G225" i="4"/>
  <c r="F225" i="4"/>
  <c r="E225" i="4"/>
  <c r="D225" i="4"/>
  <c r="C225" i="4"/>
  <c r="M224" i="4"/>
  <c r="M225" i="4" s="1"/>
  <c r="L224" i="4"/>
  <c r="L225" i="4" s="1"/>
  <c r="K224" i="4"/>
  <c r="I223" i="4"/>
  <c r="H223" i="4"/>
  <c r="G223" i="4"/>
  <c r="F223" i="4"/>
  <c r="E223" i="4"/>
  <c r="D223" i="4"/>
  <c r="C223" i="4"/>
  <c r="M222" i="4"/>
  <c r="M223" i="4" s="1"/>
  <c r="L222" i="4"/>
  <c r="L223" i="4" s="1"/>
  <c r="K222" i="4"/>
  <c r="K223" i="4" s="1"/>
  <c r="I221" i="4"/>
  <c r="H221" i="4"/>
  <c r="G221" i="4"/>
  <c r="F221" i="4"/>
  <c r="E221" i="4"/>
  <c r="D221" i="4"/>
  <c r="C221" i="4"/>
  <c r="M220" i="4"/>
  <c r="M221" i="4" s="1"/>
  <c r="L220" i="4"/>
  <c r="L221" i="4" s="1"/>
  <c r="K220" i="4"/>
  <c r="K221" i="4" s="1"/>
  <c r="L219" i="4"/>
  <c r="I219" i="4"/>
  <c r="H219" i="4"/>
  <c r="G219" i="4"/>
  <c r="F219" i="4"/>
  <c r="E219" i="4"/>
  <c r="D219" i="4"/>
  <c r="C219" i="4"/>
  <c r="M218" i="4"/>
  <c r="M219" i="4" s="1"/>
  <c r="K218" i="4"/>
  <c r="K219" i="4" s="1"/>
  <c r="P219" i="4" s="1"/>
  <c r="M217" i="4"/>
  <c r="L217" i="4"/>
  <c r="K217" i="4"/>
  <c r="I217" i="4"/>
  <c r="H217" i="4"/>
  <c r="G217" i="4"/>
  <c r="F217" i="4"/>
  <c r="E217" i="4"/>
  <c r="D217" i="4"/>
  <c r="P217" i="4" s="1"/>
  <c r="C217" i="4"/>
  <c r="M216" i="4"/>
  <c r="M215" i="4"/>
  <c r="L215" i="4"/>
  <c r="K215" i="4"/>
  <c r="I215" i="4"/>
  <c r="H215" i="4"/>
  <c r="G215" i="4"/>
  <c r="F215" i="4"/>
  <c r="E215" i="4"/>
  <c r="D215" i="4"/>
  <c r="P215" i="4" s="1"/>
  <c r="C215" i="4"/>
  <c r="K214" i="4"/>
  <c r="M213" i="4"/>
  <c r="L213" i="4"/>
  <c r="I213" i="4"/>
  <c r="H213" i="4"/>
  <c r="G213" i="4"/>
  <c r="F213" i="4"/>
  <c r="E213" i="4"/>
  <c r="D213" i="4"/>
  <c r="C213" i="4"/>
  <c r="K212" i="4"/>
  <c r="K213" i="4" s="1"/>
  <c r="M211" i="4"/>
  <c r="L211" i="4"/>
  <c r="I211" i="4"/>
  <c r="H211" i="4"/>
  <c r="G211" i="4"/>
  <c r="F211" i="4"/>
  <c r="E211" i="4"/>
  <c r="D211" i="4"/>
  <c r="C211" i="4"/>
  <c r="M210" i="4"/>
  <c r="K210" i="4"/>
  <c r="K211" i="4" s="1"/>
  <c r="M209" i="4"/>
  <c r="L209" i="4"/>
  <c r="I209" i="4"/>
  <c r="H209" i="4"/>
  <c r="G209" i="4"/>
  <c r="F209" i="4"/>
  <c r="E209" i="4"/>
  <c r="D209" i="4"/>
  <c r="C209" i="4"/>
  <c r="M208" i="4"/>
  <c r="K208" i="4"/>
  <c r="K209" i="4" s="1"/>
  <c r="P209" i="4" s="1"/>
  <c r="M207" i="4"/>
  <c r="L207" i="4"/>
  <c r="K207" i="4"/>
  <c r="I207" i="4"/>
  <c r="H207" i="4"/>
  <c r="G207" i="4"/>
  <c r="F207" i="4"/>
  <c r="P207" i="4" s="1"/>
  <c r="E207" i="4"/>
  <c r="D207" i="4"/>
  <c r="C207" i="4"/>
  <c r="M205" i="4"/>
  <c r="L205" i="4"/>
  <c r="K205" i="4"/>
  <c r="I205" i="4"/>
  <c r="H205" i="4"/>
  <c r="G205" i="4"/>
  <c r="F205" i="4"/>
  <c r="E205" i="4"/>
  <c r="D205" i="4"/>
  <c r="C205" i="4"/>
  <c r="P205" i="4" s="1"/>
  <c r="M203" i="4"/>
  <c r="L203" i="4"/>
  <c r="K203" i="4"/>
  <c r="I203" i="4"/>
  <c r="H203" i="4"/>
  <c r="G203" i="4"/>
  <c r="F203" i="4"/>
  <c r="E203" i="4"/>
  <c r="D203" i="4"/>
  <c r="C203" i="4"/>
  <c r="P203" i="4" s="1"/>
  <c r="M202" i="4"/>
  <c r="M201" i="4"/>
  <c r="L201" i="4"/>
  <c r="K201" i="4"/>
  <c r="I201" i="4"/>
  <c r="H201" i="4"/>
  <c r="G201" i="4"/>
  <c r="F201" i="4"/>
  <c r="E201" i="4"/>
  <c r="D201" i="4"/>
  <c r="P201" i="4" s="1"/>
  <c r="C201" i="4"/>
  <c r="M200" i="4"/>
  <c r="M199" i="4"/>
  <c r="L199" i="4"/>
  <c r="K199" i="4"/>
  <c r="I199" i="4"/>
  <c r="H199" i="4"/>
  <c r="G199" i="4"/>
  <c r="F199" i="4"/>
  <c r="E199" i="4"/>
  <c r="D199" i="4"/>
  <c r="P199" i="4" s="1"/>
  <c r="C199" i="4"/>
  <c r="M198" i="4"/>
  <c r="L198" i="4"/>
  <c r="L197" i="4"/>
  <c r="K197" i="4"/>
  <c r="I197" i="4"/>
  <c r="H197" i="4"/>
  <c r="G197" i="4"/>
  <c r="F197" i="4"/>
  <c r="E197" i="4"/>
  <c r="D197" i="4"/>
  <c r="C197" i="4"/>
  <c r="P197" i="4" s="1"/>
  <c r="M196" i="4"/>
  <c r="M197" i="4" s="1"/>
  <c r="P195" i="4"/>
  <c r="M195" i="4"/>
  <c r="L195" i="4"/>
  <c r="K195" i="4"/>
  <c r="I195" i="4"/>
  <c r="H195" i="4"/>
  <c r="G195" i="4"/>
  <c r="F195" i="4"/>
  <c r="E195" i="4"/>
  <c r="D195" i="4"/>
  <c r="C195" i="4"/>
  <c r="M193" i="4"/>
  <c r="L193" i="4"/>
  <c r="K193" i="4"/>
  <c r="I193" i="4"/>
  <c r="H193" i="4"/>
  <c r="G193" i="4"/>
  <c r="F193" i="4"/>
  <c r="E193" i="4"/>
  <c r="D193" i="4"/>
  <c r="P193" i="4" s="1"/>
  <c r="C193" i="4"/>
  <c r="M191" i="4"/>
  <c r="L191" i="4"/>
  <c r="K191" i="4"/>
  <c r="I191" i="4"/>
  <c r="H191" i="4"/>
  <c r="G191" i="4"/>
  <c r="F191" i="4"/>
  <c r="E191" i="4"/>
  <c r="D191" i="4"/>
  <c r="C191" i="4"/>
  <c r="P191" i="4" s="1"/>
  <c r="M190" i="4"/>
  <c r="L190" i="4"/>
  <c r="K190" i="4"/>
  <c r="M189" i="4"/>
  <c r="L189" i="4"/>
  <c r="K189" i="4"/>
  <c r="I189" i="4"/>
  <c r="H189" i="4"/>
  <c r="G189" i="4"/>
  <c r="F189" i="4"/>
  <c r="E189" i="4"/>
  <c r="D189" i="4"/>
  <c r="C189" i="4"/>
  <c r="P189" i="4" s="1"/>
  <c r="M187" i="4"/>
  <c r="L187" i="4"/>
  <c r="K187" i="4"/>
  <c r="I187" i="4"/>
  <c r="H187" i="4"/>
  <c r="G187" i="4"/>
  <c r="F187" i="4"/>
  <c r="E187" i="4"/>
  <c r="D187" i="4"/>
  <c r="C187" i="4"/>
  <c r="P187" i="4" s="1"/>
  <c r="M185" i="4"/>
  <c r="L185" i="4"/>
  <c r="K185" i="4"/>
  <c r="I185" i="4"/>
  <c r="H185" i="4"/>
  <c r="G185" i="4"/>
  <c r="P185" i="4" s="1"/>
  <c r="F185" i="4"/>
  <c r="E185" i="4"/>
  <c r="D185" i="4"/>
  <c r="C185" i="4"/>
  <c r="M184" i="4"/>
  <c r="L184" i="4"/>
  <c r="K184" i="4"/>
  <c r="M183" i="4"/>
  <c r="L183" i="4"/>
  <c r="K183" i="4"/>
  <c r="I183" i="4"/>
  <c r="H183" i="4"/>
  <c r="G183" i="4"/>
  <c r="F183" i="4"/>
  <c r="E183" i="4"/>
  <c r="P183" i="4" s="1"/>
  <c r="D183" i="4"/>
  <c r="C183" i="4"/>
  <c r="I181" i="4"/>
  <c r="H181" i="4"/>
  <c r="G181" i="4"/>
  <c r="F181" i="4"/>
  <c r="E181" i="4"/>
  <c r="D181" i="4"/>
  <c r="C181" i="4"/>
  <c r="M180" i="4"/>
  <c r="M181" i="4" s="1"/>
  <c r="L180" i="4"/>
  <c r="L181" i="4" s="1"/>
  <c r="K180" i="4"/>
  <c r="K181" i="4" s="1"/>
  <c r="I179" i="4"/>
  <c r="H179" i="4"/>
  <c r="G179" i="4"/>
  <c r="F179" i="4"/>
  <c r="E179" i="4"/>
  <c r="D179" i="4"/>
  <c r="C179" i="4"/>
  <c r="M178" i="4"/>
  <c r="M179" i="4" s="1"/>
  <c r="L178" i="4"/>
  <c r="L179" i="4" s="1"/>
  <c r="K178" i="4"/>
  <c r="K179" i="4" s="1"/>
  <c r="M177" i="4"/>
  <c r="I177" i="4"/>
  <c r="H177" i="4"/>
  <c r="G177" i="4"/>
  <c r="F177" i="4"/>
  <c r="E177" i="4"/>
  <c r="D177" i="4"/>
  <c r="C177" i="4"/>
  <c r="M176" i="4"/>
  <c r="L176" i="4"/>
  <c r="L177" i="4" s="1"/>
  <c r="K176" i="4"/>
  <c r="K177" i="4" s="1"/>
  <c r="M175" i="4"/>
  <c r="L175" i="4"/>
  <c r="K175" i="4"/>
  <c r="I175" i="4"/>
  <c r="H175" i="4"/>
  <c r="G175" i="4"/>
  <c r="F175" i="4"/>
  <c r="E175" i="4"/>
  <c r="D175" i="4"/>
  <c r="P175" i="4" s="1"/>
  <c r="C175" i="4"/>
  <c r="M173" i="4"/>
  <c r="L173" i="4"/>
  <c r="K173" i="4"/>
  <c r="I173" i="4"/>
  <c r="H173" i="4"/>
  <c r="G173" i="4"/>
  <c r="F173" i="4"/>
  <c r="E173" i="4"/>
  <c r="P173" i="4" s="1"/>
  <c r="D173" i="4"/>
  <c r="C173" i="4"/>
  <c r="M171" i="4"/>
  <c r="K171" i="4"/>
  <c r="I171" i="4"/>
  <c r="H171" i="4"/>
  <c r="G171" i="4"/>
  <c r="F171" i="4"/>
  <c r="E171" i="4"/>
  <c r="D171" i="4"/>
  <c r="C171" i="4"/>
  <c r="L170" i="4"/>
  <c r="L171" i="4" s="1"/>
  <c r="M169" i="4"/>
  <c r="K169" i="4"/>
  <c r="I169" i="4"/>
  <c r="H169" i="4"/>
  <c r="G169" i="4"/>
  <c r="F169" i="4"/>
  <c r="E169" i="4"/>
  <c r="D169" i="4"/>
  <c r="C169" i="4"/>
  <c r="P169" i="4" s="1"/>
  <c r="L168" i="4"/>
  <c r="L169" i="4" s="1"/>
  <c r="M167" i="4"/>
  <c r="K167" i="4"/>
  <c r="I167" i="4"/>
  <c r="H167" i="4"/>
  <c r="G167" i="4"/>
  <c r="F167" i="4"/>
  <c r="E167" i="4"/>
  <c r="D167" i="4"/>
  <c r="P167" i="4" s="1"/>
  <c r="C167" i="4"/>
  <c r="L166" i="4"/>
  <c r="L167" i="4" s="1"/>
  <c r="M165" i="4"/>
  <c r="L165" i="4"/>
  <c r="K165" i="4"/>
  <c r="I165" i="4"/>
  <c r="H165" i="4"/>
  <c r="G165" i="4"/>
  <c r="F165" i="4"/>
  <c r="E165" i="4"/>
  <c r="D165" i="4"/>
  <c r="P165" i="4" s="1"/>
  <c r="C165" i="4"/>
  <c r="L164" i="4"/>
  <c r="M163" i="4"/>
  <c r="L163" i="4"/>
  <c r="K163" i="4"/>
  <c r="I163" i="4"/>
  <c r="H163" i="4"/>
  <c r="G163" i="4"/>
  <c r="F163" i="4"/>
  <c r="E163" i="4"/>
  <c r="D163" i="4"/>
  <c r="C163" i="4"/>
  <c r="P163" i="4" s="1"/>
  <c r="P161" i="4"/>
  <c r="M161" i="4"/>
  <c r="L161" i="4"/>
  <c r="K161" i="4"/>
  <c r="I161" i="4"/>
  <c r="H161" i="4"/>
  <c r="G161" i="4"/>
  <c r="F161" i="4"/>
  <c r="E161" i="4"/>
  <c r="D161" i="4"/>
  <c r="C161" i="4"/>
  <c r="M159" i="4"/>
  <c r="L159" i="4"/>
  <c r="K159" i="4"/>
  <c r="I159" i="4"/>
  <c r="H159" i="4"/>
  <c r="G159" i="4"/>
  <c r="F159" i="4"/>
  <c r="P159" i="4" s="1"/>
  <c r="E159" i="4"/>
  <c r="D159" i="4"/>
  <c r="C159" i="4"/>
  <c r="M157" i="4"/>
  <c r="L157" i="4"/>
  <c r="K157" i="4"/>
  <c r="I157" i="4"/>
  <c r="H157" i="4"/>
  <c r="G157" i="4"/>
  <c r="F157" i="4"/>
  <c r="E157" i="4"/>
  <c r="D157" i="4"/>
  <c r="C157" i="4"/>
  <c r="P157" i="4" s="1"/>
  <c r="M155" i="4"/>
  <c r="L155" i="4"/>
  <c r="K155" i="4"/>
  <c r="I155" i="4"/>
  <c r="H155" i="4"/>
  <c r="G155" i="4"/>
  <c r="F155" i="4"/>
  <c r="E155" i="4"/>
  <c r="D155" i="4"/>
  <c r="C155" i="4"/>
  <c r="P155" i="4" s="1"/>
  <c r="M153" i="4"/>
  <c r="L153" i="4"/>
  <c r="K153" i="4"/>
  <c r="I153" i="4"/>
  <c r="P153" i="4" s="1"/>
  <c r="H153" i="4"/>
  <c r="G153" i="4"/>
  <c r="F153" i="4"/>
  <c r="E153" i="4"/>
  <c r="D153" i="4"/>
  <c r="C153" i="4"/>
  <c r="M151" i="4"/>
  <c r="L151" i="4"/>
  <c r="K151" i="4"/>
  <c r="I151" i="4"/>
  <c r="H151" i="4"/>
  <c r="G151" i="4"/>
  <c r="F151" i="4"/>
  <c r="E151" i="4"/>
  <c r="D151" i="4"/>
  <c r="C151" i="4"/>
  <c r="P151" i="4" s="1"/>
  <c r="M149" i="4"/>
  <c r="L149" i="4"/>
  <c r="K149" i="4"/>
  <c r="I149" i="4"/>
  <c r="H149" i="4"/>
  <c r="G149" i="4"/>
  <c r="F149" i="4"/>
  <c r="E149" i="4"/>
  <c r="D149" i="4"/>
  <c r="C149" i="4"/>
  <c r="P149" i="4" s="1"/>
  <c r="M147" i="4"/>
  <c r="L147" i="4"/>
  <c r="K147" i="4"/>
  <c r="I147" i="4"/>
  <c r="H147" i="4"/>
  <c r="G147" i="4"/>
  <c r="F147" i="4"/>
  <c r="E147" i="4"/>
  <c r="D147" i="4"/>
  <c r="P147" i="4" s="1"/>
  <c r="C147" i="4"/>
  <c r="M145" i="4"/>
  <c r="L145" i="4"/>
  <c r="K145" i="4"/>
  <c r="I145" i="4"/>
  <c r="H145" i="4"/>
  <c r="G145" i="4"/>
  <c r="F145" i="4"/>
  <c r="E145" i="4"/>
  <c r="D145" i="4"/>
  <c r="C145" i="4"/>
  <c r="P145" i="4" s="1"/>
  <c r="M143" i="4"/>
  <c r="L143" i="4"/>
  <c r="K143" i="4"/>
  <c r="I143" i="4"/>
  <c r="H143" i="4"/>
  <c r="G143" i="4"/>
  <c r="F143" i="4"/>
  <c r="E143" i="4"/>
  <c r="D143" i="4"/>
  <c r="C143" i="4"/>
  <c r="P143" i="4" s="1"/>
  <c r="M141" i="4"/>
  <c r="L141" i="4"/>
  <c r="I141" i="4"/>
  <c r="H141" i="4"/>
  <c r="G141" i="4"/>
  <c r="F141" i="4"/>
  <c r="E141" i="4"/>
  <c r="D141" i="4"/>
  <c r="C141" i="4"/>
  <c r="M140" i="4"/>
  <c r="L140" i="4"/>
  <c r="K140" i="4"/>
  <c r="K141" i="4" s="1"/>
  <c r="P141" i="4" s="1"/>
  <c r="M139" i="4"/>
  <c r="L139" i="4"/>
  <c r="K139" i="4"/>
  <c r="I139" i="4"/>
  <c r="P139" i="4" s="1"/>
  <c r="H139" i="4"/>
  <c r="G139" i="4"/>
  <c r="F139" i="4"/>
  <c r="E139" i="4"/>
  <c r="D139" i="4"/>
  <c r="C139" i="4"/>
  <c r="M137" i="4"/>
  <c r="L137" i="4"/>
  <c r="K137" i="4"/>
  <c r="I137" i="4"/>
  <c r="H137" i="4"/>
  <c r="G137" i="4"/>
  <c r="F137" i="4"/>
  <c r="E137" i="4"/>
  <c r="D137" i="4"/>
  <c r="C137" i="4"/>
  <c r="P137" i="4" s="1"/>
  <c r="M135" i="4"/>
  <c r="L135" i="4"/>
  <c r="K135" i="4"/>
  <c r="I135" i="4"/>
  <c r="H135" i="4"/>
  <c r="G135" i="4"/>
  <c r="F135" i="4"/>
  <c r="E135" i="4"/>
  <c r="D135" i="4"/>
  <c r="C135" i="4"/>
  <c r="P135" i="4" s="1"/>
  <c r="M133" i="4"/>
  <c r="L133" i="4"/>
  <c r="K133" i="4"/>
  <c r="I133" i="4"/>
  <c r="H133" i="4"/>
  <c r="G133" i="4"/>
  <c r="F133" i="4"/>
  <c r="E133" i="4"/>
  <c r="D133" i="4"/>
  <c r="P133" i="4" s="1"/>
  <c r="C133" i="4"/>
  <c r="M131" i="4"/>
  <c r="L131" i="4"/>
  <c r="K131" i="4"/>
  <c r="I131" i="4"/>
  <c r="H131" i="4"/>
  <c r="G131" i="4"/>
  <c r="F131" i="4"/>
  <c r="E131" i="4"/>
  <c r="D131" i="4"/>
  <c r="C131" i="4"/>
  <c r="P131" i="4" s="1"/>
  <c r="K129" i="4"/>
  <c r="I129" i="4"/>
  <c r="H129" i="4"/>
  <c r="G129" i="4"/>
  <c r="F129" i="4"/>
  <c r="E129" i="4"/>
  <c r="D129" i="4"/>
  <c r="C129" i="4"/>
  <c r="M128" i="4"/>
  <c r="M129" i="4" s="1"/>
  <c r="L128" i="4"/>
  <c r="L129" i="4" s="1"/>
  <c r="M127" i="4"/>
  <c r="K127" i="4"/>
  <c r="I127" i="4"/>
  <c r="H127" i="4"/>
  <c r="G127" i="4"/>
  <c r="F127" i="4"/>
  <c r="E127" i="4"/>
  <c r="D127" i="4"/>
  <c r="C127" i="4"/>
  <c r="L126" i="4"/>
  <c r="L127" i="4" s="1"/>
  <c r="P127" i="4" s="1"/>
  <c r="M125" i="4"/>
  <c r="L125" i="4"/>
  <c r="K125" i="4"/>
  <c r="I125" i="4"/>
  <c r="P125" i="4" s="1"/>
  <c r="H125" i="4"/>
  <c r="G125" i="4"/>
  <c r="F125" i="4"/>
  <c r="E125" i="4"/>
  <c r="D125" i="4"/>
  <c r="C125" i="4"/>
  <c r="L124" i="4"/>
  <c r="M123" i="4"/>
  <c r="L123" i="4"/>
  <c r="K123" i="4"/>
  <c r="I123" i="4"/>
  <c r="H123" i="4"/>
  <c r="G123" i="4"/>
  <c r="F123" i="4"/>
  <c r="E123" i="4"/>
  <c r="D123" i="4"/>
  <c r="C123" i="4"/>
  <c r="P123" i="4" s="1"/>
  <c r="L122" i="4"/>
  <c r="M121" i="4"/>
  <c r="L121" i="4"/>
  <c r="K121" i="4"/>
  <c r="I121" i="4"/>
  <c r="H121" i="4"/>
  <c r="G121" i="4"/>
  <c r="F121" i="4"/>
  <c r="E121" i="4"/>
  <c r="D121" i="4"/>
  <c r="C121" i="4"/>
  <c r="P121" i="4" s="1"/>
  <c r="L120" i="4"/>
  <c r="I119" i="4"/>
  <c r="H119" i="4"/>
  <c r="G119" i="4"/>
  <c r="F119" i="4"/>
  <c r="E119" i="4"/>
  <c r="D119" i="4"/>
  <c r="C119" i="4"/>
  <c r="M118" i="4"/>
  <c r="M119" i="4" s="1"/>
  <c r="L118" i="4"/>
  <c r="L119" i="4" s="1"/>
  <c r="K118" i="4"/>
  <c r="K119" i="4" s="1"/>
  <c r="P119" i="4" s="1"/>
  <c r="M117" i="4"/>
  <c r="L117" i="4"/>
  <c r="I117" i="4"/>
  <c r="H117" i="4"/>
  <c r="G117" i="4"/>
  <c r="F117" i="4"/>
  <c r="E117" i="4"/>
  <c r="D117" i="4"/>
  <c r="C117" i="4"/>
  <c r="M116" i="4"/>
  <c r="L116" i="4"/>
  <c r="K116" i="4"/>
  <c r="K117" i="4" s="1"/>
  <c r="P117" i="4" s="1"/>
  <c r="M115" i="4"/>
  <c r="L115" i="4"/>
  <c r="K115" i="4"/>
  <c r="I115" i="4"/>
  <c r="P115" i="4" s="1"/>
  <c r="H115" i="4"/>
  <c r="G115" i="4"/>
  <c r="F115" i="4"/>
  <c r="E115" i="4"/>
  <c r="D115" i="4"/>
  <c r="C115" i="4"/>
  <c r="M114" i="4"/>
  <c r="L114" i="4"/>
  <c r="K114" i="4"/>
  <c r="M113" i="4"/>
  <c r="L113" i="4"/>
  <c r="K113" i="4"/>
  <c r="I113" i="4"/>
  <c r="H113" i="4"/>
  <c r="G113" i="4"/>
  <c r="F113" i="4"/>
  <c r="E113" i="4"/>
  <c r="P113" i="4" s="1"/>
  <c r="D113" i="4"/>
  <c r="C113" i="4"/>
  <c r="M112" i="4"/>
  <c r="L112" i="4"/>
  <c r="K112" i="4"/>
  <c r="M111" i="4"/>
  <c r="L111" i="4"/>
  <c r="K111" i="4"/>
  <c r="I111" i="4"/>
  <c r="H111" i="4"/>
  <c r="G111" i="4"/>
  <c r="F111" i="4"/>
  <c r="E111" i="4"/>
  <c r="D111" i="4"/>
  <c r="C111" i="4"/>
  <c r="P111" i="4" s="1"/>
  <c r="M110" i="4"/>
  <c r="L110" i="4"/>
  <c r="K110" i="4"/>
  <c r="K109" i="4"/>
  <c r="I109" i="4"/>
  <c r="H109" i="4"/>
  <c r="G109" i="4"/>
  <c r="F109" i="4"/>
  <c r="E109" i="4"/>
  <c r="D109" i="4"/>
  <c r="C109" i="4"/>
  <c r="M108" i="4"/>
  <c r="M109" i="4" s="1"/>
  <c r="L108" i="4"/>
  <c r="L109" i="4" s="1"/>
  <c r="K108" i="4"/>
  <c r="I107" i="4"/>
  <c r="H107" i="4"/>
  <c r="G107" i="4"/>
  <c r="F107" i="4"/>
  <c r="E107" i="4"/>
  <c r="D107" i="4"/>
  <c r="C107" i="4"/>
  <c r="M106" i="4"/>
  <c r="M107" i="4" s="1"/>
  <c r="L106" i="4"/>
  <c r="L107" i="4" s="1"/>
  <c r="K106" i="4"/>
  <c r="K107" i="4" s="1"/>
  <c r="I105" i="4"/>
  <c r="H105" i="4"/>
  <c r="G105" i="4"/>
  <c r="F105" i="4"/>
  <c r="E105" i="4"/>
  <c r="D105" i="4"/>
  <c r="C105" i="4"/>
  <c r="M104" i="4"/>
  <c r="M105" i="4" s="1"/>
  <c r="L104" i="4"/>
  <c r="L105" i="4" s="1"/>
  <c r="K104" i="4"/>
  <c r="K105" i="4" s="1"/>
  <c r="I103" i="4"/>
  <c r="H103" i="4"/>
  <c r="G103" i="4"/>
  <c r="F103" i="4"/>
  <c r="E103" i="4"/>
  <c r="D103" i="4"/>
  <c r="C103" i="4"/>
  <c r="M102" i="4"/>
  <c r="M103" i="4" s="1"/>
  <c r="L102" i="4"/>
  <c r="L103" i="4" s="1"/>
  <c r="K102" i="4"/>
  <c r="K103" i="4" s="1"/>
  <c r="M101" i="4"/>
  <c r="L101" i="4"/>
  <c r="I101" i="4"/>
  <c r="H101" i="4"/>
  <c r="G101" i="4"/>
  <c r="F101" i="4"/>
  <c r="E101" i="4"/>
  <c r="D101" i="4"/>
  <c r="C101" i="4"/>
  <c r="M100" i="4"/>
  <c r="L100" i="4"/>
  <c r="K100" i="4"/>
  <c r="K101" i="4" s="1"/>
  <c r="P101" i="4" s="1"/>
  <c r="M99" i="4"/>
  <c r="L99" i="4"/>
  <c r="K99" i="4"/>
  <c r="I99" i="4"/>
  <c r="P99" i="4" s="1"/>
  <c r="H99" i="4"/>
  <c r="G99" i="4"/>
  <c r="F99" i="4"/>
  <c r="E99" i="4"/>
  <c r="D99" i="4"/>
  <c r="C99" i="4"/>
  <c r="M98" i="4"/>
  <c r="L98" i="4"/>
  <c r="K98" i="4"/>
  <c r="M97" i="4"/>
  <c r="L97" i="4"/>
  <c r="K97" i="4"/>
  <c r="I97" i="4"/>
  <c r="H97" i="4"/>
  <c r="G97" i="4"/>
  <c r="F97" i="4"/>
  <c r="E97" i="4"/>
  <c r="P97" i="4" s="1"/>
  <c r="D97" i="4"/>
  <c r="C97" i="4"/>
  <c r="M96" i="4"/>
  <c r="L96" i="4"/>
  <c r="K96" i="4"/>
  <c r="M95" i="4"/>
  <c r="L95" i="4"/>
  <c r="K95" i="4"/>
  <c r="I95" i="4"/>
  <c r="H95" i="4"/>
  <c r="G95" i="4"/>
  <c r="F95" i="4"/>
  <c r="E95" i="4"/>
  <c r="D95" i="4"/>
  <c r="C95" i="4"/>
  <c r="P95" i="4" s="1"/>
  <c r="M94" i="4"/>
  <c r="L94" i="4"/>
  <c r="K94" i="4"/>
  <c r="M93" i="4"/>
  <c r="L93" i="4"/>
  <c r="I93" i="4"/>
  <c r="H93" i="4"/>
  <c r="G93" i="4"/>
  <c r="F93" i="4"/>
  <c r="E93" i="4"/>
  <c r="D93" i="4"/>
  <c r="C93" i="4"/>
  <c r="P93" i="4" s="1"/>
  <c r="L92" i="4"/>
  <c r="K92" i="4"/>
  <c r="K93" i="4" s="1"/>
  <c r="I91" i="4"/>
  <c r="H91" i="4"/>
  <c r="G91" i="4"/>
  <c r="F91" i="4"/>
  <c r="E91" i="4"/>
  <c r="D91" i="4"/>
  <c r="C91" i="4"/>
  <c r="P91" i="4" s="1"/>
  <c r="M90" i="4"/>
  <c r="M91" i="4" s="1"/>
  <c r="L90" i="4"/>
  <c r="L91" i="4" s="1"/>
  <c r="K90" i="4"/>
  <c r="K91" i="4" s="1"/>
  <c r="L89" i="4"/>
  <c r="K89" i="4"/>
  <c r="I89" i="4"/>
  <c r="H89" i="4"/>
  <c r="G89" i="4"/>
  <c r="F89" i="4"/>
  <c r="E89" i="4"/>
  <c r="D89" i="4"/>
  <c r="C89" i="4"/>
  <c r="M88" i="4"/>
  <c r="M89" i="4" s="1"/>
  <c r="M87" i="4"/>
  <c r="L87" i="4"/>
  <c r="K87" i="4"/>
  <c r="I87" i="4"/>
  <c r="H87" i="4"/>
  <c r="G87" i="4"/>
  <c r="F87" i="4"/>
  <c r="E87" i="4"/>
  <c r="D87" i="4"/>
  <c r="P87" i="4" s="1"/>
  <c r="C87" i="4"/>
  <c r="M86" i="4"/>
  <c r="K86" i="4"/>
  <c r="M85" i="4"/>
  <c r="L85" i="4"/>
  <c r="K85" i="4"/>
  <c r="I85" i="4"/>
  <c r="H85" i="4"/>
  <c r="G85" i="4"/>
  <c r="F85" i="4"/>
  <c r="E85" i="4"/>
  <c r="P85" i="4" s="1"/>
  <c r="D85" i="4"/>
  <c r="C85" i="4"/>
  <c r="M84" i="4"/>
  <c r="L84" i="4"/>
  <c r="K84" i="4"/>
  <c r="M83" i="4"/>
  <c r="L83" i="4"/>
  <c r="K83" i="4"/>
  <c r="I83" i="4"/>
  <c r="H83" i="4"/>
  <c r="G83" i="4"/>
  <c r="F83" i="4"/>
  <c r="E83" i="4"/>
  <c r="D83" i="4"/>
  <c r="C83" i="4"/>
  <c r="P83" i="4" s="1"/>
  <c r="M82" i="4"/>
  <c r="L82" i="4"/>
  <c r="K82" i="4"/>
  <c r="K81" i="4"/>
  <c r="I81" i="4"/>
  <c r="H81" i="4"/>
  <c r="G81" i="4"/>
  <c r="F81" i="4"/>
  <c r="E81" i="4"/>
  <c r="D81" i="4"/>
  <c r="C81" i="4"/>
  <c r="M80" i="4"/>
  <c r="M81" i="4" s="1"/>
  <c r="L80" i="4"/>
  <c r="L81" i="4" s="1"/>
  <c r="K80" i="4"/>
  <c r="I79" i="4"/>
  <c r="H79" i="4"/>
  <c r="G79" i="4"/>
  <c r="F79" i="4"/>
  <c r="E79" i="4"/>
  <c r="D79" i="4"/>
  <c r="C79" i="4"/>
  <c r="M78" i="4"/>
  <c r="M79" i="4" s="1"/>
  <c r="L78" i="4"/>
  <c r="L79" i="4" s="1"/>
  <c r="K78" i="4"/>
  <c r="K79" i="4" s="1"/>
  <c r="I77" i="4"/>
  <c r="H77" i="4"/>
  <c r="G77" i="4"/>
  <c r="F77" i="4"/>
  <c r="E77" i="4"/>
  <c r="D77" i="4"/>
  <c r="C77" i="4"/>
  <c r="M76" i="4"/>
  <c r="M77" i="4" s="1"/>
  <c r="L76" i="4"/>
  <c r="L77" i="4" s="1"/>
  <c r="K76" i="4"/>
  <c r="K77" i="4" s="1"/>
  <c r="M75" i="4"/>
  <c r="L75" i="4"/>
  <c r="I75" i="4"/>
  <c r="H75" i="4"/>
  <c r="G75" i="4"/>
  <c r="F75" i="4"/>
  <c r="E75" i="4"/>
  <c r="D75" i="4"/>
  <c r="C75" i="4"/>
  <c r="K74" i="4"/>
  <c r="K75" i="4" s="1"/>
  <c r="P75" i="4" s="1"/>
  <c r="M73" i="4"/>
  <c r="L73" i="4"/>
  <c r="K73" i="4"/>
  <c r="I73" i="4"/>
  <c r="P73" i="4" s="1"/>
  <c r="H73" i="4"/>
  <c r="G73" i="4"/>
  <c r="F73" i="4"/>
  <c r="E73" i="4"/>
  <c r="D73" i="4"/>
  <c r="C73" i="4"/>
  <c r="K72" i="4"/>
  <c r="M71" i="4"/>
  <c r="L71" i="4"/>
  <c r="K71" i="4"/>
  <c r="I71" i="4"/>
  <c r="H71" i="4"/>
  <c r="G71" i="4"/>
  <c r="F71" i="4"/>
  <c r="E71" i="4"/>
  <c r="D71" i="4"/>
  <c r="C71" i="4"/>
  <c r="P71" i="4" s="1"/>
  <c r="I69" i="4"/>
  <c r="H69" i="4"/>
  <c r="G69" i="4"/>
  <c r="F69" i="4"/>
  <c r="E69" i="4"/>
  <c r="D69" i="4"/>
  <c r="C69" i="4"/>
  <c r="M68" i="4"/>
  <c r="M69" i="4" s="1"/>
  <c r="L68" i="4"/>
  <c r="L69" i="4" s="1"/>
  <c r="K68" i="4"/>
  <c r="K69" i="4" s="1"/>
  <c r="I67" i="4"/>
  <c r="H67" i="4"/>
  <c r="G67" i="4"/>
  <c r="F67" i="4"/>
  <c r="E67" i="4"/>
  <c r="D67" i="4"/>
  <c r="C67" i="4"/>
  <c r="M66" i="4"/>
  <c r="M67" i="4" s="1"/>
  <c r="L66" i="4"/>
  <c r="L67" i="4" s="1"/>
  <c r="K66" i="4"/>
  <c r="K67" i="4" s="1"/>
  <c r="M65" i="4"/>
  <c r="I65" i="4"/>
  <c r="H65" i="4"/>
  <c r="G65" i="4"/>
  <c r="F65" i="4"/>
  <c r="E65" i="4"/>
  <c r="D65" i="4"/>
  <c r="C65" i="4"/>
  <c r="M64" i="4"/>
  <c r="L64" i="4"/>
  <c r="L65" i="4" s="1"/>
  <c r="K64" i="4"/>
  <c r="K65" i="4" s="1"/>
  <c r="M63" i="4"/>
  <c r="L63" i="4"/>
  <c r="K63" i="4"/>
  <c r="I63" i="4"/>
  <c r="H63" i="4"/>
  <c r="G63" i="4"/>
  <c r="F63" i="4"/>
  <c r="E63" i="4"/>
  <c r="D63" i="4"/>
  <c r="P63" i="4" s="1"/>
  <c r="C63" i="4"/>
  <c r="K62" i="4"/>
  <c r="M61" i="4"/>
  <c r="L61" i="4"/>
  <c r="K61" i="4"/>
  <c r="I61" i="4"/>
  <c r="H61" i="4"/>
  <c r="G61" i="4"/>
  <c r="F61" i="4"/>
  <c r="E61" i="4"/>
  <c r="D61" i="4"/>
  <c r="P61" i="4" s="1"/>
  <c r="C61" i="4"/>
  <c r="K60" i="4"/>
  <c r="M59" i="4"/>
  <c r="L59" i="4"/>
  <c r="I59" i="4"/>
  <c r="H59" i="4"/>
  <c r="G59" i="4"/>
  <c r="F59" i="4"/>
  <c r="E59" i="4"/>
  <c r="D59" i="4"/>
  <c r="C59" i="4"/>
  <c r="K58" i="4"/>
  <c r="K59" i="4" s="1"/>
  <c r="M57" i="4"/>
  <c r="L57" i="4"/>
  <c r="I57" i="4"/>
  <c r="H57" i="4"/>
  <c r="G57" i="4"/>
  <c r="F57" i="4"/>
  <c r="E57" i="4"/>
  <c r="D57" i="4"/>
  <c r="C57" i="4"/>
  <c r="P57" i="4" s="1"/>
  <c r="K56" i="4"/>
  <c r="K57" i="4" s="1"/>
  <c r="M55" i="4"/>
  <c r="L55" i="4"/>
  <c r="K55" i="4"/>
  <c r="I55" i="4"/>
  <c r="H55" i="4"/>
  <c r="G55" i="4"/>
  <c r="F55" i="4"/>
  <c r="E55" i="4"/>
  <c r="D55" i="4"/>
  <c r="P55" i="4" s="1"/>
  <c r="C55" i="4"/>
  <c r="K54" i="4"/>
  <c r="M53" i="4"/>
  <c r="L53" i="4"/>
  <c r="K53" i="4"/>
  <c r="I53" i="4"/>
  <c r="H53" i="4"/>
  <c r="G53" i="4"/>
  <c r="F53" i="4"/>
  <c r="E53" i="4"/>
  <c r="D53" i="4"/>
  <c r="P53" i="4" s="1"/>
  <c r="C53" i="4"/>
  <c r="M52" i="4"/>
  <c r="L52" i="4"/>
  <c r="K52" i="4"/>
  <c r="L51" i="4"/>
  <c r="K51" i="4"/>
  <c r="I51" i="4"/>
  <c r="H51" i="4"/>
  <c r="G51" i="4"/>
  <c r="F51" i="4"/>
  <c r="E51" i="4"/>
  <c r="D51" i="4"/>
  <c r="C51" i="4"/>
  <c r="M50" i="4"/>
  <c r="M51" i="4" s="1"/>
  <c r="L50" i="4"/>
  <c r="K50" i="4"/>
  <c r="I49" i="4"/>
  <c r="H49" i="4"/>
  <c r="G49" i="4"/>
  <c r="F49" i="4"/>
  <c r="E49" i="4"/>
  <c r="D49" i="4"/>
  <c r="C49" i="4"/>
  <c r="M48" i="4"/>
  <c r="M49" i="4" s="1"/>
  <c r="L48" i="4"/>
  <c r="L49" i="4" s="1"/>
  <c r="K48" i="4"/>
  <c r="K49" i="4" s="1"/>
  <c r="I47" i="4"/>
  <c r="H47" i="4"/>
  <c r="G47" i="4"/>
  <c r="F47" i="4"/>
  <c r="E47" i="4"/>
  <c r="D47" i="4"/>
  <c r="C47" i="4"/>
  <c r="M46" i="4"/>
  <c r="M47" i="4" s="1"/>
  <c r="L46" i="4"/>
  <c r="L47" i="4" s="1"/>
  <c r="K46" i="4"/>
  <c r="K47" i="4" s="1"/>
  <c r="I45" i="4"/>
  <c r="H45" i="4"/>
  <c r="G45" i="4"/>
  <c r="F45" i="4"/>
  <c r="E45" i="4"/>
  <c r="D45" i="4"/>
  <c r="C45" i="4"/>
  <c r="P45" i="4" s="1"/>
  <c r="M44" i="4"/>
  <c r="M45" i="4" s="1"/>
  <c r="L44" i="4"/>
  <c r="L45" i="4" s="1"/>
  <c r="K44" i="4"/>
  <c r="K45" i="4" s="1"/>
  <c r="M43" i="4"/>
  <c r="I43" i="4"/>
  <c r="H43" i="4"/>
  <c r="G43" i="4"/>
  <c r="F43" i="4"/>
  <c r="E43" i="4"/>
  <c r="D43" i="4"/>
  <c r="C43" i="4"/>
  <c r="M42" i="4"/>
  <c r="L42" i="4"/>
  <c r="L43" i="4" s="1"/>
  <c r="K42" i="4"/>
  <c r="K43" i="4" s="1"/>
  <c r="M41" i="4"/>
  <c r="L41" i="4"/>
  <c r="K41" i="4"/>
  <c r="I41" i="4"/>
  <c r="H41" i="4"/>
  <c r="G41" i="4"/>
  <c r="F41" i="4"/>
  <c r="E41" i="4"/>
  <c r="D41" i="4"/>
  <c r="P41" i="4" s="1"/>
  <c r="C41" i="4"/>
  <c r="M40" i="4"/>
  <c r="L40" i="4"/>
  <c r="K40" i="4"/>
  <c r="M39" i="4"/>
  <c r="L39" i="4"/>
  <c r="K39" i="4"/>
  <c r="I39" i="4"/>
  <c r="H39" i="4"/>
  <c r="P39" i="4" s="1"/>
  <c r="G39" i="4"/>
  <c r="F39" i="4"/>
  <c r="E39" i="4"/>
  <c r="D39" i="4"/>
  <c r="C39" i="4"/>
  <c r="M38" i="4"/>
  <c r="L38" i="4"/>
  <c r="K38" i="4"/>
  <c r="M37" i="4"/>
  <c r="L37" i="4"/>
  <c r="K37" i="4"/>
  <c r="I37" i="4"/>
  <c r="H37" i="4"/>
  <c r="G37" i="4"/>
  <c r="F37" i="4"/>
  <c r="E37" i="4"/>
  <c r="D37" i="4"/>
  <c r="P37" i="4" s="1"/>
  <c r="C37" i="4"/>
  <c r="M36" i="4"/>
  <c r="L36" i="4"/>
  <c r="K36" i="4"/>
  <c r="L35" i="4"/>
  <c r="K35" i="4"/>
  <c r="I35" i="4"/>
  <c r="H35" i="4"/>
  <c r="G35" i="4"/>
  <c r="F35" i="4"/>
  <c r="E35" i="4"/>
  <c r="D35" i="4"/>
  <c r="C35" i="4"/>
  <c r="P35" i="4" s="1"/>
  <c r="M34" i="4"/>
  <c r="M35" i="4" s="1"/>
  <c r="L34" i="4"/>
  <c r="K34" i="4"/>
  <c r="I33" i="4"/>
  <c r="H33" i="4"/>
  <c r="G33" i="4"/>
  <c r="F33" i="4"/>
  <c r="E33" i="4"/>
  <c r="D33" i="4"/>
  <c r="C33" i="4"/>
  <c r="M32" i="4"/>
  <c r="M33" i="4" s="1"/>
  <c r="L32" i="4"/>
  <c r="L33" i="4" s="1"/>
  <c r="K32" i="4"/>
  <c r="K33" i="4" s="1"/>
  <c r="I31" i="4"/>
  <c r="H31" i="4"/>
  <c r="G31" i="4"/>
  <c r="F31" i="4"/>
  <c r="E31" i="4"/>
  <c r="D31" i="4"/>
  <c r="C31" i="4"/>
  <c r="M30" i="4"/>
  <c r="M31" i="4" s="1"/>
  <c r="L30" i="4"/>
  <c r="L31" i="4" s="1"/>
  <c r="K30" i="4"/>
  <c r="K31" i="4" s="1"/>
  <c r="I29" i="4"/>
  <c r="H29" i="4"/>
  <c r="G29" i="4"/>
  <c r="F29" i="4"/>
  <c r="E29" i="4"/>
  <c r="D29" i="4"/>
  <c r="C29" i="4"/>
  <c r="M28" i="4"/>
  <c r="M29" i="4" s="1"/>
  <c r="L28" i="4"/>
  <c r="L29" i="4" s="1"/>
  <c r="K28" i="4"/>
  <c r="K29" i="4" s="1"/>
  <c r="M27" i="4"/>
  <c r="I27" i="4"/>
  <c r="H27" i="4"/>
  <c r="G27" i="4"/>
  <c r="F27" i="4"/>
  <c r="E27" i="4"/>
  <c r="D27" i="4"/>
  <c r="C27" i="4"/>
  <c r="M26" i="4"/>
  <c r="L26" i="4"/>
  <c r="L27" i="4" s="1"/>
  <c r="K26" i="4"/>
  <c r="K27" i="4" s="1"/>
  <c r="M25" i="4"/>
  <c r="L25" i="4"/>
  <c r="K25" i="4"/>
  <c r="I25" i="4"/>
  <c r="H25" i="4"/>
  <c r="G25" i="4"/>
  <c r="F25" i="4"/>
  <c r="E25" i="4"/>
  <c r="D25" i="4"/>
  <c r="P25" i="4" s="1"/>
  <c r="C25" i="4"/>
  <c r="M24" i="4"/>
  <c r="L24" i="4"/>
  <c r="K24" i="4"/>
  <c r="M23" i="4"/>
  <c r="L23" i="4"/>
  <c r="K23" i="4"/>
  <c r="I23" i="4"/>
  <c r="H23" i="4"/>
  <c r="P23" i="4" s="1"/>
  <c r="G23" i="4"/>
  <c r="F23" i="4"/>
  <c r="E23" i="4"/>
  <c r="D23" i="4"/>
  <c r="C23" i="4"/>
  <c r="M22" i="4"/>
  <c r="L22" i="4"/>
  <c r="K22" i="4"/>
  <c r="M21" i="4"/>
  <c r="L21" i="4"/>
  <c r="K21" i="4"/>
  <c r="I21" i="4"/>
  <c r="H21" i="4"/>
  <c r="G21" i="4"/>
  <c r="F21" i="4"/>
  <c r="E21" i="4"/>
  <c r="D21" i="4"/>
  <c r="P21" i="4" s="1"/>
  <c r="C21" i="4"/>
  <c r="M20" i="4"/>
  <c r="L20" i="4"/>
  <c r="K19" i="4"/>
  <c r="I19" i="4"/>
  <c r="H19" i="4"/>
  <c r="G19" i="4"/>
  <c r="F19" i="4"/>
  <c r="E19" i="4"/>
  <c r="D19" i="4"/>
  <c r="C19" i="4"/>
  <c r="M18" i="4"/>
  <c r="M19" i="4" s="1"/>
  <c r="L18" i="4"/>
  <c r="L19" i="4" s="1"/>
  <c r="K18" i="4"/>
  <c r="I17" i="4"/>
  <c r="H17" i="4"/>
  <c r="G17" i="4"/>
  <c r="F17" i="4"/>
  <c r="E17" i="4"/>
  <c r="D17" i="4"/>
  <c r="C17" i="4"/>
  <c r="M16" i="4"/>
  <c r="M17" i="4" s="1"/>
  <c r="L16" i="4"/>
  <c r="L17" i="4" s="1"/>
  <c r="K16" i="4"/>
  <c r="K17" i="4" s="1"/>
  <c r="I15" i="4"/>
  <c r="H15" i="4"/>
  <c r="G15" i="4"/>
  <c r="F15" i="4"/>
  <c r="E15" i="4"/>
  <c r="D15" i="4"/>
  <c r="C15" i="4"/>
  <c r="M14" i="4"/>
  <c r="M15" i="4" s="1"/>
  <c r="L14" i="4"/>
  <c r="L15" i="4" s="1"/>
  <c r="K14" i="4"/>
  <c r="K15" i="4" s="1"/>
  <c r="I13" i="4"/>
  <c r="H13" i="4"/>
  <c r="G13" i="4"/>
  <c r="F13" i="4"/>
  <c r="E13" i="4"/>
  <c r="D13" i="4"/>
  <c r="C13" i="4"/>
  <c r="M12" i="4"/>
  <c r="M13" i="4" s="1"/>
  <c r="L12" i="4"/>
  <c r="L13" i="4" s="1"/>
  <c r="K12" i="4"/>
  <c r="K13" i="4" s="1"/>
  <c r="M11" i="4"/>
  <c r="L11" i="4"/>
  <c r="I11" i="4"/>
  <c r="H11" i="4"/>
  <c r="G11" i="4"/>
  <c r="F11" i="4"/>
  <c r="E11" i="4"/>
  <c r="D11" i="4"/>
  <c r="C11" i="4"/>
  <c r="M10" i="4"/>
  <c r="L10" i="4"/>
  <c r="K10" i="4"/>
  <c r="K11" i="4" s="1"/>
  <c r="P11" i="4" s="1"/>
  <c r="M9" i="4"/>
  <c r="L9" i="4"/>
  <c r="K9" i="4"/>
  <c r="I9" i="4"/>
  <c r="P9" i="4" s="1"/>
  <c r="H9" i="4"/>
  <c r="G9" i="4"/>
  <c r="F9" i="4"/>
  <c r="E9" i="4"/>
  <c r="D9" i="4"/>
  <c r="C9" i="4"/>
  <c r="M8" i="4"/>
  <c r="L8" i="4"/>
  <c r="K8" i="4"/>
  <c r="M7" i="4"/>
  <c r="L7" i="4"/>
  <c r="K7" i="4"/>
  <c r="I7" i="4"/>
  <c r="H7" i="4"/>
  <c r="G7" i="4"/>
  <c r="P7" i="4" s="1"/>
  <c r="F7" i="4"/>
  <c r="E7" i="4"/>
  <c r="D7" i="4"/>
  <c r="C7" i="4"/>
  <c r="M6" i="4"/>
  <c r="L6" i="4"/>
  <c r="L5" i="4"/>
  <c r="K5" i="4"/>
  <c r="I5" i="4"/>
  <c r="H5" i="4"/>
  <c r="G5" i="4"/>
  <c r="F5" i="4"/>
  <c r="E5" i="4"/>
  <c r="D5" i="4"/>
  <c r="C5" i="4"/>
  <c r="P5" i="4" s="1"/>
  <c r="M4" i="4"/>
  <c r="M5" i="4" s="1"/>
  <c r="K4" i="4"/>
  <c r="P69" i="4" l="1"/>
  <c r="P129" i="4"/>
  <c r="P179" i="4"/>
  <c r="P393" i="4"/>
  <c r="P15" i="4"/>
  <c r="P29" i="4"/>
  <c r="P49" i="4"/>
  <c r="P79" i="4"/>
  <c r="P273" i="4"/>
  <c r="P341" i="4"/>
  <c r="P347" i="4"/>
  <c r="P107" i="4"/>
  <c r="P233" i="4"/>
  <c r="P279" i="4"/>
  <c r="P43" i="4"/>
  <c r="P171" i="4"/>
  <c r="P177" i="4"/>
  <c r="P213" i="4"/>
  <c r="P225" i="4"/>
  <c r="P251" i="4"/>
  <c r="P333" i="4"/>
  <c r="P13" i="4"/>
  <c r="P67" i="4"/>
  <c r="P397" i="4"/>
  <c r="P19" i="4"/>
  <c r="P33" i="4"/>
  <c r="P403" i="4"/>
  <c r="P299" i="4"/>
  <c r="P327" i="4"/>
  <c r="P379" i="4"/>
  <c r="P27" i="4"/>
  <c r="P47" i="4"/>
  <c r="P59" i="4"/>
  <c r="P77" i="4"/>
  <c r="P237" i="4"/>
  <c r="P263" i="4"/>
  <c r="P345" i="4"/>
  <c r="P105" i="4"/>
  <c r="P181" i="4"/>
  <c r="P377" i="4"/>
  <c r="P211" i="4"/>
  <c r="P223" i="4"/>
  <c r="P249" i="4"/>
  <c r="P271" i="4"/>
  <c r="P331" i="4"/>
  <c r="P339" i="4"/>
  <c r="P353" i="4"/>
  <c r="P65" i="4"/>
  <c r="P89" i="4"/>
  <c r="P291" i="4"/>
  <c r="P357" i="4"/>
  <c r="P395" i="4"/>
  <c r="P17" i="4"/>
  <c r="P31" i="4"/>
  <c r="P51" i="4"/>
  <c r="P81" i="4"/>
  <c r="P103" i="4"/>
  <c r="P109" i="4"/>
  <c r="P221" i="4"/>
  <c r="P247" i="4"/>
  <c r="P297" i="4"/>
  <c r="C22" i="3" l="1"/>
  <c r="A22" i="3" s="1"/>
  <c r="C27" i="3" s="1"/>
  <c r="P2" i="2"/>
  <c r="R3" i="2"/>
  <c r="S22" i="2"/>
  <c r="R22" i="2"/>
  <c r="P21" i="2" s="1"/>
  <c r="S20" i="2"/>
  <c r="R20" i="2"/>
  <c r="P19" i="2" s="1"/>
  <c r="S18" i="2"/>
  <c r="R18" i="2"/>
  <c r="P17" i="2" s="1"/>
  <c r="R16" i="2"/>
  <c r="P15" i="2" s="1"/>
  <c r="S13" i="2"/>
  <c r="R13" i="2"/>
  <c r="P12" i="2"/>
  <c r="S11" i="2"/>
  <c r="R11" i="2"/>
  <c r="P10" i="2" s="1"/>
  <c r="S9" i="2"/>
  <c r="R9" i="2"/>
  <c r="P8" i="2" s="1"/>
  <c r="R7" i="2"/>
  <c r="P6" i="2"/>
  <c r="R5" i="2"/>
  <c r="P4" i="2"/>
  <c r="P23" i="2" l="1"/>
</calcChain>
</file>

<file path=xl/sharedStrings.xml><?xml version="1.0" encoding="utf-8"?>
<sst xmlns="http://schemas.openxmlformats.org/spreadsheetml/2006/main" count="2737" uniqueCount="429">
  <si>
    <t>EDIFICIO</t>
  </si>
  <si>
    <t>STRUTTURA</t>
  </si>
  <si>
    <t>ACCIAIO</t>
  </si>
  <si>
    <t>CEMENTO ARMATO</t>
  </si>
  <si>
    <t>MISTA</t>
  </si>
  <si>
    <t>MURATURA</t>
  </si>
  <si>
    <t>FONDAZIONI</t>
  </si>
  <si>
    <t>PROFONDE SU PALI</t>
  </si>
  <si>
    <t>POZZI E BARULLE</t>
  </si>
  <si>
    <t>&gt; 6 PIANI</t>
  </si>
  <si>
    <t>0 ÷ 0,25</t>
  </si>
  <si>
    <t>&lt; 1</t>
  </si>
  <si>
    <t>0,25 ÷ 0,5</t>
  </si>
  <si>
    <t>&lt; 1,5</t>
  </si>
  <si>
    <t>&gt; 1,5</t>
  </si>
  <si>
    <t>FABBRICATO ISOLATO O GIUNTO STRUTTURALE</t>
  </si>
  <si>
    <t>ASSENTE/LIEVE</t>
  </si>
  <si>
    <t>RILEVANTE</t>
  </si>
  <si>
    <t>GRAVE</t>
  </si>
  <si>
    <t>LOCALE</t>
  </si>
  <si>
    <t>DIFFUSO</t>
  </si>
  <si>
    <t>ABBANDONATO</t>
  </si>
  <si>
    <t>PRIVATO</t>
  </si>
  <si>
    <t>PUBBLICO</t>
  </si>
  <si>
    <t>EDIFICIO STORICO</t>
  </si>
  <si>
    <t>SOTTOSUOLO</t>
  </si>
  <si>
    <t>ARGILLE LIMOSE E LIMI ARGILLOSI</t>
  </si>
  <si>
    <t>0,5 ÷ 0,75</t>
  </si>
  <si>
    <t>0,75 ÷ 1</t>
  </si>
  <si>
    <t>PIEZOMETRICA CORRELATA AL TRACCIATO</t>
  </si>
  <si>
    <t>ININFLUENTE</t>
  </si>
  <si>
    <t>INFLUENTE</t>
  </si>
  <si>
    <t>INFLUENTI</t>
  </si>
  <si>
    <t>FATTORI</t>
  </si>
  <si>
    <t>NUMERO PIANO</t>
  </si>
  <si>
    <t>DIMENSIONI IN PIANTA RAPPORTO TRA PROFONDITÀ E FRONTE TRACCIATO 1/b</t>
  </si>
  <si>
    <t>CONFINI IN PIANTA</t>
  </si>
  <si>
    <t>QUADRO FESSURATIVO</t>
  </si>
  <si>
    <t>DESTINAZIONE D'USO</t>
  </si>
  <si>
    <t>RELAZIONE TERRENI DI FONDAZIONE - TERRENI ATTRAVERSATI</t>
  </si>
  <si>
    <t>CAVITÀ IN FUNZIONE DEL TRACCIATO</t>
  </si>
  <si>
    <t>SUPERFICIALI (CONTINUE IN MURATURA, PLINTI)</t>
  </si>
  <si>
    <t>1PIANO</t>
  </si>
  <si>
    <t>2÷3 PIANI</t>
  </si>
  <si>
    <t>4÷6 PIANI</t>
  </si>
  <si>
    <t>= 1</t>
  </si>
  <si>
    <t>IN AREDERNZA CON ALTRI EDIFICI LUNGO IL TRACCIATO</t>
  </si>
  <si>
    <t>IN ADERENZA CON ALTRI EDIFICI RETROSTANTI RISPETTO AL TRACCIATO</t>
  </si>
  <si>
    <t>LIMI ARGILLOSI E ARGILLE LIMOSE/ARGILLE LIMOSE E LIMI ARGILLOSI</t>
  </si>
  <si>
    <t>RIPORTO/ARGILLE LIMOSE E LIMI ARGILLOSI</t>
  </si>
  <si>
    <t>SIGNIFICATIVAM. INFLUENTE</t>
  </si>
  <si>
    <t>MODERATAMENTE INFLUENTE</t>
  </si>
  <si>
    <t>PROBABILMENTE INFLUENTI</t>
  </si>
  <si>
    <t>ASSENTI ININFLUENTI</t>
  </si>
  <si>
    <r>
      <t xml:space="preserve">Indice di vulnerabilità V = ∑ (Fj*Ci) → (0 &lt; V &lt; 10)
Livello di rischio danni:
</t>
    </r>
    <r>
      <rPr>
        <sz val="8"/>
        <color rgb="FF999999"/>
        <rFont val="Goudy Old Style"/>
        <family val="1"/>
      </rPr>
      <t>0 = V &lt; 4 = assente o lieve</t>
    </r>
    <r>
      <rPr>
        <sz val="8"/>
        <color theme="1"/>
        <rFont val="Goudy Old Style"/>
        <family val="1"/>
      </rPr>
      <t xml:space="preserve"> – </t>
    </r>
    <r>
      <rPr>
        <sz val="8"/>
        <color rgb="FF1EFD01"/>
        <rFont val="Goudy Old Style"/>
        <family val="1"/>
      </rPr>
      <t>4 = V &lt; 6 = moderato</t>
    </r>
    <r>
      <rPr>
        <sz val="8"/>
        <color theme="1"/>
        <rFont val="Goudy Old Style"/>
        <family val="1"/>
      </rPr>
      <t xml:space="preserve"> – </t>
    </r>
    <r>
      <rPr>
        <sz val="8"/>
        <color rgb="FF0129FF"/>
        <rFont val="Goudy Old Style"/>
        <family val="1"/>
      </rPr>
      <t>6 = V &lt; 8 = significativo</t>
    </r>
    <r>
      <rPr>
        <sz val="8"/>
        <color theme="1"/>
        <rFont val="Goudy Old Style"/>
        <family val="1"/>
      </rPr>
      <t xml:space="preserve"> – </t>
    </r>
    <r>
      <rPr>
        <sz val="8"/>
        <color rgb="FFFF0000"/>
        <rFont val="Goudy Old Style"/>
        <family val="1"/>
      </rPr>
      <t>8 = V = 10 = elevato</t>
    </r>
  </si>
  <si>
    <r>
      <t>F</t>
    </r>
    <r>
      <rPr>
        <vertAlign val="subscript"/>
        <sz val="7"/>
        <color theme="1"/>
        <rFont val="Goudy Old Style"/>
        <family val="1"/>
      </rPr>
      <t>j</t>
    </r>
  </si>
  <si>
    <r>
      <t>CAMPI (C</t>
    </r>
    <r>
      <rPr>
        <vertAlign val="subscript"/>
        <sz val="7"/>
        <color theme="1"/>
        <rFont val="Goudy Old Style"/>
        <family val="1"/>
      </rPr>
      <t>i</t>
    </r>
    <r>
      <rPr>
        <sz val="7"/>
        <color theme="1"/>
        <rFont val="Goudy Old Style"/>
        <family val="1"/>
      </rPr>
      <t>)</t>
    </r>
  </si>
  <si>
    <r>
      <t>F</t>
    </r>
    <r>
      <rPr>
        <vertAlign val="subscript"/>
        <sz val="7"/>
        <color theme="1"/>
        <rFont val="Goudy Old Style"/>
        <family val="1"/>
      </rPr>
      <t>j</t>
    </r>
    <r>
      <rPr>
        <sz val="7"/>
        <color theme="1"/>
        <rFont val="Goudy Old Style"/>
        <family val="1"/>
      </rPr>
      <t xml:space="preserve"> * C</t>
    </r>
    <r>
      <rPr>
        <vertAlign val="subscript"/>
        <sz val="7"/>
        <color theme="1"/>
        <rFont val="Goudy Old Style"/>
        <family val="1"/>
      </rPr>
      <t>i</t>
    </r>
  </si>
  <si>
    <t>Min</t>
  </si>
  <si>
    <t>Max</t>
  </si>
  <si>
    <t>Caratteristiche morfologiche</t>
  </si>
  <si>
    <r>
      <t xml:space="preserve">Anno di costruzione: </t>
    </r>
    <r>
      <rPr>
        <b/>
        <sz val="12"/>
        <color theme="1"/>
        <rFont val="Goudy Old Style"/>
        <family val="1"/>
      </rPr>
      <t xml:space="preserve">1955 </t>
    </r>
    <r>
      <rPr>
        <sz val="10"/>
        <color theme="1"/>
        <rFont val="Goudy Old Style"/>
        <family val="1"/>
      </rPr>
      <t>(1)</t>
    </r>
  </si>
  <si>
    <r>
      <t xml:space="preserve">Geometria: </t>
    </r>
    <r>
      <rPr>
        <b/>
        <sz val="12"/>
        <color theme="1"/>
        <rFont val="Goudy Old Style"/>
        <family val="1"/>
      </rPr>
      <t>pianta pseudo trapezoidale</t>
    </r>
  </si>
  <si>
    <r>
      <t xml:space="preserve">Numero dei piani interrati: </t>
    </r>
    <r>
      <rPr>
        <b/>
        <sz val="12"/>
        <color theme="1"/>
        <rFont val="Goudy Old Style"/>
        <family val="1"/>
      </rPr>
      <t>1</t>
    </r>
    <r>
      <rPr>
        <sz val="10"/>
        <color theme="1"/>
        <rFont val="Goudy Old Style"/>
        <family val="1"/>
      </rPr>
      <t xml:space="preserve"> (1)</t>
    </r>
  </si>
  <si>
    <r>
      <t xml:space="preserve">Numero dei piani fuori terra: </t>
    </r>
    <r>
      <rPr>
        <b/>
        <sz val="12"/>
        <color theme="1"/>
        <rFont val="Goudy Old Style"/>
        <family val="1"/>
      </rPr>
      <t xml:space="preserve">7 </t>
    </r>
    <r>
      <rPr>
        <sz val="10"/>
        <color theme="1"/>
        <rFont val="Goudy Old Style"/>
        <family val="1"/>
      </rPr>
      <t>(1,3)</t>
    </r>
  </si>
  <si>
    <r>
      <t xml:space="preserve">Altezza fuori terra (m): </t>
    </r>
    <r>
      <rPr>
        <b/>
        <sz val="12"/>
        <color theme="1"/>
        <rFont val="Goudy Old Style"/>
        <family val="1"/>
      </rPr>
      <t>21/22</t>
    </r>
    <r>
      <rPr>
        <sz val="10"/>
        <color theme="1"/>
        <rFont val="Goudy Old Style"/>
        <family val="1"/>
      </rPr>
      <t xml:space="preserve"> (3)</t>
    </r>
  </si>
  <si>
    <t>Quota di imposta delle fondazioni (m): -15/20 p.c. (4)</t>
  </si>
  <si>
    <t>Caratteristiche strutturali</t>
  </si>
  <si>
    <r>
      <t xml:space="preserve">Tipo di struttura: </t>
    </r>
    <r>
      <rPr>
        <b/>
        <sz val="12"/>
        <color theme="1"/>
        <rFont val="Goudy Old Style"/>
        <family val="1"/>
      </rPr>
      <t>cemento armato</t>
    </r>
    <r>
      <rPr>
        <sz val="10"/>
        <color theme="1"/>
        <rFont val="Goudy Old Style"/>
        <family val="1"/>
      </rPr>
      <t xml:space="preserve"> (1)</t>
    </r>
  </si>
  <si>
    <r>
      <t xml:space="preserve">Tipo di orizzontamento: </t>
    </r>
    <r>
      <rPr>
        <b/>
        <sz val="12"/>
        <color theme="1"/>
        <rFont val="Goudy Old Style"/>
        <family val="1"/>
      </rPr>
      <t>latero-cemento</t>
    </r>
    <r>
      <rPr>
        <sz val="10"/>
        <color theme="1"/>
        <rFont val="Goudy Old Style"/>
        <family val="1"/>
      </rPr>
      <t xml:space="preserve"> (1)</t>
    </r>
  </si>
  <si>
    <r>
      <t>Tipo di fondazione:</t>
    </r>
    <r>
      <rPr>
        <b/>
        <sz val="12"/>
        <color theme="1"/>
        <rFont val="Goudy Old Style"/>
        <family val="1"/>
      </rPr>
      <t xml:space="preserve"> profonda - su pali</t>
    </r>
    <r>
      <rPr>
        <sz val="10"/>
        <color theme="1"/>
        <rFont val="Goudy Old Style"/>
        <family val="1"/>
      </rPr>
      <t xml:space="preserve"> (1)</t>
    </r>
  </si>
  <si>
    <t>Quadro lesionativo: Assente-lieve (3)</t>
  </si>
  <si>
    <t>(2) Informazione fornita da tecnici</t>
  </si>
  <si>
    <t>(3) Indagine visiva</t>
  </si>
  <si>
    <t>(4) Comparazione con edifici analoghi adiacenti</t>
  </si>
  <si>
    <t>(5) Informazione fornita da terzi (amministratori, condomini, ecc.)</t>
  </si>
  <si>
    <t xml:space="preserve">(6) Fonti bibliografiche e/o d’archivio </t>
  </si>
  <si>
    <t>(1) Progetto</t>
  </si>
  <si>
    <t xml:space="preserve">Struttura </t>
  </si>
  <si>
    <t>Fondazioni</t>
  </si>
  <si>
    <t>Numero Piani</t>
  </si>
  <si>
    <t>Dimensioni in Pianta Rapporto tra Profondità e Fronte Tracciato 1/b</t>
  </si>
  <si>
    <t>Confini in Pianta</t>
  </si>
  <si>
    <t>Quadro Fessurativo</t>
  </si>
  <si>
    <t>Destinazione d'uso</t>
  </si>
  <si>
    <t>INDICI VICINANZA</t>
  </si>
  <si>
    <t>Relazione terreni di fondazione-terreni attraversati</t>
  </si>
  <si>
    <t>piezometrica correlata al tracciato</t>
  </si>
  <si>
    <t>cavità in funzione del tracciato</t>
  </si>
  <si>
    <r>
      <rPr>
        <sz val="10"/>
        <color rgb="FF000000"/>
        <rFont val="Arial"/>
        <family val="2"/>
      </rPr>
      <t>F</t>
    </r>
    <r>
      <rPr>
        <sz val="8"/>
        <color rgb="FF000000"/>
        <rFont val="Arial"/>
        <family val="2"/>
      </rPr>
      <t>j</t>
    </r>
  </si>
  <si>
    <t>Edificio</t>
  </si>
  <si>
    <t>148A</t>
  </si>
  <si>
    <t>LIEVE</t>
  </si>
  <si>
    <t>FASCIA 3</t>
  </si>
  <si>
    <t>B - SIGNIFICATIVAM. INFLUENTE</t>
  </si>
  <si>
    <r>
      <rPr>
        <sz val="10"/>
        <color rgb="FF000000"/>
        <rFont val="Arial"/>
        <family val="2"/>
      </rPr>
      <t>C</t>
    </r>
    <r>
      <rPr>
        <sz val="8"/>
        <color rgb="FF000000"/>
        <rFont val="Arial"/>
        <family val="2"/>
      </rPr>
      <t>i</t>
    </r>
  </si>
  <si>
    <t>149A</t>
  </si>
  <si>
    <t>A - RIPORTO/ARGILLE LIMOSE E LIMI ARGILLOSI</t>
  </si>
  <si>
    <t>150A</t>
  </si>
  <si>
    <t>B - IN AREDERNZA CON ALTRI EDIFICI LUNGO IL TRACCIATO</t>
  </si>
  <si>
    <t>FASCIA 4</t>
  </si>
  <si>
    <t>150B</t>
  </si>
  <si>
    <t>150C</t>
  </si>
  <si>
    <t>150D</t>
  </si>
  <si>
    <t>150E</t>
  </si>
  <si>
    <t>151A</t>
  </si>
  <si>
    <t>FASCIA 1</t>
  </si>
  <si>
    <t>152A</t>
  </si>
  <si>
    <t>B - RIPORTO/ARGILLE LIMOSE E LIMI ARGILLOSI</t>
  </si>
  <si>
    <t>153A</t>
  </si>
  <si>
    <t>= 1 quindi 0,25</t>
  </si>
  <si>
    <t>154A</t>
  </si>
  <si>
    <t>155A</t>
  </si>
  <si>
    <t>155B</t>
  </si>
  <si>
    <t>155C</t>
  </si>
  <si>
    <t>155D</t>
  </si>
  <si>
    <t>&lt; 1 quindi 0,25</t>
  </si>
  <si>
    <t>155E</t>
  </si>
  <si>
    <t>156A</t>
  </si>
  <si>
    <t>156B</t>
  </si>
  <si>
    <t>156C</t>
  </si>
  <si>
    <t>156D</t>
  </si>
  <si>
    <t>156E</t>
  </si>
  <si>
    <t>157A</t>
  </si>
  <si>
    <t>RILEVANTE DIFFUSO</t>
  </si>
  <si>
    <t>158A</t>
  </si>
  <si>
    <t>FASCIA 2</t>
  </si>
  <si>
    <t>159A</t>
  </si>
  <si>
    <t>&lt;1 quindi 0</t>
  </si>
  <si>
    <t>FASCIA 5</t>
  </si>
  <si>
    <t>159B</t>
  </si>
  <si>
    <t>160A</t>
  </si>
  <si>
    <t>A - INFLUENTI</t>
  </si>
  <si>
    <t>160B</t>
  </si>
  <si>
    <t>160C</t>
  </si>
  <si>
    <t>160D</t>
  </si>
  <si>
    <t>160E</t>
  </si>
  <si>
    <t>161A</t>
  </si>
  <si>
    <t>161B</t>
  </si>
  <si>
    <t>161C</t>
  </si>
  <si>
    <t>162A</t>
  </si>
  <si>
    <t>B - LIMI ARGILLOSI E ARGILLE LIMOSE/ARGILLE LIMOSE E LIMI ARGILLOSI</t>
  </si>
  <si>
    <t>B - ASSENTI ININFLUENTI</t>
  </si>
  <si>
    <t>162B</t>
  </si>
  <si>
    <t>162C</t>
  </si>
  <si>
    <t>163A</t>
  </si>
  <si>
    <t>164A</t>
  </si>
  <si>
    <t>165A</t>
  </si>
  <si>
    <t>166A</t>
  </si>
  <si>
    <t>167A</t>
  </si>
  <si>
    <t>168A</t>
  </si>
  <si>
    <t>169A</t>
  </si>
  <si>
    <t>170A</t>
  </si>
  <si>
    <t>171A</t>
  </si>
  <si>
    <t>172A</t>
  </si>
  <si>
    <t>172B</t>
  </si>
  <si>
    <t>172C</t>
  </si>
  <si>
    <t>173A</t>
  </si>
  <si>
    <t>174A</t>
  </si>
  <si>
    <t>175A</t>
  </si>
  <si>
    <t>176A</t>
  </si>
  <si>
    <t>176B</t>
  </si>
  <si>
    <t>176C</t>
  </si>
  <si>
    <t>177A</t>
  </si>
  <si>
    <t>178A</t>
  </si>
  <si>
    <t>178B</t>
  </si>
  <si>
    <t>178C</t>
  </si>
  <si>
    <t>179A</t>
  </si>
  <si>
    <t>A - IN AREDERNZA CON ALTRI EDIFICI LUNGO IL TRACCIATO</t>
  </si>
  <si>
    <t>B - ARGILLE LIMOSE E LIMI ARGILLOSI</t>
  </si>
  <si>
    <t>A - ASSENTI ININFLUENTI</t>
  </si>
  <si>
    <t>179B</t>
  </si>
  <si>
    <t>179C</t>
  </si>
  <si>
    <t>179D</t>
  </si>
  <si>
    <t>179E</t>
  </si>
  <si>
    <t>180A</t>
  </si>
  <si>
    <t>180B</t>
  </si>
  <si>
    <t>180C</t>
  </si>
  <si>
    <t>180D</t>
  </si>
  <si>
    <t>180E</t>
  </si>
  <si>
    <t>181A</t>
  </si>
  <si>
    <t>181B</t>
  </si>
  <si>
    <t>181C</t>
  </si>
  <si>
    <t>181D</t>
  </si>
  <si>
    <t>181E</t>
  </si>
  <si>
    <t>181F</t>
  </si>
  <si>
    <t>181G</t>
  </si>
  <si>
    <t>181H</t>
  </si>
  <si>
    <t>181I</t>
  </si>
  <si>
    <t>181L</t>
  </si>
  <si>
    <t>181M</t>
  </si>
  <si>
    <t>181N</t>
  </si>
  <si>
    <t>182A</t>
  </si>
  <si>
    <t>A - PROBABILMENTE INFLUENTI</t>
  </si>
  <si>
    <t>182B</t>
  </si>
  <si>
    <t>182C</t>
  </si>
  <si>
    <t>183A</t>
  </si>
  <si>
    <t>183B</t>
  </si>
  <si>
    <t>A -LIMI ARGILLOSI E ARGILLE LIMOSE/ARGILLE LIMOSE E LIMI ARGILLOSI</t>
  </si>
  <si>
    <t>184A</t>
  </si>
  <si>
    <t>185A</t>
  </si>
  <si>
    <t>185B</t>
  </si>
  <si>
    <t>185C</t>
  </si>
  <si>
    <t>186A</t>
  </si>
  <si>
    <t>RILEVANTE LOCALE</t>
  </si>
  <si>
    <t>B - PROBABILMENTE INFLUENTI</t>
  </si>
  <si>
    <t>187A</t>
  </si>
  <si>
    <t>187B</t>
  </si>
  <si>
    <t>187C</t>
  </si>
  <si>
    <t>B - INFLUENTI</t>
  </si>
  <si>
    <t>188A</t>
  </si>
  <si>
    <t>189A</t>
  </si>
  <si>
    <t>189B</t>
  </si>
  <si>
    <t>190A</t>
  </si>
  <si>
    <t>A - SIGNIFICATIVAM. INFLUENTE</t>
  </si>
  <si>
    <t>191A</t>
  </si>
  <si>
    <t>192A</t>
  </si>
  <si>
    <t>193A</t>
  </si>
  <si>
    <t>194A</t>
  </si>
  <si>
    <t>195A</t>
  </si>
  <si>
    <t>196A</t>
  </si>
  <si>
    <t>197A</t>
  </si>
  <si>
    <t>198A</t>
  </si>
  <si>
    <t>199A</t>
  </si>
  <si>
    <t>200A</t>
  </si>
  <si>
    <t>201A</t>
  </si>
  <si>
    <t>202A</t>
  </si>
  <si>
    <t>203A</t>
  </si>
  <si>
    <t>203B</t>
  </si>
  <si>
    <t>203C</t>
  </si>
  <si>
    <t>203D</t>
  </si>
  <si>
    <t>204A</t>
  </si>
  <si>
    <t>205A</t>
  </si>
  <si>
    <t>205B</t>
  </si>
  <si>
    <t>205C</t>
  </si>
  <si>
    <t>205D</t>
  </si>
  <si>
    <t>206A</t>
  </si>
  <si>
    <t>206B</t>
  </si>
  <si>
    <t>206C</t>
  </si>
  <si>
    <t>207A</t>
  </si>
  <si>
    <t>207B</t>
  </si>
  <si>
    <t>208A</t>
  </si>
  <si>
    <t>209A</t>
  </si>
  <si>
    <t>210A</t>
  </si>
  <si>
    <t>211A</t>
  </si>
  <si>
    <t>212A</t>
  </si>
  <si>
    <t>213A</t>
  </si>
  <si>
    <t>213B</t>
  </si>
  <si>
    <t>213C</t>
  </si>
  <si>
    <t>213D</t>
  </si>
  <si>
    <t>214A</t>
  </si>
  <si>
    <t>215A</t>
  </si>
  <si>
    <t>215B</t>
  </si>
  <si>
    <t>215C</t>
  </si>
  <si>
    <t>215D</t>
  </si>
  <si>
    <t>215E</t>
  </si>
  <si>
    <t>215F</t>
  </si>
  <si>
    <t>216A</t>
  </si>
  <si>
    <t>216B</t>
  </si>
  <si>
    <t>216C</t>
  </si>
  <si>
    <t>216D</t>
  </si>
  <si>
    <t>216E</t>
  </si>
  <si>
    <t>217A</t>
  </si>
  <si>
    <t>218A</t>
  </si>
  <si>
    <t>218B</t>
  </si>
  <si>
    <t>219A</t>
  </si>
  <si>
    <t>219B</t>
  </si>
  <si>
    <t>219C</t>
  </si>
  <si>
    <t>219D</t>
  </si>
  <si>
    <t>220A</t>
  </si>
  <si>
    <t>221A</t>
  </si>
  <si>
    <t>222A</t>
  </si>
  <si>
    <t>223A</t>
  </si>
  <si>
    <t>224A</t>
  </si>
  <si>
    <t>224B</t>
  </si>
  <si>
    <t>224C</t>
  </si>
  <si>
    <t>225A</t>
  </si>
  <si>
    <t>225B</t>
  </si>
  <si>
    <t>225C</t>
  </si>
  <si>
    <t>226A</t>
  </si>
  <si>
    <t>227A</t>
  </si>
  <si>
    <t>227B</t>
  </si>
  <si>
    <t>227C</t>
  </si>
  <si>
    <t>228A</t>
  </si>
  <si>
    <t>228B</t>
  </si>
  <si>
    <t>228C</t>
  </si>
  <si>
    <t>229A</t>
  </si>
  <si>
    <t>229B</t>
  </si>
  <si>
    <t>229C</t>
  </si>
  <si>
    <t>230A</t>
  </si>
  <si>
    <t>231A</t>
  </si>
  <si>
    <t>232A</t>
  </si>
  <si>
    <t>232B</t>
  </si>
  <si>
    <t>232C</t>
  </si>
  <si>
    <t>232D</t>
  </si>
  <si>
    <t>233A</t>
  </si>
  <si>
    <t>234A</t>
  </si>
  <si>
    <t>235A</t>
  </si>
  <si>
    <t>= 1 quindi 0</t>
  </si>
  <si>
    <t>A - ARGILLE LIMOSE E LIMI ARGILLOSI</t>
  </si>
  <si>
    <t>235B</t>
  </si>
  <si>
    <t>236A</t>
  </si>
  <si>
    <t>237A</t>
  </si>
  <si>
    <t>238A</t>
  </si>
  <si>
    <t>225D</t>
  </si>
  <si>
    <t>GRAVE LOCALE</t>
  </si>
  <si>
    <t>239A</t>
  </si>
  <si>
    <t>239B</t>
  </si>
  <si>
    <t>239C</t>
  </si>
  <si>
    <t>240A</t>
  </si>
  <si>
    <t>240B</t>
  </si>
  <si>
    <t>241A</t>
  </si>
  <si>
    <t>241B</t>
  </si>
  <si>
    <t>242A</t>
  </si>
  <si>
    <t>243A</t>
  </si>
  <si>
    <t>244A</t>
  </si>
  <si>
    <t>244B</t>
  </si>
  <si>
    <t>245A</t>
  </si>
  <si>
    <t>246A</t>
  </si>
  <si>
    <t>247A</t>
  </si>
  <si>
    <t>248A</t>
  </si>
  <si>
    <t>Nome edificio</t>
  </si>
  <si>
    <t>Indirizzo</t>
  </si>
  <si>
    <t>Viale Carso 57</t>
  </si>
  <si>
    <t>Via Bassano del Grappa  19</t>
  </si>
  <si>
    <t>Piazza Giovanni Randaccio 2</t>
  </si>
  <si>
    <t>Via Timavo 15</t>
  </si>
  <si>
    <t>Lungotevere della Vittoria 15</t>
  </si>
  <si>
    <t>Via Timavo 34</t>
  </si>
  <si>
    <t>Via Timavo 32</t>
  </si>
  <si>
    <t>Via Timavo 30</t>
  </si>
  <si>
    <t>Via Bassano del Grappa  24</t>
  </si>
  <si>
    <t>Lungotevere della Vittoria 13</t>
  </si>
  <si>
    <t>Via Fagare/Via Faiti snc</t>
  </si>
  <si>
    <t>Via Bassano del Grappa  16</t>
  </si>
  <si>
    <t>Via Fagare/Via Faiti 9</t>
  </si>
  <si>
    <t>Lungotevere Flaminio 55/57</t>
  </si>
  <si>
    <t>Lungotevere Flaminio 55</t>
  </si>
  <si>
    <t>Lungotevere Flaminio 47</t>
  </si>
  <si>
    <t>Lungotevere Flaminio 45</t>
  </si>
  <si>
    <t>Lungotevere Flaminio Via Raffaele Stern Via Girolamo Muziano 52 1 4</t>
  </si>
  <si>
    <t>Lungotevere Flaminio 46</t>
  </si>
  <si>
    <t>Lungotevere Flaminio 50</t>
  </si>
  <si>
    <t>Via Raffaele Stern 2</t>
  </si>
  <si>
    <t>Via Donatello 50</t>
  </si>
  <si>
    <t>Viale del Vignola 73</t>
  </si>
  <si>
    <t>Viale del Vignola 61</t>
  </si>
  <si>
    <t>Via Donatello 67/67a</t>
  </si>
  <si>
    <t>Viale del Vignola 44</t>
  </si>
  <si>
    <t>Viale del Vignola 50/38</t>
  </si>
  <si>
    <t>Viale del Vignola 50/36</t>
  </si>
  <si>
    <t>Viale del Vignola 50</t>
  </si>
  <si>
    <t>Via donatello 37/39</t>
  </si>
  <si>
    <t>Via donatello 33</t>
  </si>
  <si>
    <t>Via donatello 23</t>
  </si>
  <si>
    <t>Via donatello 15</t>
  </si>
  <si>
    <t>Via donatello 11</t>
  </si>
  <si>
    <t>Via donatello 40</t>
  </si>
  <si>
    <t>Viale del Vignola 56</t>
  </si>
  <si>
    <t>Via Flaminia 335/337</t>
  </si>
  <si>
    <t>Via Flaminia 335/338</t>
  </si>
  <si>
    <t>Via Flaminia 335/339</t>
  </si>
  <si>
    <t>Via Flamina 329</t>
  </si>
  <si>
    <t>Viale Tiziano 19</t>
  </si>
  <si>
    <t>Via Flaminia Viale Tiziano 328 25</t>
  </si>
  <si>
    <t>Via Flaminia 334</t>
  </si>
  <si>
    <t>Viale Tiziano P.zza Apollodoro 35 26</t>
  </si>
  <si>
    <t>P.zza Apollodoro 4</t>
  </si>
  <si>
    <t>P.zza Apollodoro snc</t>
  </si>
  <si>
    <t>P.zza Apollodoro 1</t>
  </si>
  <si>
    <t>Via Flaminia 342B/344</t>
  </si>
  <si>
    <t>P.zza Apollodoro 10</t>
  </si>
  <si>
    <t>Viale Tiziano 70</t>
  </si>
  <si>
    <t>Viale Tiziano 74/76</t>
  </si>
  <si>
    <t>Viale Tiziano 78/80</t>
  </si>
  <si>
    <t>Via Canada 5</t>
  </si>
  <si>
    <t>Via Unione Sovietica 18/20/22</t>
  </si>
  <si>
    <t>Via Unione Sovietica 14/16</t>
  </si>
  <si>
    <t>Via Unione Sovietica 8/10/12</t>
  </si>
  <si>
    <t>Via Unione Sovietica 2/4/6</t>
  </si>
  <si>
    <t>Via Erulo Eroli 10</t>
  </si>
  <si>
    <t>Viale Tiziano 108</t>
  </si>
  <si>
    <t>Viale Tiziano 110</t>
  </si>
  <si>
    <t>P.zzale Cardinal Consalvi 9</t>
  </si>
  <si>
    <t>P.zzale Cardinal Consalvi 8</t>
  </si>
  <si>
    <t>Via degli Stati Uniti D'America 2</t>
  </si>
  <si>
    <t>Via degli Stati Uniti D'America 4</t>
  </si>
  <si>
    <t>Via degli Stati Uniti D'America 6</t>
  </si>
  <si>
    <t>Via degli Stati Uniti D'America 10</t>
  </si>
  <si>
    <t>Via degli Olimpionici snc</t>
  </si>
  <si>
    <t>Via Colombia 2/4/6</t>
  </si>
  <si>
    <t>Via Olanda 11</t>
  </si>
  <si>
    <t>Via Olanda 11/15</t>
  </si>
  <si>
    <t>Via Olanda 15</t>
  </si>
  <si>
    <t>Via Flaminia 438</t>
  </si>
  <si>
    <t>Via Flaminia 443A</t>
  </si>
  <si>
    <t>Via Flaminia 443</t>
  </si>
  <si>
    <t>Viale Pinturicchio 16</t>
  </si>
  <si>
    <t>Viale Pinturicchio 24</t>
  </si>
  <si>
    <t>Via Andrea Sacchi Via Nicolo' L'alunno 3 snc</t>
  </si>
  <si>
    <t>Via Nicolo' L'alunno 8</t>
  </si>
  <si>
    <t>Lungotevere Grande Ammiraglio Thaon di Revel 98</t>
  </si>
  <si>
    <t>Via Andrea Sacchi 4</t>
  </si>
  <si>
    <t>Lungotevere Grande Ammiraglio Thaon di Revel 84</t>
  </si>
  <si>
    <t>Lungotevere Grande Ammiraglio Thaon di Revel Via Andrea Sacchi 84 4</t>
  </si>
  <si>
    <t>Via Perugino snc</t>
  </si>
  <si>
    <t>Via Giulio Romano 46</t>
  </si>
  <si>
    <t>Via Giulio Romano 38</t>
  </si>
  <si>
    <t>Via Andrea Sacchi 18</t>
  </si>
  <si>
    <t>Lungotevere Grande Ammiraio Thaon di Revel 11</t>
  </si>
  <si>
    <t>Lungotevere Grande Ammiraio Thaon di Revel 11/13</t>
  </si>
  <si>
    <t>Lungotevere Maresciallo Diaz 20</t>
  </si>
  <si>
    <t>Via Maresciallo Caviglia 29</t>
  </si>
  <si>
    <t>Piazzale Della Farnesina 1</t>
  </si>
  <si>
    <t>Lungotevere Flaminio 59</t>
  </si>
  <si>
    <t>Piazza Melozzo da Forlì 4</t>
  </si>
  <si>
    <t>Via Raffaele Stern 3</t>
  </si>
  <si>
    <t>Via Raffaele Stern Piazza Melozzo da Forlì 3 1</t>
  </si>
  <si>
    <t>Tangenziale</t>
  </si>
  <si>
    <t>Lungotevere Flaminio 61</t>
  </si>
  <si>
    <t>Via Rabirio 1</t>
  </si>
  <si>
    <t>Via Flamina 354</t>
  </si>
  <si>
    <t>Viale Antonino di S. Giuliano Viale dei Giusti della Farnesina 782/6</t>
  </si>
  <si>
    <t>Via Maresciallo Caviglia Via dei Colli della Farnesina 30/8</t>
  </si>
  <si>
    <t>Via Maresciallo Caviglia Via dei Colli della Farnesina 29/30/8</t>
  </si>
  <si>
    <t>239D</t>
  </si>
  <si>
    <t>Via Giudo Reni  2</t>
  </si>
  <si>
    <t>Via Flaminia 353</t>
  </si>
  <si>
    <t>Viale Tiziano 64/68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</si>
</sst>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ptos Narrow"/>
      <family val="2"/>
      <scheme val="minor"/>
    </font>
    <font>
      <sz val="11"/>
      <color theme="1"/>
      <name val="Aptos Narrow"/>
      <family val="2"/>
      <scheme val="minor"/>
    </font>
    <font>
      <sz val="8"/>
      <color theme="1"/>
      <name val="Goudy Old Style"/>
      <family val="1"/>
    </font>
    <font>
      <sz val="8"/>
      <color rgb="FFFF0000"/>
      <name val="Goudy Old Style"/>
      <family val="1"/>
    </font>
    <font>
      <sz val="11"/>
      <color rgb="FFFF0000"/>
      <name val="Calibri"/>
      <family val="2"/>
    </font>
    <font>
      <sz val="11"/>
      <color rgb="FFFF99CC"/>
      <name val="Calibri"/>
      <family val="2"/>
    </font>
    <font>
      <sz val="11"/>
      <color theme="1"/>
      <name val="Calibri"/>
      <family val="2"/>
    </font>
    <font>
      <sz val="7"/>
      <color theme="1"/>
      <name val="Goudy Old Style"/>
      <family val="1"/>
    </font>
    <font>
      <sz val="20"/>
      <color theme="1"/>
      <name val="Goudy Old Style"/>
      <family val="1"/>
    </font>
    <font>
      <sz val="8"/>
      <color rgb="FF999999"/>
      <name val="Goudy Old Style"/>
      <family val="1"/>
    </font>
    <font>
      <sz val="8"/>
      <color rgb="FF1EFD01"/>
      <name val="Goudy Old Style"/>
      <family val="1"/>
    </font>
    <font>
      <sz val="8"/>
      <color rgb="FF0129FF"/>
      <name val="Goudy Old Style"/>
      <family val="1"/>
    </font>
    <font>
      <vertAlign val="subscript"/>
      <sz val="7"/>
      <color theme="1"/>
      <name val="Goudy Old Style"/>
      <family val="1"/>
    </font>
    <font>
      <b/>
      <sz val="14"/>
      <color theme="1"/>
      <name val="Goudy Old Style"/>
      <family val="1"/>
    </font>
    <font>
      <sz val="10"/>
      <color theme="1"/>
      <name val="Goudy Old Style"/>
      <family val="1"/>
    </font>
    <font>
      <b/>
      <sz val="12"/>
      <color theme="1"/>
      <name val="Goudy Old Style"/>
      <family val="1"/>
    </font>
    <font>
      <sz val="10"/>
      <color rgb="FF0070C0"/>
      <name val="Goudy Old Style"/>
      <family val="1"/>
    </font>
    <font>
      <sz val="12"/>
      <color rgb="FF3F3F76"/>
      <name val="Aptos Narrow"/>
      <family val="2"/>
      <scheme val="minor"/>
    </font>
    <font>
      <b/>
      <sz val="7"/>
      <color theme="1"/>
      <name val="Goudy Old Style"/>
      <family val="1"/>
    </font>
    <font>
      <sz val="14"/>
      <name val="Arial"/>
      <family val="2"/>
    </font>
    <font>
      <sz val="10"/>
      <color rgb="FF000000"/>
      <name val="Arial"/>
      <family val="2"/>
    </font>
    <font>
      <sz val="20"/>
      <name val="Arial"/>
      <family val="2"/>
    </font>
    <font>
      <sz val="8"/>
      <color rgb="FF000000"/>
      <name val="Arial"/>
      <family val="2"/>
    </font>
    <font>
      <sz val="20"/>
      <color rgb="FF000000"/>
      <name val="Consolas"/>
      <family val="2"/>
    </font>
    <font>
      <sz val="14"/>
      <color rgb="FF000000"/>
      <name val="Arial"/>
      <family val="2"/>
    </font>
    <font>
      <sz val="10"/>
      <name val="Arial"/>
      <family val="2"/>
    </font>
    <font>
      <b/>
      <sz val="11"/>
      <color rgb="FF000000"/>
      <name val="Calibri"/>
      <family val="2"/>
    </font>
  </fonts>
  <fills count="7">
    <fill>
      <patternFill patternType="none"/>
    </fill>
    <fill>
      <patternFill patternType="gray125"/>
    </fill>
    <fill>
      <patternFill patternType="solid">
        <fgColor rgb="FFFFCC99"/>
      </patternFill>
    </fill>
    <fill>
      <patternFill patternType="solid">
        <fgColor rgb="FFFF7E79"/>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3">
    <xf numFmtId="0" fontId="0" fillId="0" borderId="0"/>
    <xf numFmtId="0" fontId="17" fillId="2" borderId="19" applyNumberFormat="0" applyAlignment="0" applyProtection="0"/>
    <xf numFmtId="0" fontId="1" fillId="0" borderId="0"/>
  </cellStyleXfs>
  <cellXfs count="99">
    <xf numFmtId="0" fontId="0" fillId="0" borderId="0" xfId="0"/>
    <xf numFmtId="0" fontId="4" fillId="0" borderId="0" xfId="0" applyFont="1"/>
    <xf numFmtId="0" fontId="5" fillId="0" borderId="0" xfId="0" applyFont="1"/>
    <xf numFmtId="0" fontId="6"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0" fontId="7" fillId="0" borderId="0" xfId="0" applyFont="1" applyAlignment="1">
      <alignment horizontal="center" vertical="center" wrapText="1"/>
    </xf>
    <xf numFmtId="2" fontId="8" fillId="0" borderId="1" xfId="0" applyNumberFormat="1" applyFont="1" applyBorder="1"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wrapText="1"/>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2" fillId="0" borderId="0" xfId="0" quotePrefix="1" applyFont="1" applyAlignment="1">
      <alignment horizontal="center" vertical="center"/>
    </xf>
    <xf numFmtId="0" fontId="13" fillId="0" borderId="16" xfId="0" applyFont="1" applyBorder="1" applyAlignment="1">
      <alignment horizontal="justify" vertical="center" wrapText="1"/>
    </xf>
    <xf numFmtId="0" fontId="14" fillId="0" borderId="17" xfId="0" applyFont="1" applyBorder="1" applyAlignment="1">
      <alignment horizontal="justify" vertical="center" wrapText="1"/>
    </xf>
    <xf numFmtId="0" fontId="16" fillId="0" borderId="17" xfId="0" applyFont="1" applyBorder="1" applyAlignment="1">
      <alignment horizontal="justify" vertical="center" wrapText="1"/>
    </xf>
    <xf numFmtId="0" fontId="16" fillId="0" borderId="18" xfId="0" applyFont="1" applyBorder="1" applyAlignment="1">
      <alignment horizontal="justify" vertical="center" wrapText="1"/>
    </xf>
    <xf numFmtId="0" fontId="14" fillId="0" borderId="18" xfId="0" applyFont="1" applyBorder="1" applyAlignment="1">
      <alignment horizontal="justify" vertical="center" wrapText="1"/>
    </xf>
    <xf numFmtId="0" fontId="13" fillId="0" borderId="0" xfId="0" applyFont="1" applyAlignment="1">
      <alignment horizontal="justify" vertical="center"/>
    </xf>
    <xf numFmtId="0" fontId="14" fillId="0" borderId="0" xfId="0" applyFont="1" applyAlignment="1">
      <alignment horizontal="justify" vertical="center"/>
    </xf>
    <xf numFmtId="0" fontId="16" fillId="0" borderId="0" xfId="0" applyFont="1"/>
    <xf numFmtId="0" fontId="2" fillId="0" borderId="0" xfId="0" applyFont="1" applyAlignment="1">
      <alignment horizontal="justify" vertical="center"/>
    </xf>
    <xf numFmtId="0" fontId="2" fillId="0" borderId="0" xfId="0" applyFont="1"/>
    <xf numFmtId="0" fontId="18" fillId="0" borderId="0" xfId="0" applyFont="1" applyAlignment="1">
      <alignment horizontal="center" vertical="center" wrapText="1"/>
    </xf>
    <xf numFmtId="0" fontId="2" fillId="0" borderId="0" xfId="0" applyFont="1" applyAlignment="1">
      <alignment horizontal="justify" vertical="center"/>
      <extLst>
        <ext xmlns:xfpb="http://schemas.microsoft.com/office/spreadsheetml/2022/featurepropertybag" uri="{C7286773-470A-42A8-94C5-96B5CB345126}">
          <xfpb:xfComplement i="0"/>
        </ext>
      </extLst>
    </xf>
    <xf numFmtId="0" fontId="17" fillId="2" borderId="19" xfId="1"/>
    <xf numFmtId="0" fontId="7" fillId="0" borderId="0" xfId="0" applyFont="1" applyAlignment="1">
      <alignment horizontal="center" vertical="center" wrapText="1"/>
    </xf>
    <xf numFmtId="0" fontId="2" fillId="0" borderId="0" xfId="0" applyFont="1" applyAlignment="1">
      <alignment horizontal="center" vertical="center" wrapText="1"/>
    </xf>
    <xf numFmtId="0" fontId="7" fillId="0" borderId="4"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quotePrefix="1" applyFont="1" applyBorder="1" applyAlignment="1">
      <alignment horizontal="center" vertical="center" wrapText="1"/>
    </xf>
    <xf numFmtId="0" fontId="7" fillId="0" borderId="2"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2" xfId="0" applyFont="1" applyBorder="1" applyAlignment="1">
      <alignment horizontal="center" vertical="center"/>
    </xf>
    <xf numFmtId="0" fontId="7" fillId="0" borderId="15"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vertical="center" wrapText="1"/>
    </xf>
    <xf numFmtId="0" fontId="7" fillId="0" borderId="9" xfId="0" applyFont="1" applyBorder="1" applyAlignment="1">
      <alignment horizontal="center" vertical="center"/>
    </xf>
    <xf numFmtId="0" fontId="2" fillId="0" borderId="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3" xfId="0" applyFont="1" applyBorder="1" applyAlignment="1">
      <alignment horizontal="center" vertical="center" wrapText="1"/>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2" fontId="21" fillId="0" borderId="20" xfId="0" applyNumberFormat="1" applyFont="1" applyBorder="1" applyAlignment="1">
      <alignment horizontal="center" vertical="center" wrapText="1"/>
    </xf>
    <xf numFmtId="0" fontId="19" fillId="0" borderId="0" xfId="0" applyFont="1" applyAlignment="1">
      <alignment horizontal="center" wrapText="1"/>
    </xf>
    <xf numFmtId="0" fontId="0" fillId="0" borderId="0" xfId="0" applyAlignment="1">
      <alignment horizontal="center" wrapText="1"/>
    </xf>
    <xf numFmtId="0" fontId="19" fillId="0" borderId="21" xfId="0" applyFont="1" applyBorder="1" applyAlignment="1">
      <alignment horizontal="center" vertical="center" wrapText="1"/>
    </xf>
    <xf numFmtId="0" fontId="20" fillId="0" borderId="22" xfId="0" applyFont="1" applyBorder="1" applyAlignment="1">
      <alignment horizontal="center" vertical="center" wrapText="1"/>
    </xf>
    <xf numFmtId="0" fontId="0" fillId="0" borderId="22" xfId="0" applyBorder="1" applyAlignment="1">
      <alignment horizontal="center" wrapText="1"/>
    </xf>
    <xf numFmtId="0" fontId="0" fillId="0" borderId="22" xfId="0" applyBorder="1" applyAlignment="1">
      <alignment wrapText="1"/>
    </xf>
    <xf numFmtId="0" fontId="19" fillId="0" borderId="23" xfId="0" applyFont="1" applyBorder="1" applyAlignment="1">
      <alignment horizontal="center" vertical="center" wrapText="1"/>
    </xf>
    <xf numFmtId="0" fontId="23" fillId="0" borderId="0" xfId="0" applyFont="1" applyAlignment="1">
      <alignment horizontal="center" vertical="center" wrapText="1"/>
    </xf>
    <xf numFmtId="0" fontId="21" fillId="0" borderId="0" xfId="0" applyFont="1" applyAlignment="1">
      <alignment vertical="center" wrapText="1"/>
    </xf>
    <xf numFmtId="0" fontId="19" fillId="0" borderId="24" xfId="0" applyFont="1" applyBorder="1" applyAlignment="1">
      <alignment horizontal="center" vertical="center" wrapText="1"/>
    </xf>
    <xf numFmtId="0" fontId="20" fillId="3" borderId="0" xfId="0" applyFont="1" applyFill="1" applyAlignment="1">
      <alignment horizontal="center" vertical="center" wrapText="1"/>
    </xf>
    <xf numFmtId="0" fontId="23" fillId="3" borderId="0" xfId="0" applyFont="1" applyFill="1" applyAlignment="1">
      <alignment horizontal="center" vertical="center" wrapText="1"/>
    </xf>
    <xf numFmtId="0" fontId="21" fillId="3" borderId="0" xfId="0" applyFont="1" applyFill="1" applyAlignment="1">
      <alignment vertical="center" wrapText="1"/>
    </xf>
    <xf numFmtId="2" fontId="21" fillId="3" borderId="20" xfId="0" applyNumberFormat="1" applyFont="1" applyFill="1" applyBorder="1" applyAlignment="1">
      <alignment horizontal="center" vertical="center" wrapText="1"/>
    </xf>
    <xf numFmtId="0" fontId="19" fillId="3" borderId="21" xfId="0" applyFont="1" applyFill="1" applyBorder="1" applyAlignment="1">
      <alignment horizontal="center" vertical="center" wrapText="1"/>
    </xf>
    <xf numFmtId="0" fontId="20" fillId="3" borderId="22" xfId="0" applyFont="1" applyFill="1" applyBorder="1" applyAlignment="1">
      <alignment horizontal="center" vertical="center" wrapText="1"/>
    </xf>
    <xf numFmtId="0" fontId="0" fillId="3" borderId="22" xfId="0" applyFill="1" applyBorder="1" applyAlignment="1">
      <alignment horizontal="center" wrapText="1"/>
    </xf>
    <xf numFmtId="0" fontId="0" fillId="3" borderId="22" xfId="0" applyFill="1" applyBorder="1" applyAlignment="1">
      <alignment wrapText="1"/>
    </xf>
    <xf numFmtId="0" fontId="19" fillId="3" borderId="24" xfId="0" applyFont="1" applyFill="1" applyBorder="1" applyAlignment="1">
      <alignment horizontal="center" vertical="center" wrapText="1"/>
    </xf>
    <xf numFmtId="0" fontId="24" fillId="0" borderId="21" xfId="0" applyFont="1" applyBorder="1" applyAlignment="1">
      <alignment horizontal="center" vertical="center" wrapText="1"/>
    </xf>
    <xf numFmtId="0" fontId="24" fillId="0" borderId="24" xfId="0" applyFont="1" applyBorder="1" applyAlignment="1">
      <alignment horizontal="center" vertical="center" wrapText="1"/>
    </xf>
    <xf numFmtId="0" fontId="20" fillId="4" borderId="22" xfId="0" applyFont="1" applyFill="1" applyBorder="1" applyAlignment="1">
      <alignment horizontal="center" vertical="center" wrapText="1"/>
    </xf>
    <xf numFmtId="0" fontId="0" fillId="4" borderId="22" xfId="0" applyFill="1" applyBorder="1" applyAlignment="1">
      <alignment horizontal="center" wrapText="1"/>
    </xf>
    <xf numFmtId="0" fontId="0" fillId="4" borderId="22" xfId="0" applyFill="1" applyBorder="1" applyAlignment="1">
      <alignment wrapText="1"/>
    </xf>
    <xf numFmtId="2" fontId="21" fillId="4" borderId="2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5" fillId="5" borderId="22" xfId="0" applyFont="1" applyFill="1" applyBorder="1" applyAlignment="1">
      <alignment horizontal="center" wrapText="1"/>
    </xf>
    <xf numFmtId="0" fontId="0" fillId="5" borderId="22" xfId="0" applyFill="1" applyBorder="1" applyAlignment="1">
      <alignment horizontal="center" wrapText="1"/>
    </xf>
    <xf numFmtId="0" fontId="0" fillId="5" borderId="22" xfId="0" applyFill="1" applyBorder="1" applyAlignment="1">
      <alignment wrapText="1"/>
    </xf>
    <xf numFmtId="2" fontId="21" fillId="5" borderId="20" xfId="0" applyNumberFormat="1"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0" fillId="5" borderId="0" xfId="0" applyFont="1" applyFill="1" applyAlignment="1">
      <alignment horizontal="center" vertical="center" wrapText="1"/>
    </xf>
    <xf numFmtId="0" fontId="23" fillId="5" borderId="0" xfId="0" applyFont="1" applyFill="1" applyAlignment="1">
      <alignment horizontal="center" vertical="center" wrapText="1"/>
    </xf>
    <xf numFmtId="0" fontId="21" fillId="5" borderId="0" xfId="0" applyFont="1" applyFill="1" applyAlignment="1">
      <alignment vertical="center" wrapText="1"/>
    </xf>
    <xf numFmtId="0" fontId="20" fillId="6" borderId="1" xfId="0" applyFont="1" applyFill="1" applyBorder="1" applyAlignment="1">
      <alignment horizontal="center" vertical="center" wrapText="1"/>
    </xf>
    <xf numFmtId="0" fontId="0" fillId="6" borderId="1" xfId="0" applyFill="1" applyBorder="1" applyAlignment="1">
      <alignment horizontal="center" wrapText="1"/>
    </xf>
    <xf numFmtId="0" fontId="0" fillId="6" borderId="1" xfId="0" applyFill="1" applyBorder="1" applyAlignment="1">
      <alignment wrapText="1"/>
    </xf>
    <xf numFmtId="2" fontId="21" fillId="6" borderId="1" xfId="0" applyNumberFormat="1" applyFont="1" applyFill="1" applyBorder="1" applyAlignment="1">
      <alignment horizontal="center" vertical="center" wrapText="1"/>
    </xf>
    <xf numFmtId="0" fontId="0" fillId="6" borderId="1" xfId="0" applyFill="1" applyBorder="1"/>
    <xf numFmtId="0" fontId="26" fillId="0" borderId="1" xfId="0" applyFont="1" applyBorder="1" applyAlignment="1">
      <alignment horizontal="center" vertical="top"/>
    </xf>
  </cellXfs>
  <cellStyles count="3">
    <cellStyle name="Input" xfId="1" builtinId="20"/>
    <cellStyle name="Normale" xfId="0" builtinId="0"/>
    <cellStyle name="Normale 2" xfId="2" xr:uid="{4239E445-1012-41DD-A628-CFC6A5D02ED9}"/>
  </cellStyles>
  <dxfs count="62">
    <dxf>
      <font>
        <color theme="1"/>
      </font>
      <fill>
        <patternFill patternType="solid">
          <bgColor theme="0" tint="-0.249977111117893"/>
        </patternFill>
      </fill>
    </dxf>
    <dxf>
      <font>
        <color rgb="FF006100"/>
      </font>
      <fill>
        <patternFill patternType="solid">
          <bgColor rgb="FF92D050"/>
        </patternFill>
      </fill>
    </dxf>
    <dxf>
      <font>
        <color theme="3"/>
      </font>
      <fill>
        <patternFill patternType="solid">
          <bgColor theme="3" tint="0.59999389629810485"/>
        </patternFill>
      </fill>
    </dxf>
    <dxf>
      <font>
        <color rgb="FF9C0006"/>
      </font>
      <fill>
        <patternFill>
          <bgColor rgb="FFFFC7CE"/>
        </patternFill>
      </fill>
    </dxf>
    <dxf>
      <font>
        <color rgb="FF000000"/>
      </font>
      <fill>
        <patternFill patternType="solid">
          <bgColor rgb="FFBFBFBF"/>
        </patternFill>
      </fill>
    </dxf>
    <dxf>
      <font>
        <color rgb="FF006100"/>
      </font>
      <fill>
        <patternFill patternType="solid">
          <bgColor rgb="FF92D050"/>
        </patternFill>
      </fill>
    </dxf>
    <dxf>
      <font>
        <color rgb="FF1F497D"/>
      </font>
      <fill>
        <patternFill patternType="solid">
          <bgColor rgb="FF8DB4E2"/>
        </patternFill>
      </fill>
    </dxf>
    <dxf>
      <font>
        <color rgb="FF9C0006"/>
      </font>
      <fill>
        <patternFill>
          <bgColor rgb="FFFFC7CE"/>
        </patternFill>
      </fill>
    </dxf>
    <dxf>
      <font>
        <color rgb="FF000000"/>
      </font>
      <fill>
        <patternFill patternType="solid">
          <bgColor rgb="FFBFBFBF"/>
        </patternFill>
      </fill>
    </dxf>
    <dxf>
      <font>
        <color rgb="FF006100"/>
      </font>
      <fill>
        <patternFill patternType="solid">
          <bgColor rgb="FF92D050"/>
        </patternFill>
      </fill>
    </dxf>
    <dxf>
      <font>
        <color rgb="FF1F497D"/>
      </font>
      <fill>
        <patternFill patternType="solid">
          <bgColor rgb="FF8DB4E2"/>
        </patternFill>
      </fill>
    </dxf>
    <dxf>
      <font>
        <color rgb="FF9C0006"/>
      </font>
      <fill>
        <patternFill>
          <bgColor rgb="FFFFC7CE"/>
        </patternFill>
      </fill>
    </dxf>
    <dxf>
      <font>
        <color theme="1"/>
      </font>
      <fill>
        <patternFill patternType="solid">
          <bgColor theme="0" tint="-0.249977111117893"/>
        </patternFill>
      </fill>
    </dxf>
    <dxf>
      <font>
        <color rgb="FF006100"/>
      </font>
      <fill>
        <patternFill patternType="solid">
          <bgColor rgb="FF92D050"/>
        </patternFill>
      </fill>
    </dxf>
    <dxf>
      <font>
        <color theme="3"/>
      </font>
      <fill>
        <patternFill patternType="solid">
          <bgColor theme="3" tint="0.59999389629810485"/>
        </patternFill>
      </fill>
    </dxf>
    <dxf>
      <font>
        <color rgb="FF9C0006"/>
      </font>
      <fill>
        <patternFill>
          <bgColor rgb="FFFFC7CE"/>
        </patternFill>
      </fill>
    </dxf>
    <dxf>
      <font>
        <color theme="1"/>
      </font>
      <fill>
        <patternFill patternType="solid">
          <bgColor theme="0" tint="-0.249977111117893"/>
        </patternFill>
      </fill>
    </dxf>
    <dxf>
      <font>
        <color rgb="FF006100"/>
      </font>
      <fill>
        <patternFill patternType="solid">
          <bgColor rgb="FF92D050"/>
        </patternFill>
      </fill>
    </dxf>
    <dxf>
      <font>
        <color theme="3"/>
      </font>
      <fill>
        <patternFill patternType="solid">
          <bgColor theme="3" tint="0.59999389629810485"/>
        </patternFill>
      </fill>
    </dxf>
    <dxf>
      <font>
        <color rgb="FF9C0006"/>
      </font>
      <fill>
        <patternFill>
          <bgColor rgb="FFFFC7CE"/>
        </patternFill>
      </fill>
    </dxf>
    <dxf>
      <font>
        <color theme="1"/>
      </font>
      <fill>
        <patternFill patternType="solid">
          <bgColor theme="0" tint="-0.249977111117893"/>
        </patternFill>
      </fill>
    </dxf>
    <dxf>
      <font>
        <color rgb="FF006100"/>
      </font>
      <fill>
        <patternFill patternType="solid">
          <bgColor rgb="FF92D050"/>
        </patternFill>
      </fill>
    </dxf>
    <dxf>
      <font>
        <color theme="3"/>
      </font>
      <fill>
        <patternFill patternType="solid">
          <bgColor theme="3" tint="0.59999389629810485"/>
        </patternFill>
      </fill>
    </dxf>
    <dxf>
      <font>
        <color rgb="FF9C0006"/>
      </font>
      <fill>
        <patternFill>
          <bgColor rgb="FFFFC7CE"/>
        </patternFill>
      </fill>
    </dxf>
    <dxf>
      <font>
        <color theme="1"/>
      </font>
      <fill>
        <patternFill patternType="solid">
          <bgColor theme="0" tint="-0.249977111117893"/>
        </patternFill>
      </fill>
    </dxf>
    <dxf>
      <font>
        <color rgb="FF006100"/>
      </font>
      <fill>
        <patternFill patternType="solid">
          <bgColor rgb="FF92D050"/>
        </patternFill>
      </fill>
    </dxf>
    <dxf>
      <font>
        <color theme="3"/>
      </font>
      <fill>
        <patternFill patternType="solid">
          <bgColor theme="3" tint="0.59999389629810485"/>
        </patternFill>
      </fill>
    </dxf>
    <dxf>
      <font>
        <color rgb="FF9C0006"/>
      </font>
      <fill>
        <patternFill>
          <bgColor rgb="FFFFC7CE"/>
        </patternFill>
      </fill>
    </dxf>
    <dxf>
      <font>
        <u val="none"/>
        <color rgb="FF0129FF"/>
      </font>
    </dxf>
    <dxf>
      <font>
        <color rgb="FF1EFD01"/>
      </font>
    </dxf>
    <dxf>
      <font>
        <color rgb="FF999999"/>
      </font>
    </dxf>
    <dxf>
      <font>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strike val="0"/>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
      <font>
        <u/>
        <color rgb="FFFF0000"/>
      </font>
    </dxf>
  </dxfs>
  <tableStyles count="0" defaultTableStyle="TableStyleMedium2" defaultPivotStyle="PivotStyleLight16"/>
  <colors>
    <mruColors>
      <color rgb="FF0129FF"/>
      <color rgb="FF1EFD01"/>
      <color rgb="FF999999"/>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192.168.1.105\Progetti\13_2025_Metro_C_Tratta_T1\Copia%20di%20Album%20sintesi%20fabbricati%20T1%202025%20-%20Rev%2024_07_revmatteopermarta%20salvataggio%2026_07%20da%20Verificare.xlsx" TargetMode="External"/><Relationship Id="rId1" Type="http://schemas.openxmlformats.org/officeDocument/2006/relationships/externalLinkPath" Target="file:///\\192.168.1.105\Progetti\13_2025_Metro_C_Tratta_T1\Copia%20di%20Album%20sintesi%20fabbricati%20T1%202025%20-%20Rev%2024_07_revmatteopermarta%20salvataggio%2026_07%20da%20Verific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i schede fabbricato"/>
      <sheetName val="Dati per Relazioni"/>
      <sheetName val="T1"/>
      <sheetName val="Avanzamento Generale"/>
      <sheetName val="Abaco Matrici"/>
      <sheetName val="PROGRESS"/>
      <sheetName val="Piano di Lavoro"/>
      <sheetName val="Piano Sopralluoghi"/>
      <sheetName val="Piano Secondi Sopralluoghi"/>
      <sheetName val="Piano Consegne"/>
      <sheetName val="per contatti Marco"/>
      <sheetName val="Avanzamento"/>
      <sheetName val="PAU"/>
      <sheetName val="PREFETTURA"/>
      <sheetName val="Matri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D2" t="str">
            <v>ACCIAIO</v>
          </cell>
          <cell r="G2" t="str">
            <v>CEMENTO ARMATO</v>
          </cell>
          <cell r="J2" t="str">
            <v>MISTA</v>
          </cell>
          <cell r="M2" t="str">
            <v>MURATURA</v>
          </cell>
        </row>
        <row r="3">
          <cell r="D3">
            <v>0.25</v>
          </cell>
          <cell r="G3">
            <v>0.5</v>
          </cell>
          <cell r="J3">
            <v>0.75</v>
          </cell>
          <cell r="M3">
            <v>1</v>
          </cell>
        </row>
        <row r="4">
          <cell r="D4" t="str">
            <v>PROFONDE SU PALI</v>
          </cell>
          <cell r="H4" t="str">
            <v>POZZI E BARULLE</v>
          </cell>
          <cell r="L4" t="str">
            <v>SUPERFICIALI (CONTINUE IN MURATURA, PLINTI)</v>
          </cell>
        </row>
        <row r="5">
          <cell r="D5">
            <v>0.25</v>
          </cell>
          <cell r="H5">
            <v>0.5</v>
          </cell>
          <cell r="L5">
            <v>1</v>
          </cell>
        </row>
        <row r="6">
          <cell r="D6" t="str">
            <v>1PIANO</v>
          </cell>
          <cell r="G6" t="str">
            <v>2÷3 PIANI</v>
          </cell>
          <cell r="J6" t="str">
            <v>4÷6 PIANI</v>
          </cell>
          <cell r="M6" t="str">
            <v>&gt; 6 PIANI</v>
          </cell>
        </row>
        <row r="7">
          <cell r="D7">
            <v>0.25</v>
          </cell>
          <cell r="G7">
            <v>0.5</v>
          </cell>
          <cell r="J7">
            <v>0.75</v>
          </cell>
          <cell r="M7">
            <v>1</v>
          </cell>
        </row>
        <row r="8">
          <cell r="D8" t="str">
            <v>= 1 quindi 0</v>
          </cell>
          <cell r="F8" t="str">
            <v>= 1 quindi 0,25</v>
          </cell>
          <cell r="G8" t="str">
            <v>&lt;1 quindi 0</v>
          </cell>
          <cell r="I8" t="str">
            <v>&lt; 1 quindi 0,25</v>
          </cell>
          <cell r="J8" t="str">
            <v>&lt; 1,5</v>
          </cell>
          <cell r="M8" t="str">
            <v>&gt; 1,5</v>
          </cell>
        </row>
        <row r="9">
          <cell r="D9">
            <v>0</v>
          </cell>
          <cell r="F9">
            <v>0.25</v>
          </cell>
          <cell r="G9">
            <v>0.25</v>
          </cell>
          <cell r="I9">
            <v>0.5</v>
          </cell>
          <cell r="J9">
            <v>0.75</v>
          </cell>
          <cell r="M9">
            <v>1</v>
          </cell>
        </row>
        <row r="10">
          <cell r="D10" t="str">
            <v>FABBRICATO ISOLATO O GIUNTO STRUTTURALE</v>
          </cell>
          <cell r="H10" t="str">
            <v>A - IN AREDERNZA CON ALTRI EDIFICI LUNGO IL TRACCIATO</v>
          </cell>
          <cell r="J10" t="str">
            <v>B - IN AREDERNZA CON ALTRI EDIFICI LUNGO IL TRACCIATO</v>
          </cell>
          <cell r="L10" t="str">
            <v>IN ADERENZA CON ALTRI EDIFICI RETROSTANTI RISPETTO AL TRACCIATO</v>
          </cell>
        </row>
        <row r="11">
          <cell r="D11">
            <v>0</v>
          </cell>
          <cell r="H11">
            <v>0.25</v>
          </cell>
          <cell r="J11">
            <v>0.5</v>
          </cell>
          <cell r="L11">
            <v>1</v>
          </cell>
        </row>
        <row r="12">
          <cell r="D12" t="str">
            <v>ASSENTE</v>
          </cell>
          <cell r="F12" t="str">
            <v>LIEVE</v>
          </cell>
          <cell r="H12" t="str">
            <v>RILEVANTE LOCALE</v>
          </cell>
          <cell r="J12" t="str">
            <v>RILEVANTE DIFFUSO</v>
          </cell>
          <cell r="L12" t="str">
            <v>GRAVE LOCALE</v>
          </cell>
          <cell r="N12" t="str">
            <v>GRAVE DIFFUSO</v>
          </cell>
        </row>
        <row r="13">
          <cell r="D13">
            <v>0</v>
          </cell>
          <cell r="F13">
            <v>0.25</v>
          </cell>
          <cell r="H13">
            <v>0.5</v>
          </cell>
          <cell r="J13">
            <v>0.75</v>
          </cell>
          <cell r="L13">
            <v>0.75</v>
          </cell>
          <cell r="N13">
            <v>1</v>
          </cell>
        </row>
        <row r="15">
          <cell r="D15" t="str">
            <v>ABBANDONATO</v>
          </cell>
          <cell r="G15" t="str">
            <v>PRIVATO</v>
          </cell>
          <cell r="J15" t="str">
            <v>PUBBLICO</v>
          </cell>
          <cell r="M15" t="str">
            <v>EDIFICIO STORICO</v>
          </cell>
          <cell r="U15" t="str">
            <v>FASCIA 1</v>
          </cell>
          <cell r="V15" t="str">
            <v>B - RIPORTO/ARGILLE LIMOSE E LIMI ARGILLOSI</v>
          </cell>
          <cell r="W15" t="str">
            <v>INFLUENTE</v>
          </cell>
          <cell r="X15" t="str">
            <v>B - INFLUENTI</v>
          </cell>
        </row>
        <row r="16">
          <cell r="D16">
            <v>0.25</v>
          </cell>
          <cell r="G16">
            <v>0.5</v>
          </cell>
          <cell r="J16">
            <v>0.75</v>
          </cell>
          <cell r="M16">
            <v>1</v>
          </cell>
          <cell r="U16" t="str">
            <v>FASCIA 2</v>
          </cell>
          <cell r="V16" t="str">
            <v>B - RIPORTO/ARGILLE LIMOSE E LIMI ARGILLOSI</v>
          </cell>
          <cell r="W16" t="str">
            <v>B - SIGNIFICATIVAM. INFLUENTE</v>
          </cell>
          <cell r="X16" t="str">
            <v>A - INFLUENTI</v>
          </cell>
        </row>
        <row r="17">
          <cell r="D17" t="str">
            <v>A - ARGILLE LIMOSE E LIMI ARGILLOSI</v>
          </cell>
          <cell r="F17" t="str">
            <v>B - ARGILLE LIMOSE E LIMI ARGILLOSI</v>
          </cell>
          <cell r="H17" t="str">
            <v>A -LIMI ARGILLOSI E ARGILLE LIMOSE/ARGILLE LIMOSE E LIMI ARGILLOSI</v>
          </cell>
          <cell r="J17" t="str">
            <v>B - LIMI ARGILLOSI E ARGILLE LIMOSE/ARGILLE LIMOSE E LIMI ARGILLOSI</v>
          </cell>
          <cell r="L17" t="str">
            <v>A - RIPORTO/ARGILLE LIMOSE E LIMI ARGILLOSI</v>
          </cell>
          <cell r="N17" t="str">
            <v>B - RIPORTO/ARGILLE LIMOSE E LIMI ARGILLOSI</v>
          </cell>
          <cell r="U17" t="str">
            <v>FASCIA 3</v>
          </cell>
          <cell r="V17" t="str">
            <v>A - RIPORTO/ARGILLE LIMOSE E LIMI ARGILLOSI</v>
          </cell>
          <cell r="W17" t="str">
            <v>B - SIGNIFICATIVAM. INFLUENTE</v>
          </cell>
          <cell r="X17" t="str">
            <v>A - PROBABILMENTE INFLUENTI</v>
          </cell>
        </row>
        <row r="18">
          <cell r="D18">
            <v>0</v>
          </cell>
          <cell r="F18">
            <v>0.25</v>
          </cell>
          <cell r="H18">
            <v>0.5</v>
          </cell>
          <cell r="J18">
            <v>0.75</v>
          </cell>
          <cell r="L18">
            <v>0.75</v>
          </cell>
          <cell r="N18">
            <v>1</v>
          </cell>
          <cell r="U18" t="str">
            <v>FASCIA 4</v>
          </cell>
          <cell r="V18" t="str">
            <v>B - LIMI ARGILLOSI E ARGILLE LIMOSE/ARGILLE LIMOSE E LIMI ARGILLOSI</v>
          </cell>
          <cell r="W18" t="str">
            <v>A - SIGNIFICATIVAM. INFLUENTE</v>
          </cell>
          <cell r="X18" t="str">
            <v>A - PROBABILMENTE INFLUENTI</v>
          </cell>
        </row>
        <row r="19">
          <cell r="D19" t="str">
            <v>ININFLUENTE</v>
          </cell>
          <cell r="G19" t="str">
            <v>MODERATAMENTE INFLUENTE</v>
          </cell>
          <cell r="J19" t="str">
            <v>A - SIGNIFICATIVAM. INFLUENTE</v>
          </cell>
          <cell r="L19" t="str">
            <v>B - SIGNIFICATIVAM. INFLUENTE</v>
          </cell>
          <cell r="M19" t="str">
            <v>INFLUENTE</v>
          </cell>
          <cell r="U19" t="str">
            <v>FASCIA 5</v>
          </cell>
          <cell r="V19" t="str">
            <v>A -LIMI ARGILLOSI E ARGILLE LIMOSE/ARGILLE LIMOSE E LIMI ARGILLOSI</v>
          </cell>
          <cell r="W19" t="str">
            <v>MODERATAMENTE INFLUENTE</v>
          </cell>
          <cell r="X19" t="str">
            <v>B - ASSENTI ININFLUENTI</v>
          </cell>
        </row>
        <row r="20">
          <cell r="D20">
            <v>0</v>
          </cell>
          <cell r="G20">
            <v>0.25</v>
          </cell>
          <cell r="J20">
            <v>0.5</v>
          </cell>
          <cell r="L20">
            <v>0.75</v>
          </cell>
          <cell r="M20">
            <v>1</v>
          </cell>
        </row>
        <row r="21">
          <cell r="D21" t="str">
            <v>A - ASSENTI ININFLUENTI</v>
          </cell>
          <cell r="F21" t="str">
            <v>B - ASSENTI ININFLUENTI</v>
          </cell>
          <cell r="H21" t="str">
            <v>A - PROBABILMENTE INFLUENTI</v>
          </cell>
          <cell r="J21" t="str">
            <v>B - PROBABILMENTE INFLUENTI</v>
          </cell>
          <cell r="L21" t="str">
            <v>A - INFLUENTI</v>
          </cell>
          <cell r="M21" t="str">
            <v>B - INFLUENTI</v>
          </cell>
        </row>
        <row r="22">
          <cell r="D22">
            <v>0</v>
          </cell>
          <cell r="F22">
            <v>0.25</v>
          </cell>
          <cell r="H22">
            <v>0.5</v>
          </cell>
          <cell r="J22">
            <v>0.75</v>
          </cell>
          <cell r="L22">
            <v>0.75</v>
          </cell>
          <cell r="M22">
            <v>1</v>
          </cell>
        </row>
      </sheetData>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DBA0-7160-7041-A85C-D925D0F31BFC}">
  <dimension ref="A1:Y23"/>
  <sheetViews>
    <sheetView showGridLines="0" topLeftCell="B1" zoomScale="187" workbookViewId="0">
      <selection activeCell="R10" sqref="R10"/>
    </sheetView>
    <sheetView topLeftCell="A14" zoomScale="181" workbookViewId="1">
      <selection activeCell="R2" sqref="R2"/>
    </sheetView>
  </sheetViews>
  <sheetFormatPr defaultColWidth="10.875" defaultRowHeight="12" x14ac:dyDescent="0.25"/>
  <cols>
    <col min="1" max="1" width="8.875" style="4" customWidth="1"/>
    <col min="2" max="2" width="10.875" style="5" customWidth="1"/>
    <col min="3" max="3" width="5.875" style="4" customWidth="1"/>
    <col min="4" max="15" width="4.125" style="4" customWidth="1"/>
    <col min="16" max="16" width="8.875" style="4" customWidth="1"/>
    <col min="17" max="17" width="10.875" style="4"/>
    <col min="18" max="18" width="10.875" style="6"/>
    <col min="19" max="16384" width="10.875" style="4"/>
  </cols>
  <sheetData>
    <row r="1" spans="1:25" ht="20.100000000000001" customHeight="1" x14ac:dyDescent="0.25">
      <c r="A1" s="8" t="s">
        <v>33</v>
      </c>
      <c r="B1" s="9"/>
      <c r="C1" s="10" t="s">
        <v>55</v>
      </c>
      <c r="D1" s="42" t="s">
        <v>56</v>
      </c>
      <c r="E1" s="43"/>
      <c r="F1" s="43"/>
      <c r="G1" s="43"/>
      <c r="H1" s="43"/>
      <c r="I1" s="43"/>
      <c r="J1" s="43"/>
      <c r="K1" s="43"/>
      <c r="L1" s="43"/>
      <c r="M1" s="43"/>
      <c r="N1" s="43"/>
      <c r="O1" s="44"/>
      <c r="P1" s="10" t="s">
        <v>57</v>
      </c>
    </row>
    <row r="2" spans="1:25" ht="30" customHeight="1" x14ac:dyDescent="0.25">
      <c r="A2" s="11" t="s">
        <v>0</v>
      </c>
      <c r="B2" s="45" t="s">
        <v>1</v>
      </c>
      <c r="C2" s="46">
        <v>0.5</v>
      </c>
      <c r="D2" s="30" t="s">
        <v>2</v>
      </c>
      <c r="E2" s="31"/>
      <c r="F2" s="32"/>
      <c r="G2" s="30" t="s">
        <v>3</v>
      </c>
      <c r="H2" s="31"/>
      <c r="I2" s="32"/>
      <c r="J2" s="30" t="s">
        <v>4</v>
      </c>
      <c r="K2" s="31"/>
      <c r="L2" s="32"/>
      <c r="M2" s="30" t="s">
        <v>5</v>
      </c>
      <c r="N2" s="31"/>
      <c r="O2" s="32"/>
      <c r="P2" s="50">
        <f>C2*HLOOKUP(Foglio2!B22,D2:O3,2,FALSE)</f>
        <v>0.25</v>
      </c>
      <c r="R2" s="6" t="s">
        <v>3</v>
      </c>
    </row>
    <row r="3" spans="1:25" ht="20.100000000000001" customHeight="1" x14ac:dyDescent="0.25">
      <c r="A3" s="12"/>
      <c r="B3" s="45"/>
      <c r="C3" s="42"/>
      <c r="D3" s="33">
        <v>0.25</v>
      </c>
      <c r="E3" s="34"/>
      <c r="F3" s="35"/>
      <c r="G3" s="33">
        <v>0.5</v>
      </c>
      <c r="H3" s="34"/>
      <c r="I3" s="35"/>
      <c r="J3" s="33">
        <v>0.75</v>
      </c>
      <c r="K3" s="34"/>
      <c r="L3" s="35"/>
      <c r="M3" s="33">
        <v>1</v>
      </c>
      <c r="N3" s="34"/>
      <c r="O3" s="35"/>
      <c r="P3" s="51"/>
      <c r="R3" s="6">
        <f>HLOOKUP(Foglio2!B22,D2:O3,2,FALSE)</f>
        <v>0.5</v>
      </c>
    </row>
    <row r="4" spans="1:25" ht="30" customHeight="1" x14ac:dyDescent="0.25">
      <c r="A4" s="12"/>
      <c r="B4" s="45" t="s">
        <v>6</v>
      </c>
      <c r="C4" s="42">
        <v>1</v>
      </c>
      <c r="D4" s="30" t="s">
        <v>7</v>
      </c>
      <c r="E4" s="31"/>
      <c r="F4" s="31"/>
      <c r="G4" s="32"/>
      <c r="H4" s="30" t="s">
        <v>8</v>
      </c>
      <c r="I4" s="31"/>
      <c r="J4" s="31"/>
      <c r="K4" s="32"/>
      <c r="L4" s="30" t="s">
        <v>41</v>
      </c>
      <c r="M4" s="31"/>
      <c r="N4" s="31"/>
      <c r="O4" s="32"/>
      <c r="P4" s="50">
        <f>C4*HLOOKUP(R4,D4:O5,2,FALSE)</f>
        <v>0.5</v>
      </c>
      <c r="R4" s="6" t="s">
        <v>8</v>
      </c>
    </row>
    <row r="5" spans="1:25" ht="20.100000000000001" customHeight="1" x14ac:dyDescent="0.25">
      <c r="A5" s="12"/>
      <c r="B5" s="45"/>
      <c r="C5" s="42"/>
      <c r="D5" s="33">
        <v>0.25</v>
      </c>
      <c r="E5" s="34"/>
      <c r="F5" s="34"/>
      <c r="G5" s="35"/>
      <c r="H5" s="33">
        <v>0.5</v>
      </c>
      <c r="I5" s="34"/>
      <c r="J5" s="34"/>
      <c r="K5" s="35"/>
      <c r="L5" s="33">
        <v>1</v>
      </c>
      <c r="M5" s="34"/>
      <c r="N5" s="34"/>
      <c r="O5" s="35"/>
      <c r="P5" s="51"/>
      <c r="R5" s="6">
        <f>HLOOKUP(R4,D4:O5,2,FALSE)</f>
        <v>0.5</v>
      </c>
    </row>
    <row r="6" spans="1:25" ht="30" customHeight="1" x14ac:dyDescent="0.25">
      <c r="A6" s="12"/>
      <c r="B6" s="45" t="s">
        <v>34</v>
      </c>
      <c r="C6" s="42">
        <v>0.5</v>
      </c>
      <c r="D6" s="30" t="s">
        <v>42</v>
      </c>
      <c r="E6" s="31"/>
      <c r="F6" s="32"/>
      <c r="G6" s="30" t="s">
        <v>43</v>
      </c>
      <c r="H6" s="31"/>
      <c r="I6" s="32"/>
      <c r="J6" s="30" t="s">
        <v>44</v>
      </c>
      <c r="K6" s="31"/>
      <c r="L6" s="32"/>
      <c r="M6" s="30" t="s">
        <v>9</v>
      </c>
      <c r="N6" s="31"/>
      <c r="O6" s="32"/>
      <c r="P6" s="50">
        <f>C6*HLOOKUP(R6,D6:O7,2,FALSE)</f>
        <v>0.5</v>
      </c>
      <c r="R6" s="6" t="s">
        <v>9</v>
      </c>
    </row>
    <row r="7" spans="1:25" ht="20.100000000000001" customHeight="1" x14ac:dyDescent="0.25">
      <c r="A7" s="12"/>
      <c r="B7" s="45"/>
      <c r="C7" s="42"/>
      <c r="D7" s="33">
        <v>0.25</v>
      </c>
      <c r="E7" s="34"/>
      <c r="F7" s="35"/>
      <c r="G7" s="33">
        <v>0.5</v>
      </c>
      <c r="H7" s="34"/>
      <c r="I7" s="35"/>
      <c r="J7" s="33">
        <v>0.75</v>
      </c>
      <c r="K7" s="34"/>
      <c r="L7" s="35"/>
      <c r="M7" s="33">
        <v>1</v>
      </c>
      <c r="N7" s="34"/>
      <c r="O7" s="35"/>
      <c r="P7" s="51"/>
      <c r="R7" s="6">
        <f>HLOOKUP(R6,D6:O7,2,FALSE)</f>
        <v>1</v>
      </c>
    </row>
    <row r="8" spans="1:25" ht="39.950000000000003" customHeight="1" x14ac:dyDescent="0.25">
      <c r="A8" s="12"/>
      <c r="B8" s="45" t="s">
        <v>35</v>
      </c>
      <c r="C8" s="42">
        <v>1.75</v>
      </c>
      <c r="D8" s="36" t="s">
        <v>45</v>
      </c>
      <c r="E8" s="31"/>
      <c r="F8" s="32"/>
      <c r="G8" s="30" t="s">
        <v>11</v>
      </c>
      <c r="H8" s="31"/>
      <c r="I8" s="32"/>
      <c r="J8" s="30" t="s">
        <v>13</v>
      </c>
      <c r="K8" s="31"/>
      <c r="L8" s="32"/>
      <c r="M8" s="30" t="s">
        <v>14</v>
      </c>
      <c r="N8" s="31"/>
      <c r="O8" s="32"/>
      <c r="P8" s="50">
        <f>C8*R9</f>
        <v>0.4375</v>
      </c>
      <c r="R8" s="6" t="s">
        <v>11</v>
      </c>
      <c r="S8" s="4" t="s">
        <v>58</v>
      </c>
      <c r="T8" s="14"/>
      <c r="U8" s="14"/>
      <c r="V8" s="14"/>
      <c r="W8" s="14"/>
      <c r="Y8" s="4" t="s">
        <v>14</v>
      </c>
    </row>
    <row r="9" spans="1:25" ht="20.100000000000001" customHeight="1" x14ac:dyDescent="0.25">
      <c r="A9" s="12"/>
      <c r="B9" s="45"/>
      <c r="C9" s="42"/>
      <c r="D9" s="33" t="s">
        <v>10</v>
      </c>
      <c r="E9" s="34"/>
      <c r="F9" s="35"/>
      <c r="G9" s="33" t="s">
        <v>12</v>
      </c>
      <c r="H9" s="34"/>
      <c r="I9" s="35"/>
      <c r="J9" s="33">
        <v>0.75</v>
      </c>
      <c r="K9" s="34"/>
      <c r="L9" s="35"/>
      <c r="M9" s="33">
        <v>1</v>
      </c>
      <c r="N9" s="34"/>
      <c r="O9" s="35"/>
      <c r="P9" s="51"/>
      <c r="R9" s="6">
        <f>IF(R8="= 1", IF(S8="Min", 0, 0.25),
IF(R8="&lt; 1", IF(S8="Min", 0.25, 0.5),
IF(R8="&lt; 1,5", 0.75,
IF(R8="&gt; 1,5", 1,
"Valore non valido"))))</f>
        <v>0.25</v>
      </c>
      <c r="S9" s="5" t="str">
        <f>IF(R8=D8,"MODIFICA IL VALORE DI S8",IF(R8=G8,"MODIFICA IL VALORE DI S8",""))</f>
        <v>MODIFICA IL VALORE DI S8</v>
      </c>
    </row>
    <row r="10" spans="1:25" ht="35.1" customHeight="1" x14ac:dyDescent="0.25">
      <c r="A10" s="12"/>
      <c r="B10" s="45" t="s">
        <v>36</v>
      </c>
      <c r="C10" s="42">
        <v>1</v>
      </c>
      <c r="D10" s="30" t="s">
        <v>15</v>
      </c>
      <c r="E10" s="31"/>
      <c r="F10" s="31"/>
      <c r="G10" s="32"/>
      <c r="H10" s="30" t="s">
        <v>46</v>
      </c>
      <c r="I10" s="31"/>
      <c r="J10" s="31"/>
      <c r="K10" s="32"/>
      <c r="L10" s="30" t="s">
        <v>47</v>
      </c>
      <c r="M10" s="31"/>
      <c r="N10" s="31"/>
      <c r="O10" s="32"/>
      <c r="P10" s="50">
        <f>C10*R11</f>
        <v>1</v>
      </c>
      <c r="R10" s="6" t="s">
        <v>47</v>
      </c>
      <c r="S10" s="4" t="s">
        <v>59</v>
      </c>
    </row>
    <row r="11" spans="1:25" ht="20.100000000000001" customHeight="1" x14ac:dyDescent="0.25">
      <c r="A11" s="12"/>
      <c r="B11" s="45"/>
      <c r="C11" s="42"/>
      <c r="D11" s="33">
        <v>0</v>
      </c>
      <c r="E11" s="34"/>
      <c r="F11" s="34"/>
      <c r="G11" s="35"/>
      <c r="H11" s="33" t="s">
        <v>12</v>
      </c>
      <c r="I11" s="34"/>
      <c r="J11" s="34"/>
      <c r="K11" s="35"/>
      <c r="L11" s="33">
        <v>1</v>
      </c>
      <c r="M11" s="34"/>
      <c r="N11" s="34"/>
      <c r="O11" s="35"/>
      <c r="P11" s="51"/>
      <c r="R11" s="6">
        <f>IF(R10=D10,0,
IF(R10=H10,IF(S10="Min",0.25,0.5),
IF(R10=L10,1,
"Valore non valido")))</f>
        <v>1</v>
      </c>
      <c r="S11" s="5" t="str">
        <f>IF(R10=H10,"MODIFICA IL VALORE DI S10",IF(R10=H10,"MODIFICA IL VALORE DI S10",""))</f>
        <v/>
      </c>
    </row>
    <row r="12" spans="1:25" ht="30" customHeight="1" x14ac:dyDescent="0.25">
      <c r="A12" s="12"/>
      <c r="B12" s="45" t="s">
        <v>37</v>
      </c>
      <c r="C12" s="42">
        <v>1.75</v>
      </c>
      <c r="D12" s="30" t="s">
        <v>16</v>
      </c>
      <c r="E12" s="31"/>
      <c r="F12" s="31"/>
      <c r="G12" s="32"/>
      <c r="H12" s="37" t="s">
        <v>17</v>
      </c>
      <c r="I12" s="38"/>
      <c r="J12" s="38"/>
      <c r="K12" s="39"/>
      <c r="L12" s="37" t="s">
        <v>18</v>
      </c>
      <c r="M12" s="38"/>
      <c r="N12" s="38"/>
      <c r="O12" s="39"/>
      <c r="P12" s="50">
        <f>C12*R13</f>
        <v>1.75</v>
      </c>
      <c r="R12" s="6" t="s">
        <v>18</v>
      </c>
      <c r="S12" s="4" t="s">
        <v>20</v>
      </c>
      <c r="T12" s="4" t="s">
        <v>59</v>
      </c>
    </row>
    <row r="13" spans="1:25" ht="9.9499999999999993" customHeight="1" x14ac:dyDescent="0.25">
      <c r="A13" s="12"/>
      <c r="B13" s="45"/>
      <c r="C13" s="42"/>
      <c r="D13" s="40" t="s">
        <v>10</v>
      </c>
      <c r="E13" s="28"/>
      <c r="F13" s="28"/>
      <c r="G13" s="41"/>
      <c r="H13" s="30" t="s">
        <v>19</v>
      </c>
      <c r="I13" s="32"/>
      <c r="J13" s="30" t="s">
        <v>20</v>
      </c>
      <c r="K13" s="32"/>
      <c r="L13" s="30" t="s">
        <v>19</v>
      </c>
      <c r="M13" s="32"/>
      <c r="N13" s="30" t="s">
        <v>20</v>
      </c>
      <c r="O13" s="32"/>
      <c r="P13" s="52"/>
      <c r="R13" s="28">
        <f>IF(R12=D12,IF(T12="Min",0,0.25),
IF(R12=H12,IF(S12="LOCALE",0.5,0.75),
IF(R12=L12,IF(S12="LOCALE",0.75,1),
"Valore non valido")))</f>
        <v>1</v>
      </c>
      <c r="S13" s="29" t="str">
        <f>IF(R12=D12,"MODIFICA IL VALORE DI T8",IF(R12=H12,"MODIFICA IL VALORE DI S8",IF(R12=L12,"MODIFICA IL VALORE DI S8","")))</f>
        <v>MODIFICA IL VALORE DI S8</v>
      </c>
    </row>
    <row r="14" spans="1:25" ht="9.9499999999999993" customHeight="1" x14ac:dyDescent="0.25">
      <c r="A14" s="12"/>
      <c r="B14" s="45"/>
      <c r="C14" s="42"/>
      <c r="D14" s="33"/>
      <c r="E14" s="34"/>
      <c r="F14" s="34"/>
      <c r="G14" s="35"/>
      <c r="H14" s="33">
        <v>0.5</v>
      </c>
      <c r="I14" s="35"/>
      <c r="J14" s="33">
        <v>0.75</v>
      </c>
      <c r="K14" s="35"/>
      <c r="L14" s="33">
        <v>0.75</v>
      </c>
      <c r="M14" s="35"/>
      <c r="N14" s="33">
        <v>1</v>
      </c>
      <c r="O14" s="35"/>
      <c r="P14" s="51"/>
      <c r="R14" s="28"/>
      <c r="S14" s="29"/>
    </row>
    <row r="15" spans="1:25" ht="30" customHeight="1" x14ac:dyDescent="0.25">
      <c r="A15" s="12"/>
      <c r="B15" s="45" t="s">
        <v>38</v>
      </c>
      <c r="C15" s="42">
        <v>0.5</v>
      </c>
      <c r="D15" s="30" t="s">
        <v>21</v>
      </c>
      <c r="E15" s="31"/>
      <c r="F15" s="32"/>
      <c r="G15" s="30" t="s">
        <v>22</v>
      </c>
      <c r="H15" s="31"/>
      <c r="I15" s="32"/>
      <c r="J15" s="30" t="s">
        <v>23</v>
      </c>
      <c r="K15" s="31"/>
      <c r="L15" s="32"/>
      <c r="M15" s="30" t="s">
        <v>24</v>
      </c>
      <c r="N15" s="31"/>
      <c r="O15" s="32"/>
      <c r="P15" s="50">
        <f>C15*R16</f>
        <v>0.25</v>
      </c>
      <c r="R15" s="6" t="s">
        <v>22</v>
      </c>
    </row>
    <row r="16" spans="1:25" ht="20.100000000000001" customHeight="1" x14ac:dyDescent="0.25">
      <c r="A16" s="13"/>
      <c r="B16" s="45"/>
      <c r="C16" s="42"/>
      <c r="D16" s="33">
        <v>0.25</v>
      </c>
      <c r="E16" s="34"/>
      <c r="F16" s="35"/>
      <c r="G16" s="33">
        <v>0.5</v>
      </c>
      <c r="H16" s="34"/>
      <c r="I16" s="35"/>
      <c r="J16" s="33">
        <v>0.75</v>
      </c>
      <c r="K16" s="34"/>
      <c r="L16" s="35"/>
      <c r="M16" s="33">
        <v>1</v>
      </c>
      <c r="N16" s="34"/>
      <c r="O16" s="35"/>
      <c r="P16" s="51"/>
      <c r="R16" s="6">
        <f>HLOOKUP(R15,D15:O16,2,FALSE)</f>
        <v>0.5</v>
      </c>
    </row>
    <row r="17" spans="1:19" ht="35.1" customHeight="1" x14ac:dyDescent="0.25">
      <c r="A17" s="11" t="s">
        <v>25</v>
      </c>
      <c r="B17" s="45" t="s">
        <v>39</v>
      </c>
      <c r="C17" s="42">
        <v>1</v>
      </c>
      <c r="D17" s="30" t="s">
        <v>26</v>
      </c>
      <c r="E17" s="31"/>
      <c r="F17" s="31"/>
      <c r="G17" s="32"/>
      <c r="H17" s="30" t="s">
        <v>48</v>
      </c>
      <c r="I17" s="31"/>
      <c r="J17" s="31"/>
      <c r="K17" s="32"/>
      <c r="L17" s="30" t="s">
        <v>49</v>
      </c>
      <c r="M17" s="31"/>
      <c r="N17" s="31"/>
      <c r="O17" s="32"/>
      <c r="P17" s="50">
        <f>C17*R18</f>
        <v>0</v>
      </c>
      <c r="R17" s="6" t="s">
        <v>26</v>
      </c>
      <c r="S17" s="4" t="s">
        <v>58</v>
      </c>
    </row>
    <row r="18" spans="1:19" ht="20.100000000000001" customHeight="1" x14ac:dyDescent="0.25">
      <c r="A18" s="12"/>
      <c r="B18" s="45"/>
      <c r="C18" s="42"/>
      <c r="D18" s="33" t="s">
        <v>10</v>
      </c>
      <c r="E18" s="34"/>
      <c r="F18" s="34"/>
      <c r="G18" s="35"/>
      <c r="H18" s="33" t="s">
        <v>27</v>
      </c>
      <c r="I18" s="34"/>
      <c r="J18" s="34"/>
      <c r="K18" s="35"/>
      <c r="L18" s="33" t="s">
        <v>28</v>
      </c>
      <c r="M18" s="34"/>
      <c r="N18" s="34"/>
      <c r="O18" s="35"/>
      <c r="P18" s="51"/>
      <c r="R18" s="6">
        <f>IF(R17=D17,IF(S17="Min",0,0.25),
IF(R17=H17,IF(S17="Min",0.5,0.75),
IF(R17=L17,IF(S17="Min",0.75,1),
"Valore non valido")))</f>
        <v>0</v>
      </c>
      <c r="S18" s="5" t="str">
        <f>IF(R17=D17,"MODIFICA IL VALORE DI S8",IF(R17=G17,"MODIFICA IL VALORE DI S8",""))</f>
        <v>MODIFICA IL VALORE DI S8</v>
      </c>
    </row>
    <row r="19" spans="1:19" ht="30" customHeight="1" x14ac:dyDescent="0.25">
      <c r="A19" s="12"/>
      <c r="B19" s="45" t="s">
        <v>29</v>
      </c>
      <c r="C19" s="42">
        <v>1</v>
      </c>
      <c r="D19" s="30" t="s">
        <v>30</v>
      </c>
      <c r="E19" s="31"/>
      <c r="F19" s="32"/>
      <c r="G19" s="30" t="s">
        <v>51</v>
      </c>
      <c r="H19" s="31"/>
      <c r="I19" s="32"/>
      <c r="J19" s="30" t="s">
        <v>50</v>
      </c>
      <c r="K19" s="31"/>
      <c r="L19" s="32"/>
      <c r="M19" s="30" t="s">
        <v>31</v>
      </c>
      <c r="N19" s="31"/>
      <c r="O19" s="32"/>
      <c r="P19" s="50">
        <f>C19*R20</f>
        <v>0.5</v>
      </c>
      <c r="R19" s="6" t="s">
        <v>50</v>
      </c>
      <c r="S19" s="4" t="s">
        <v>58</v>
      </c>
    </row>
    <row r="20" spans="1:19" ht="20.100000000000001" customHeight="1" x14ac:dyDescent="0.25">
      <c r="A20" s="12"/>
      <c r="B20" s="45"/>
      <c r="C20" s="42"/>
      <c r="D20" s="33">
        <v>0</v>
      </c>
      <c r="E20" s="34"/>
      <c r="F20" s="35"/>
      <c r="G20" s="33">
        <v>0.25</v>
      </c>
      <c r="H20" s="34"/>
      <c r="I20" s="35"/>
      <c r="J20" s="33" t="s">
        <v>27</v>
      </c>
      <c r="K20" s="34"/>
      <c r="L20" s="35"/>
      <c r="M20" s="33">
        <v>1</v>
      </c>
      <c r="N20" s="34"/>
      <c r="O20" s="35"/>
      <c r="P20" s="51"/>
      <c r="R20" s="6">
        <f>IF(R19=D19,0,
IF(R19=G19,0.25,
IF(R19=J19,IF(S19="Min",0.5,0.75),
IF(R19=M19,1,
"Valore non valido"))))</f>
        <v>0.5</v>
      </c>
      <c r="S20" s="5" t="str">
        <f>IF(R19=J19,"MODIFICA IL VALORE DI S8","")</f>
        <v>MODIFICA IL VALORE DI S8</v>
      </c>
    </row>
    <row r="21" spans="1:19" ht="30" customHeight="1" x14ac:dyDescent="0.25">
      <c r="A21" s="12"/>
      <c r="B21" s="45" t="s">
        <v>40</v>
      </c>
      <c r="C21" s="42">
        <v>1</v>
      </c>
      <c r="D21" s="30" t="s">
        <v>53</v>
      </c>
      <c r="E21" s="31"/>
      <c r="F21" s="31"/>
      <c r="G21" s="32"/>
      <c r="H21" s="30" t="s">
        <v>52</v>
      </c>
      <c r="I21" s="31"/>
      <c r="J21" s="31"/>
      <c r="K21" s="32"/>
      <c r="L21" s="30" t="s">
        <v>32</v>
      </c>
      <c r="M21" s="31"/>
      <c r="N21" s="31"/>
      <c r="O21" s="32"/>
      <c r="P21" s="50">
        <f>C21*R22</f>
        <v>0</v>
      </c>
      <c r="R21" s="6" t="s">
        <v>53</v>
      </c>
      <c r="S21" s="4" t="s">
        <v>58</v>
      </c>
    </row>
    <row r="22" spans="1:19" ht="20.100000000000001" customHeight="1" x14ac:dyDescent="0.25">
      <c r="A22" s="13"/>
      <c r="B22" s="45"/>
      <c r="C22" s="42"/>
      <c r="D22" s="33" t="s">
        <v>10</v>
      </c>
      <c r="E22" s="34"/>
      <c r="F22" s="34"/>
      <c r="G22" s="35"/>
      <c r="H22" s="33" t="s">
        <v>27</v>
      </c>
      <c r="I22" s="34"/>
      <c r="J22" s="34"/>
      <c r="K22" s="35"/>
      <c r="L22" s="33" t="s">
        <v>28</v>
      </c>
      <c r="M22" s="34"/>
      <c r="N22" s="34"/>
      <c r="O22" s="35"/>
      <c r="P22" s="51"/>
      <c r="R22" s="6">
        <f>IF(R21=D21,IF(S21="Min",0,0.25),
IF(R21=H21,IF(S21="Min",0.5,0.75),
IF(R21=L21,IF(S21="Min",0.75,1),
"Valore non valido")))</f>
        <v>0</v>
      </c>
      <c r="S22" s="5" t="str">
        <f>IF(R21=D21,"MODIFICA IL VALORE DI S8",IF(R21=L21,"MODIFICA IL VALORE DI S8",IF(R21=H21,"MODIFICA IL VALORE DI S8","")))</f>
        <v>MODIFICA IL VALORE DI S8</v>
      </c>
    </row>
    <row r="23" spans="1:19" ht="54.95" customHeight="1" x14ac:dyDescent="0.25">
      <c r="A23" s="47" t="s">
        <v>54</v>
      </c>
      <c r="B23" s="48"/>
      <c r="C23" s="48"/>
      <c r="D23" s="48"/>
      <c r="E23" s="48"/>
      <c r="F23" s="48"/>
      <c r="G23" s="48"/>
      <c r="H23" s="48"/>
      <c r="I23" s="48"/>
      <c r="J23" s="48"/>
      <c r="K23" s="48"/>
      <c r="L23" s="48"/>
      <c r="M23" s="48"/>
      <c r="N23" s="48"/>
      <c r="O23" s="49"/>
      <c r="P23" s="7">
        <f>_xlfn.FLOOR.MATH(SUM(P2:P22),0.01)</f>
        <v>5.18</v>
      </c>
    </row>
  </sheetData>
  <mergeCells count="110">
    <mergeCell ref="A23:O23"/>
    <mergeCell ref="P15:P16"/>
    <mergeCell ref="P17:P18"/>
    <mergeCell ref="P19:P20"/>
    <mergeCell ref="P21:P22"/>
    <mergeCell ref="P2:P3"/>
    <mergeCell ref="P4:P5"/>
    <mergeCell ref="P6:P7"/>
    <mergeCell ref="P8:P9"/>
    <mergeCell ref="P10:P11"/>
    <mergeCell ref="P12:P14"/>
    <mergeCell ref="B15:B16"/>
    <mergeCell ref="C15:C16"/>
    <mergeCell ref="C12:C14"/>
    <mergeCell ref="B12:B14"/>
    <mergeCell ref="B17:B18"/>
    <mergeCell ref="C17:C18"/>
    <mergeCell ref="B19:B20"/>
    <mergeCell ref="C19:C20"/>
    <mergeCell ref="B6:B7"/>
    <mergeCell ref="C6:C7"/>
    <mergeCell ref="B8:B9"/>
    <mergeCell ref="C8:C9"/>
    <mergeCell ref="B10:B11"/>
    <mergeCell ref="C10:C11"/>
    <mergeCell ref="D22:G22"/>
    <mergeCell ref="H22:K22"/>
    <mergeCell ref="L22:O22"/>
    <mergeCell ref="D1:O1"/>
    <mergeCell ref="C21:C22"/>
    <mergeCell ref="B21:B22"/>
    <mergeCell ref="B2:B3"/>
    <mergeCell ref="C2:C3"/>
    <mergeCell ref="B4:B5"/>
    <mergeCell ref="C4:C5"/>
    <mergeCell ref="D20:F20"/>
    <mergeCell ref="G20:I20"/>
    <mergeCell ref="J20:L20"/>
    <mergeCell ref="M20:O20"/>
    <mergeCell ref="D21:G21"/>
    <mergeCell ref="H21:K21"/>
    <mergeCell ref="L21:O21"/>
    <mergeCell ref="D18:G18"/>
    <mergeCell ref="H18:K18"/>
    <mergeCell ref="L18:O18"/>
    <mergeCell ref="D19:F19"/>
    <mergeCell ref="G19:I19"/>
    <mergeCell ref="J19:L19"/>
    <mergeCell ref="M19:O19"/>
    <mergeCell ref="D16:F16"/>
    <mergeCell ref="G16:I16"/>
    <mergeCell ref="J16:L16"/>
    <mergeCell ref="M16:O16"/>
    <mergeCell ref="D17:G17"/>
    <mergeCell ref="H17:K17"/>
    <mergeCell ref="L17:O17"/>
    <mergeCell ref="N13:O13"/>
    <mergeCell ref="N14:O14"/>
    <mergeCell ref="D15:F15"/>
    <mergeCell ref="G15:I15"/>
    <mergeCell ref="J15:L15"/>
    <mergeCell ref="M15:O15"/>
    <mergeCell ref="D13:G14"/>
    <mergeCell ref="L14:M14"/>
    <mergeCell ref="L13:M13"/>
    <mergeCell ref="J13:K13"/>
    <mergeCell ref="J14:K14"/>
    <mergeCell ref="H14:I14"/>
    <mergeCell ref="H13:I13"/>
    <mergeCell ref="J7:L7"/>
    <mergeCell ref="J6:L6"/>
    <mergeCell ref="G6:I6"/>
    <mergeCell ref="G7:I7"/>
    <mergeCell ref="D11:G11"/>
    <mergeCell ref="H11:K11"/>
    <mergeCell ref="L11:O11"/>
    <mergeCell ref="L12:O12"/>
    <mergeCell ref="H12:K12"/>
    <mergeCell ref="D12:G12"/>
    <mergeCell ref="D9:F9"/>
    <mergeCell ref="G9:I9"/>
    <mergeCell ref="J9:L9"/>
    <mergeCell ref="M9:O9"/>
    <mergeCell ref="D10:G10"/>
    <mergeCell ref="H10:K10"/>
    <mergeCell ref="L10:O10"/>
    <mergeCell ref="R13:R14"/>
    <mergeCell ref="S13:S14"/>
    <mergeCell ref="D4:G4"/>
    <mergeCell ref="H4:K4"/>
    <mergeCell ref="L4:O4"/>
    <mergeCell ref="L5:O5"/>
    <mergeCell ref="H5:K5"/>
    <mergeCell ref="D5:G5"/>
    <mergeCell ref="M2:O2"/>
    <mergeCell ref="J2:L2"/>
    <mergeCell ref="G2:I2"/>
    <mergeCell ref="D2:F2"/>
    <mergeCell ref="M3:O3"/>
    <mergeCell ref="J3:L3"/>
    <mergeCell ref="G3:I3"/>
    <mergeCell ref="D3:F3"/>
    <mergeCell ref="D7:F7"/>
    <mergeCell ref="D6:F6"/>
    <mergeCell ref="D8:F8"/>
    <mergeCell ref="G8:I8"/>
    <mergeCell ref="J8:L8"/>
    <mergeCell ref="M8:O8"/>
    <mergeCell ref="M6:O6"/>
    <mergeCell ref="M7:O7"/>
  </mergeCells>
  <conditionalFormatting sqref="D8:F9">
    <cfRule type="expression" dxfId="61" priority="35" stopIfTrue="1">
      <formula>$R$8=$D$8</formula>
    </cfRule>
  </conditionalFormatting>
  <conditionalFormatting sqref="D15:F16">
    <cfRule type="expression" dxfId="60" priority="23">
      <formula>$R$15=$D$15</formula>
    </cfRule>
  </conditionalFormatting>
  <conditionalFormatting sqref="D19:F20">
    <cfRule type="expression" dxfId="59" priority="7">
      <formula>$R$19=$D$19</formula>
    </cfRule>
  </conditionalFormatting>
  <conditionalFormatting sqref="D10:G11">
    <cfRule type="expression" dxfId="58" priority="38">
      <formula>$R$11&lt;0.25</formula>
    </cfRule>
  </conditionalFormatting>
  <conditionalFormatting sqref="D12:G14">
    <cfRule type="expression" dxfId="57" priority="45">
      <formula>$R$13&lt;=0.25</formula>
    </cfRule>
  </conditionalFormatting>
  <conditionalFormatting sqref="D17:G18">
    <cfRule type="expression" dxfId="56" priority="26" stopIfTrue="1">
      <formula>$R$17=$D$17</formula>
    </cfRule>
  </conditionalFormatting>
  <conditionalFormatting sqref="D21:G22">
    <cfRule type="expression" dxfId="55" priority="3">
      <formula>$R$21=$D$21</formula>
    </cfRule>
  </conditionalFormatting>
  <conditionalFormatting sqref="D2:O7">
    <cfRule type="cellIs" dxfId="54" priority="42" stopIfTrue="1" operator="equal">
      <formula>$R2</formula>
    </cfRule>
  </conditionalFormatting>
  <conditionalFormatting sqref="G8:I9">
    <cfRule type="expression" dxfId="53" priority="34" stopIfTrue="1">
      <formula>$R$8=$G$8</formula>
    </cfRule>
  </conditionalFormatting>
  <conditionalFormatting sqref="G15:I16">
    <cfRule type="expression" dxfId="52" priority="22">
      <formula>$R$15=$G$15</formula>
    </cfRule>
  </conditionalFormatting>
  <conditionalFormatting sqref="G19:I20">
    <cfRule type="expression" dxfId="51" priority="6">
      <formula>$R$19=$G$19</formula>
    </cfRule>
  </conditionalFormatting>
  <conditionalFormatting sqref="H13:I14">
    <cfRule type="expression" dxfId="50" priority="12">
      <formula>AND($R$12="RILEVANTE",$S$12="LOCALE")</formula>
    </cfRule>
  </conditionalFormatting>
  <conditionalFormatting sqref="H10:K11">
    <cfRule type="expression" dxfId="49" priority="37" stopIfTrue="1">
      <formula>AND($R$11&gt;=0.25, $R$11&lt;=0.5)</formula>
    </cfRule>
  </conditionalFormatting>
  <conditionalFormatting sqref="H12:K12">
    <cfRule type="expression" dxfId="48" priority="46">
      <formula>$R$12="RILEVANTE"</formula>
    </cfRule>
  </conditionalFormatting>
  <conditionalFormatting sqref="H17:K18">
    <cfRule type="expression" dxfId="47" priority="25">
      <formula>$R$17=$H$17</formula>
    </cfRule>
  </conditionalFormatting>
  <conditionalFormatting sqref="H21:K22">
    <cfRule type="expression" dxfId="46" priority="2">
      <formula>$R$21=$H$21</formula>
    </cfRule>
  </conditionalFormatting>
  <conditionalFormatting sqref="J13:K14">
    <cfRule type="expression" dxfId="45" priority="11">
      <formula>AND($R$12="RILEVANTE",$S$12="DIFFUSO")</formula>
    </cfRule>
  </conditionalFormatting>
  <conditionalFormatting sqref="J8:L9">
    <cfRule type="expression" dxfId="44" priority="33">
      <formula>$R$8=$J$8</formula>
    </cfRule>
  </conditionalFormatting>
  <conditionalFormatting sqref="J15:L16">
    <cfRule type="expression" dxfId="43" priority="21">
      <formula>$R$15=$J$15</formula>
    </cfRule>
  </conditionalFormatting>
  <conditionalFormatting sqref="J19:L20">
    <cfRule type="expression" dxfId="42" priority="5">
      <formula>$R$19=$J$19</formula>
    </cfRule>
    <cfRule type="expression" dxfId="41" priority="44">
      <formula>AND($R$20=0.5,$R$20=0.75)</formula>
    </cfRule>
  </conditionalFormatting>
  <conditionalFormatting sqref="L13:M14">
    <cfRule type="expression" dxfId="40" priority="10">
      <formula>AND($R$12="GRAVE",$S$12="LOCALE")</formula>
    </cfRule>
  </conditionalFormatting>
  <conditionalFormatting sqref="L10:O11">
    <cfRule type="expression" dxfId="39" priority="36" stopIfTrue="1">
      <formula>$R$11&gt;0.5</formula>
    </cfRule>
  </conditionalFormatting>
  <conditionalFormatting sqref="L12:O12">
    <cfRule type="expression" dxfId="38" priority="49" stopIfTrue="1">
      <formula>$R$12="GRAVE"</formula>
    </cfRule>
  </conditionalFormatting>
  <conditionalFormatting sqref="L17:O18">
    <cfRule type="expression" dxfId="37" priority="24">
      <formula>$R$17=$L$17</formula>
    </cfRule>
  </conditionalFormatting>
  <conditionalFormatting sqref="L21:O22">
    <cfRule type="expression" dxfId="36" priority="1" stopIfTrue="1">
      <formula>$R$21=$L$21</formula>
    </cfRule>
  </conditionalFormatting>
  <conditionalFormatting sqref="M8:O9">
    <cfRule type="expression" dxfId="35" priority="32">
      <formula>$R$8=$M$8</formula>
    </cfRule>
  </conditionalFormatting>
  <conditionalFormatting sqref="M15:O16">
    <cfRule type="expression" dxfId="34" priority="20" stopIfTrue="1">
      <formula>$R$15=$M$15</formula>
    </cfRule>
  </conditionalFormatting>
  <conditionalFormatting sqref="M19:O20">
    <cfRule type="expression" dxfId="33" priority="4">
      <formula>$R$19=$M$19</formula>
    </cfRule>
  </conditionalFormatting>
  <conditionalFormatting sqref="N13:O14">
    <cfRule type="expression" dxfId="32" priority="9" stopIfTrue="1">
      <formula>AND($R$12="GRAVE",$S$12="DIFFUSO")</formula>
    </cfRule>
  </conditionalFormatting>
  <conditionalFormatting sqref="P23">
    <cfRule type="cellIs" dxfId="31" priority="13" stopIfTrue="1" operator="between">
      <formula>8</formula>
      <formula>10</formula>
    </cfRule>
    <cfRule type="cellIs" dxfId="30" priority="16" operator="lessThan">
      <formula>4</formula>
    </cfRule>
    <cfRule type="cellIs" dxfId="29" priority="15" operator="between">
      <formula>4</formula>
      <formula>6</formula>
    </cfRule>
    <cfRule type="cellIs" dxfId="28" priority="14" operator="between">
      <formula>6</formula>
      <formula>8</formula>
    </cfRule>
  </conditionalFormatting>
  <dataValidations count="12">
    <dataValidation type="list" allowBlank="1" showInputMessage="1" showErrorMessage="1" sqref="R2" xr:uid="{65BEBE25-EA2E-AF49-950F-85DBA8ABDDED}">
      <formula1>$D$2:$O$2</formula1>
    </dataValidation>
    <dataValidation type="list" allowBlank="1" showInputMessage="1" showErrorMessage="1" sqref="R4" xr:uid="{08454926-6F31-9D46-B229-2A9003FAFEDF}">
      <formula1>$D$4:$O$4</formula1>
    </dataValidation>
    <dataValidation type="list" allowBlank="1" showInputMessage="1" showErrorMessage="1" sqref="R6" xr:uid="{DB384326-B3A6-434C-832B-4F37C783D5B2}">
      <formula1>$D$6:$O$6</formula1>
    </dataValidation>
    <dataValidation type="list" allowBlank="1" showInputMessage="1" showErrorMessage="1" sqref="R8" xr:uid="{BBEE3EB1-64CC-DA49-BB14-1122B320D29B}">
      <formula1>$D$8:$O$8</formula1>
    </dataValidation>
    <dataValidation type="list" allowBlank="1" showInputMessage="1" showErrorMessage="1" sqref="R10" xr:uid="{61BA2CE0-E8E5-8042-805B-A2382D2F54E8}">
      <formula1>$D$10:$O$10</formula1>
    </dataValidation>
    <dataValidation type="list" allowBlank="1" showInputMessage="1" showErrorMessage="1" sqref="R15" xr:uid="{FA36E758-B9C0-B445-9395-FBBE5EFF7141}">
      <formula1>$D$15:$O$15</formula1>
    </dataValidation>
    <dataValidation type="list" allowBlank="1" showInputMessage="1" showErrorMessage="1" sqref="R17" xr:uid="{27403C92-AF6C-7841-B615-A80D3FF83E30}">
      <formula1>$D$17:$O$17</formula1>
    </dataValidation>
    <dataValidation type="list" allowBlank="1" showInputMessage="1" showErrorMessage="1" sqref="R19" xr:uid="{7D7891D5-4C73-B14A-9006-5EF53A128C8F}">
      <formula1>$D$19:$O$19</formula1>
    </dataValidation>
    <dataValidation type="list" allowBlank="1" showInputMessage="1" showErrorMessage="1" sqref="R21" xr:uid="{C1B81EE5-7D07-2E4A-91D7-2A5301B3490E}">
      <formula1>$D$21:$O$21</formula1>
    </dataValidation>
    <dataValidation type="list" allowBlank="1" showInputMessage="1" showErrorMessage="1" sqref="S8 S10 T12 S17 S19 S21" xr:uid="{6502C5AF-2557-3C49-B59C-749462A74F71}">
      <formula1>"Min,Max"</formula1>
    </dataValidation>
    <dataValidation type="list" allowBlank="1" showInputMessage="1" showErrorMessage="1" sqref="R12" xr:uid="{0C19AD77-CF23-F84F-8DF3-12FCFB5998E7}">
      <formula1>$D$12:$O$12</formula1>
    </dataValidation>
    <dataValidation type="list" allowBlank="1" showInputMessage="1" showErrorMessage="1" sqref="S12" xr:uid="{E418B65F-9306-A145-B049-B84CFC232414}">
      <formula1>$H$13:$K$13</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4F808-8094-604E-B889-39DEC1ACA9E0}">
  <dimension ref="A1:C37"/>
  <sheetViews>
    <sheetView workbookViewId="0">
      <selection activeCell="E18" sqref="E18"/>
    </sheetView>
    <sheetView topLeftCell="A31" workbookViewId="1"/>
  </sheetViews>
  <sheetFormatPr defaultColWidth="11" defaultRowHeight="15.75" x14ac:dyDescent="0.25"/>
  <sheetData>
    <row r="1" spans="1:3" x14ac:dyDescent="0.25">
      <c r="A1" s="1">
        <v>0.25</v>
      </c>
      <c r="B1" s="2">
        <v>0.5</v>
      </c>
      <c r="C1" s="3">
        <v>0.5</v>
      </c>
    </row>
    <row r="2" spans="1:3" x14ac:dyDescent="0.25">
      <c r="A2" s="3"/>
      <c r="B2" s="3"/>
      <c r="C2" s="3"/>
    </row>
    <row r="3" spans="1:3" x14ac:dyDescent="0.25">
      <c r="A3" s="3"/>
      <c r="B3" s="3"/>
      <c r="C3" s="3"/>
    </row>
    <row r="4" spans="1:3" x14ac:dyDescent="0.25">
      <c r="A4" s="1">
        <v>0.25</v>
      </c>
      <c r="B4" s="2">
        <v>1</v>
      </c>
      <c r="C4" s="3">
        <v>0.25</v>
      </c>
    </row>
    <row r="5" spans="1:3" x14ac:dyDescent="0.25">
      <c r="A5" s="3"/>
      <c r="B5" s="3"/>
      <c r="C5" s="3"/>
    </row>
    <row r="6" spans="1:3" x14ac:dyDescent="0.25">
      <c r="A6" s="3"/>
      <c r="B6" s="3"/>
      <c r="C6" s="3"/>
    </row>
    <row r="7" spans="1:3" x14ac:dyDescent="0.25">
      <c r="A7" s="1">
        <v>0.5</v>
      </c>
      <c r="B7" s="2">
        <v>0.5</v>
      </c>
      <c r="C7" s="3">
        <v>1</v>
      </c>
    </row>
    <row r="8" spans="1:3" x14ac:dyDescent="0.25">
      <c r="A8" s="3"/>
      <c r="B8" s="3"/>
      <c r="C8" s="3"/>
    </row>
    <row r="9" spans="1:3" x14ac:dyDescent="0.25">
      <c r="A9" s="3"/>
      <c r="B9" s="3"/>
      <c r="C9" s="3"/>
    </row>
    <row r="10" spans="1:3" x14ac:dyDescent="0.25">
      <c r="A10" s="1">
        <v>1.75</v>
      </c>
      <c r="B10" s="2">
        <v>1.75</v>
      </c>
      <c r="C10" s="3">
        <v>1</v>
      </c>
    </row>
    <row r="11" spans="1:3" x14ac:dyDescent="0.25">
      <c r="A11" s="3"/>
      <c r="B11" s="3"/>
      <c r="C11" s="3"/>
    </row>
    <row r="12" spans="1:3" x14ac:dyDescent="0.25">
      <c r="A12" s="3"/>
      <c r="B12" s="3"/>
      <c r="C12" s="3"/>
    </row>
    <row r="13" spans="1:3" x14ac:dyDescent="0.25">
      <c r="A13" s="3"/>
      <c r="B13" s="3"/>
      <c r="C13" s="3"/>
    </row>
    <row r="14" spans="1:3" x14ac:dyDescent="0.25">
      <c r="A14" s="1">
        <v>0</v>
      </c>
      <c r="B14" s="2">
        <v>1</v>
      </c>
      <c r="C14" s="3">
        <v>0</v>
      </c>
    </row>
    <row r="15" spans="1:3" x14ac:dyDescent="0.25">
      <c r="A15" s="3"/>
      <c r="B15" s="3"/>
      <c r="C15" s="3"/>
    </row>
    <row r="16" spans="1:3" x14ac:dyDescent="0.25">
      <c r="A16" s="3"/>
      <c r="B16" s="3"/>
      <c r="C16" s="3"/>
    </row>
    <row r="17" spans="1:3" x14ac:dyDescent="0.25">
      <c r="A17" s="3"/>
      <c r="B17" s="3"/>
      <c r="C17" s="3"/>
    </row>
    <row r="18" spans="1:3" x14ac:dyDescent="0.25">
      <c r="A18" s="1">
        <v>0.4375</v>
      </c>
      <c r="B18" s="2">
        <v>1.75</v>
      </c>
      <c r="C18" s="3">
        <v>0.25</v>
      </c>
    </row>
    <row r="19" spans="1:3" x14ac:dyDescent="0.25">
      <c r="A19" s="3"/>
      <c r="B19" s="3"/>
      <c r="C19" s="3"/>
    </row>
    <row r="20" spans="1:3" x14ac:dyDescent="0.25">
      <c r="A20" s="3"/>
      <c r="B20" s="3"/>
      <c r="C20" s="3"/>
    </row>
    <row r="21" spans="1:3" x14ac:dyDescent="0.25">
      <c r="A21" s="3"/>
      <c r="B21" s="3"/>
      <c r="C21" s="3"/>
    </row>
    <row r="22" spans="1:3" x14ac:dyDescent="0.25">
      <c r="A22" s="1">
        <v>0.25</v>
      </c>
      <c r="B22" s="2">
        <v>0.5</v>
      </c>
      <c r="C22" s="3">
        <v>0.5</v>
      </c>
    </row>
    <row r="23" spans="1:3" x14ac:dyDescent="0.25">
      <c r="A23" s="3"/>
      <c r="B23" s="3"/>
      <c r="C23" s="3"/>
    </row>
    <row r="24" spans="1:3" x14ac:dyDescent="0.25">
      <c r="A24" s="3"/>
      <c r="B24" s="3"/>
      <c r="C24" s="3"/>
    </row>
    <row r="25" spans="1:3" x14ac:dyDescent="0.25">
      <c r="A25" s="1">
        <v>0.75</v>
      </c>
      <c r="B25" s="2">
        <v>1</v>
      </c>
      <c r="C25" s="3">
        <v>0.75</v>
      </c>
    </row>
    <row r="26" spans="1:3" x14ac:dyDescent="0.25">
      <c r="A26" s="3"/>
      <c r="B26" s="3"/>
      <c r="C26" s="3"/>
    </row>
    <row r="27" spans="1:3" x14ac:dyDescent="0.25">
      <c r="A27" s="3"/>
      <c r="B27" s="3"/>
      <c r="C27" s="3"/>
    </row>
    <row r="28" spans="1:3" x14ac:dyDescent="0.25">
      <c r="A28" s="3"/>
      <c r="B28" s="3"/>
      <c r="C28" s="3"/>
    </row>
    <row r="29" spans="1:3" x14ac:dyDescent="0.25">
      <c r="A29" s="1">
        <v>0.75</v>
      </c>
      <c r="B29" s="2">
        <v>1</v>
      </c>
      <c r="C29" s="3">
        <v>0.75</v>
      </c>
    </row>
    <row r="30" spans="1:3" x14ac:dyDescent="0.25">
      <c r="A30" s="3"/>
      <c r="B30" s="3"/>
      <c r="C30" s="3"/>
    </row>
    <row r="31" spans="1:3" x14ac:dyDescent="0.25">
      <c r="A31" s="3"/>
      <c r="B31" s="3"/>
      <c r="C31" s="3"/>
    </row>
    <row r="32" spans="1:3" x14ac:dyDescent="0.25">
      <c r="A32" s="1">
        <v>0.5</v>
      </c>
      <c r="B32" s="2">
        <v>1</v>
      </c>
      <c r="C32" s="3">
        <v>0.5</v>
      </c>
    </row>
    <row r="33" spans="1:3" x14ac:dyDescent="0.25">
      <c r="A33" s="3"/>
      <c r="B33" s="3"/>
      <c r="C33" s="3"/>
    </row>
    <row r="34" spans="1:3" x14ac:dyDescent="0.25">
      <c r="A34" s="3"/>
      <c r="B34" s="3"/>
      <c r="C34" s="3"/>
    </row>
    <row r="35" spans="1:3" x14ac:dyDescent="0.25">
      <c r="A35" s="1">
        <v>5.4375</v>
      </c>
      <c r="B35" s="3"/>
      <c r="C35" s="3"/>
    </row>
    <row r="36" spans="1:3" x14ac:dyDescent="0.25">
      <c r="A36" s="3"/>
      <c r="B36" s="3"/>
      <c r="C36" s="3"/>
    </row>
    <row r="37" spans="1:3" x14ac:dyDescent="0.25">
      <c r="A37" s="3"/>
      <c r="B37" s="3"/>
      <c r="C3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D7E9-A40F-1948-8232-26E0296532C4}">
  <dimension ref="A1:I41"/>
  <sheetViews>
    <sheetView tabSelected="1" zoomScale="187" zoomScaleNormal="187" workbookViewId="0">
      <selection activeCell="R4" sqref="R4"/>
    </sheetView>
    <sheetView workbookViewId="1">
      <selection activeCell="B8" sqref="B8"/>
    </sheetView>
  </sheetViews>
  <sheetFormatPr defaultColWidth="11" defaultRowHeight="15.75" x14ac:dyDescent="0.25"/>
  <cols>
    <col min="1" max="1" width="59.125" customWidth="1"/>
  </cols>
  <sheetData>
    <row r="1" spans="1:2" ht="18.75" x14ac:dyDescent="0.25">
      <c r="A1" s="15" t="s">
        <v>60</v>
      </c>
    </row>
    <row r="2" spans="1:2" x14ac:dyDescent="0.25">
      <c r="A2" s="16"/>
    </row>
    <row r="3" spans="1:2" ht="16.5" x14ac:dyDescent="0.25">
      <c r="A3" s="16" t="s">
        <v>61</v>
      </c>
    </row>
    <row r="4" spans="1:2" x14ac:dyDescent="0.25">
      <c r="A4" s="16"/>
    </row>
    <row r="5" spans="1:2" ht="16.5" x14ac:dyDescent="0.25">
      <c r="A5" s="16" t="s">
        <v>62</v>
      </c>
    </row>
    <row r="6" spans="1:2" x14ac:dyDescent="0.25">
      <c r="A6" s="16"/>
    </row>
    <row r="7" spans="1:2" ht="16.5" x14ac:dyDescent="0.25">
      <c r="A7" s="16" t="s">
        <v>63</v>
      </c>
    </row>
    <row r="8" spans="1:2" x14ac:dyDescent="0.25">
      <c r="A8" s="16"/>
    </row>
    <row r="9" spans="1:2" ht="16.5" x14ac:dyDescent="0.25">
      <c r="A9" s="16" t="s">
        <v>64</v>
      </c>
      <c r="B9" s="27"/>
    </row>
    <row r="10" spans="1:2" x14ac:dyDescent="0.25">
      <c r="A10" s="16"/>
    </row>
    <row r="11" spans="1:2" ht="16.5" x14ac:dyDescent="0.25">
      <c r="A11" s="16" t="s">
        <v>65</v>
      </c>
    </row>
    <row r="12" spans="1:2" x14ac:dyDescent="0.25">
      <c r="A12" s="17"/>
    </row>
    <row r="13" spans="1:2" ht="16.5" thickBot="1" x14ac:dyDescent="0.3">
      <c r="A13" s="18" t="s">
        <v>66</v>
      </c>
    </row>
    <row r="15" spans="1:2" ht="16.5" thickBot="1" x14ac:dyDescent="0.3"/>
    <row r="16" spans="1:2" ht="18.75" x14ac:dyDescent="0.25">
      <c r="A16" s="15" t="s">
        <v>67</v>
      </c>
    </row>
    <row r="17" spans="1:9" x14ac:dyDescent="0.25">
      <c r="A17" s="16"/>
    </row>
    <row r="18" spans="1:9" ht="17.25" thickBot="1" x14ac:dyDescent="0.3">
      <c r="A18" s="19" t="s">
        <v>68</v>
      </c>
    </row>
    <row r="20" spans="1:9" ht="60" x14ac:dyDescent="0.25">
      <c r="A20" s="20" t="s">
        <v>67</v>
      </c>
      <c r="D20" s="23" t="s">
        <v>77</v>
      </c>
      <c r="E20" s="23" t="s">
        <v>72</v>
      </c>
      <c r="F20" s="23" t="s">
        <v>73</v>
      </c>
      <c r="G20" s="23" t="s">
        <v>74</v>
      </c>
      <c r="H20" s="23" t="s">
        <v>75</v>
      </c>
      <c r="I20" s="24" t="s">
        <v>76</v>
      </c>
    </row>
    <row r="21" spans="1:9" x14ac:dyDescent="0.25">
      <c r="A21" s="21"/>
      <c r="D21" s="23">
        <v>1</v>
      </c>
      <c r="E21" s="23">
        <v>2</v>
      </c>
      <c r="F21" s="23">
        <v>3</v>
      </c>
      <c r="G21" s="23">
        <v>4</v>
      </c>
      <c r="H21" s="23">
        <v>5</v>
      </c>
      <c r="I21" s="23">
        <v>6</v>
      </c>
    </row>
    <row r="22" spans="1:9" ht="18" x14ac:dyDescent="0.25">
      <c r="A22" s="21" t="str">
        <f>"Tipo di struttura: "&amp;B22&amp;" "&amp;C22</f>
        <v>Tipo di struttura: CEMENTO ARMATO (2,3)</v>
      </c>
      <c r="B22" s="25" t="s">
        <v>3</v>
      </c>
      <c r="C22" t="str">
        <f>"("&amp;IF(D22=TRUE,D21,"")&amp;IF(E22=TRUE,""&amp;E21,"")&amp;IF(F22=TRUE,","&amp;F21,"")&amp;IF(G22=TRUE,","&amp;G21,"")&amp;IF(H22=TRUE,","&amp;H21,"")&amp;IF(I22=TRUE,","&amp;I21,"")&amp;")"</f>
        <v>(2,3)</v>
      </c>
      <c r="D22" s="26" t="b">
        <v>0</v>
      </c>
      <c r="E22" s="26" t="b">
        <v>1</v>
      </c>
      <c r="F22" s="26" t="b">
        <v>1</v>
      </c>
      <c r="G22" s="26" t="b">
        <v>0</v>
      </c>
      <c r="H22" s="26" t="b">
        <v>0</v>
      </c>
      <c r="I22" s="26" t="b">
        <v>0</v>
      </c>
    </row>
    <row r="23" spans="1:9" x14ac:dyDescent="0.25">
      <c r="A23" s="21"/>
    </row>
    <row r="24" spans="1:9" ht="16.5" x14ac:dyDescent="0.25">
      <c r="A24" s="21" t="s">
        <v>69</v>
      </c>
    </row>
    <row r="25" spans="1:9" x14ac:dyDescent="0.25">
      <c r="A25" s="21"/>
    </row>
    <row r="26" spans="1:9" ht="16.5" x14ac:dyDescent="0.25">
      <c r="A26" s="21" t="s">
        <v>70</v>
      </c>
    </row>
    <row r="27" spans="1:9" x14ac:dyDescent="0.25">
      <c r="A27" s="21"/>
      <c r="C27" t="str">
        <f>A22</f>
        <v>Tipo di struttura: CEMENTO ARMATO (2,3)</v>
      </c>
    </row>
    <row r="28" spans="1:9" x14ac:dyDescent="0.25">
      <c r="A28" s="22" t="s">
        <v>71</v>
      </c>
    </row>
    <row r="36" spans="4:4" x14ac:dyDescent="0.25">
      <c r="D36" s="23"/>
    </row>
    <row r="37" spans="4:4" x14ac:dyDescent="0.25">
      <c r="D37" s="23"/>
    </row>
    <row r="38" spans="4:4" x14ac:dyDescent="0.25">
      <c r="D38" s="23"/>
    </row>
    <row r="39" spans="4:4" x14ac:dyDescent="0.25">
      <c r="D39" s="23"/>
    </row>
    <row r="40" spans="4:4" x14ac:dyDescent="0.25">
      <c r="D40" s="23"/>
    </row>
    <row r="41" spans="4:4" x14ac:dyDescent="0.25">
      <c r="D41" s="24"/>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3AFCD344-A637-4240-803F-A010F20CFB67}">
          <x14:formula1>
            <xm:f>Matrice!$D$2:$O$2</xm:f>
          </x14:formula1>
          <xm:sqref>B22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CAF50-B446-4D64-9652-A6F15116B398}">
  <dimension ref="A1:P403"/>
  <sheetViews>
    <sheetView workbookViewId="0"/>
    <sheetView topLeftCell="A336" zoomScale="78" zoomScaleNormal="78" workbookViewId="1">
      <selection activeCell="B396" sqref="A396:XFD396"/>
    </sheetView>
  </sheetViews>
  <sheetFormatPr defaultRowHeight="15.75" x14ac:dyDescent="0.25"/>
  <cols>
    <col min="3" max="3" width="16.125" bestFit="1" customWidth="1"/>
    <col min="4" max="4" width="31.875" bestFit="1" customWidth="1"/>
    <col min="5" max="5" width="16.625" bestFit="1" customWidth="1"/>
    <col min="6" max="7" width="31.875" bestFit="1" customWidth="1"/>
    <col min="8" max="8" width="16.625" bestFit="1" customWidth="1"/>
    <col min="9" max="9" width="15.625" bestFit="1" customWidth="1"/>
    <col min="10" max="10" width="15.625" customWidth="1"/>
    <col min="11" max="11" width="31.875" bestFit="1" customWidth="1"/>
    <col min="12" max="12" width="26.25" bestFit="1" customWidth="1"/>
    <col min="13" max="13" width="26" bestFit="1" customWidth="1"/>
    <col min="14" max="14" width="4.25" bestFit="1" customWidth="1"/>
    <col min="15" max="15" width="4.375" bestFit="1" customWidth="1"/>
    <col min="16" max="16" width="13.375" customWidth="1"/>
  </cols>
  <sheetData>
    <row r="1" spans="1:16" ht="141.75" customHeight="1" x14ac:dyDescent="0.25">
      <c r="A1" s="53"/>
      <c r="B1" s="54"/>
      <c r="C1" s="55" t="s">
        <v>78</v>
      </c>
      <c r="D1" s="55" t="s">
        <v>79</v>
      </c>
      <c r="E1" s="55" t="s">
        <v>80</v>
      </c>
      <c r="F1" s="55" t="s">
        <v>81</v>
      </c>
      <c r="G1" s="55" t="s">
        <v>82</v>
      </c>
      <c r="H1" s="55" t="s">
        <v>83</v>
      </c>
      <c r="I1" s="55" t="s">
        <v>84</v>
      </c>
      <c r="J1" s="55" t="s">
        <v>85</v>
      </c>
      <c r="K1" s="55" t="s">
        <v>86</v>
      </c>
      <c r="L1" s="55" t="s">
        <v>87</v>
      </c>
      <c r="M1" s="55" t="s">
        <v>88</v>
      </c>
      <c r="N1" s="56"/>
      <c r="O1" s="56"/>
      <c r="P1" s="57"/>
    </row>
    <row r="2" spans="1:16" ht="25.5" x14ac:dyDescent="0.25">
      <c r="A2" s="58"/>
      <c r="B2" s="54" t="s">
        <v>89</v>
      </c>
      <c r="C2" s="59">
        <v>0.5</v>
      </c>
      <c r="D2" s="59">
        <v>1</v>
      </c>
      <c r="E2" s="59">
        <v>0.5</v>
      </c>
      <c r="F2" s="59">
        <v>1.75</v>
      </c>
      <c r="G2" s="59">
        <v>1</v>
      </c>
      <c r="H2" s="59">
        <v>1.75</v>
      </c>
      <c r="I2" s="59">
        <v>0.5</v>
      </c>
      <c r="J2" s="59"/>
      <c r="K2" s="59">
        <v>1</v>
      </c>
      <c r="L2" s="59">
        <v>1</v>
      </c>
      <c r="M2" s="59">
        <v>1</v>
      </c>
      <c r="N2" s="56"/>
      <c r="O2" s="56"/>
      <c r="P2" s="57"/>
    </row>
    <row r="3" spans="1:16" ht="25.5" x14ac:dyDescent="0.25">
      <c r="A3" s="58" t="s">
        <v>90</v>
      </c>
      <c r="B3" s="59"/>
      <c r="C3" s="59"/>
      <c r="D3" s="59"/>
      <c r="E3" s="59"/>
      <c r="F3" s="59"/>
      <c r="G3" s="59"/>
      <c r="H3" s="59"/>
      <c r="I3" s="59"/>
      <c r="J3" s="59"/>
      <c r="K3" s="59"/>
      <c r="L3" s="59"/>
      <c r="M3" s="59"/>
      <c r="N3" s="56"/>
      <c r="O3" s="56"/>
      <c r="P3" s="57"/>
    </row>
    <row r="4" spans="1:16" ht="110.25" customHeight="1" x14ac:dyDescent="0.25">
      <c r="A4" s="60" t="s">
        <v>91</v>
      </c>
      <c r="B4" s="61"/>
      <c r="C4" s="62" t="s">
        <v>3</v>
      </c>
      <c r="D4" s="62" t="s">
        <v>7</v>
      </c>
      <c r="E4" s="62" t="s">
        <v>9</v>
      </c>
      <c r="F4" s="62" t="s">
        <v>13</v>
      </c>
      <c r="G4" s="62" t="s">
        <v>15</v>
      </c>
      <c r="H4" s="62" t="s">
        <v>92</v>
      </c>
      <c r="I4" s="62" t="s">
        <v>22</v>
      </c>
      <c r="J4" s="62" t="s">
        <v>93</v>
      </c>
      <c r="K4" s="62" t="str">
        <f>VLOOKUP(J4,[1]Matrice!$U$15:$X$19,2,FALSE)</f>
        <v>A - RIPORTO/ARGILLE LIMOSE E LIMI ARGILLOSI</v>
      </c>
      <c r="L4" s="62" t="s">
        <v>94</v>
      </c>
      <c r="M4" s="62" t="str">
        <f>VLOOKUP(J4,[1]Matrice!$U$15:$X$19,4,FALSE)</f>
        <v>A - PROBABILMENTE INFLUENTI</v>
      </c>
      <c r="N4" s="63"/>
      <c r="O4" s="63"/>
      <c r="P4" s="57"/>
    </row>
    <row r="5" spans="1:16" ht="26.25" x14ac:dyDescent="0.25">
      <c r="A5" s="64"/>
      <c r="B5" s="54" t="s">
        <v>95</v>
      </c>
      <c r="C5" s="65">
        <f>HLOOKUP(C4,[1]Matrice!$D$2:$O$3,2,FALSE)</f>
        <v>0.5</v>
      </c>
      <c r="D5" s="65">
        <f>HLOOKUP(D4,[1]Matrice!$D$4:$O$5,2,FALSE)</f>
        <v>0.25</v>
      </c>
      <c r="E5" s="65">
        <f>HLOOKUP(E4,[1]Matrice!$D$6:$O$7,2,FALSE)</f>
        <v>1</v>
      </c>
      <c r="F5" s="65">
        <f>HLOOKUP(F4,[1]Matrice!$D$8:$O$9,2,FALSE)</f>
        <v>0.75</v>
      </c>
      <c r="G5" s="65">
        <f>HLOOKUP(G4,[1]Matrice!$D$10:$O$11,2,FALSE)</f>
        <v>0</v>
      </c>
      <c r="H5" s="65">
        <f>HLOOKUP(H4,[1]Matrice!$D$12:$O$14,2,FALSE)</f>
        <v>0.25</v>
      </c>
      <c r="I5" s="65">
        <f>HLOOKUP(I4,[1]Matrice!$D$15:$O$16,2,FALSE)</f>
        <v>0.5</v>
      </c>
      <c r="J5" s="65"/>
      <c r="K5" s="65">
        <f>HLOOKUP(K4,[1]Matrice!$D$17:$O$18,2,FALSE)</f>
        <v>0.75</v>
      </c>
      <c r="L5" s="65">
        <f>HLOOKUP(L4,[1]Matrice!$D$19:$O$20,2,FALSE)</f>
        <v>0.75</v>
      </c>
      <c r="M5" s="65">
        <f>HLOOKUP(M4,[1]Matrice!$D$21:$O$22,2,FALSE)</f>
        <v>0.5</v>
      </c>
      <c r="N5" s="66"/>
      <c r="O5" s="66"/>
      <c r="P5" s="57">
        <f>ROUND(C5*$C$2+D5*$D$2+E5*$E$2+F5*$F$2+G5*$G$2+H5*$H$2+I5*$I$2+K5*$K$2+L5*$L$2+M5*$M$2,2)</f>
        <v>5</v>
      </c>
    </row>
    <row r="6" spans="1:16" ht="110.25" customHeight="1" x14ac:dyDescent="0.25">
      <c r="A6" s="60" t="s">
        <v>96</v>
      </c>
      <c r="B6" s="61"/>
      <c r="C6" s="62" t="s">
        <v>3</v>
      </c>
      <c r="D6" s="62" t="s">
        <v>7</v>
      </c>
      <c r="E6" s="62" t="s">
        <v>9</v>
      </c>
      <c r="F6" s="62" t="s">
        <v>13</v>
      </c>
      <c r="G6" s="62" t="s">
        <v>15</v>
      </c>
      <c r="H6" s="62" t="s">
        <v>92</v>
      </c>
      <c r="I6" s="62" t="s">
        <v>22</v>
      </c>
      <c r="J6" s="62" t="s">
        <v>93</v>
      </c>
      <c r="K6" s="62" t="s">
        <v>97</v>
      </c>
      <c r="L6" s="62" t="str">
        <f>VLOOKUP(J6,[1]Matrice!$U$15:$X$19,3,FALSE)</f>
        <v>B - SIGNIFICATIVAM. INFLUENTE</v>
      </c>
      <c r="M6" s="62" t="str">
        <f>VLOOKUP(J6,[1]Matrice!$U$15:$X$19,4,FALSE)</f>
        <v>A - PROBABILMENTE INFLUENTI</v>
      </c>
      <c r="N6" s="63"/>
      <c r="O6" s="63"/>
      <c r="P6" s="57"/>
    </row>
    <row r="7" spans="1:16" ht="26.25" x14ac:dyDescent="0.25">
      <c r="A7" s="64"/>
      <c r="B7" s="54" t="s">
        <v>95</v>
      </c>
      <c r="C7" s="65">
        <f>HLOOKUP(C6,[1]Matrice!$D$2:$O$3,2,FALSE)</f>
        <v>0.5</v>
      </c>
      <c r="D7" s="65">
        <f>HLOOKUP(D6,[1]Matrice!$D$4:$O$5,2,FALSE)*$D$2</f>
        <v>0.25</v>
      </c>
      <c r="E7" s="65">
        <f>HLOOKUP(E6,[1]Matrice!$D$6:$O$7,2,FALSE)</f>
        <v>1</v>
      </c>
      <c r="F7" s="65">
        <f>HLOOKUP(F6,[1]Matrice!$D$8:$O$9,2,FALSE)</f>
        <v>0.75</v>
      </c>
      <c r="G7" s="65">
        <f>HLOOKUP(G6,[1]Matrice!$D$10:$O$11,2,FALSE)</f>
        <v>0</v>
      </c>
      <c r="H7" s="65">
        <f>HLOOKUP(H6,[1]Matrice!$D$12:$O$14,2,FALSE)</f>
        <v>0.25</v>
      </c>
      <c r="I7" s="65">
        <f>HLOOKUP(I6,[1]Matrice!$D$15:$O$16,2,FALSE)</f>
        <v>0.5</v>
      </c>
      <c r="J7" s="65"/>
      <c r="K7" s="65">
        <f>HLOOKUP(K6,[1]Matrice!$D$17:$O$18,2,FALSE)</f>
        <v>0.75</v>
      </c>
      <c r="L7" s="65">
        <f>HLOOKUP(L6,[1]Matrice!$D$19:$O$20,2,FALSE)</f>
        <v>0.75</v>
      </c>
      <c r="M7" s="65">
        <f>HLOOKUP(M6,[1]Matrice!$D$21:$O$22,2,FALSE)</f>
        <v>0.5</v>
      </c>
      <c r="N7" s="66"/>
      <c r="O7" s="66"/>
      <c r="P7" s="57">
        <f>C7*$C$2+D7*$D$2+E7*$E$2+F7*$F$2+G7*$G$2+H7*$H$2+I7*$I$2+K7*$K$2+L7*$L$2+M7*$M$2</f>
        <v>5</v>
      </c>
    </row>
    <row r="8" spans="1:16" ht="157.5" customHeight="1" x14ac:dyDescent="0.25">
      <c r="A8" s="60" t="s">
        <v>98</v>
      </c>
      <c r="B8" s="61"/>
      <c r="C8" s="62" t="s">
        <v>4</v>
      </c>
      <c r="D8" s="62" t="s">
        <v>41</v>
      </c>
      <c r="E8" s="62" t="s">
        <v>44</v>
      </c>
      <c r="F8" s="62" t="s">
        <v>13</v>
      </c>
      <c r="G8" s="62" t="s">
        <v>99</v>
      </c>
      <c r="H8" s="62" t="s">
        <v>92</v>
      </c>
      <c r="I8" s="62" t="s">
        <v>23</v>
      </c>
      <c r="J8" s="62" t="s">
        <v>100</v>
      </c>
      <c r="K8" s="62" t="str">
        <f>VLOOKUP(J8,[1]Matrice!$U$15:$X$19,2,FALSE)</f>
        <v>B - LIMI ARGILLOSI E ARGILLE LIMOSE/ARGILLE LIMOSE E LIMI ARGILLOSI</v>
      </c>
      <c r="L8" s="62" t="str">
        <f>VLOOKUP(J8,[1]Matrice!$U$15:$X$19,3,FALSE)</f>
        <v>A - SIGNIFICATIVAM. INFLUENTE</v>
      </c>
      <c r="M8" s="62" t="str">
        <f>VLOOKUP(J8,[1]Matrice!$U$15:$X$19,4,FALSE)</f>
        <v>A - PROBABILMENTE INFLUENTI</v>
      </c>
      <c r="N8" s="63"/>
      <c r="O8" s="63"/>
      <c r="P8" s="57"/>
    </row>
    <row r="9" spans="1:16" ht="26.25" x14ac:dyDescent="0.25">
      <c r="A9" s="64"/>
      <c r="B9" s="54" t="s">
        <v>95</v>
      </c>
      <c r="C9" s="65">
        <f>HLOOKUP(C8,[1]Matrice!$D$2:$O$3,2,FALSE)</f>
        <v>0.75</v>
      </c>
      <c r="D9" s="65">
        <f>HLOOKUP(D8,[1]Matrice!$D$4:$O$5,2,FALSE)*$D$2</f>
        <v>1</v>
      </c>
      <c r="E9" s="65">
        <f>HLOOKUP(E8,[1]Matrice!$D$6:$O$7,2,FALSE)</f>
        <v>0.75</v>
      </c>
      <c r="F9" s="65">
        <f>HLOOKUP(F8,[1]Matrice!$D$8:$O$9,2,FALSE)</f>
        <v>0.75</v>
      </c>
      <c r="G9" s="65">
        <f>HLOOKUP(G8,[1]Matrice!$D$10:$O$11,2,FALSE)</f>
        <v>0.5</v>
      </c>
      <c r="H9" s="65">
        <f>HLOOKUP(H8,[1]Matrice!$D$12:$O$14,2,FALSE)</f>
        <v>0.25</v>
      </c>
      <c r="I9" s="65">
        <f>HLOOKUP(I8,[1]Matrice!$D$15:$O$16,2,FALSE)</f>
        <v>0.75</v>
      </c>
      <c r="J9" s="65"/>
      <c r="K9" s="65">
        <f>HLOOKUP(K8,[1]Matrice!$D$17:$O$18,2,FALSE)</f>
        <v>0.75</v>
      </c>
      <c r="L9" s="65">
        <f>HLOOKUP(L8,[1]Matrice!$D$19:$O$20,2,FALSE)</f>
        <v>0.5</v>
      </c>
      <c r="M9" s="65">
        <f>HLOOKUP(M8,[1]Matrice!$D$21:$O$22,2,FALSE)</f>
        <v>0.5</v>
      </c>
      <c r="N9" s="66"/>
      <c r="O9" s="66"/>
      <c r="P9" s="57">
        <f>C9*$C$2+D9*$D$2+E9*$E$2+F9*$F$2+G9*$G$2+H9*$H$2+I9*$I$2+K9*$K$2+L9*$L$2+M9*$M$2</f>
        <v>6.125</v>
      </c>
    </row>
    <row r="10" spans="1:16" ht="157.5" customHeight="1" x14ac:dyDescent="0.25">
      <c r="A10" s="60" t="s">
        <v>101</v>
      </c>
      <c r="B10" s="61"/>
      <c r="C10" s="62" t="s">
        <v>4</v>
      </c>
      <c r="D10" s="62" t="s">
        <v>41</v>
      </c>
      <c r="E10" s="62" t="s">
        <v>44</v>
      </c>
      <c r="F10" s="62" t="s">
        <v>13</v>
      </c>
      <c r="G10" s="62" t="s">
        <v>99</v>
      </c>
      <c r="H10" s="62" t="s">
        <v>92</v>
      </c>
      <c r="I10" s="62" t="s">
        <v>23</v>
      </c>
      <c r="J10" s="62" t="s">
        <v>100</v>
      </c>
      <c r="K10" s="62" t="str">
        <f>VLOOKUP(J10,[1]Matrice!$U$15:$X$19,2,FALSE)</f>
        <v>B - LIMI ARGILLOSI E ARGILLE LIMOSE/ARGILLE LIMOSE E LIMI ARGILLOSI</v>
      </c>
      <c r="L10" s="62" t="str">
        <f>VLOOKUP(J10,[1]Matrice!$U$15:$X$19,3,FALSE)</f>
        <v>A - SIGNIFICATIVAM. INFLUENTE</v>
      </c>
      <c r="M10" s="62" t="str">
        <f>VLOOKUP(J10,[1]Matrice!$U$15:$X$19,4,FALSE)</f>
        <v>A - PROBABILMENTE INFLUENTI</v>
      </c>
      <c r="N10" s="63"/>
      <c r="O10" s="63"/>
      <c r="P10" s="57"/>
    </row>
    <row r="11" spans="1:16" ht="26.25" x14ac:dyDescent="0.25">
      <c r="A11" s="64"/>
      <c r="B11" s="54" t="s">
        <v>95</v>
      </c>
      <c r="C11" s="65">
        <f>HLOOKUP(C10,[1]Matrice!$D$2:$O$3,2,FALSE)</f>
        <v>0.75</v>
      </c>
      <c r="D11" s="65">
        <f>HLOOKUP(D10,[1]Matrice!$D$4:$O$5,2,FALSE)*$D$2</f>
        <v>1</v>
      </c>
      <c r="E11" s="65">
        <f>HLOOKUP(E10,[1]Matrice!$D$6:$O$7,2,FALSE)</f>
        <v>0.75</v>
      </c>
      <c r="F11" s="65">
        <f>HLOOKUP(F10,[1]Matrice!$D$8:$O$9,2,FALSE)</f>
        <v>0.75</v>
      </c>
      <c r="G11" s="65">
        <f>HLOOKUP(G10,[1]Matrice!$D$10:$O$11,2,FALSE)</f>
        <v>0.5</v>
      </c>
      <c r="H11" s="65">
        <f>HLOOKUP(H10,[1]Matrice!$D$12:$O$14,2,FALSE)</f>
        <v>0.25</v>
      </c>
      <c r="I11" s="65">
        <f>HLOOKUP(I10,[1]Matrice!$D$15:$O$16,2,FALSE)</f>
        <v>0.75</v>
      </c>
      <c r="J11" s="65"/>
      <c r="K11" s="65">
        <f>HLOOKUP(K10,[1]Matrice!$D$17:$O$18,2,FALSE)</f>
        <v>0.75</v>
      </c>
      <c r="L11" s="65">
        <f>HLOOKUP(L10,[1]Matrice!$D$19:$O$20,2,FALSE)</f>
        <v>0.5</v>
      </c>
      <c r="M11" s="65">
        <f>HLOOKUP(M10,[1]Matrice!$D$21:$O$22,2,FALSE)</f>
        <v>0.5</v>
      </c>
      <c r="N11" s="66"/>
      <c r="O11" s="66"/>
      <c r="P11" s="57">
        <f>C11*$C$2+D11*$D$2+E11*$E$2+F11*$F$2+G11*$G$2+H11*$H$2+I11*$I$2+K11*$K$2+L11*$L$2+M11*$M$2</f>
        <v>6.125</v>
      </c>
    </row>
    <row r="12" spans="1:16" ht="157.5" customHeight="1" x14ac:dyDescent="0.25">
      <c r="A12" s="60" t="s">
        <v>102</v>
      </c>
      <c r="B12" s="61"/>
      <c r="C12" s="62" t="s">
        <v>4</v>
      </c>
      <c r="D12" s="62" t="s">
        <v>41</v>
      </c>
      <c r="E12" s="62" t="s">
        <v>43</v>
      </c>
      <c r="F12" s="62" t="s">
        <v>13</v>
      </c>
      <c r="G12" s="62" t="s">
        <v>99</v>
      </c>
      <c r="H12" s="62" t="s">
        <v>92</v>
      </c>
      <c r="I12" s="62" t="s">
        <v>23</v>
      </c>
      <c r="J12" s="62" t="s">
        <v>100</v>
      </c>
      <c r="K12" s="62" t="str">
        <f>VLOOKUP(J12,[1]Matrice!$U$15:$X$19,2,FALSE)</f>
        <v>B - LIMI ARGILLOSI E ARGILLE LIMOSE/ARGILLE LIMOSE E LIMI ARGILLOSI</v>
      </c>
      <c r="L12" s="62" t="str">
        <f>VLOOKUP(J12,[1]Matrice!$U$15:$X$19,3,FALSE)</f>
        <v>A - SIGNIFICATIVAM. INFLUENTE</v>
      </c>
      <c r="M12" s="62" t="str">
        <f>VLOOKUP(J12,[1]Matrice!$U$15:$X$19,4,FALSE)</f>
        <v>A - PROBABILMENTE INFLUENTI</v>
      </c>
      <c r="N12" s="63"/>
      <c r="O12" s="63"/>
      <c r="P12" s="57"/>
    </row>
    <row r="13" spans="1:16" ht="26.25" x14ac:dyDescent="0.25">
      <c r="A13" s="64"/>
      <c r="B13" s="54" t="s">
        <v>95</v>
      </c>
      <c r="C13" s="65">
        <f>HLOOKUP(C12,[1]Matrice!$D$2:$O$3,2,FALSE)</f>
        <v>0.75</v>
      </c>
      <c r="D13" s="65">
        <f>HLOOKUP(D12,[1]Matrice!$D$4:$O$5,2,FALSE)*$D$2</f>
        <v>1</v>
      </c>
      <c r="E13" s="65">
        <f>HLOOKUP(E12,[1]Matrice!$D$6:$O$7,2,FALSE)</f>
        <v>0.5</v>
      </c>
      <c r="F13" s="65">
        <f>HLOOKUP(F12,[1]Matrice!$D$8:$O$9,2,FALSE)</f>
        <v>0.75</v>
      </c>
      <c r="G13" s="65">
        <f>HLOOKUP(G12,[1]Matrice!$D$10:$O$11,2,FALSE)</f>
        <v>0.5</v>
      </c>
      <c r="H13" s="65">
        <f>HLOOKUP(H12,[1]Matrice!$D$12:$O$14,2,FALSE)</f>
        <v>0.25</v>
      </c>
      <c r="I13" s="65">
        <f>HLOOKUP(I12,[1]Matrice!$D$15:$O$16,2,FALSE)</f>
        <v>0.75</v>
      </c>
      <c r="J13" s="65"/>
      <c r="K13" s="65">
        <f>HLOOKUP(K12,[1]Matrice!$D$17:$O$18,2,FALSE)</f>
        <v>0.75</v>
      </c>
      <c r="L13" s="65">
        <f>HLOOKUP(L12,[1]Matrice!$D$19:$O$20,2,FALSE)</f>
        <v>0.5</v>
      </c>
      <c r="M13" s="65">
        <f>HLOOKUP(M12,[1]Matrice!$D$21:$O$22,2,FALSE)</f>
        <v>0.5</v>
      </c>
      <c r="N13" s="66"/>
      <c r="O13" s="66"/>
      <c r="P13" s="57">
        <f>C13*$C$2+D13*$D$2+E13*$E$2+F13*$F$2+G13*$G$2+H13*$H$2+I13*$I$2+K13*$K$2+L13*$L$2+M13*$M$2</f>
        <v>6</v>
      </c>
    </row>
    <row r="14" spans="1:16" ht="157.5" customHeight="1" x14ac:dyDescent="0.25">
      <c r="A14" s="60" t="s">
        <v>103</v>
      </c>
      <c r="B14" s="61"/>
      <c r="C14" s="62" t="s">
        <v>4</v>
      </c>
      <c r="D14" s="62" t="s">
        <v>41</v>
      </c>
      <c r="E14" s="62" t="s">
        <v>44</v>
      </c>
      <c r="F14" s="62" t="s">
        <v>13</v>
      </c>
      <c r="G14" s="62" t="s">
        <v>99</v>
      </c>
      <c r="H14" s="62" t="s">
        <v>92</v>
      </c>
      <c r="I14" s="62" t="s">
        <v>23</v>
      </c>
      <c r="J14" s="62" t="s">
        <v>100</v>
      </c>
      <c r="K14" s="62" t="str">
        <f>VLOOKUP(J14,[1]Matrice!$U$15:$X$19,2,FALSE)</f>
        <v>B - LIMI ARGILLOSI E ARGILLE LIMOSE/ARGILLE LIMOSE E LIMI ARGILLOSI</v>
      </c>
      <c r="L14" s="62" t="str">
        <f>VLOOKUP(J14,[1]Matrice!$U$15:$X$19,3,FALSE)</f>
        <v>A - SIGNIFICATIVAM. INFLUENTE</v>
      </c>
      <c r="M14" s="62" t="str">
        <f>VLOOKUP(J14,[1]Matrice!$U$15:$X$19,4,FALSE)</f>
        <v>A - PROBABILMENTE INFLUENTI</v>
      </c>
      <c r="N14" s="63"/>
      <c r="O14" s="63"/>
      <c r="P14" s="57"/>
    </row>
    <row r="15" spans="1:16" ht="26.25" x14ac:dyDescent="0.25">
      <c r="A15" s="64"/>
      <c r="B15" s="54" t="s">
        <v>95</v>
      </c>
      <c r="C15" s="65">
        <f>HLOOKUP(C14,[1]Matrice!$D$2:$O$3,2,FALSE)</f>
        <v>0.75</v>
      </c>
      <c r="D15" s="65">
        <f>HLOOKUP(D14,[1]Matrice!$D$4:$O$5,2,FALSE)</f>
        <v>1</v>
      </c>
      <c r="E15" s="65">
        <f>HLOOKUP(E14,[1]Matrice!$D$6:$O$7,2,FALSE)</f>
        <v>0.75</v>
      </c>
      <c r="F15" s="65">
        <f>HLOOKUP(F14,[1]Matrice!$D$8:$O$9,2,FALSE)</f>
        <v>0.75</v>
      </c>
      <c r="G15" s="65">
        <f>HLOOKUP(G14,[1]Matrice!$D$10:$O$11,2,FALSE)</f>
        <v>0.5</v>
      </c>
      <c r="H15" s="65">
        <f>HLOOKUP(H14,[1]Matrice!$D$12:$O$14,2,FALSE)</f>
        <v>0.25</v>
      </c>
      <c r="I15" s="65">
        <f>HLOOKUP(I14,[1]Matrice!$D$15:$O$16,2,FALSE)</f>
        <v>0.75</v>
      </c>
      <c r="J15" s="65"/>
      <c r="K15" s="65">
        <f>HLOOKUP(K14,[1]Matrice!$D$17:$O$18,2,FALSE)</f>
        <v>0.75</v>
      </c>
      <c r="L15" s="65">
        <f>HLOOKUP(L14,[1]Matrice!$D$19:$O$20,2,FALSE)</f>
        <v>0.5</v>
      </c>
      <c r="M15" s="65">
        <f>HLOOKUP(M14,[1]Matrice!$D$21:$O$22,2,FALSE)</f>
        <v>0.5</v>
      </c>
      <c r="N15" s="66"/>
      <c r="O15" s="66"/>
      <c r="P15" s="57">
        <f>C15*$C$2+D15*$D$2+E15*$E$2+F15*$F$2+G15*$G$2+H15*$H$2+I15*$I$2+K15*$K$2+L15*$L$2+M15*$M$2</f>
        <v>6.125</v>
      </c>
    </row>
    <row r="16" spans="1:16" ht="157.5" customHeight="1" x14ac:dyDescent="0.25">
      <c r="A16" s="60" t="s">
        <v>104</v>
      </c>
      <c r="B16" s="61"/>
      <c r="C16" s="62" t="s">
        <v>4</v>
      </c>
      <c r="D16" s="62" t="s">
        <v>41</v>
      </c>
      <c r="E16" s="62" t="s">
        <v>44</v>
      </c>
      <c r="F16" s="62" t="s">
        <v>13</v>
      </c>
      <c r="G16" s="62" t="s">
        <v>99</v>
      </c>
      <c r="H16" s="62" t="s">
        <v>92</v>
      </c>
      <c r="I16" s="62" t="s">
        <v>23</v>
      </c>
      <c r="J16" s="62" t="s">
        <v>100</v>
      </c>
      <c r="K16" s="62" t="str">
        <f>VLOOKUP(J16,[1]Matrice!$U$15:$X$19,2,FALSE)</f>
        <v>B - LIMI ARGILLOSI E ARGILLE LIMOSE/ARGILLE LIMOSE E LIMI ARGILLOSI</v>
      </c>
      <c r="L16" s="62" t="str">
        <f>VLOOKUP(J16,[1]Matrice!$U$15:$X$19,3,FALSE)</f>
        <v>A - SIGNIFICATIVAM. INFLUENTE</v>
      </c>
      <c r="M16" s="62" t="str">
        <f>VLOOKUP(J16,[1]Matrice!$U$15:$X$19,4,FALSE)</f>
        <v>A - PROBABILMENTE INFLUENTI</v>
      </c>
      <c r="N16" s="63"/>
      <c r="O16" s="63"/>
      <c r="P16" s="57"/>
    </row>
    <row r="17" spans="1:16" ht="26.25" x14ac:dyDescent="0.25">
      <c r="A17" s="67"/>
      <c r="B17" s="54" t="s">
        <v>95</v>
      </c>
      <c r="C17" s="65">
        <f>HLOOKUP(C16,[1]Matrice!$D$2:$O$3,2,FALSE)</f>
        <v>0.75</v>
      </c>
      <c r="D17" s="65">
        <f>HLOOKUP(D16,[1]Matrice!$D$4:$O$5,2,FALSE)*$D$2</f>
        <v>1</v>
      </c>
      <c r="E17" s="65">
        <f>HLOOKUP(E16,[1]Matrice!$D$6:$O$7,2,FALSE)</f>
        <v>0.75</v>
      </c>
      <c r="F17" s="65">
        <f>HLOOKUP(F16,[1]Matrice!$D$8:$O$9,2,FALSE)</f>
        <v>0.75</v>
      </c>
      <c r="G17" s="65">
        <f>HLOOKUP(G16,[1]Matrice!$D$10:$O$11,2,FALSE)</f>
        <v>0.5</v>
      </c>
      <c r="H17" s="65">
        <f>HLOOKUP(H16,[1]Matrice!$D$12:$O$14,2,FALSE)</f>
        <v>0.25</v>
      </c>
      <c r="I17" s="65">
        <f>HLOOKUP(I16,[1]Matrice!$D$15:$O$16,2,FALSE)</f>
        <v>0.75</v>
      </c>
      <c r="J17" s="65"/>
      <c r="K17" s="65">
        <f>HLOOKUP(K16,[1]Matrice!$D$17:$O$18,2,FALSE)</f>
        <v>0.75</v>
      </c>
      <c r="L17" s="65">
        <f>HLOOKUP(L16,[1]Matrice!$D$19:$O$20,2,FALSE)</f>
        <v>0.5</v>
      </c>
      <c r="M17" s="65">
        <f>HLOOKUP(M16,[1]Matrice!$D$21:$O$22,2,FALSE)</f>
        <v>0.5</v>
      </c>
      <c r="N17" s="66"/>
      <c r="O17" s="66"/>
      <c r="P17" s="57">
        <f>C17*$C$2+D17*$D$2+E17*$E$2+F17*$F$2+G17*$G$2+H17*$H$2+I17*$I$2+K17*$K$2+L17*$L$2+M17*$M$2</f>
        <v>6.125</v>
      </c>
    </row>
    <row r="18" spans="1:16" ht="110.25" customHeight="1" x14ac:dyDescent="0.25">
      <c r="A18" s="60" t="s">
        <v>105</v>
      </c>
      <c r="B18" s="61"/>
      <c r="C18" s="62" t="s">
        <v>3</v>
      </c>
      <c r="D18" s="62" t="s">
        <v>7</v>
      </c>
      <c r="E18" s="62" t="s">
        <v>44</v>
      </c>
      <c r="F18" s="62" t="s">
        <v>14</v>
      </c>
      <c r="G18" s="62" t="s">
        <v>15</v>
      </c>
      <c r="H18" s="62" t="s">
        <v>92</v>
      </c>
      <c r="I18" s="62" t="s">
        <v>22</v>
      </c>
      <c r="J18" s="62" t="s">
        <v>106</v>
      </c>
      <c r="K18" s="62" t="str">
        <f>VLOOKUP(J18,[1]Matrice!$U$15:$X$19,2,FALSE)</f>
        <v>B - RIPORTO/ARGILLE LIMOSE E LIMI ARGILLOSI</v>
      </c>
      <c r="L18" s="62" t="str">
        <f>VLOOKUP(J18,[1]Matrice!$U$15:$X$19,3,FALSE)</f>
        <v>INFLUENTE</v>
      </c>
      <c r="M18" s="62" t="str">
        <f>VLOOKUP(J18,[1]Matrice!$U$15:$X$19,4,FALSE)</f>
        <v>B - INFLUENTI</v>
      </c>
      <c r="N18" s="63"/>
      <c r="O18" s="63"/>
      <c r="P18" s="57"/>
    </row>
    <row r="19" spans="1:16" ht="26.25" x14ac:dyDescent="0.25">
      <c r="A19" s="67"/>
      <c r="B19" s="54" t="s">
        <v>95</v>
      </c>
      <c r="C19" s="65">
        <f>HLOOKUP(C18,[1]Matrice!$D$2:$O$3,2,FALSE)</f>
        <v>0.5</v>
      </c>
      <c r="D19" s="65">
        <f>HLOOKUP(D18,[1]Matrice!$D$4:$O$5,2,FALSE)*$D$2</f>
        <v>0.25</v>
      </c>
      <c r="E19" s="65">
        <f>HLOOKUP(E18,[1]Matrice!$D$6:$O$7,2,FALSE)</f>
        <v>0.75</v>
      </c>
      <c r="F19" s="65">
        <f>HLOOKUP(F18,[1]Matrice!$D$8:$O$9,2,FALSE)</f>
        <v>1</v>
      </c>
      <c r="G19" s="65">
        <f>HLOOKUP(G18,[1]Matrice!$D$10:$O$11,2,FALSE)</f>
        <v>0</v>
      </c>
      <c r="H19" s="65">
        <f>HLOOKUP(H18,[1]Matrice!$D$12:$O$14,2,FALSE)</f>
        <v>0.25</v>
      </c>
      <c r="I19" s="65">
        <f>HLOOKUP(I18,[1]Matrice!$D$15:$O$16,2,FALSE)</f>
        <v>0.5</v>
      </c>
      <c r="J19" s="65"/>
      <c r="K19" s="65">
        <f>HLOOKUP(K18,[1]Matrice!$D$17:$O$18,2,FALSE)</f>
        <v>1</v>
      </c>
      <c r="L19" s="65">
        <f>HLOOKUP(L18,[1]Matrice!$D$19:$O$20,2,FALSE)</f>
        <v>1</v>
      </c>
      <c r="M19" s="65">
        <f>HLOOKUP(M18,[1]Matrice!$D$21:$O$22,2,FALSE)</f>
        <v>1</v>
      </c>
      <c r="N19" s="66"/>
      <c r="O19" s="66"/>
      <c r="P19" s="57">
        <f>C19*$C$2+D19*$D$2+E19*$E$2+F19*$F$2+G19*$G$2+H19*$H$2+I19*$I$2+K19*$K$2+L19*$L$2+M19*$M$2</f>
        <v>6.3125</v>
      </c>
    </row>
    <row r="20" spans="1:16" ht="110.25" customHeight="1" x14ac:dyDescent="0.25">
      <c r="A20" s="60" t="s">
        <v>107</v>
      </c>
      <c r="B20" s="61"/>
      <c r="C20" s="62" t="s">
        <v>3</v>
      </c>
      <c r="D20" s="62" t="s">
        <v>7</v>
      </c>
      <c r="E20" s="62" t="s">
        <v>44</v>
      </c>
      <c r="F20" s="62" t="s">
        <v>13</v>
      </c>
      <c r="G20" s="62" t="s">
        <v>15</v>
      </c>
      <c r="H20" s="62" t="s">
        <v>92</v>
      </c>
      <c r="I20" s="62" t="s">
        <v>22</v>
      </c>
      <c r="J20" s="62" t="s">
        <v>93</v>
      </c>
      <c r="K20" s="62" t="s">
        <v>108</v>
      </c>
      <c r="L20" s="62" t="str">
        <f>VLOOKUP(J20,[1]Matrice!$U$15:$X$19,3,FALSE)</f>
        <v>B - SIGNIFICATIVAM. INFLUENTE</v>
      </c>
      <c r="M20" s="62" t="str">
        <f>VLOOKUP(J20,[1]Matrice!$U$15:$X$19,4,FALSE)</f>
        <v>A - PROBABILMENTE INFLUENTI</v>
      </c>
      <c r="N20" s="63"/>
      <c r="O20" s="63"/>
      <c r="P20" s="57"/>
    </row>
    <row r="21" spans="1:16" ht="26.25" x14ac:dyDescent="0.25">
      <c r="A21" s="67"/>
      <c r="B21" s="54" t="s">
        <v>95</v>
      </c>
      <c r="C21" s="65">
        <f>HLOOKUP(C20,[1]Matrice!$D$2:$O$3,2,FALSE)</f>
        <v>0.5</v>
      </c>
      <c r="D21" s="65">
        <f>HLOOKUP(D20,[1]Matrice!$D$4:$O$5,2,FALSE)*$D$2</f>
        <v>0.25</v>
      </c>
      <c r="E21" s="65">
        <f>HLOOKUP(E20,[1]Matrice!$D$6:$O$7,2,FALSE)</f>
        <v>0.75</v>
      </c>
      <c r="F21" s="65">
        <f>HLOOKUP(F20,[1]Matrice!$D$8:$O$9,2,FALSE)</f>
        <v>0.75</v>
      </c>
      <c r="G21" s="65">
        <f>HLOOKUP(G20,[1]Matrice!$D$10:$O$11,2,FALSE)</f>
        <v>0</v>
      </c>
      <c r="H21" s="65">
        <f>HLOOKUP(H20,[1]Matrice!$D$12:$O$14,2,FALSE)</f>
        <v>0.25</v>
      </c>
      <c r="I21" s="65">
        <f>HLOOKUP(I20,[1]Matrice!$D$15:$O$16,2,FALSE)</f>
        <v>0.5</v>
      </c>
      <c r="J21" s="65"/>
      <c r="K21" s="65">
        <f>HLOOKUP(K20,[1]Matrice!$D$17:$O$18,2,FALSE)</f>
        <v>1</v>
      </c>
      <c r="L21" s="65">
        <f>HLOOKUP(L20,[1]Matrice!$D$19:$O$20,2,FALSE)</f>
        <v>0.75</v>
      </c>
      <c r="M21" s="65">
        <f>HLOOKUP(M20,[1]Matrice!$D$21:$O$22,2,FALSE)</f>
        <v>0.5</v>
      </c>
      <c r="N21" s="66"/>
      <c r="O21" s="66"/>
      <c r="P21" s="57">
        <f>C21*$C$2+D21*$D$2+E21*$E$2+F21*$F$2+G21*$G$2+H21*$H$2+I21*$I$2+K21*$K$2+L21*$L$2+M21*$M$2</f>
        <v>5.125</v>
      </c>
    </row>
    <row r="22" spans="1:16" ht="110.25" customHeight="1" x14ac:dyDescent="0.25">
      <c r="A22" s="60" t="s">
        <v>109</v>
      </c>
      <c r="B22" s="61"/>
      <c r="C22" s="62" t="s">
        <v>3</v>
      </c>
      <c r="D22" s="62" t="s">
        <v>41</v>
      </c>
      <c r="E22" s="62" t="s">
        <v>42</v>
      </c>
      <c r="F22" s="62" t="s">
        <v>110</v>
      </c>
      <c r="G22" s="62" t="s">
        <v>15</v>
      </c>
      <c r="H22" s="62" t="s">
        <v>92</v>
      </c>
      <c r="I22" s="62" t="s">
        <v>22</v>
      </c>
      <c r="J22" s="62" t="s">
        <v>106</v>
      </c>
      <c r="K22" s="62" t="str">
        <f>VLOOKUP(J22,[1]Matrice!$U$15:$X$19,2,FALSE)</f>
        <v>B - RIPORTO/ARGILLE LIMOSE E LIMI ARGILLOSI</v>
      </c>
      <c r="L22" s="62" t="str">
        <f>VLOOKUP(J22,[1]Matrice!$U$15:$X$19,3,FALSE)</f>
        <v>INFLUENTE</v>
      </c>
      <c r="M22" s="62" t="str">
        <f>VLOOKUP(J22,[1]Matrice!$U$15:$X$19,4,FALSE)</f>
        <v>B - INFLUENTI</v>
      </c>
      <c r="N22" s="63"/>
      <c r="O22" s="63"/>
      <c r="P22" s="57"/>
    </row>
    <row r="23" spans="1:16" ht="26.25" x14ac:dyDescent="0.25">
      <c r="A23" s="67"/>
      <c r="B23" s="54" t="s">
        <v>95</v>
      </c>
      <c r="C23" s="65">
        <f>HLOOKUP(C22,[1]Matrice!$D$2:$O$3,2,FALSE)</f>
        <v>0.5</v>
      </c>
      <c r="D23" s="65">
        <f>HLOOKUP(D22,[1]Matrice!$D$4:$O$5,2,FALSE)*$D$2</f>
        <v>1</v>
      </c>
      <c r="E23" s="65">
        <f>HLOOKUP(E22,[1]Matrice!$D$6:$O$7,2,FALSE)</f>
        <v>0.25</v>
      </c>
      <c r="F23" s="65">
        <f>HLOOKUP(F22,[1]Matrice!$D$8:$O$9,2,FALSE)</f>
        <v>0.25</v>
      </c>
      <c r="G23" s="65">
        <f>HLOOKUP(G22,[1]Matrice!$D$10:$O$11,2,FALSE)</f>
        <v>0</v>
      </c>
      <c r="H23" s="65">
        <f>HLOOKUP(H22,[1]Matrice!$D$12:$O$14,2,FALSE)</f>
        <v>0.25</v>
      </c>
      <c r="I23" s="65">
        <f>HLOOKUP(I22,[1]Matrice!$D$15:$O$16,2,FALSE)</f>
        <v>0.5</v>
      </c>
      <c r="J23" s="65"/>
      <c r="K23" s="65">
        <f>HLOOKUP(K22,[1]Matrice!$D$17:$O$18,2,FALSE)</f>
        <v>1</v>
      </c>
      <c r="L23" s="65">
        <f>HLOOKUP(L22,[1]Matrice!$D$19:$O$20,2,FALSE)</f>
        <v>1</v>
      </c>
      <c r="M23" s="65">
        <f>HLOOKUP(M22,[1]Matrice!$D$21:$O$22,2,FALSE)</f>
        <v>1</v>
      </c>
      <c r="N23" s="66"/>
      <c r="O23" s="66"/>
      <c r="P23" s="57">
        <f>C23*$C$2+D23*$D$2+E23*$E$2+F23*$F$2+G23*$G$2+H23*$H$2+I23*$I$2+K23*$K$2+L23*$L$2+M23*$M$2</f>
        <v>5.5</v>
      </c>
    </row>
    <row r="24" spans="1:16" ht="110.25" customHeight="1" x14ac:dyDescent="0.25">
      <c r="A24" s="60" t="s">
        <v>111</v>
      </c>
      <c r="B24" s="61"/>
      <c r="C24" s="62" t="s">
        <v>3</v>
      </c>
      <c r="D24" s="62" t="s">
        <v>7</v>
      </c>
      <c r="E24" s="62" t="s">
        <v>44</v>
      </c>
      <c r="F24" s="62" t="s">
        <v>14</v>
      </c>
      <c r="G24" s="62" t="s">
        <v>15</v>
      </c>
      <c r="H24" s="62" t="s">
        <v>92</v>
      </c>
      <c r="I24" s="62" t="s">
        <v>22</v>
      </c>
      <c r="J24" s="62" t="s">
        <v>106</v>
      </c>
      <c r="K24" s="62" t="str">
        <f>VLOOKUP(J24,[1]Matrice!$U$15:$X$19,2,FALSE)</f>
        <v>B - RIPORTO/ARGILLE LIMOSE E LIMI ARGILLOSI</v>
      </c>
      <c r="L24" s="62" t="str">
        <f>VLOOKUP(J24,[1]Matrice!$U$15:$X$19,3,FALSE)</f>
        <v>INFLUENTE</v>
      </c>
      <c r="M24" s="62" t="str">
        <f>VLOOKUP(J24,[1]Matrice!$U$15:$X$19,4,FALSE)</f>
        <v>B - INFLUENTI</v>
      </c>
      <c r="N24" s="63"/>
      <c r="O24" s="63"/>
      <c r="P24" s="57"/>
    </row>
    <row r="25" spans="1:16" ht="26.25" x14ac:dyDescent="0.25">
      <c r="A25" s="67"/>
      <c r="B25" s="54" t="s">
        <v>95</v>
      </c>
      <c r="C25" s="65">
        <f>HLOOKUP(C24,[1]Matrice!$D$2:$O$3,2,FALSE)</f>
        <v>0.5</v>
      </c>
      <c r="D25" s="65">
        <f>HLOOKUP(D24,[1]Matrice!$D$4:$O$5,2,FALSE)*$D$2</f>
        <v>0.25</v>
      </c>
      <c r="E25" s="65">
        <f>HLOOKUP(E24,[1]Matrice!$D$6:$O$7,2,FALSE)</f>
        <v>0.75</v>
      </c>
      <c r="F25" s="65">
        <f>HLOOKUP(F24,[1]Matrice!$D$8:$O$9,2,FALSE)</f>
        <v>1</v>
      </c>
      <c r="G25" s="65">
        <f>HLOOKUP(G24,[1]Matrice!$D$10:$O$11,2,FALSE)</f>
        <v>0</v>
      </c>
      <c r="H25" s="65">
        <f>HLOOKUP(H24,[1]Matrice!$D$12:$O$14,2,FALSE)</f>
        <v>0.25</v>
      </c>
      <c r="I25" s="65">
        <f>HLOOKUP(I24,[1]Matrice!$D$15:$O$16,2,FALSE)</f>
        <v>0.5</v>
      </c>
      <c r="J25" s="65"/>
      <c r="K25" s="65">
        <f>HLOOKUP(K24,[1]Matrice!$D$17:$O$18,2,FALSE)</f>
        <v>1</v>
      </c>
      <c r="L25" s="65">
        <f>HLOOKUP(L24,[1]Matrice!$D$19:$O$20,2,FALSE)</f>
        <v>1</v>
      </c>
      <c r="M25" s="65">
        <f>HLOOKUP(M24,[1]Matrice!$D$21:$O$22,2,FALSE)</f>
        <v>1</v>
      </c>
      <c r="N25" s="66"/>
      <c r="O25" s="66"/>
      <c r="P25" s="57">
        <f>C25*$C$2+D25*$D$2+E25*$E$2+F25*$F$2+G25*$G$2+H25*$H$2+I25*$I$2+K25*$K$2+L25*$L$2+M25*$M$2</f>
        <v>6.3125</v>
      </c>
    </row>
    <row r="26" spans="1:16" ht="126" customHeight="1" x14ac:dyDescent="0.25">
      <c r="A26" s="60" t="s">
        <v>112</v>
      </c>
      <c r="B26" s="61"/>
      <c r="C26" s="62" t="s">
        <v>3</v>
      </c>
      <c r="D26" s="62" t="s">
        <v>7</v>
      </c>
      <c r="E26" s="62" t="s">
        <v>9</v>
      </c>
      <c r="F26" s="62" t="s">
        <v>13</v>
      </c>
      <c r="G26" s="62" t="s">
        <v>99</v>
      </c>
      <c r="H26" s="62" t="s">
        <v>92</v>
      </c>
      <c r="I26" s="62" t="s">
        <v>22</v>
      </c>
      <c r="J26" s="62" t="s">
        <v>106</v>
      </c>
      <c r="K26" s="62" t="str">
        <f>VLOOKUP(J26,[1]Matrice!$U$15:$X$19,2,FALSE)</f>
        <v>B - RIPORTO/ARGILLE LIMOSE E LIMI ARGILLOSI</v>
      </c>
      <c r="L26" s="62" t="str">
        <f>VLOOKUP(J26,[1]Matrice!$U$15:$X$19,3,FALSE)</f>
        <v>INFLUENTE</v>
      </c>
      <c r="M26" s="62" t="str">
        <f>VLOOKUP(J26,[1]Matrice!$U$15:$X$19,4,FALSE)</f>
        <v>B - INFLUENTI</v>
      </c>
      <c r="N26" s="63"/>
      <c r="O26" s="63"/>
      <c r="P26" s="57"/>
    </row>
    <row r="27" spans="1:16" ht="26.25" x14ac:dyDescent="0.25">
      <c r="A27" s="67"/>
      <c r="B27" s="54" t="s">
        <v>95</v>
      </c>
      <c r="C27" s="65">
        <f>HLOOKUP(C26,[1]Matrice!$D$2:$O$3,2,FALSE)</f>
        <v>0.5</v>
      </c>
      <c r="D27" s="65">
        <f>HLOOKUP(D26,[1]Matrice!$D$4:$O$5,2,FALSE)*$D$2</f>
        <v>0.25</v>
      </c>
      <c r="E27" s="65">
        <f>HLOOKUP(E26,[1]Matrice!$D$6:$O$7,2,FALSE)</f>
        <v>1</v>
      </c>
      <c r="F27" s="65">
        <f>HLOOKUP(F26,[1]Matrice!$D$8:$O$9,2,FALSE)</f>
        <v>0.75</v>
      </c>
      <c r="G27" s="65">
        <f>HLOOKUP(G26,[1]Matrice!$D$10:$O$11,2,FALSE)</f>
        <v>0.5</v>
      </c>
      <c r="H27" s="65">
        <f>HLOOKUP(H26,[1]Matrice!$D$12:$O$14,2,FALSE)</f>
        <v>0.25</v>
      </c>
      <c r="I27" s="65">
        <f>HLOOKUP(I26,[1]Matrice!$D$15:$O$16,2,FALSE)</f>
        <v>0.5</v>
      </c>
      <c r="J27" s="65"/>
      <c r="K27" s="65">
        <f>HLOOKUP(K26,[1]Matrice!$D$17:$O$18,2,FALSE)</f>
        <v>1</v>
      </c>
      <c r="L27" s="65">
        <f>HLOOKUP(L26,[1]Matrice!$D$19:$O$20,2,FALSE)</f>
        <v>1</v>
      </c>
      <c r="M27" s="65">
        <f>HLOOKUP(M26,[1]Matrice!$D$21:$O$22,2,FALSE)</f>
        <v>1</v>
      </c>
      <c r="N27" s="66"/>
      <c r="O27" s="66"/>
      <c r="P27" s="57">
        <f>C27*$C$2+D27*$D$2+E27*$E$2+F27*$F$2+G27*$G$2+H27*$H$2+I27*$I$2+K27*$K$2+L27*$L$2+M27*$M$2</f>
        <v>6.5</v>
      </c>
    </row>
    <row r="28" spans="1:16" ht="126" customHeight="1" x14ac:dyDescent="0.25">
      <c r="A28" s="60" t="s">
        <v>113</v>
      </c>
      <c r="B28" s="61"/>
      <c r="C28" s="62" t="s">
        <v>3</v>
      </c>
      <c r="D28" s="62" t="s">
        <v>7</v>
      </c>
      <c r="E28" s="62" t="s">
        <v>44</v>
      </c>
      <c r="F28" s="62" t="s">
        <v>13</v>
      </c>
      <c r="G28" s="62" t="s">
        <v>99</v>
      </c>
      <c r="H28" s="62" t="s">
        <v>92</v>
      </c>
      <c r="I28" s="62" t="s">
        <v>22</v>
      </c>
      <c r="J28" s="62" t="s">
        <v>106</v>
      </c>
      <c r="K28" s="62" t="str">
        <f>VLOOKUP(J28,[1]Matrice!$U$15:$X$19,2,FALSE)</f>
        <v>B - RIPORTO/ARGILLE LIMOSE E LIMI ARGILLOSI</v>
      </c>
      <c r="L28" s="62" t="str">
        <f>VLOOKUP(J28,[1]Matrice!$U$15:$X$19,3,FALSE)</f>
        <v>INFLUENTE</v>
      </c>
      <c r="M28" s="62" t="str">
        <f>VLOOKUP(J28,[1]Matrice!$U$15:$X$19,4,FALSE)</f>
        <v>B - INFLUENTI</v>
      </c>
      <c r="N28" s="63"/>
      <c r="O28" s="63"/>
      <c r="P28" s="57"/>
    </row>
    <row r="29" spans="1:16" ht="26.25" x14ac:dyDescent="0.25">
      <c r="A29" s="67"/>
      <c r="B29" s="54" t="s">
        <v>95</v>
      </c>
      <c r="C29" s="65">
        <f>HLOOKUP(C28,[1]Matrice!$D$2:$O$3,2,FALSE)</f>
        <v>0.5</v>
      </c>
      <c r="D29" s="65">
        <f>HLOOKUP(D28,[1]Matrice!$D$4:$O$5,2,FALSE)*$D$2</f>
        <v>0.25</v>
      </c>
      <c r="E29" s="65">
        <f>HLOOKUP(E28,[1]Matrice!$D$6:$O$7,2,FALSE)</f>
        <v>0.75</v>
      </c>
      <c r="F29" s="65">
        <f>HLOOKUP(F28,[1]Matrice!$D$8:$O$9,2,FALSE)</f>
        <v>0.75</v>
      </c>
      <c r="G29" s="65">
        <f>HLOOKUP(G28,[1]Matrice!$D$10:$O$11,2,FALSE)</f>
        <v>0.5</v>
      </c>
      <c r="H29" s="65">
        <f>HLOOKUP(H28,[1]Matrice!$D$12:$O$14,2,FALSE)</f>
        <v>0.25</v>
      </c>
      <c r="I29" s="65">
        <f>HLOOKUP(I28,[1]Matrice!$D$15:$O$16,2,FALSE)</f>
        <v>0.5</v>
      </c>
      <c r="J29" s="65"/>
      <c r="K29" s="65">
        <f>HLOOKUP(K28,[1]Matrice!$D$17:$O$18,2,FALSE)</f>
        <v>1</v>
      </c>
      <c r="L29" s="65">
        <f>HLOOKUP(L28,[1]Matrice!$D$19:$O$20,2,FALSE)</f>
        <v>1</v>
      </c>
      <c r="M29" s="65">
        <f>HLOOKUP(M28,[1]Matrice!$D$21:$O$22,2,FALSE)</f>
        <v>1</v>
      </c>
      <c r="N29" s="66"/>
      <c r="O29" s="66"/>
      <c r="P29" s="57">
        <f>C29*$C$2+D29*$D$2+E29*$E$2+F29*$F$2+G29*$G$2+H29*$H$2+I29*$I$2+K29*$K$2+L29*$L$2+M29*$M$2</f>
        <v>6.375</v>
      </c>
    </row>
    <row r="30" spans="1:16" ht="126" customHeight="1" x14ac:dyDescent="0.25">
      <c r="A30" s="60" t="s">
        <v>114</v>
      </c>
      <c r="B30" s="61"/>
      <c r="C30" s="62" t="s">
        <v>3</v>
      </c>
      <c r="D30" s="62" t="s">
        <v>7</v>
      </c>
      <c r="E30" s="62" t="s">
        <v>9</v>
      </c>
      <c r="F30" s="62" t="s">
        <v>14</v>
      </c>
      <c r="G30" s="62" t="s">
        <v>99</v>
      </c>
      <c r="H30" s="62" t="s">
        <v>92</v>
      </c>
      <c r="I30" s="62" t="s">
        <v>22</v>
      </c>
      <c r="J30" s="62" t="s">
        <v>106</v>
      </c>
      <c r="K30" s="62" t="str">
        <f>VLOOKUP(J30,[1]Matrice!$U$15:$X$19,2,FALSE)</f>
        <v>B - RIPORTO/ARGILLE LIMOSE E LIMI ARGILLOSI</v>
      </c>
      <c r="L30" s="62" t="str">
        <f>VLOOKUP(J30,[1]Matrice!$U$15:$X$19,3,FALSE)</f>
        <v>INFLUENTE</v>
      </c>
      <c r="M30" s="62" t="str">
        <f>VLOOKUP(J30,[1]Matrice!$U$15:$X$19,4,FALSE)</f>
        <v>B - INFLUENTI</v>
      </c>
      <c r="N30" s="63"/>
      <c r="O30" s="63"/>
      <c r="P30" s="57"/>
    </row>
    <row r="31" spans="1:16" ht="26.25" x14ac:dyDescent="0.25">
      <c r="A31" s="67"/>
      <c r="B31" s="54" t="s">
        <v>95</v>
      </c>
      <c r="C31" s="65">
        <f>HLOOKUP(C30,[1]Matrice!$D$2:$O$3,2,FALSE)</f>
        <v>0.5</v>
      </c>
      <c r="D31" s="65">
        <f>HLOOKUP(D30,[1]Matrice!$D$4:$O$5,2,FALSE)*$D$2</f>
        <v>0.25</v>
      </c>
      <c r="E31" s="65">
        <f>HLOOKUP(E30,[1]Matrice!$D$6:$O$7,2,FALSE)</f>
        <v>1</v>
      </c>
      <c r="F31" s="65">
        <f>HLOOKUP(F30,[1]Matrice!$D$8:$O$9,2,FALSE)</f>
        <v>1</v>
      </c>
      <c r="G31" s="65">
        <f>HLOOKUP(G30,[1]Matrice!$D$10:$O$11,2,FALSE)</f>
        <v>0.5</v>
      </c>
      <c r="H31" s="65">
        <f>HLOOKUP(H30,[1]Matrice!$D$12:$O$14,2,FALSE)</f>
        <v>0.25</v>
      </c>
      <c r="I31" s="65">
        <f>HLOOKUP(I30,[1]Matrice!$D$15:$O$16,2,FALSE)</f>
        <v>0.5</v>
      </c>
      <c r="J31" s="65"/>
      <c r="K31" s="65">
        <f>HLOOKUP(K30,[1]Matrice!$D$17:$O$18,2,FALSE)</f>
        <v>1</v>
      </c>
      <c r="L31" s="65">
        <f>HLOOKUP(L30,[1]Matrice!$D$19:$O$20,2,FALSE)</f>
        <v>1</v>
      </c>
      <c r="M31" s="65">
        <f>HLOOKUP(M30,[1]Matrice!$D$21:$O$22,2,FALSE)</f>
        <v>1</v>
      </c>
      <c r="N31" s="66"/>
      <c r="O31" s="66"/>
      <c r="P31" s="57">
        <f>C31*$C$2+D31*$D$2+E31*$E$2+F31*$F$2+G31*$G$2+H31*$H$2+I31*$I$2+K31*$K$2+L31*$L$2+M31*$M$2</f>
        <v>6.9375</v>
      </c>
    </row>
    <row r="32" spans="1:16" ht="126" customHeight="1" x14ac:dyDescent="0.25">
      <c r="A32" s="60" t="s">
        <v>115</v>
      </c>
      <c r="B32" s="61"/>
      <c r="C32" s="62" t="s">
        <v>3</v>
      </c>
      <c r="D32" s="62" t="s">
        <v>7</v>
      </c>
      <c r="E32" s="62" t="s">
        <v>9</v>
      </c>
      <c r="F32" s="62" t="s">
        <v>116</v>
      </c>
      <c r="G32" s="62" t="s">
        <v>99</v>
      </c>
      <c r="H32" s="62" t="s">
        <v>92</v>
      </c>
      <c r="I32" s="62" t="s">
        <v>22</v>
      </c>
      <c r="J32" s="62" t="s">
        <v>106</v>
      </c>
      <c r="K32" s="62" t="str">
        <f>VLOOKUP(J32,[1]Matrice!$U$15:$X$19,2,FALSE)</f>
        <v>B - RIPORTO/ARGILLE LIMOSE E LIMI ARGILLOSI</v>
      </c>
      <c r="L32" s="62" t="str">
        <f>VLOOKUP(J32,[1]Matrice!$U$15:$X$19,3,FALSE)</f>
        <v>INFLUENTE</v>
      </c>
      <c r="M32" s="62" t="str">
        <f>VLOOKUP(J32,[1]Matrice!$U$15:$X$19,4,FALSE)</f>
        <v>B - INFLUENTI</v>
      </c>
      <c r="N32" s="63"/>
      <c r="O32" s="63"/>
      <c r="P32" s="57"/>
    </row>
    <row r="33" spans="1:16" ht="26.25" x14ac:dyDescent="0.25">
      <c r="A33" s="67"/>
      <c r="B33" s="54" t="s">
        <v>95</v>
      </c>
      <c r="C33" s="65">
        <f>HLOOKUP(C32,[1]Matrice!$D$2:$O$3,2,FALSE)</f>
        <v>0.5</v>
      </c>
      <c r="D33" s="65">
        <f>HLOOKUP(D32,[1]Matrice!$D$4:$O$5,2,FALSE)*$D$2</f>
        <v>0.25</v>
      </c>
      <c r="E33" s="65">
        <f>HLOOKUP(E32,[1]Matrice!$D$6:$O$7,2,FALSE)</f>
        <v>1</v>
      </c>
      <c r="F33" s="65">
        <f>HLOOKUP(F32,[1]Matrice!$D$8:$O$9,2,FALSE)</f>
        <v>0.5</v>
      </c>
      <c r="G33" s="65">
        <f>HLOOKUP(G32,[1]Matrice!$D$10:$O$11,2,FALSE)</f>
        <v>0.5</v>
      </c>
      <c r="H33" s="65">
        <f>HLOOKUP(H32,[1]Matrice!$D$12:$O$14,2,FALSE)</f>
        <v>0.25</v>
      </c>
      <c r="I33" s="65">
        <f>HLOOKUP(I32,[1]Matrice!$D$15:$O$16,2,FALSE)</f>
        <v>0.5</v>
      </c>
      <c r="J33" s="65"/>
      <c r="K33" s="65">
        <f>HLOOKUP(K32,[1]Matrice!$D$17:$O$18,2,FALSE)</f>
        <v>1</v>
      </c>
      <c r="L33" s="65">
        <f>HLOOKUP(L32,[1]Matrice!$D$19:$O$20,2,FALSE)</f>
        <v>1</v>
      </c>
      <c r="M33" s="65">
        <f>HLOOKUP(M32,[1]Matrice!$D$21:$O$22,2,FALSE)</f>
        <v>1</v>
      </c>
      <c r="N33" s="66"/>
      <c r="O33" s="66"/>
      <c r="P33" s="57">
        <f>C33*$C$2+D33*$D$2+E33*$E$2+F33*$F$2+G33*$G$2+H33*$H$2+I33*$I$2+K33*$K$2+L33*$L$2+M33*$M$2</f>
        <v>6.0625</v>
      </c>
    </row>
    <row r="34" spans="1:16" ht="126" customHeight="1" x14ac:dyDescent="0.25">
      <c r="A34" s="60" t="s">
        <v>117</v>
      </c>
      <c r="B34" s="61"/>
      <c r="C34" s="62" t="s">
        <v>3</v>
      </c>
      <c r="D34" s="62" t="s">
        <v>7</v>
      </c>
      <c r="E34" s="62" t="s">
        <v>44</v>
      </c>
      <c r="F34" s="62" t="s">
        <v>14</v>
      </c>
      <c r="G34" s="62" t="s">
        <v>99</v>
      </c>
      <c r="H34" s="62" t="s">
        <v>92</v>
      </c>
      <c r="I34" s="62" t="s">
        <v>22</v>
      </c>
      <c r="J34" s="62" t="s">
        <v>106</v>
      </c>
      <c r="K34" s="62" t="str">
        <f>VLOOKUP(J34,[1]Matrice!$U$15:$X$19,2,FALSE)</f>
        <v>B - RIPORTO/ARGILLE LIMOSE E LIMI ARGILLOSI</v>
      </c>
      <c r="L34" s="62" t="str">
        <f>VLOOKUP(J34,[1]Matrice!$U$15:$X$19,3,FALSE)</f>
        <v>INFLUENTE</v>
      </c>
      <c r="M34" s="62" t="str">
        <f>VLOOKUP(J34,[1]Matrice!$U$15:$X$19,4,FALSE)</f>
        <v>B - INFLUENTI</v>
      </c>
      <c r="N34" s="63"/>
      <c r="O34" s="63"/>
      <c r="P34" s="57"/>
    </row>
    <row r="35" spans="1:16" ht="26.25" x14ac:dyDescent="0.25">
      <c r="A35" s="67"/>
      <c r="B35" s="54" t="s">
        <v>95</v>
      </c>
      <c r="C35" s="65">
        <f>HLOOKUP(C34,[1]Matrice!$D$2:$O$3,2,FALSE)</f>
        <v>0.5</v>
      </c>
      <c r="D35" s="65">
        <f>HLOOKUP(D34,[1]Matrice!$D$4:$O$5,2,FALSE)*$D$2</f>
        <v>0.25</v>
      </c>
      <c r="E35" s="65">
        <f>HLOOKUP(E34,[1]Matrice!$D$6:$O$7,2,FALSE)</f>
        <v>0.75</v>
      </c>
      <c r="F35" s="65">
        <f>HLOOKUP(F34,[1]Matrice!$D$8:$O$9,2,FALSE)</f>
        <v>1</v>
      </c>
      <c r="G35" s="65">
        <f>HLOOKUP(G34,[1]Matrice!$D$10:$O$11,2,FALSE)</f>
        <v>0.5</v>
      </c>
      <c r="H35" s="65">
        <f>HLOOKUP(H34,[1]Matrice!$D$12:$O$14,2,FALSE)</f>
        <v>0.25</v>
      </c>
      <c r="I35" s="65">
        <f>HLOOKUP(I34,[1]Matrice!$D$15:$O$16,2,FALSE)</f>
        <v>0.5</v>
      </c>
      <c r="J35" s="65"/>
      <c r="K35" s="65">
        <f>HLOOKUP(K34,[1]Matrice!$D$17:$O$18,2,FALSE)</f>
        <v>1</v>
      </c>
      <c r="L35" s="65">
        <f>HLOOKUP(L34,[1]Matrice!$D$19:$O$20,2,FALSE)</f>
        <v>1</v>
      </c>
      <c r="M35" s="65">
        <f>HLOOKUP(M34,[1]Matrice!$D$21:$O$22,2,FALSE)</f>
        <v>1</v>
      </c>
      <c r="N35" s="66"/>
      <c r="O35" s="66"/>
      <c r="P35" s="57">
        <f>C35*$C$2+D35*$D$2+E35*$E$2+F35*$F$2+G35*$G$2+H35*$H$2+I35*$I$2+K35*$K$2+L35*$L$2+M35*$M$2</f>
        <v>6.8125</v>
      </c>
    </row>
    <row r="36" spans="1:16" ht="157.5" customHeight="1" x14ac:dyDescent="0.25">
      <c r="A36" s="60" t="s">
        <v>118</v>
      </c>
      <c r="B36" s="61"/>
      <c r="C36" s="62" t="s">
        <v>3</v>
      </c>
      <c r="D36" s="62" t="s">
        <v>7</v>
      </c>
      <c r="E36" s="62" t="s">
        <v>9</v>
      </c>
      <c r="F36" s="62" t="s">
        <v>13</v>
      </c>
      <c r="G36" s="62" t="s">
        <v>15</v>
      </c>
      <c r="H36" s="62" t="s">
        <v>92</v>
      </c>
      <c r="I36" s="62" t="s">
        <v>22</v>
      </c>
      <c r="J36" s="62" t="s">
        <v>100</v>
      </c>
      <c r="K36" s="62" t="str">
        <f>VLOOKUP(J36,[1]Matrice!$U$15:$X$19,2,FALSE)</f>
        <v>B - LIMI ARGILLOSI E ARGILLE LIMOSE/ARGILLE LIMOSE E LIMI ARGILLOSI</v>
      </c>
      <c r="L36" s="62" t="str">
        <f>VLOOKUP(J36,[1]Matrice!$U$15:$X$19,3,FALSE)</f>
        <v>A - SIGNIFICATIVAM. INFLUENTE</v>
      </c>
      <c r="M36" s="62" t="str">
        <f>VLOOKUP(J36,[1]Matrice!$U$15:$X$19,4,FALSE)</f>
        <v>A - PROBABILMENTE INFLUENTI</v>
      </c>
      <c r="N36" s="63"/>
      <c r="O36" s="63"/>
      <c r="P36" s="57"/>
    </row>
    <row r="37" spans="1:16" ht="26.25" x14ac:dyDescent="0.25">
      <c r="A37" s="67"/>
      <c r="B37" s="68" t="s">
        <v>95</v>
      </c>
      <c r="C37" s="69">
        <f>HLOOKUP(C36,[1]Matrice!$D$2:$O$3,2,FALSE)</f>
        <v>0.5</v>
      </c>
      <c r="D37" s="69">
        <f>HLOOKUP(D36,[1]Matrice!$D$4:$O$5,2,FALSE)*$D$2</f>
        <v>0.25</v>
      </c>
      <c r="E37" s="69">
        <f>HLOOKUP(E36,[1]Matrice!$D$6:$O$7,2,FALSE)</f>
        <v>1</v>
      </c>
      <c r="F37" s="69">
        <f>HLOOKUP(F36,[1]Matrice!$D$8:$O$9,2,FALSE)</f>
        <v>0.75</v>
      </c>
      <c r="G37" s="69">
        <f>HLOOKUP(G36,[1]Matrice!$D$10:$O$11,2,FALSE)</f>
        <v>0</v>
      </c>
      <c r="H37" s="69">
        <f>HLOOKUP(H36,[1]Matrice!$D$12:$O$14,2,FALSE)</f>
        <v>0.25</v>
      </c>
      <c r="I37" s="69">
        <f>HLOOKUP(I36,[1]Matrice!$D$15:$O$16,2,FALSE)</f>
        <v>0.5</v>
      </c>
      <c r="J37" s="69"/>
      <c r="K37" s="69">
        <f>HLOOKUP(K36,[1]Matrice!$D$17:$O$18,2,FALSE)</f>
        <v>0.75</v>
      </c>
      <c r="L37" s="69">
        <f>HLOOKUP(L36,[1]Matrice!$D$19:$O$20,2,FALSE)</f>
        <v>0.5</v>
      </c>
      <c r="M37" s="69">
        <f>HLOOKUP(M36,[1]Matrice!$D$21:$O$22,2,FALSE)</f>
        <v>0.5</v>
      </c>
      <c r="N37" s="70"/>
      <c r="O37" s="70"/>
      <c r="P37" s="71">
        <f>C37*$C$2+D37*$D$2+E37*$E$2+F37*$F$2+G37*$G$2+H37*$H$2+I37*$I$2+K37*$K$2+L37*$L$2+M37*$M$2</f>
        <v>4.75</v>
      </c>
    </row>
    <row r="38" spans="1:16" ht="157.5" customHeight="1" x14ac:dyDescent="0.25">
      <c r="A38" s="72" t="s">
        <v>119</v>
      </c>
      <c r="B38" s="73"/>
      <c r="C38" s="74" t="s">
        <v>3</v>
      </c>
      <c r="D38" s="74" t="s">
        <v>7</v>
      </c>
      <c r="E38" s="74" t="s">
        <v>9</v>
      </c>
      <c r="F38" s="74" t="s">
        <v>13</v>
      </c>
      <c r="G38" s="74" t="s">
        <v>15</v>
      </c>
      <c r="H38" s="74" t="s">
        <v>92</v>
      </c>
      <c r="I38" s="74" t="s">
        <v>22</v>
      </c>
      <c r="J38" s="74" t="s">
        <v>100</v>
      </c>
      <c r="K38" s="74" t="str">
        <f>VLOOKUP(J38,[1]Matrice!$U$15:$X$19,2,FALSE)</f>
        <v>B - LIMI ARGILLOSI E ARGILLE LIMOSE/ARGILLE LIMOSE E LIMI ARGILLOSI</v>
      </c>
      <c r="L38" s="74" t="str">
        <f>VLOOKUP(J38,[1]Matrice!$U$15:$X$19,3,FALSE)</f>
        <v>A - SIGNIFICATIVAM. INFLUENTE</v>
      </c>
      <c r="M38" s="74" t="str">
        <f>VLOOKUP(J38,[1]Matrice!$U$15:$X$19,4,FALSE)</f>
        <v>A - PROBABILMENTE INFLUENTI</v>
      </c>
      <c r="N38" s="75"/>
      <c r="O38" s="75"/>
      <c r="P38" s="71"/>
    </row>
    <row r="39" spans="1:16" ht="26.25" x14ac:dyDescent="0.25">
      <c r="A39" s="76"/>
      <c r="B39" s="68" t="s">
        <v>95</v>
      </c>
      <c r="C39" s="69">
        <f>HLOOKUP(C38,[1]Matrice!$D$2:$O$3,2,FALSE)</f>
        <v>0.5</v>
      </c>
      <c r="D39" s="69">
        <f>HLOOKUP(D38,[1]Matrice!$D$4:$O$5,2,FALSE)*$D$2</f>
        <v>0.25</v>
      </c>
      <c r="E39" s="69">
        <f>HLOOKUP(E38,[1]Matrice!$D$6:$O$7,2,FALSE)</f>
        <v>1</v>
      </c>
      <c r="F39" s="69">
        <f>HLOOKUP(F38,[1]Matrice!$D$8:$O$9,2,FALSE)</f>
        <v>0.75</v>
      </c>
      <c r="G39" s="69">
        <f>HLOOKUP(G38,[1]Matrice!$D$10:$O$11,2,FALSE)</f>
        <v>0</v>
      </c>
      <c r="H39" s="69">
        <f>HLOOKUP(H38,[1]Matrice!$D$12:$O$14,2,FALSE)</f>
        <v>0.25</v>
      </c>
      <c r="I39" s="69">
        <f>HLOOKUP(I38,[1]Matrice!$D$15:$O$16,2,FALSE)</f>
        <v>0.5</v>
      </c>
      <c r="J39" s="69"/>
      <c r="K39" s="69">
        <f>HLOOKUP(K38,[1]Matrice!$D$17:$O$18,2,FALSE)</f>
        <v>0.75</v>
      </c>
      <c r="L39" s="69">
        <f>HLOOKUP(L38,[1]Matrice!$D$19:$O$20,2,FALSE)</f>
        <v>0.5</v>
      </c>
      <c r="M39" s="69">
        <f>HLOOKUP(M38,[1]Matrice!$D$21:$O$22,2,FALSE)</f>
        <v>0.5</v>
      </c>
      <c r="N39" s="70"/>
      <c r="O39" s="70"/>
      <c r="P39" s="71">
        <f>C39*$C$2+D39*$D$2+E39*$E$2+F39*$F$2+G39*$G$2+H39*$H$2+I39*$I$2+K39*$K$2+L39*$L$2+M39*$M$2</f>
        <v>4.75</v>
      </c>
    </row>
    <row r="40" spans="1:16" ht="157.5" customHeight="1" x14ac:dyDescent="0.25">
      <c r="A40" s="72" t="s">
        <v>120</v>
      </c>
      <c r="B40" s="73"/>
      <c r="C40" s="74" t="s">
        <v>3</v>
      </c>
      <c r="D40" s="74" t="s">
        <v>7</v>
      </c>
      <c r="E40" s="74" t="s">
        <v>9</v>
      </c>
      <c r="F40" s="74" t="s">
        <v>13</v>
      </c>
      <c r="G40" s="74" t="s">
        <v>15</v>
      </c>
      <c r="H40" s="74" t="s">
        <v>92</v>
      </c>
      <c r="I40" s="74" t="s">
        <v>22</v>
      </c>
      <c r="J40" s="74" t="s">
        <v>100</v>
      </c>
      <c r="K40" s="74" t="str">
        <f>VLOOKUP(J40,[1]Matrice!$U$15:$X$19,2,FALSE)</f>
        <v>B - LIMI ARGILLOSI E ARGILLE LIMOSE/ARGILLE LIMOSE E LIMI ARGILLOSI</v>
      </c>
      <c r="L40" s="74" t="str">
        <f>VLOOKUP(J40,[1]Matrice!$U$15:$X$19,3,FALSE)</f>
        <v>A - SIGNIFICATIVAM. INFLUENTE</v>
      </c>
      <c r="M40" s="74" t="str">
        <f>VLOOKUP(J40,[1]Matrice!$U$15:$X$19,4,FALSE)</f>
        <v>A - PROBABILMENTE INFLUENTI</v>
      </c>
      <c r="N40" s="75"/>
      <c r="O40" s="75"/>
      <c r="P40" s="71"/>
    </row>
    <row r="41" spans="1:16" ht="26.25" x14ac:dyDescent="0.25">
      <c r="A41" s="76"/>
      <c r="B41" s="68" t="s">
        <v>95</v>
      </c>
      <c r="C41" s="69">
        <f>HLOOKUP(C40,[1]Matrice!$D$2:$O$3,2,FALSE)</f>
        <v>0.5</v>
      </c>
      <c r="D41" s="69">
        <f>HLOOKUP(D40,[1]Matrice!$D$4:$O$5,2,FALSE)*$D$2</f>
        <v>0.25</v>
      </c>
      <c r="E41" s="69">
        <f>HLOOKUP(E40,[1]Matrice!$D$6:$O$7,2,FALSE)</f>
        <v>1</v>
      </c>
      <c r="F41" s="69">
        <f>HLOOKUP(F40,[1]Matrice!$D$8:$O$9,2,FALSE)</f>
        <v>0.75</v>
      </c>
      <c r="G41" s="69">
        <f>HLOOKUP(G40,[1]Matrice!$D$10:$O$11,2,FALSE)</f>
        <v>0</v>
      </c>
      <c r="H41" s="69">
        <f>HLOOKUP(H40,[1]Matrice!$D$12:$O$14,2,FALSE)</f>
        <v>0.25</v>
      </c>
      <c r="I41" s="69">
        <f>HLOOKUP(I40,[1]Matrice!$D$15:$O$16,2,FALSE)</f>
        <v>0.5</v>
      </c>
      <c r="J41" s="69"/>
      <c r="K41" s="69">
        <f>HLOOKUP(K40,[1]Matrice!$D$17:$O$18,2,FALSE)</f>
        <v>0.75</v>
      </c>
      <c r="L41" s="69">
        <f>HLOOKUP(L40,[1]Matrice!$D$19:$O$20,2,FALSE)</f>
        <v>0.5</v>
      </c>
      <c r="M41" s="69">
        <f>HLOOKUP(M40,[1]Matrice!$D$21:$O$22,2,FALSE)</f>
        <v>0.5</v>
      </c>
      <c r="N41" s="70"/>
      <c r="O41" s="70"/>
      <c r="P41" s="71">
        <f>C41*$C$2+D41*$D$2+E41*$E$2+F41*$F$2+G41*$G$2+H41*$H$2+I41*$I$2+K41*$K$2+L41*$L$2+M41*$M$2</f>
        <v>4.75</v>
      </c>
    </row>
    <row r="42" spans="1:16" ht="157.5" customHeight="1" x14ac:dyDescent="0.25">
      <c r="A42" s="72" t="s">
        <v>121</v>
      </c>
      <c r="B42" s="73"/>
      <c r="C42" s="74" t="s">
        <v>3</v>
      </c>
      <c r="D42" s="74" t="s">
        <v>7</v>
      </c>
      <c r="E42" s="74" t="s">
        <v>9</v>
      </c>
      <c r="F42" s="74" t="s">
        <v>13</v>
      </c>
      <c r="G42" s="74" t="s">
        <v>15</v>
      </c>
      <c r="H42" s="74" t="s">
        <v>92</v>
      </c>
      <c r="I42" s="74" t="s">
        <v>22</v>
      </c>
      <c r="J42" s="74" t="s">
        <v>100</v>
      </c>
      <c r="K42" s="74" t="str">
        <f>VLOOKUP(J42,[1]Matrice!$U$15:$X$19,2,FALSE)</f>
        <v>B - LIMI ARGILLOSI E ARGILLE LIMOSE/ARGILLE LIMOSE E LIMI ARGILLOSI</v>
      </c>
      <c r="L42" s="74" t="str">
        <f>VLOOKUP(J42,[1]Matrice!$U$15:$X$19,3,FALSE)</f>
        <v>A - SIGNIFICATIVAM. INFLUENTE</v>
      </c>
      <c r="M42" s="74" t="str">
        <f>VLOOKUP(J42,[1]Matrice!$U$15:$X$19,4,FALSE)</f>
        <v>A - PROBABILMENTE INFLUENTI</v>
      </c>
      <c r="N42" s="75"/>
      <c r="O42" s="75"/>
      <c r="P42" s="71"/>
    </row>
    <row r="43" spans="1:16" ht="26.25" x14ac:dyDescent="0.25">
      <c r="A43" s="76"/>
      <c r="B43" s="68" t="s">
        <v>95</v>
      </c>
      <c r="C43" s="69">
        <f>HLOOKUP(C42,[1]Matrice!$D$2:$O$3,2,FALSE)</f>
        <v>0.5</v>
      </c>
      <c r="D43" s="69">
        <f>HLOOKUP(D42,[1]Matrice!$D$4:$O$5,2,FALSE)*$D$2</f>
        <v>0.25</v>
      </c>
      <c r="E43" s="69">
        <f>HLOOKUP(E42,[1]Matrice!$D$6:$O$7,2,FALSE)</f>
        <v>1</v>
      </c>
      <c r="F43" s="69">
        <f>HLOOKUP(F42,[1]Matrice!$D$8:$O$9,2,FALSE)</f>
        <v>0.75</v>
      </c>
      <c r="G43" s="69">
        <f>HLOOKUP(G42,[1]Matrice!$D$10:$O$11,2,FALSE)</f>
        <v>0</v>
      </c>
      <c r="H43" s="69">
        <f>HLOOKUP(H42,[1]Matrice!$D$12:$O$14,2,FALSE)</f>
        <v>0.25</v>
      </c>
      <c r="I43" s="69">
        <f>HLOOKUP(I42,[1]Matrice!$D$15:$O$16,2,FALSE)</f>
        <v>0.5</v>
      </c>
      <c r="J43" s="69"/>
      <c r="K43" s="69">
        <f>HLOOKUP(K42,[1]Matrice!$D$17:$O$18,2,FALSE)</f>
        <v>0.75</v>
      </c>
      <c r="L43" s="69">
        <f>HLOOKUP(L42,[1]Matrice!$D$19:$O$20,2,FALSE)</f>
        <v>0.5</v>
      </c>
      <c r="M43" s="69">
        <f>HLOOKUP(M42,[1]Matrice!$D$21:$O$22,2,FALSE)</f>
        <v>0.5</v>
      </c>
      <c r="N43" s="70"/>
      <c r="O43" s="70"/>
      <c r="P43" s="71">
        <f>C43*$C$2+D43*$D$2+E43*$E$2+F43*$F$2+G43*$G$2+H43*$H$2+I43*$I$2+K43*$K$2+L43*$L$2+M43*$M$2</f>
        <v>4.75</v>
      </c>
    </row>
    <row r="44" spans="1:16" ht="157.5" customHeight="1" x14ac:dyDescent="0.25">
      <c r="A44" s="60" t="s">
        <v>122</v>
      </c>
      <c r="B44" s="73"/>
      <c r="C44" s="74" t="s">
        <v>3</v>
      </c>
      <c r="D44" s="74" t="s">
        <v>7</v>
      </c>
      <c r="E44" s="74" t="s">
        <v>9</v>
      </c>
      <c r="F44" s="74" t="s">
        <v>116</v>
      </c>
      <c r="G44" s="74" t="s">
        <v>15</v>
      </c>
      <c r="H44" s="74" t="s">
        <v>92</v>
      </c>
      <c r="I44" s="74" t="s">
        <v>22</v>
      </c>
      <c r="J44" s="74" t="s">
        <v>100</v>
      </c>
      <c r="K44" s="74" t="str">
        <f>VLOOKUP(J44,[1]Matrice!$U$15:$X$19,2,FALSE)</f>
        <v>B - LIMI ARGILLOSI E ARGILLE LIMOSE/ARGILLE LIMOSE E LIMI ARGILLOSI</v>
      </c>
      <c r="L44" s="74" t="str">
        <f>VLOOKUP(J44,[1]Matrice!$U$15:$X$19,3,FALSE)</f>
        <v>A - SIGNIFICATIVAM. INFLUENTE</v>
      </c>
      <c r="M44" s="74" t="str">
        <f>VLOOKUP(J44,[1]Matrice!$U$15:$X$19,4,FALSE)</f>
        <v>A - PROBABILMENTE INFLUENTI</v>
      </c>
      <c r="N44" s="75"/>
      <c r="O44" s="75"/>
      <c r="P44" s="71"/>
    </row>
    <row r="45" spans="1:16" ht="26.25" x14ac:dyDescent="0.25">
      <c r="A45" s="67"/>
      <c r="B45" s="54" t="s">
        <v>95</v>
      </c>
      <c r="C45" s="65">
        <f>HLOOKUP(C44,[1]Matrice!$D$2:$O$3,2,FALSE)</f>
        <v>0.5</v>
      </c>
      <c r="D45" s="65">
        <f>HLOOKUP(D44,[1]Matrice!$D$4:$O$5,2,FALSE)*$D$2</f>
        <v>0.25</v>
      </c>
      <c r="E45" s="65">
        <f>HLOOKUP(E44,[1]Matrice!$D$6:$O$7,2,FALSE)</f>
        <v>1</v>
      </c>
      <c r="F45" s="65">
        <f>HLOOKUP(F44,[1]Matrice!$D$8:$O$9,2,FALSE)</f>
        <v>0.5</v>
      </c>
      <c r="G45" s="65">
        <f>HLOOKUP(G44,[1]Matrice!$D$10:$O$11,2,FALSE)</f>
        <v>0</v>
      </c>
      <c r="H45" s="65">
        <f>HLOOKUP(H44,[1]Matrice!$D$12:$O$14,2,FALSE)</f>
        <v>0.25</v>
      </c>
      <c r="I45" s="65">
        <f>HLOOKUP(I44,[1]Matrice!$D$15:$O$16,2,FALSE)</f>
        <v>0.5</v>
      </c>
      <c r="J45" s="65"/>
      <c r="K45" s="65">
        <f>HLOOKUP(K44,[1]Matrice!$D$17:$O$18,2,FALSE)</f>
        <v>0.75</v>
      </c>
      <c r="L45" s="65">
        <f>HLOOKUP(L44,[1]Matrice!$D$19:$O$20,2,FALSE)</f>
        <v>0.5</v>
      </c>
      <c r="M45" s="65">
        <f>HLOOKUP(M44,[1]Matrice!$D$21:$O$22,2,FALSE)</f>
        <v>0.5</v>
      </c>
      <c r="N45" s="66"/>
      <c r="O45" s="66"/>
      <c r="P45" s="57">
        <f>C45*$C$2+D45*$D$2+E45*$E$2+F45*$F$2+G45*$G$2+H45*$H$2+I45*$I$2+K45*$K$2+L45*$L$2+M45*$M$2</f>
        <v>4.3125</v>
      </c>
    </row>
    <row r="46" spans="1:16" ht="110.25" customHeight="1" x14ac:dyDescent="0.25">
      <c r="A46" s="77" t="s">
        <v>123</v>
      </c>
      <c r="B46" s="61"/>
      <c r="C46" s="62" t="s">
        <v>3</v>
      </c>
      <c r="D46" s="62" t="s">
        <v>41</v>
      </c>
      <c r="E46" s="62" t="s">
        <v>43</v>
      </c>
      <c r="F46" s="62" t="s">
        <v>14</v>
      </c>
      <c r="G46" s="62" t="s">
        <v>15</v>
      </c>
      <c r="H46" s="62" t="s">
        <v>124</v>
      </c>
      <c r="I46" s="62" t="s">
        <v>22</v>
      </c>
      <c r="J46" s="62" t="s">
        <v>106</v>
      </c>
      <c r="K46" s="62" t="str">
        <f>VLOOKUP(J46,[1]Matrice!$U$15:$X$19,2,FALSE)</f>
        <v>B - RIPORTO/ARGILLE LIMOSE E LIMI ARGILLOSI</v>
      </c>
      <c r="L46" s="62" t="str">
        <f>VLOOKUP(J46,[1]Matrice!$U$15:$X$19,3,FALSE)</f>
        <v>INFLUENTE</v>
      </c>
      <c r="M46" s="62" t="str">
        <f>VLOOKUP(J46,[1]Matrice!$U$15:$X$19,4,FALSE)</f>
        <v>B - INFLUENTI</v>
      </c>
      <c r="N46" s="63"/>
      <c r="O46" s="63"/>
      <c r="P46" s="57"/>
    </row>
    <row r="47" spans="1:16" ht="26.25" x14ac:dyDescent="0.25">
      <c r="A47" s="78"/>
      <c r="B47" s="54" t="s">
        <v>95</v>
      </c>
      <c r="C47" s="65">
        <f>HLOOKUP(C46,[1]Matrice!$D$2:$O$3,2,FALSE)</f>
        <v>0.5</v>
      </c>
      <c r="D47" s="65">
        <f>HLOOKUP(D46,[1]Matrice!$D$4:$O$5,2,FALSE)*$D$2</f>
        <v>1</v>
      </c>
      <c r="E47" s="65">
        <f>HLOOKUP(E46,[1]Matrice!$D$6:$O$7,2,FALSE)</f>
        <v>0.5</v>
      </c>
      <c r="F47" s="65">
        <f>HLOOKUP(F46,[1]Matrice!$D$8:$O$9,2,FALSE)</f>
        <v>1</v>
      </c>
      <c r="G47" s="65">
        <f>HLOOKUP(G46,[1]Matrice!$D$10:$O$11,2,FALSE)</f>
        <v>0</v>
      </c>
      <c r="H47" s="65">
        <f>HLOOKUP(H46,[1]Matrice!$D$12:$O$14,2,FALSE)</f>
        <v>0.75</v>
      </c>
      <c r="I47" s="65">
        <f>HLOOKUP(I46,[1]Matrice!$D$15:$O$16,2,FALSE)</f>
        <v>0.5</v>
      </c>
      <c r="J47" s="65"/>
      <c r="K47" s="65">
        <f>HLOOKUP(K46,[1]Matrice!$D$17:$O$18,2,FALSE)</f>
        <v>1</v>
      </c>
      <c r="L47" s="65">
        <f>HLOOKUP(L46,[1]Matrice!$D$19:$O$20,2,FALSE)</f>
        <v>1</v>
      </c>
      <c r="M47" s="65">
        <f>HLOOKUP(M46,[1]Matrice!$D$21:$O$22,2,FALSE)</f>
        <v>1</v>
      </c>
      <c r="N47" s="66"/>
      <c r="O47" s="66"/>
      <c r="P47" s="57">
        <f>C47*$C$2+D47*$D$2+E47*$E$2+F47*$F$2+G47*$G$2+H47*$H$2+I47*$I$2+K47*$K$2+L47*$L$2+M47*$M$2</f>
        <v>7.8125</v>
      </c>
    </row>
    <row r="48" spans="1:16" ht="110.25" customHeight="1" x14ac:dyDescent="0.25">
      <c r="A48" s="77" t="s">
        <v>125</v>
      </c>
      <c r="B48" s="61"/>
      <c r="C48" s="62" t="s">
        <v>3</v>
      </c>
      <c r="D48" s="62" t="s">
        <v>41</v>
      </c>
      <c r="E48" s="62" t="s">
        <v>42</v>
      </c>
      <c r="F48" s="62" t="s">
        <v>14</v>
      </c>
      <c r="G48" s="62" t="s">
        <v>15</v>
      </c>
      <c r="H48" s="62" t="s">
        <v>92</v>
      </c>
      <c r="I48" s="62" t="s">
        <v>23</v>
      </c>
      <c r="J48" s="62" t="s">
        <v>126</v>
      </c>
      <c r="K48" s="62" t="str">
        <f>VLOOKUP(J48,[1]Matrice!$U$15:$X$19,2,FALSE)</f>
        <v>B - RIPORTO/ARGILLE LIMOSE E LIMI ARGILLOSI</v>
      </c>
      <c r="L48" s="62" t="str">
        <f>VLOOKUP(J48,[1]Matrice!$U$15:$X$19,3,FALSE)</f>
        <v>B - SIGNIFICATIVAM. INFLUENTE</v>
      </c>
      <c r="M48" s="62" t="str">
        <f>VLOOKUP(J48,[1]Matrice!$U$15:$X$19,4,FALSE)</f>
        <v>A - INFLUENTI</v>
      </c>
      <c r="N48" s="63"/>
      <c r="O48" s="63"/>
      <c r="P48" s="57"/>
    </row>
    <row r="49" spans="1:16" ht="26.25" x14ac:dyDescent="0.25">
      <c r="A49" s="78"/>
      <c r="B49" s="54" t="s">
        <v>95</v>
      </c>
      <c r="C49" s="65">
        <f>HLOOKUP(C48,[1]Matrice!$D$2:$O$3,2,FALSE)</f>
        <v>0.5</v>
      </c>
      <c r="D49" s="65">
        <f>HLOOKUP(D48,[1]Matrice!$D$4:$O$5,2,FALSE)*$D$2</f>
        <v>1</v>
      </c>
      <c r="E49" s="65">
        <f>HLOOKUP(E48,[1]Matrice!$D$6:$O$7,2,FALSE)</f>
        <v>0.25</v>
      </c>
      <c r="F49" s="65">
        <f>HLOOKUP(F48,[1]Matrice!$D$8:$O$9,2,FALSE)</f>
        <v>1</v>
      </c>
      <c r="G49" s="65">
        <f>HLOOKUP(G48,[1]Matrice!$D$10:$O$11,2,FALSE)</f>
        <v>0</v>
      </c>
      <c r="H49" s="65">
        <f>HLOOKUP(H48,[1]Matrice!$D$12:$O$14,2,FALSE)</f>
        <v>0.25</v>
      </c>
      <c r="I49" s="65">
        <f>HLOOKUP(I48,[1]Matrice!$D$15:$O$16,2,FALSE)</f>
        <v>0.75</v>
      </c>
      <c r="J49" s="65"/>
      <c r="K49" s="65">
        <f>HLOOKUP(K48,[1]Matrice!$D$17:$O$18,2,FALSE)</f>
        <v>1</v>
      </c>
      <c r="L49" s="65">
        <f>HLOOKUP(L48,[1]Matrice!$D$19:$O$20,2,FALSE)</f>
        <v>0.75</v>
      </c>
      <c r="M49" s="65">
        <f>HLOOKUP(M48,[1]Matrice!$D$21:$O$22,2,FALSE)</f>
        <v>0.75</v>
      </c>
      <c r="N49" s="66"/>
      <c r="O49" s="66"/>
      <c r="P49" s="57">
        <f>C49*$C$2+D49*$D$2+E49*$E$2+F49*$F$2+G49*$G$2+H49*$H$2+I49*$I$2+K49*$K$2+L49*$L$2+M49*$M$2</f>
        <v>6.4375</v>
      </c>
    </row>
    <row r="50" spans="1:16" ht="157.5" customHeight="1" x14ac:dyDescent="0.25">
      <c r="A50" s="77" t="s">
        <v>127</v>
      </c>
      <c r="B50" s="61"/>
      <c r="C50" s="62" t="s">
        <v>3</v>
      </c>
      <c r="D50" s="62" t="s">
        <v>7</v>
      </c>
      <c r="E50" s="62" t="s">
        <v>43</v>
      </c>
      <c r="F50" s="62" t="s">
        <v>128</v>
      </c>
      <c r="G50" s="62" t="s">
        <v>15</v>
      </c>
      <c r="H50" s="62" t="s">
        <v>92</v>
      </c>
      <c r="I50" s="62" t="s">
        <v>23</v>
      </c>
      <c r="J50" s="62" t="s">
        <v>129</v>
      </c>
      <c r="K50" s="62" t="str">
        <f>VLOOKUP(J50,[1]Matrice!$U$15:$X$19,2,FALSE)</f>
        <v>A -LIMI ARGILLOSI E ARGILLE LIMOSE/ARGILLE LIMOSE E LIMI ARGILLOSI</v>
      </c>
      <c r="L50" s="62" t="str">
        <f>VLOOKUP(J50,[1]Matrice!$U$15:$X$19,3,FALSE)</f>
        <v>MODERATAMENTE INFLUENTE</v>
      </c>
      <c r="M50" s="62" t="str">
        <f>VLOOKUP(J50,[1]Matrice!$U$15:$X$19,4,FALSE)</f>
        <v>B - ASSENTI ININFLUENTI</v>
      </c>
      <c r="N50" s="63"/>
      <c r="O50" s="63"/>
      <c r="P50" s="57"/>
    </row>
    <row r="51" spans="1:16" ht="26.25" x14ac:dyDescent="0.25">
      <c r="A51" s="78"/>
      <c r="B51" s="54" t="s">
        <v>95</v>
      </c>
      <c r="C51" s="65">
        <f>HLOOKUP(C50,[1]Matrice!$D$2:$O$3,2,FALSE)</f>
        <v>0.5</v>
      </c>
      <c r="D51" s="65">
        <f>HLOOKUP(D50,[1]Matrice!$D$4:$O$5,2,FALSE)*$D$2</f>
        <v>0.25</v>
      </c>
      <c r="E51" s="65">
        <f>HLOOKUP(E50,[1]Matrice!$D$6:$O$7,2,FALSE)</f>
        <v>0.5</v>
      </c>
      <c r="F51" s="65">
        <f>HLOOKUP(F50,[1]Matrice!$D$8:$O$9,2,FALSE)</f>
        <v>0.25</v>
      </c>
      <c r="G51" s="65">
        <f>HLOOKUP(G50,[1]Matrice!$D$10:$O$11,2,FALSE)</f>
        <v>0</v>
      </c>
      <c r="H51" s="65">
        <f>HLOOKUP(H50,[1]Matrice!$D$12:$O$14,2,FALSE)</f>
        <v>0.25</v>
      </c>
      <c r="I51" s="65">
        <f>HLOOKUP(I50,[1]Matrice!$D$15:$O$16,2,FALSE)</f>
        <v>0.75</v>
      </c>
      <c r="J51" s="65"/>
      <c r="K51" s="65">
        <f>HLOOKUP(K50,[1]Matrice!$D$17:$O$18,2,FALSE)</f>
        <v>0.5</v>
      </c>
      <c r="L51" s="65">
        <f>HLOOKUP(L50,[1]Matrice!$D$19:$O$20,2,FALSE)</f>
        <v>0.25</v>
      </c>
      <c r="M51" s="65">
        <f>HLOOKUP(M50,[1]Matrice!$D$21:$O$22,2,FALSE)</f>
        <v>0.25</v>
      </c>
      <c r="N51" s="66"/>
      <c r="O51" s="66"/>
      <c r="P51" s="57">
        <f>C51*$C$2+D51*$D$2+E51*$E$2+F51*$F$2+G51*$G$2+H51*$H$2+I51*$I$2+K51*$K$2+L51*$L$2+M51*$M$2</f>
        <v>3</v>
      </c>
    </row>
    <row r="52" spans="1:16" ht="157.5" customHeight="1" x14ac:dyDescent="0.25">
      <c r="A52" s="77" t="s">
        <v>130</v>
      </c>
      <c r="B52" s="73"/>
      <c r="C52" s="74" t="s">
        <v>2</v>
      </c>
      <c r="D52" s="74" t="s">
        <v>41</v>
      </c>
      <c r="E52" s="74" t="s">
        <v>42</v>
      </c>
      <c r="F52" s="74" t="s">
        <v>128</v>
      </c>
      <c r="G52" s="74" t="s">
        <v>15</v>
      </c>
      <c r="H52" s="74" t="s">
        <v>92</v>
      </c>
      <c r="I52" s="74" t="s">
        <v>23</v>
      </c>
      <c r="J52" s="74" t="s">
        <v>129</v>
      </c>
      <c r="K52" s="74" t="str">
        <f>VLOOKUP(J52,[1]Matrice!$U$15:$X$19,2,FALSE)</f>
        <v>A -LIMI ARGILLOSI E ARGILLE LIMOSE/ARGILLE LIMOSE E LIMI ARGILLOSI</v>
      </c>
      <c r="L52" s="74" t="str">
        <f>VLOOKUP(J52,[1]Matrice!$U$15:$X$19,3,FALSE)</f>
        <v>MODERATAMENTE INFLUENTE</v>
      </c>
      <c r="M52" s="74" t="str">
        <f>VLOOKUP(J52,[1]Matrice!$U$15:$X$19,4,FALSE)</f>
        <v>B - ASSENTI ININFLUENTI</v>
      </c>
      <c r="N52" s="75"/>
      <c r="O52" s="75"/>
      <c r="P52" s="71"/>
    </row>
    <row r="53" spans="1:16" ht="26.25" x14ac:dyDescent="0.25">
      <c r="A53" s="78"/>
      <c r="B53" s="54" t="s">
        <v>95</v>
      </c>
      <c r="C53" s="65">
        <f>HLOOKUP(C52,[1]Matrice!$D$2:$O$3,2,FALSE)</f>
        <v>0.25</v>
      </c>
      <c r="D53" s="65">
        <f>HLOOKUP(D52,[1]Matrice!$D$4:$O$5,2,FALSE)*$D$2</f>
        <v>1</v>
      </c>
      <c r="E53" s="65">
        <f>HLOOKUP(E52,[1]Matrice!$D$6:$O$7,2,FALSE)</f>
        <v>0.25</v>
      </c>
      <c r="F53" s="65">
        <f>HLOOKUP(F52,[1]Matrice!$D$8:$O$9,2,FALSE)</f>
        <v>0.25</v>
      </c>
      <c r="G53" s="65">
        <f>HLOOKUP(G52,[1]Matrice!$D$10:$O$11,2,FALSE)</f>
        <v>0</v>
      </c>
      <c r="H53" s="65">
        <f>HLOOKUP(H52,[1]Matrice!$D$12:$O$14,2,FALSE)</f>
        <v>0.25</v>
      </c>
      <c r="I53" s="65">
        <f>HLOOKUP(I52,[1]Matrice!$D$15:$O$16,2,FALSE)</f>
        <v>0.75</v>
      </c>
      <c r="J53" s="65"/>
      <c r="K53" s="65">
        <f>HLOOKUP(K52,[1]Matrice!$D$17:$O$18,2,FALSE)</f>
        <v>0.5</v>
      </c>
      <c r="L53" s="65">
        <f>HLOOKUP(L52,[1]Matrice!$D$19:$O$20,2,FALSE)</f>
        <v>0.25</v>
      </c>
      <c r="M53" s="65">
        <f>HLOOKUP(M52,[1]Matrice!$D$21:$O$22,2,FALSE)</f>
        <v>0.25</v>
      </c>
      <c r="N53" s="66"/>
      <c r="O53" s="66"/>
      <c r="P53" s="57">
        <f>C53*$C$2+D53*$D$2+E53*$E$2+F53*$F$2+G53*$G$2+H53*$H$2+I53*$I$2+K53*$K$2+L53*$L$2+M53*$M$2</f>
        <v>3.5</v>
      </c>
    </row>
    <row r="54" spans="1:16" ht="110.25" customHeight="1" x14ac:dyDescent="0.25">
      <c r="A54" s="77" t="s">
        <v>131</v>
      </c>
      <c r="B54" s="61"/>
      <c r="C54" s="62" t="s">
        <v>5</v>
      </c>
      <c r="D54" s="62" t="s">
        <v>41</v>
      </c>
      <c r="E54" s="62" t="s">
        <v>9</v>
      </c>
      <c r="F54" s="62" t="s">
        <v>14</v>
      </c>
      <c r="G54" s="62" t="s">
        <v>15</v>
      </c>
      <c r="H54" s="62" t="s">
        <v>124</v>
      </c>
      <c r="I54" s="62" t="s">
        <v>22</v>
      </c>
      <c r="J54" s="62" t="s">
        <v>126</v>
      </c>
      <c r="K54" s="62" t="str">
        <f>VLOOKUP(J54,[1]Matrice!$U$15:$X$19,2,FALSE)</f>
        <v>B - RIPORTO/ARGILLE LIMOSE E LIMI ARGILLOSI</v>
      </c>
      <c r="L54" s="62" t="s">
        <v>31</v>
      </c>
      <c r="M54" s="62" t="s">
        <v>132</v>
      </c>
      <c r="N54" s="63"/>
      <c r="O54" s="63"/>
      <c r="P54" s="57"/>
    </row>
    <row r="55" spans="1:16" ht="26.25" x14ac:dyDescent="0.25">
      <c r="A55" s="78"/>
      <c r="B55" s="54" t="s">
        <v>95</v>
      </c>
      <c r="C55" s="65">
        <f>HLOOKUP(C54,[1]Matrice!$D$2:$O$3,2,FALSE)</f>
        <v>1</v>
      </c>
      <c r="D55" s="65">
        <f>HLOOKUP(D54,[1]Matrice!$D$4:$O$5,2,FALSE)*$D$2</f>
        <v>1</v>
      </c>
      <c r="E55" s="65">
        <f>HLOOKUP(E54,[1]Matrice!$D$6:$O$7,2,FALSE)</f>
        <v>1</v>
      </c>
      <c r="F55" s="65">
        <f>HLOOKUP(F54,[1]Matrice!$D$8:$O$9,2,FALSE)</f>
        <v>1</v>
      </c>
      <c r="G55" s="65">
        <f>HLOOKUP(G54,[1]Matrice!$D$10:$O$11,2,FALSE)</f>
        <v>0</v>
      </c>
      <c r="H55" s="65">
        <f>HLOOKUP(H54,[1]Matrice!$D$12:$O$14,2,FALSE)</f>
        <v>0.75</v>
      </c>
      <c r="I55" s="65">
        <f>HLOOKUP(I54,[1]Matrice!$D$15:$O$16,2,FALSE)</f>
        <v>0.5</v>
      </c>
      <c r="J55" s="65"/>
      <c r="K55" s="65">
        <f>HLOOKUP(K54,[1]Matrice!$D$17:$O$18,2,FALSE)</f>
        <v>1</v>
      </c>
      <c r="L55" s="65">
        <f>HLOOKUP(L54,[1]Matrice!$D$19:$O$20,2,FALSE)</f>
        <v>1</v>
      </c>
      <c r="M55" s="65">
        <f>HLOOKUP(M54,[1]Matrice!$D$21:$O$22,2,FALSE)</f>
        <v>0.75</v>
      </c>
      <c r="N55" s="66"/>
      <c r="O55" s="66"/>
      <c r="P55" s="57">
        <f>C55*$C$2+D55*$D$2+E55*$E$2+F55*$F$2+G55*$G$2+H55*$H$2+I55*$I$2+K55*$K$2+L55*$L$2+M55*$M$2</f>
        <v>8.0625</v>
      </c>
    </row>
    <row r="56" spans="1:16" ht="110.25" customHeight="1" x14ac:dyDescent="0.25">
      <c r="A56" s="77" t="s">
        <v>133</v>
      </c>
      <c r="B56" s="61"/>
      <c r="C56" s="62" t="s">
        <v>5</v>
      </c>
      <c r="D56" s="62" t="s">
        <v>41</v>
      </c>
      <c r="E56" s="62" t="s">
        <v>9</v>
      </c>
      <c r="F56" s="62" t="s">
        <v>14</v>
      </c>
      <c r="G56" s="62" t="s">
        <v>15</v>
      </c>
      <c r="H56" s="62" t="s">
        <v>124</v>
      </c>
      <c r="I56" s="62" t="s">
        <v>22</v>
      </c>
      <c r="J56" s="62" t="s">
        <v>126</v>
      </c>
      <c r="K56" s="62" t="str">
        <f>VLOOKUP(J56,[1]Matrice!$U$15:$X$19,2,FALSE)</f>
        <v>B - RIPORTO/ARGILLE LIMOSE E LIMI ARGILLOSI</v>
      </c>
      <c r="L56" s="62" t="s">
        <v>31</v>
      </c>
      <c r="M56" s="62" t="s">
        <v>132</v>
      </c>
      <c r="N56" s="63"/>
      <c r="O56" s="63"/>
      <c r="P56" s="57"/>
    </row>
    <row r="57" spans="1:16" ht="26.25" x14ac:dyDescent="0.25">
      <c r="A57" s="78"/>
      <c r="B57" s="54" t="s">
        <v>95</v>
      </c>
      <c r="C57" s="65">
        <f>HLOOKUP(C56,[1]Matrice!$D$2:$O$3,2,FALSE)</f>
        <v>1</v>
      </c>
      <c r="D57" s="65">
        <f>HLOOKUP(D56,[1]Matrice!$D$4:$O$5,2,FALSE)*$D$2</f>
        <v>1</v>
      </c>
      <c r="E57" s="65">
        <f>HLOOKUP(E56,[1]Matrice!$D$6:$O$7,2,FALSE)</f>
        <v>1</v>
      </c>
      <c r="F57" s="65">
        <f>HLOOKUP(F56,[1]Matrice!$D$8:$O$9,2,FALSE)</f>
        <v>1</v>
      </c>
      <c r="G57" s="65">
        <f>HLOOKUP(G56,[1]Matrice!$D$10:$O$11,2,FALSE)</f>
        <v>0</v>
      </c>
      <c r="H57" s="65">
        <f>HLOOKUP(H56,[1]Matrice!$D$12:$O$14,2,FALSE)</f>
        <v>0.75</v>
      </c>
      <c r="I57" s="65">
        <f>HLOOKUP(I56,[1]Matrice!$D$15:$O$16,2,FALSE)</f>
        <v>0.5</v>
      </c>
      <c r="J57" s="65"/>
      <c r="K57" s="65">
        <f>HLOOKUP(K56,[1]Matrice!$D$17:$O$18,2,FALSE)</f>
        <v>1</v>
      </c>
      <c r="L57" s="65">
        <f>HLOOKUP(L56,[1]Matrice!$D$19:$O$20,2,FALSE)</f>
        <v>1</v>
      </c>
      <c r="M57" s="65">
        <f>HLOOKUP(M56,[1]Matrice!$D$21:$O$22,2,FALSE)</f>
        <v>0.75</v>
      </c>
      <c r="N57" s="66"/>
      <c r="O57" s="66"/>
      <c r="P57" s="57">
        <f>C57*$C$2+D57*$D$2+E57*$E$2+F57*$F$2+G57*$G$2+H57*$H$2+I57*$I$2+K57*$K$2+L57*$L$2+M57*$M$2</f>
        <v>8.0625</v>
      </c>
    </row>
    <row r="58" spans="1:16" ht="110.25" customHeight="1" x14ac:dyDescent="0.25">
      <c r="A58" s="77" t="s">
        <v>134</v>
      </c>
      <c r="B58" s="61"/>
      <c r="C58" s="62" t="s">
        <v>5</v>
      </c>
      <c r="D58" s="62" t="s">
        <v>41</v>
      </c>
      <c r="E58" s="62" t="s">
        <v>9</v>
      </c>
      <c r="F58" s="62" t="s">
        <v>14</v>
      </c>
      <c r="G58" s="62" t="s">
        <v>15</v>
      </c>
      <c r="H58" s="62" t="s">
        <v>124</v>
      </c>
      <c r="I58" s="62" t="s">
        <v>22</v>
      </c>
      <c r="J58" s="62" t="s">
        <v>126</v>
      </c>
      <c r="K58" s="62" t="str">
        <f>VLOOKUP(J58,[1]Matrice!$U$15:$X$19,2,FALSE)</f>
        <v>B - RIPORTO/ARGILLE LIMOSE E LIMI ARGILLOSI</v>
      </c>
      <c r="L58" s="62" t="s">
        <v>31</v>
      </c>
      <c r="M58" s="62" t="s">
        <v>132</v>
      </c>
      <c r="N58" s="63"/>
      <c r="O58" s="63"/>
      <c r="P58" s="57"/>
    </row>
    <row r="59" spans="1:16" ht="26.25" x14ac:dyDescent="0.25">
      <c r="A59" s="78"/>
      <c r="B59" s="54" t="s">
        <v>95</v>
      </c>
      <c r="C59" s="65">
        <f>HLOOKUP(C58,[1]Matrice!$D$2:$O$3,2,FALSE)</f>
        <v>1</v>
      </c>
      <c r="D59" s="65">
        <f>HLOOKUP(D58,[1]Matrice!$D$4:$O$5,2,FALSE)*$D$2</f>
        <v>1</v>
      </c>
      <c r="E59" s="65">
        <f>HLOOKUP(E58,[1]Matrice!$D$6:$O$7,2,FALSE)</f>
        <v>1</v>
      </c>
      <c r="F59" s="65">
        <f>HLOOKUP(F58,[1]Matrice!$D$8:$O$9,2,FALSE)</f>
        <v>1</v>
      </c>
      <c r="G59" s="65">
        <f>HLOOKUP(G58,[1]Matrice!$D$10:$O$11,2,FALSE)</f>
        <v>0</v>
      </c>
      <c r="H59" s="65">
        <f>HLOOKUP(H58,[1]Matrice!$D$12:$O$14,2,FALSE)</f>
        <v>0.75</v>
      </c>
      <c r="I59" s="65">
        <f>HLOOKUP(I58,[1]Matrice!$D$15:$O$16,2,FALSE)</f>
        <v>0.5</v>
      </c>
      <c r="J59" s="65"/>
      <c r="K59" s="65">
        <f>HLOOKUP(K58,[1]Matrice!$D$17:$O$18,2,FALSE)</f>
        <v>1</v>
      </c>
      <c r="L59" s="65">
        <f>HLOOKUP(L58,[1]Matrice!$D$19:$O$20,2,FALSE)</f>
        <v>1</v>
      </c>
      <c r="M59" s="65">
        <f>HLOOKUP(M58,[1]Matrice!$D$21:$O$22,2,FALSE)</f>
        <v>0.75</v>
      </c>
      <c r="N59" s="66"/>
      <c r="O59" s="66"/>
      <c r="P59" s="57">
        <f>C59*$C$2+D59*$D$2+E59*$E$2+F59*$F$2+G59*$G$2+H59*$H$2+I59*$I$2+K59*$K$2+L59*$L$2+M59*$M$2</f>
        <v>8.0625</v>
      </c>
    </row>
    <row r="60" spans="1:16" ht="110.25" customHeight="1" x14ac:dyDescent="0.25">
      <c r="A60" s="77" t="s">
        <v>135</v>
      </c>
      <c r="B60" s="61"/>
      <c r="C60" s="62" t="s">
        <v>5</v>
      </c>
      <c r="D60" s="62" t="s">
        <v>41</v>
      </c>
      <c r="E60" s="62" t="s">
        <v>9</v>
      </c>
      <c r="F60" s="62" t="s">
        <v>14</v>
      </c>
      <c r="G60" s="62" t="s">
        <v>15</v>
      </c>
      <c r="H60" s="62" t="s">
        <v>124</v>
      </c>
      <c r="I60" s="62" t="s">
        <v>22</v>
      </c>
      <c r="J60" s="62" t="s">
        <v>126</v>
      </c>
      <c r="K60" s="62" t="str">
        <f>VLOOKUP(J60,[1]Matrice!$U$15:$X$19,2,FALSE)</f>
        <v>B - RIPORTO/ARGILLE LIMOSE E LIMI ARGILLOSI</v>
      </c>
      <c r="L60" s="62" t="s">
        <v>31</v>
      </c>
      <c r="M60" s="62" t="s">
        <v>132</v>
      </c>
      <c r="N60" s="63"/>
      <c r="O60" s="63"/>
      <c r="P60" s="57"/>
    </row>
    <row r="61" spans="1:16" ht="26.25" x14ac:dyDescent="0.25">
      <c r="A61" s="78"/>
      <c r="B61" s="54" t="s">
        <v>95</v>
      </c>
      <c r="C61" s="65">
        <f>HLOOKUP(C60,[1]Matrice!$D$2:$O$3,2,FALSE)</f>
        <v>1</v>
      </c>
      <c r="D61" s="65">
        <f>HLOOKUP(D60,[1]Matrice!$D$4:$O$5,2,FALSE)*$D$2</f>
        <v>1</v>
      </c>
      <c r="E61" s="65">
        <f>HLOOKUP(E60,[1]Matrice!$D$6:$O$7,2,FALSE)</f>
        <v>1</v>
      </c>
      <c r="F61" s="65">
        <f>HLOOKUP(F60,[1]Matrice!$D$8:$O$9,2,FALSE)</f>
        <v>1</v>
      </c>
      <c r="G61" s="65">
        <f>HLOOKUP(G60,[1]Matrice!$D$10:$O$11,2,FALSE)</f>
        <v>0</v>
      </c>
      <c r="H61" s="65">
        <f>HLOOKUP(H60,[1]Matrice!$D$12:$O$14,2,FALSE)</f>
        <v>0.75</v>
      </c>
      <c r="I61" s="65">
        <f>HLOOKUP(I60,[1]Matrice!$D$15:$O$16,2,FALSE)</f>
        <v>0.5</v>
      </c>
      <c r="J61" s="65"/>
      <c r="K61" s="65">
        <f>HLOOKUP(K60,[1]Matrice!$D$17:$O$18,2,FALSE)</f>
        <v>1</v>
      </c>
      <c r="L61" s="65">
        <f>HLOOKUP(L60,[1]Matrice!$D$19:$O$20,2,FALSE)</f>
        <v>1</v>
      </c>
      <c r="M61" s="65">
        <f>HLOOKUP(M60,[1]Matrice!$D$21:$O$22,2,FALSE)</f>
        <v>0.75</v>
      </c>
      <c r="N61" s="66"/>
      <c r="O61" s="66"/>
      <c r="P61" s="57">
        <f>C61*$C$2+D61*$D$2+E61*$E$2+F61*$F$2+G61*$G$2+H61*$H$2+I61*$I$2+K61*$K$2+L61*$L$2+M61*$M$2</f>
        <v>8.0625</v>
      </c>
    </row>
    <row r="62" spans="1:16" ht="110.25" customHeight="1" x14ac:dyDescent="0.25">
      <c r="A62" s="77" t="s">
        <v>136</v>
      </c>
      <c r="B62" s="61"/>
      <c r="C62" s="62" t="s">
        <v>5</v>
      </c>
      <c r="D62" s="62" t="s">
        <v>41</v>
      </c>
      <c r="E62" s="62" t="s">
        <v>9</v>
      </c>
      <c r="F62" s="62" t="s">
        <v>14</v>
      </c>
      <c r="G62" s="62" t="s">
        <v>15</v>
      </c>
      <c r="H62" s="62" t="s">
        <v>124</v>
      </c>
      <c r="I62" s="62" t="s">
        <v>22</v>
      </c>
      <c r="J62" s="62" t="s">
        <v>126</v>
      </c>
      <c r="K62" s="62" t="str">
        <f>VLOOKUP(J62,[1]Matrice!$U$15:$X$19,2,FALSE)</f>
        <v>B - RIPORTO/ARGILLE LIMOSE E LIMI ARGILLOSI</v>
      </c>
      <c r="L62" s="62" t="s">
        <v>31</v>
      </c>
      <c r="M62" s="62" t="s">
        <v>132</v>
      </c>
      <c r="N62" s="63"/>
      <c r="O62" s="63"/>
      <c r="P62" s="57"/>
    </row>
    <row r="63" spans="1:16" ht="26.25" x14ac:dyDescent="0.25">
      <c r="A63" s="78"/>
      <c r="B63" s="54" t="s">
        <v>95</v>
      </c>
      <c r="C63" s="65">
        <f>HLOOKUP(C62,[1]Matrice!$D$2:$O$3,2,FALSE)</f>
        <v>1</v>
      </c>
      <c r="D63" s="65">
        <f>HLOOKUP(D62,[1]Matrice!$D$4:$O$5,2,FALSE)*$D$2</f>
        <v>1</v>
      </c>
      <c r="E63" s="65">
        <f>HLOOKUP(E62,[1]Matrice!$D$6:$O$7,2,FALSE)</f>
        <v>1</v>
      </c>
      <c r="F63" s="65">
        <f>HLOOKUP(F62,[1]Matrice!$D$8:$O$9,2,FALSE)</f>
        <v>1</v>
      </c>
      <c r="G63" s="65">
        <f>HLOOKUP(G62,[1]Matrice!$D$10:$O$11,2,FALSE)</f>
        <v>0</v>
      </c>
      <c r="H63" s="65">
        <f>HLOOKUP(H62,[1]Matrice!$D$12:$O$14,2,FALSE)</f>
        <v>0.75</v>
      </c>
      <c r="I63" s="65">
        <f>HLOOKUP(I62,[1]Matrice!$D$15:$O$16,2,FALSE)</f>
        <v>0.5</v>
      </c>
      <c r="J63" s="65"/>
      <c r="K63" s="65">
        <f>HLOOKUP(K62,[1]Matrice!$D$17:$O$18,2,FALSE)</f>
        <v>1</v>
      </c>
      <c r="L63" s="65">
        <f>HLOOKUP(L62,[1]Matrice!$D$19:$O$20,2,FALSE)</f>
        <v>1</v>
      </c>
      <c r="M63" s="65">
        <f>HLOOKUP(M62,[1]Matrice!$D$21:$O$22,2,FALSE)</f>
        <v>0.75</v>
      </c>
      <c r="N63" s="66"/>
      <c r="O63" s="66"/>
      <c r="P63" s="57">
        <f>C63*$C$2+D63*$D$2+E63*$E$2+F63*$F$2+G63*$G$2+H63*$H$2+I63*$I$2+K63*$K$2+L63*$L$2+M63*$M$2</f>
        <v>8.0625</v>
      </c>
    </row>
    <row r="64" spans="1:16" ht="110.25" customHeight="1" x14ac:dyDescent="0.25">
      <c r="A64" s="77" t="s">
        <v>137</v>
      </c>
      <c r="B64" s="61"/>
      <c r="C64" s="62" t="s">
        <v>5</v>
      </c>
      <c r="D64" s="62" t="s">
        <v>41</v>
      </c>
      <c r="E64" s="62" t="s">
        <v>44</v>
      </c>
      <c r="F64" s="62" t="s">
        <v>14</v>
      </c>
      <c r="G64" s="62" t="s">
        <v>15</v>
      </c>
      <c r="H64" s="62" t="s">
        <v>124</v>
      </c>
      <c r="I64" s="62" t="s">
        <v>22</v>
      </c>
      <c r="J64" s="62" t="s">
        <v>106</v>
      </c>
      <c r="K64" s="62" t="str">
        <f>VLOOKUP(J64,[1]Matrice!$U$15:$X$19,2,FALSE)</f>
        <v>B - RIPORTO/ARGILLE LIMOSE E LIMI ARGILLOSI</v>
      </c>
      <c r="L64" s="62" t="str">
        <f>VLOOKUP(J64,[1]Matrice!$U$15:$X$19,3,FALSE)</f>
        <v>INFLUENTE</v>
      </c>
      <c r="M64" s="62" t="str">
        <f>VLOOKUP(J64,[1]Matrice!$U$15:$X$19,4,FALSE)</f>
        <v>B - INFLUENTI</v>
      </c>
      <c r="N64" s="63"/>
      <c r="O64" s="63"/>
      <c r="P64" s="57"/>
    </row>
    <row r="65" spans="1:16" ht="26.25" x14ac:dyDescent="0.25">
      <c r="A65" s="78"/>
      <c r="B65" s="54" t="s">
        <v>95</v>
      </c>
      <c r="C65" s="65">
        <f>HLOOKUP(C64,[1]Matrice!$D$2:$O$3,2,FALSE)</f>
        <v>1</v>
      </c>
      <c r="D65" s="65">
        <f>HLOOKUP(D64,[1]Matrice!$D$4:$O$5,2,FALSE)*$D$2</f>
        <v>1</v>
      </c>
      <c r="E65" s="65">
        <f>HLOOKUP(E64,[1]Matrice!$D$6:$O$7,2,FALSE)</f>
        <v>0.75</v>
      </c>
      <c r="F65" s="65">
        <f>HLOOKUP(F64,[1]Matrice!$D$8:$O$9,2,FALSE)</f>
        <v>1</v>
      </c>
      <c r="G65" s="65">
        <f>HLOOKUP(G64,[1]Matrice!$D$10:$O$11,2,FALSE)</f>
        <v>0</v>
      </c>
      <c r="H65" s="65">
        <f>HLOOKUP(H64,[1]Matrice!$D$12:$O$14,2,FALSE)</f>
        <v>0.75</v>
      </c>
      <c r="I65" s="65">
        <f>HLOOKUP(I64,[1]Matrice!$D$15:$O$16,2,FALSE)</f>
        <v>0.5</v>
      </c>
      <c r="J65" s="65"/>
      <c r="K65" s="65">
        <f>HLOOKUP(K64,[1]Matrice!$D$17:$O$18,2,FALSE)</f>
        <v>1</v>
      </c>
      <c r="L65" s="65">
        <f>HLOOKUP(L64,[1]Matrice!$D$19:$O$20,2,FALSE)</f>
        <v>1</v>
      </c>
      <c r="M65" s="65">
        <f>HLOOKUP(M64,[1]Matrice!$D$21:$O$22,2,FALSE)</f>
        <v>1</v>
      </c>
      <c r="N65" s="66"/>
      <c r="O65" s="66"/>
      <c r="P65" s="57">
        <f>C65*$C$2+D65*$D$2+E65*$E$2+F65*$F$2+G65*$G$2+H65*$H$2+I65*$I$2+K65*$K$2+L65*$L$2+M65*$M$2</f>
        <v>8.1875</v>
      </c>
    </row>
    <row r="66" spans="1:16" ht="110.25" customHeight="1" x14ac:dyDescent="0.25">
      <c r="A66" s="77" t="s">
        <v>138</v>
      </c>
      <c r="B66" s="61"/>
      <c r="C66" s="62" t="s">
        <v>5</v>
      </c>
      <c r="D66" s="62" t="s">
        <v>41</v>
      </c>
      <c r="E66" s="62" t="s">
        <v>44</v>
      </c>
      <c r="F66" s="62" t="s">
        <v>14</v>
      </c>
      <c r="G66" s="62" t="s">
        <v>15</v>
      </c>
      <c r="H66" s="62" t="s">
        <v>124</v>
      </c>
      <c r="I66" s="62" t="s">
        <v>22</v>
      </c>
      <c r="J66" s="62" t="s">
        <v>106</v>
      </c>
      <c r="K66" s="62" t="str">
        <f>VLOOKUP(J66,[1]Matrice!$U$15:$X$19,2,FALSE)</f>
        <v>B - RIPORTO/ARGILLE LIMOSE E LIMI ARGILLOSI</v>
      </c>
      <c r="L66" s="62" t="str">
        <f>VLOOKUP(J66,[1]Matrice!$U$15:$X$19,3,FALSE)</f>
        <v>INFLUENTE</v>
      </c>
      <c r="M66" s="62" t="str">
        <f>VLOOKUP(J66,[1]Matrice!$U$15:$X$19,4,FALSE)</f>
        <v>B - INFLUENTI</v>
      </c>
      <c r="N66" s="63"/>
      <c r="O66" s="63"/>
      <c r="P66" s="57"/>
    </row>
    <row r="67" spans="1:16" ht="26.25" x14ac:dyDescent="0.25">
      <c r="A67" s="78"/>
      <c r="B67" s="54" t="s">
        <v>95</v>
      </c>
      <c r="C67" s="65">
        <f>HLOOKUP(C66,[1]Matrice!$D$2:$O$3,2,FALSE)</f>
        <v>1</v>
      </c>
      <c r="D67" s="65">
        <f>HLOOKUP(D66,[1]Matrice!$D$4:$O$5,2,FALSE)*$D$2</f>
        <v>1</v>
      </c>
      <c r="E67" s="65">
        <f>HLOOKUP(E66,[1]Matrice!$D$6:$O$7,2,FALSE)</f>
        <v>0.75</v>
      </c>
      <c r="F67" s="65">
        <f>HLOOKUP(F66,[1]Matrice!$D$8:$O$9,2,FALSE)</f>
        <v>1</v>
      </c>
      <c r="G67" s="65">
        <f>HLOOKUP(G66,[1]Matrice!$D$10:$O$11,2,FALSE)</f>
        <v>0</v>
      </c>
      <c r="H67" s="65">
        <f>HLOOKUP(H66,[1]Matrice!$D$12:$O$14,2,FALSE)</f>
        <v>0.75</v>
      </c>
      <c r="I67" s="65">
        <f>HLOOKUP(I66,[1]Matrice!$D$15:$O$16,2,FALSE)</f>
        <v>0.5</v>
      </c>
      <c r="J67" s="65"/>
      <c r="K67" s="65">
        <f>HLOOKUP(K66,[1]Matrice!$D$17:$O$18,2,FALSE)</f>
        <v>1</v>
      </c>
      <c r="L67" s="65">
        <f>HLOOKUP(L66,[1]Matrice!$D$19:$O$20,2,FALSE)</f>
        <v>1</v>
      </c>
      <c r="M67" s="65">
        <f>HLOOKUP(M66,[1]Matrice!$D$21:$O$22,2,FALSE)</f>
        <v>1</v>
      </c>
      <c r="N67" s="66"/>
      <c r="O67" s="66"/>
      <c r="P67" s="57">
        <f>C67*$C$2+D67*$D$2+E67*$E$2+F67*$F$2+G67*$G$2+H67*$H$2+I67*$I$2+K67*$K$2+L67*$L$2+M67*$M$2</f>
        <v>8.1875</v>
      </c>
    </row>
    <row r="68" spans="1:16" ht="110.25" customHeight="1" x14ac:dyDescent="0.25">
      <c r="A68" s="77" t="s">
        <v>139</v>
      </c>
      <c r="B68" s="61"/>
      <c r="C68" s="62" t="s">
        <v>5</v>
      </c>
      <c r="D68" s="62" t="s">
        <v>41</v>
      </c>
      <c r="E68" s="62" t="s">
        <v>44</v>
      </c>
      <c r="F68" s="62" t="s">
        <v>14</v>
      </c>
      <c r="G68" s="62" t="s">
        <v>15</v>
      </c>
      <c r="H68" s="62" t="s">
        <v>124</v>
      </c>
      <c r="I68" s="62" t="s">
        <v>22</v>
      </c>
      <c r="J68" s="62" t="s">
        <v>106</v>
      </c>
      <c r="K68" s="62" t="str">
        <f>VLOOKUP(J68,[1]Matrice!$U$15:$X$19,2,FALSE)</f>
        <v>B - RIPORTO/ARGILLE LIMOSE E LIMI ARGILLOSI</v>
      </c>
      <c r="L68" s="62" t="str">
        <f>VLOOKUP(J68,[1]Matrice!$U$15:$X$19,3,FALSE)</f>
        <v>INFLUENTE</v>
      </c>
      <c r="M68" s="62" t="str">
        <f>VLOOKUP(J68,[1]Matrice!$U$15:$X$19,4,FALSE)</f>
        <v>B - INFLUENTI</v>
      </c>
      <c r="N68" s="63"/>
      <c r="O68" s="63"/>
      <c r="P68" s="57"/>
    </row>
    <row r="69" spans="1:16" ht="26.25" x14ac:dyDescent="0.25">
      <c r="A69" s="78"/>
      <c r="B69" s="54" t="s">
        <v>95</v>
      </c>
      <c r="C69" s="65">
        <f>HLOOKUP(C68,[1]Matrice!$D$2:$O$3,2,FALSE)</f>
        <v>1</v>
      </c>
      <c r="D69" s="65">
        <f>HLOOKUP(D68,[1]Matrice!$D$4:$O$5,2,FALSE)*$D$2</f>
        <v>1</v>
      </c>
      <c r="E69" s="65">
        <f>HLOOKUP(E68,[1]Matrice!$D$6:$O$7,2,FALSE)</f>
        <v>0.75</v>
      </c>
      <c r="F69" s="65">
        <f>HLOOKUP(F68,[1]Matrice!$D$8:$O$9,2,FALSE)</f>
        <v>1</v>
      </c>
      <c r="G69" s="65">
        <f>HLOOKUP(G68,[1]Matrice!$D$10:$O$11,2,FALSE)</f>
        <v>0</v>
      </c>
      <c r="H69" s="65">
        <f>HLOOKUP(H68,[1]Matrice!$D$12:$O$14,2,FALSE)</f>
        <v>0.75</v>
      </c>
      <c r="I69" s="65">
        <f>HLOOKUP(I68,[1]Matrice!$D$15:$O$16,2,FALSE)</f>
        <v>0.5</v>
      </c>
      <c r="J69" s="65"/>
      <c r="K69" s="65">
        <f>HLOOKUP(K68,[1]Matrice!$D$17:$O$18,2,FALSE)</f>
        <v>1</v>
      </c>
      <c r="L69" s="65">
        <f>HLOOKUP(L68,[1]Matrice!$D$19:$O$20,2,FALSE)</f>
        <v>1</v>
      </c>
      <c r="M69" s="65">
        <f>HLOOKUP(M68,[1]Matrice!$D$21:$O$22,2,FALSE)</f>
        <v>1</v>
      </c>
      <c r="N69" s="66"/>
      <c r="O69" s="66"/>
      <c r="P69" s="57">
        <f>C69*$C$2+D69*$D$2+E69*$E$2+F69*$F$2+G69*$G$2+H69*$H$2+I69*$I$2+K69*$K$2+L69*$L$2+M69*$M$2</f>
        <v>8.1875</v>
      </c>
    </row>
    <row r="70" spans="1:16" ht="157.5" customHeight="1" x14ac:dyDescent="0.25">
      <c r="A70" s="77" t="s">
        <v>140</v>
      </c>
      <c r="B70" s="79"/>
      <c r="C70" s="80" t="s">
        <v>5</v>
      </c>
      <c r="D70" s="80" t="s">
        <v>41</v>
      </c>
      <c r="E70" s="80" t="s">
        <v>44</v>
      </c>
      <c r="F70" s="80" t="s">
        <v>13</v>
      </c>
      <c r="G70" s="80" t="s">
        <v>15</v>
      </c>
      <c r="H70" s="80" t="s">
        <v>124</v>
      </c>
      <c r="I70" s="80" t="s">
        <v>22</v>
      </c>
      <c r="J70" s="80" t="s">
        <v>100</v>
      </c>
      <c r="K70" s="80" t="s">
        <v>141</v>
      </c>
      <c r="L70" s="80" t="s">
        <v>51</v>
      </c>
      <c r="M70" s="80" t="s">
        <v>142</v>
      </c>
      <c r="N70" s="81"/>
      <c r="O70" s="81"/>
      <c r="P70" s="82"/>
    </row>
    <row r="71" spans="1:16" ht="26.25" x14ac:dyDescent="0.25">
      <c r="A71" s="78"/>
      <c r="B71" s="54" t="s">
        <v>95</v>
      </c>
      <c r="C71" s="65">
        <f>HLOOKUP(C70,[1]Matrice!$D$2:$O$3,2,FALSE)</f>
        <v>1</v>
      </c>
      <c r="D71" s="65">
        <f>HLOOKUP(D70,[1]Matrice!$D$4:$O$5,2,FALSE)*$D$2</f>
        <v>1</v>
      </c>
      <c r="E71" s="65">
        <f>HLOOKUP(E70,[1]Matrice!$D$6:$O$7,2,FALSE)</f>
        <v>0.75</v>
      </c>
      <c r="F71" s="65">
        <f>HLOOKUP(F70,[1]Matrice!$D$8:$O$9,2,FALSE)</f>
        <v>0.75</v>
      </c>
      <c r="G71" s="65">
        <f>HLOOKUP(G70,[1]Matrice!$D$10:$O$11,2,FALSE)</f>
        <v>0</v>
      </c>
      <c r="H71" s="65">
        <f>HLOOKUP(H70,[1]Matrice!$D$12:$O$14,2,FALSE)</f>
        <v>0.75</v>
      </c>
      <c r="I71" s="65">
        <f>HLOOKUP(I70,[1]Matrice!$D$15:$O$16,2,FALSE)</f>
        <v>0.5</v>
      </c>
      <c r="J71" s="65"/>
      <c r="K71" s="65">
        <f>HLOOKUP(K70,[1]Matrice!$D$17:$O$18,2,FALSE)</f>
        <v>0.75</v>
      </c>
      <c r="L71" s="65">
        <f>HLOOKUP(L70,[1]Matrice!$D$19:$O$20,2,FALSE)</f>
        <v>0.25</v>
      </c>
      <c r="M71" s="65">
        <f>HLOOKUP(M70,[1]Matrice!$D$21:$O$22,2,FALSE)</f>
        <v>0.25</v>
      </c>
      <c r="N71" s="66"/>
      <c r="O71" s="66"/>
      <c r="P71" s="57">
        <f>C71*$C$2+D71*$D$2+E71*$E$2+F71*$F$2+G71*$G$2+H71*$H$2+I71*$I$2+K71*$K$2+L71*$L$2+M71*$M$2</f>
        <v>6</v>
      </c>
    </row>
    <row r="72" spans="1:16" ht="157.5" customHeight="1" x14ac:dyDescent="0.25">
      <c r="A72" s="77" t="s">
        <v>143</v>
      </c>
      <c r="B72" s="79"/>
      <c r="C72" s="80" t="s">
        <v>5</v>
      </c>
      <c r="D72" s="80" t="s">
        <v>41</v>
      </c>
      <c r="E72" s="80" t="s">
        <v>44</v>
      </c>
      <c r="F72" s="80" t="s">
        <v>13</v>
      </c>
      <c r="G72" s="80" t="s">
        <v>15</v>
      </c>
      <c r="H72" s="80" t="s">
        <v>124</v>
      </c>
      <c r="I72" s="80" t="s">
        <v>22</v>
      </c>
      <c r="J72" s="80" t="s">
        <v>100</v>
      </c>
      <c r="K72" s="80" t="str">
        <f>VLOOKUP(J72,[1]Matrice!$U$15:$X$19,2,FALSE)</f>
        <v>B - LIMI ARGILLOSI E ARGILLE LIMOSE/ARGILLE LIMOSE E LIMI ARGILLOSI</v>
      </c>
      <c r="L72" s="80" t="s">
        <v>51</v>
      </c>
      <c r="M72" s="80" t="s">
        <v>142</v>
      </c>
      <c r="N72" s="81"/>
      <c r="O72" s="81"/>
      <c r="P72" s="82"/>
    </row>
    <row r="73" spans="1:16" ht="26.25" x14ac:dyDescent="0.25">
      <c r="A73" s="78"/>
      <c r="B73" s="54" t="s">
        <v>95</v>
      </c>
      <c r="C73" s="65">
        <f>HLOOKUP(C72,[1]Matrice!$D$2:$O$3,2,FALSE)</f>
        <v>1</v>
      </c>
      <c r="D73" s="65">
        <f>HLOOKUP(D72,[1]Matrice!$D$4:$O$5,2,FALSE)*$D$2</f>
        <v>1</v>
      </c>
      <c r="E73" s="65">
        <f>HLOOKUP(E72,[1]Matrice!$D$6:$O$7,2,FALSE)</f>
        <v>0.75</v>
      </c>
      <c r="F73" s="65">
        <f>HLOOKUP(F72,[1]Matrice!$D$8:$O$9,2,FALSE)</f>
        <v>0.75</v>
      </c>
      <c r="G73" s="65">
        <f>HLOOKUP(G72,[1]Matrice!$D$10:$O$11,2,FALSE)</f>
        <v>0</v>
      </c>
      <c r="H73" s="65">
        <f>HLOOKUP(H72,[1]Matrice!$D$12:$O$14,2,FALSE)</f>
        <v>0.75</v>
      </c>
      <c r="I73" s="65">
        <f>HLOOKUP(I72,[1]Matrice!$D$15:$O$16,2,FALSE)</f>
        <v>0.5</v>
      </c>
      <c r="J73" s="65"/>
      <c r="K73" s="65">
        <f>HLOOKUP(K72,[1]Matrice!$D$17:$O$18,2,FALSE)</f>
        <v>0.75</v>
      </c>
      <c r="L73" s="65">
        <f>HLOOKUP(L72,[1]Matrice!$D$19:$O$20,2,FALSE)</f>
        <v>0.25</v>
      </c>
      <c r="M73" s="65">
        <f>HLOOKUP(M72,[1]Matrice!$D$21:$O$22,2,FALSE)</f>
        <v>0.25</v>
      </c>
      <c r="N73" s="66"/>
      <c r="O73" s="66"/>
      <c r="P73" s="57">
        <f>C73*$C$2+D73*$D$2+E73*$E$2+F73*$F$2+G73*$G$2+H73*$H$2+I73*$I$2+K73*$K$2+L73*$L$2+M73*$M$2</f>
        <v>6</v>
      </c>
    </row>
    <row r="74" spans="1:16" ht="157.5" customHeight="1" x14ac:dyDescent="0.25">
      <c r="A74" s="77" t="s">
        <v>144</v>
      </c>
      <c r="B74" s="79"/>
      <c r="C74" s="80" t="s">
        <v>5</v>
      </c>
      <c r="D74" s="80" t="s">
        <v>41</v>
      </c>
      <c r="E74" s="80" t="s">
        <v>44</v>
      </c>
      <c r="F74" s="80" t="s">
        <v>13</v>
      </c>
      <c r="G74" s="80" t="s">
        <v>15</v>
      </c>
      <c r="H74" s="80" t="s">
        <v>124</v>
      </c>
      <c r="I74" s="80" t="s">
        <v>22</v>
      </c>
      <c r="J74" s="80" t="s">
        <v>100</v>
      </c>
      <c r="K74" s="80" t="str">
        <f>VLOOKUP(J74,[1]Matrice!$U$15:$X$19,2,FALSE)</f>
        <v>B - LIMI ARGILLOSI E ARGILLE LIMOSE/ARGILLE LIMOSE E LIMI ARGILLOSI</v>
      </c>
      <c r="L74" s="80" t="s">
        <v>51</v>
      </c>
      <c r="M74" s="80" t="s">
        <v>142</v>
      </c>
      <c r="N74" s="81"/>
      <c r="O74" s="81"/>
      <c r="P74" s="82"/>
    </row>
    <row r="75" spans="1:16" ht="26.25" x14ac:dyDescent="0.25">
      <c r="A75" s="78"/>
      <c r="B75" s="54" t="s">
        <v>95</v>
      </c>
      <c r="C75" s="65">
        <f>HLOOKUP(C74,[1]Matrice!$D$2:$O$3,2,FALSE)</f>
        <v>1</v>
      </c>
      <c r="D75" s="65">
        <f>HLOOKUP(D74,[1]Matrice!$D$4:$O$5,2,FALSE)*$D$2</f>
        <v>1</v>
      </c>
      <c r="E75" s="65">
        <f>HLOOKUP(E74,[1]Matrice!$D$6:$O$7,2,FALSE)</f>
        <v>0.75</v>
      </c>
      <c r="F75" s="65">
        <f>HLOOKUP(F74,[1]Matrice!$D$8:$O$9,2,FALSE)</f>
        <v>0.75</v>
      </c>
      <c r="G75" s="65">
        <f>HLOOKUP(G74,[1]Matrice!$D$10:$O$11,2,FALSE)</f>
        <v>0</v>
      </c>
      <c r="H75" s="65">
        <f>HLOOKUP(H74,[1]Matrice!$D$12:$O$14,2,FALSE)</f>
        <v>0.75</v>
      </c>
      <c r="I75" s="65">
        <f>HLOOKUP(I74,[1]Matrice!$D$15:$O$16,2,FALSE)</f>
        <v>0.5</v>
      </c>
      <c r="J75" s="65"/>
      <c r="K75" s="65">
        <f>HLOOKUP(K74,[1]Matrice!$D$17:$O$18,2,FALSE)</f>
        <v>0.75</v>
      </c>
      <c r="L75" s="65">
        <f>HLOOKUP(L74,[1]Matrice!$D$19:$O$20,2,FALSE)</f>
        <v>0.25</v>
      </c>
      <c r="M75" s="65">
        <f>HLOOKUP(M74,[1]Matrice!$D$21:$O$22,2,FALSE)</f>
        <v>0.25</v>
      </c>
      <c r="N75" s="66"/>
      <c r="O75" s="66"/>
      <c r="P75" s="57">
        <f>C75*$C$2+D75*$D$2+E75*$E$2+F75*$F$2+G75*$G$2+H75*$H$2+I75*$I$2+K75*$K$2+L75*$L$2+M75*$M$2</f>
        <v>6</v>
      </c>
    </row>
    <row r="76" spans="1:16" ht="110.25" customHeight="1" x14ac:dyDescent="0.25">
      <c r="A76" s="77" t="s">
        <v>145</v>
      </c>
      <c r="B76" s="61"/>
      <c r="C76" s="62" t="s">
        <v>5</v>
      </c>
      <c r="D76" s="62" t="s">
        <v>41</v>
      </c>
      <c r="E76" s="62" t="s">
        <v>44</v>
      </c>
      <c r="F76" s="62" t="s">
        <v>14</v>
      </c>
      <c r="G76" s="62" t="s">
        <v>15</v>
      </c>
      <c r="H76" s="62" t="s">
        <v>124</v>
      </c>
      <c r="I76" s="62" t="s">
        <v>22</v>
      </c>
      <c r="J76" s="62" t="s">
        <v>106</v>
      </c>
      <c r="K76" s="62" t="str">
        <f>VLOOKUP(J76,[1]Matrice!$U$15:$X$19,2,FALSE)</f>
        <v>B - RIPORTO/ARGILLE LIMOSE E LIMI ARGILLOSI</v>
      </c>
      <c r="L76" s="62" t="str">
        <f>VLOOKUP(J76,[1]Matrice!$U$15:$X$19,3,FALSE)</f>
        <v>INFLUENTE</v>
      </c>
      <c r="M76" s="62" t="str">
        <f>VLOOKUP(J76,[1]Matrice!$U$15:$X$19,4,FALSE)</f>
        <v>B - INFLUENTI</v>
      </c>
      <c r="N76" s="63"/>
      <c r="O76" s="63"/>
      <c r="P76" s="57"/>
    </row>
    <row r="77" spans="1:16" ht="26.25" x14ac:dyDescent="0.25">
      <c r="A77" s="78"/>
      <c r="B77" s="54" t="s">
        <v>95</v>
      </c>
      <c r="C77" s="65">
        <f>HLOOKUP(C76,[1]Matrice!$D$2:$O$3,2,FALSE)</f>
        <v>1</v>
      </c>
      <c r="D77" s="65">
        <f>HLOOKUP(D76,[1]Matrice!$D$4:$O$5,2,FALSE)*$D$2</f>
        <v>1</v>
      </c>
      <c r="E77" s="65">
        <f>HLOOKUP(E76,[1]Matrice!$D$6:$O$7,2,FALSE)</f>
        <v>0.75</v>
      </c>
      <c r="F77" s="65">
        <f>HLOOKUP(F76,[1]Matrice!$D$8:$O$9,2,FALSE)</f>
        <v>1</v>
      </c>
      <c r="G77" s="65">
        <f>HLOOKUP(G76,[1]Matrice!$D$10:$O$11,2,FALSE)</f>
        <v>0</v>
      </c>
      <c r="H77" s="65">
        <f>HLOOKUP(H76,[1]Matrice!$D$12:$O$14,2,FALSE)</f>
        <v>0.75</v>
      </c>
      <c r="I77" s="65">
        <f>HLOOKUP(I76,[1]Matrice!$D$15:$O$16,2,FALSE)</f>
        <v>0.5</v>
      </c>
      <c r="J77" s="65"/>
      <c r="K77" s="65">
        <f>HLOOKUP(K76,[1]Matrice!$D$17:$O$18,2,FALSE)</f>
        <v>1</v>
      </c>
      <c r="L77" s="65">
        <f>HLOOKUP(L76,[1]Matrice!$D$19:$O$20,2,FALSE)</f>
        <v>1</v>
      </c>
      <c r="M77" s="65">
        <f>HLOOKUP(M76,[1]Matrice!$D$21:$O$22,2,FALSE)</f>
        <v>1</v>
      </c>
      <c r="N77" s="66"/>
      <c r="O77" s="66"/>
      <c r="P77" s="57">
        <f>C77*$C$2+D77*$D$2+E77*$E$2+F77*$F$2+G77*$G$2+H77*$H$2+I77*$I$2+K77*$K$2+L77*$L$2+M77*$M$2</f>
        <v>8.1875</v>
      </c>
    </row>
    <row r="78" spans="1:16" ht="110.25" customHeight="1" x14ac:dyDescent="0.25">
      <c r="A78" s="77" t="s">
        <v>146</v>
      </c>
      <c r="B78" s="61"/>
      <c r="C78" s="62" t="s">
        <v>5</v>
      </c>
      <c r="D78" s="62" t="s">
        <v>41</v>
      </c>
      <c r="E78" s="62" t="s">
        <v>44</v>
      </c>
      <c r="F78" s="62" t="s">
        <v>14</v>
      </c>
      <c r="G78" s="62" t="s">
        <v>15</v>
      </c>
      <c r="H78" s="62" t="s">
        <v>124</v>
      </c>
      <c r="I78" s="62" t="s">
        <v>22</v>
      </c>
      <c r="J78" s="62" t="s">
        <v>106</v>
      </c>
      <c r="K78" s="62" t="str">
        <f>VLOOKUP(J78,[1]Matrice!$U$15:$X$19,2,FALSE)</f>
        <v>B - RIPORTO/ARGILLE LIMOSE E LIMI ARGILLOSI</v>
      </c>
      <c r="L78" s="62" t="str">
        <f>VLOOKUP(J78,[1]Matrice!$U$15:$X$19,3,FALSE)</f>
        <v>INFLUENTE</v>
      </c>
      <c r="M78" s="62" t="str">
        <f>VLOOKUP(J78,[1]Matrice!$U$15:$X$19,4,FALSE)</f>
        <v>B - INFLUENTI</v>
      </c>
      <c r="N78" s="63"/>
      <c r="O78" s="63"/>
      <c r="P78" s="57"/>
    </row>
    <row r="79" spans="1:16" ht="26.25" x14ac:dyDescent="0.25">
      <c r="A79" s="78"/>
      <c r="B79" s="54" t="s">
        <v>95</v>
      </c>
      <c r="C79" s="65">
        <f>HLOOKUP(C78,[1]Matrice!$D$2:$O$3,2,FALSE)</f>
        <v>1</v>
      </c>
      <c r="D79" s="65">
        <f>HLOOKUP(D78,[1]Matrice!$D$4:$O$5,2,FALSE)*$D$2</f>
        <v>1</v>
      </c>
      <c r="E79" s="65">
        <f>HLOOKUP(E78,[1]Matrice!$D$6:$O$7,2,FALSE)</f>
        <v>0.75</v>
      </c>
      <c r="F79" s="65">
        <f>HLOOKUP(F78,[1]Matrice!$D$8:$O$9,2,FALSE)</f>
        <v>1</v>
      </c>
      <c r="G79" s="65">
        <f>HLOOKUP(G78,[1]Matrice!$D$10:$O$11,2,FALSE)</f>
        <v>0</v>
      </c>
      <c r="H79" s="65">
        <f>HLOOKUP(H78,[1]Matrice!$D$12:$O$14,2,FALSE)</f>
        <v>0.75</v>
      </c>
      <c r="I79" s="65">
        <f>HLOOKUP(I78,[1]Matrice!$D$15:$O$16,2,FALSE)</f>
        <v>0.5</v>
      </c>
      <c r="J79" s="65"/>
      <c r="K79" s="65">
        <f>HLOOKUP(K78,[1]Matrice!$D$17:$O$18,2,FALSE)</f>
        <v>1</v>
      </c>
      <c r="L79" s="65">
        <f>HLOOKUP(L78,[1]Matrice!$D$19:$O$20,2,FALSE)</f>
        <v>1</v>
      </c>
      <c r="M79" s="65">
        <f>HLOOKUP(M78,[1]Matrice!$D$21:$O$22,2,FALSE)</f>
        <v>1</v>
      </c>
      <c r="N79" s="66"/>
      <c r="O79" s="66"/>
      <c r="P79" s="57">
        <f>C79*$C$2+D79*$D$2+E79*$E$2+F79*$F$2+G79*$G$2+H79*$H$2+I79*$I$2+K79*$K$2+L79*$L$2+M79*$M$2</f>
        <v>8.1875</v>
      </c>
    </row>
    <row r="80" spans="1:16" ht="110.25" customHeight="1" x14ac:dyDescent="0.25">
      <c r="A80" s="77" t="s">
        <v>147</v>
      </c>
      <c r="B80" s="61"/>
      <c r="C80" s="62" t="s">
        <v>5</v>
      </c>
      <c r="D80" s="62" t="s">
        <v>41</v>
      </c>
      <c r="E80" s="62" t="s">
        <v>44</v>
      </c>
      <c r="F80" s="62" t="s">
        <v>14</v>
      </c>
      <c r="G80" s="62" t="s">
        <v>15</v>
      </c>
      <c r="H80" s="62" t="s">
        <v>124</v>
      </c>
      <c r="I80" s="62" t="s">
        <v>22</v>
      </c>
      <c r="J80" s="62" t="s">
        <v>106</v>
      </c>
      <c r="K80" s="62" t="str">
        <f>VLOOKUP(J80,[1]Matrice!$U$15:$X$19,2,FALSE)</f>
        <v>B - RIPORTO/ARGILLE LIMOSE E LIMI ARGILLOSI</v>
      </c>
      <c r="L80" s="62" t="str">
        <f>VLOOKUP(J80,[1]Matrice!$U$15:$X$19,3,FALSE)</f>
        <v>INFLUENTE</v>
      </c>
      <c r="M80" s="62" t="str">
        <f>VLOOKUP(J80,[1]Matrice!$U$15:$X$19,4,FALSE)</f>
        <v>B - INFLUENTI</v>
      </c>
      <c r="N80" s="63"/>
      <c r="O80" s="63"/>
      <c r="P80" s="57"/>
    </row>
    <row r="81" spans="1:16" ht="26.25" x14ac:dyDescent="0.25">
      <c r="A81" s="78"/>
      <c r="B81" s="54" t="s">
        <v>95</v>
      </c>
      <c r="C81" s="65">
        <f>HLOOKUP(C80,[1]Matrice!$D$2:$O$3,2,FALSE)</f>
        <v>1</v>
      </c>
      <c r="D81" s="65">
        <f>HLOOKUP(D80,[1]Matrice!$D$4:$O$5,2,FALSE)*$D$2</f>
        <v>1</v>
      </c>
      <c r="E81" s="65">
        <f>HLOOKUP(E80,[1]Matrice!$D$6:$O$7,2,FALSE)</f>
        <v>0.75</v>
      </c>
      <c r="F81" s="65">
        <f>HLOOKUP(F80,[1]Matrice!$D$8:$O$9,2,FALSE)</f>
        <v>1</v>
      </c>
      <c r="G81" s="65">
        <f>HLOOKUP(G80,[1]Matrice!$D$10:$O$11,2,FALSE)</f>
        <v>0</v>
      </c>
      <c r="H81" s="65">
        <f>HLOOKUP(H80,[1]Matrice!$D$12:$O$14,2,FALSE)</f>
        <v>0.75</v>
      </c>
      <c r="I81" s="65">
        <f>HLOOKUP(I80,[1]Matrice!$D$15:$O$16,2,FALSE)</f>
        <v>0.5</v>
      </c>
      <c r="J81" s="65"/>
      <c r="K81" s="65">
        <f>HLOOKUP(K80,[1]Matrice!$D$17:$O$18,2,FALSE)</f>
        <v>1</v>
      </c>
      <c r="L81" s="65">
        <f>HLOOKUP(L80,[1]Matrice!$D$19:$O$20,2,FALSE)</f>
        <v>1</v>
      </c>
      <c r="M81" s="65">
        <f>HLOOKUP(M80,[1]Matrice!$D$21:$O$22,2,FALSE)</f>
        <v>1</v>
      </c>
      <c r="N81" s="66"/>
      <c r="O81" s="66"/>
      <c r="P81" s="57">
        <f>C81*$C$2+D81*$D$2+E81*$E$2+F81*$F$2+G81*$G$2+H81*$H$2+I81*$I$2+K81*$K$2+L81*$L$2+M81*$M$2</f>
        <v>8.1875</v>
      </c>
    </row>
    <row r="82" spans="1:16" ht="110.25" customHeight="1" x14ac:dyDescent="0.25">
      <c r="A82" s="77" t="s">
        <v>148</v>
      </c>
      <c r="B82" s="61"/>
      <c r="C82" s="62" t="s">
        <v>5</v>
      </c>
      <c r="D82" s="62" t="s">
        <v>41</v>
      </c>
      <c r="E82" s="62" t="s">
        <v>44</v>
      </c>
      <c r="F82" s="62" t="s">
        <v>14</v>
      </c>
      <c r="G82" s="62" t="s">
        <v>15</v>
      </c>
      <c r="H82" s="62" t="s">
        <v>124</v>
      </c>
      <c r="I82" s="62" t="s">
        <v>22</v>
      </c>
      <c r="J82" s="62" t="s">
        <v>106</v>
      </c>
      <c r="K82" s="62" t="str">
        <f>VLOOKUP(J82,[1]Matrice!$U$15:$X$19,2,FALSE)</f>
        <v>B - RIPORTO/ARGILLE LIMOSE E LIMI ARGILLOSI</v>
      </c>
      <c r="L82" s="62" t="str">
        <f>VLOOKUP(J82,[1]Matrice!$U$15:$X$19,3,FALSE)</f>
        <v>INFLUENTE</v>
      </c>
      <c r="M82" s="62" t="str">
        <f>VLOOKUP(J82,[1]Matrice!$U$15:$X$19,4,FALSE)</f>
        <v>B - INFLUENTI</v>
      </c>
      <c r="N82" s="63"/>
      <c r="O82" s="63"/>
      <c r="P82" s="57"/>
    </row>
    <row r="83" spans="1:16" ht="26.25" x14ac:dyDescent="0.25">
      <c r="A83" s="78"/>
      <c r="B83" s="54" t="s">
        <v>95</v>
      </c>
      <c r="C83" s="65">
        <f>HLOOKUP(C82,[1]Matrice!$D$2:$O$3,2,FALSE)</f>
        <v>1</v>
      </c>
      <c r="D83" s="65">
        <f>HLOOKUP(D82,[1]Matrice!$D$4:$O$5,2,FALSE)*$D$2</f>
        <v>1</v>
      </c>
      <c r="E83" s="65">
        <f>HLOOKUP(E82,[1]Matrice!$D$6:$O$7,2,FALSE)</f>
        <v>0.75</v>
      </c>
      <c r="F83" s="65">
        <f>HLOOKUP(F82,[1]Matrice!$D$8:$O$9,2,FALSE)</f>
        <v>1</v>
      </c>
      <c r="G83" s="65">
        <f>HLOOKUP(G82,[1]Matrice!$D$10:$O$11,2,FALSE)</f>
        <v>0</v>
      </c>
      <c r="H83" s="65">
        <f>HLOOKUP(H82,[1]Matrice!$D$12:$O$14,2,FALSE)</f>
        <v>0.75</v>
      </c>
      <c r="I83" s="65">
        <f>HLOOKUP(I82,[1]Matrice!$D$15:$O$16,2,FALSE)</f>
        <v>0.5</v>
      </c>
      <c r="J83" s="65"/>
      <c r="K83" s="65">
        <f>HLOOKUP(K82,[1]Matrice!$D$17:$O$18,2,FALSE)</f>
        <v>1</v>
      </c>
      <c r="L83" s="65">
        <f>HLOOKUP(L82,[1]Matrice!$D$19:$O$20,2,FALSE)</f>
        <v>1</v>
      </c>
      <c r="M83" s="65">
        <f>HLOOKUP(M82,[1]Matrice!$D$21:$O$22,2,FALSE)</f>
        <v>1</v>
      </c>
      <c r="N83" s="66"/>
      <c r="O83" s="66"/>
      <c r="P83" s="57">
        <f>C83*$C$2+D83*$D$2+E83*$E$2+F83*$F$2+G83*$G$2+H83*$H$2+I83*$I$2+K83*$K$2+L83*$L$2+M83*$M$2</f>
        <v>8.1875</v>
      </c>
    </row>
    <row r="84" spans="1:16" ht="110.25" customHeight="1" x14ac:dyDescent="0.25">
      <c r="A84" s="77" t="s">
        <v>149</v>
      </c>
      <c r="B84" s="61"/>
      <c r="C84" s="62" t="s">
        <v>5</v>
      </c>
      <c r="D84" s="62" t="s">
        <v>41</v>
      </c>
      <c r="E84" s="62" t="s">
        <v>44</v>
      </c>
      <c r="F84" s="62" t="s">
        <v>14</v>
      </c>
      <c r="G84" s="62" t="s">
        <v>15</v>
      </c>
      <c r="H84" s="62" t="s">
        <v>124</v>
      </c>
      <c r="I84" s="62" t="s">
        <v>22</v>
      </c>
      <c r="J84" s="62" t="s">
        <v>106</v>
      </c>
      <c r="K84" s="62" t="str">
        <f>VLOOKUP(J84,[1]Matrice!$U$15:$X$19,2,FALSE)</f>
        <v>B - RIPORTO/ARGILLE LIMOSE E LIMI ARGILLOSI</v>
      </c>
      <c r="L84" s="62" t="str">
        <f>VLOOKUP(J84,[1]Matrice!$U$15:$X$19,3,FALSE)</f>
        <v>INFLUENTE</v>
      </c>
      <c r="M84" s="62" t="str">
        <f>VLOOKUP(J84,[1]Matrice!$U$15:$X$19,4,FALSE)</f>
        <v>B - INFLUENTI</v>
      </c>
      <c r="N84" s="63"/>
      <c r="O84" s="63"/>
      <c r="P84" s="57"/>
    </row>
    <row r="85" spans="1:16" ht="26.25" x14ac:dyDescent="0.25">
      <c r="A85" s="78"/>
      <c r="B85" s="54" t="s">
        <v>95</v>
      </c>
      <c r="C85" s="65">
        <f>HLOOKUP(C84,[1]Matrice!$D$2:$O$3,2,FALSE)</f>
        <v>1</v>
      </c>
      <c r="D85" s="65">
        <f>HLOOKUP(D84,[1]Matrice!$D$4:$O$5,2,FALSE)*$D$2</f>
        <v>1</v>
      </c>
      <c r="E85" s="65">
        <f>HLOOKUP(E84,[1]Matrice!$D$6:$O$7,2,FALSE)</f>
        <v>0.75</v>
      </c>
      <c r="F85" s="65">
        <f>HLOOKUP(F84,[1]Matrice!$D$8:$O$9,2,FALSE)</f>
        <v>1</v>
      </c>
      <c r="G85" s="65">
        <f>HLOOKUP(G84,[1]Matrice!$D$10:$O$11,2,FALSE)</f>
        <v>0</v>
      </c>
      <c r="H85" s="65">
        <f>HLOOKUP(H84,[1]Matrice!$D$12:$O$14,2,FALSE)</f>
        <v>0.75</v>
      </c>
      <c r="I85" s="65">
        <f>HLOOKUP(I84,[1]Matrice!$D$15:$O$16,2,FALSE)</f>
        <v>0.5</v>
      </c>
      <c r="J85" s="65"/>
      <c r="K85" s="65">
        <f>HLOOKUP(K84,[1]Matrice!$D$17:$O$18,2,FALSE)</f>
        <v>1</v>
      </c>
      <c r="L85" s="65">
        <f>HLOOKUP(L84,[1]Matrice!$D$19:$O$20,2,FALSE)</f>
        <v>1</v>
      </c>
      <c r="M85" s="65">
        <f>HLOOKUP(M84,[1]Matrice!$D$21:$O$22,2,FALSE)</f>
        <v>1</v>
      </c>
      <c r="N85" s="66"/>
      <c r="O85" s="66"/>
      <c r="P85" s="57">
        <f>C85*$C$2+D85*$D$2+E85*$E$2+F85*$F$2+G85*$G$2+H85*$H$2+I85*$I$2+K85*$K$2+L85*$L$2+M85*$M$2</f>
        <v>8.1875</v>
      </c>
    </row>
    <row r="86" spans="1:16" ht="157.5" customHeight="1" x14ac:dyDescent="0.25">
      <c r="A86" s="77" t="s">
        <v>150</v>
      </c>
      <c r="B86" s="61"/>
      <c r="C86" s="62" t="s">
        <v>5</v>
      </c>
      <c r="D86" s="62" t="s">
        <v>41</v>
      </c>
      <c r="E86" s="62" t="s">
        <v>44</v>
      </c>
      <c r="F86" s="62" t="s">
        <v>116</v>
      </c>
      <c r="G86" s="62" t="s">
        <v>15</v>
      </c>
      <c r="H86" s="62" t="s">
        <v>124</v>
      </c>
      <c r="I86" s="62" t="s">
        <v>22</v>
      </c>
      <c r="J86" s="62" t="s">
        <v>100</v>
      </c>
      <c r="K86" s="62" t="str">
        <f>VLOOKUP(J86,[1]Matrice!$U$15:$X$19,2,FALSE)</f>
        <v>B - LIMI ARGILLOSI E ARGILLE LIMOSE/ARGILLE LIMOSE E LIMI ARGILLOSI</v>
      </c>
      <c r="L86" s="62" t="s">
        <v>94</v>
      </c>
      <c r="M86" s="62" t="str">
        <f>VLOOKUP(J86,[1]Matrice!$U$15:$X$19,4,FALSE)</f>
        <v>A - PROBABILMENTE INFLUENTI</v>
      </c>
      <c r="N86" s="63"/>
      <c r="O86" s="63"/>
      <c r="P86" s="57"/>
    </row>
    <row r="87" spans="1:16" ht="26.25" x14ac:dyDescent="0.25">
      <c r="A87" s="78"/>
      <c r="B87" s="54" t="s">
        <v>95</v>
      </c>
      <c r="C87" s="65">
        <f>HLOOKUP(C86,[1]Matrice!$D$2:$O$3,2,FALSE)</f>
        <v>1</v>
      </c>
      <c r="D87" s="65">
        <f>HLOOKUP(D86,[1]Matrice!$D$4:$O$5,2,FALSE)*$D$2</f>
        <v>1</v>
      </c>
      <c r="E87" s="65">
        <f>HLOOKUP(E86,[1]Matrice!$D$6:$O$7,2,FALSE)</f>
        <v>0.75</v>
      </c>
      <c r="F87" s="65">
        <f>HLOOKUP(F86,[1]Matrice!$D$8:$O$9,2,FALSE)</f>
        <v>0.5</v>
      </c>
      <c r="G87" s="65">
        <f>HLOOKUP(G86,[1]Matrice!$D$10:$O$11,2,FALSE)</f>
        <v>0</v>
      </c>
      <c r="H87" s="65">
        <f>HLOOKUP(H86,[1]Matrice!$D$12:$O$14,2,FALSE)</f>
        <v>0.75</v>
      </c>
      <c r="I87" s="65">
        <f>HLOOKUP(I86,[1]Matrice!$D$15:$O$16,2,FALSE)</f>
        <v>0.5</v>
      </c>
      <c r="J87" s="65"/>
      <c r="K87" s="65">
        <f>HLOOKUP(K86,[1]Matrice!$D$17:$O$18,2,FALSE)</f>
        <v>0.75</v>
      </c>
      <c r="L87" s="65">
        <f>HLOOKUP(L86,[1]Matrice!$D$19:$O$20,2,FALSE)</f>
        <v>0.75</v>
      </c>
      <c r="M87" s="65">
        <f>HLOOKUP(M86,[1]Matrice!$D$21:$O$22,2,FALSE)</f>
        <v>0.5</v>
      </c>
      <c r="N87" s="66"/>
      <c r="O87" s="66"/>
      <c r="P87" s="57">
        <f>C87*$C$2+D87*$D$2+E87*$E$2+F87*$F$2+G87*$G$2+H87*$H$2+I87*$I$2+K87*$K$2+L87*$L$2+M87*$M$2</f>
        <v>6.3125</v>
      </c>
    </row>
    <row r="88" spans="1:16" ht="157.5" customHeight="1" x14ac:dyDescent="0.25">
      <c r="A88" s="77" t="s">
        <v>151</v>
      </c>
      <c r="B88" s="73"/>
      <c r="C88" s="74" t="s">
        <v>5</v>
      </c>
      <c r="D88" s="74" t="s">
        <v>41</v>
      </c>
      <c r="E88" s="74" t="s">
        <v>44</v>
      </c>
      <c r="F88" s="74" t="s">
        <v>116</v>
      </c>
      <c r="G88" s="74" t="s">
        <v>15</v>
      </c>
      <c r="H88" s="74" t="s">
        <v>124</v>
      </c>
      <c r="I88" s="74" t="s">
        <v>22</v>
      </c>
      <c r="J88" s="74" t="s">
        <v>129</v>
      </c>
      <c r="K88" s="74" t="s">
        <v>141</v>
      </c>
      <c r="L88" s="74" t="s">
        <v>51</v>
      </c>
      <c r="M88" s="74" t="str">
        <f>VLOOKUP(J88,[1]Matrice!$U$15:$X$19,4,FALSE)</f>
        <v>B - ASSENTI ININFLUENTI</v>
      </c>
      <c r="N88" s="75"/>
      <c r="O88" s="75"/>
      <c r="P88" s="71"/>
    </row>
    <row r="89" spans="1:16" ht="26.25" x14ac:dyDescent="0.25">
      <c r="A89" s="78"/>
      <c r="B89" s="54" t="s">
        <v>95</v>
      </c>
      <c r="C89" s="65">
        <f>HLOOKUP(C88,[1]Matrice!$D$2:$O$3,2,FALSE)</f>
        <v>1</v>
      </c>
      <c r="D89" s="65">
        <f>HLOOKUP(D88,[1]Matrice!$D$4:$O$5,2,FALSE)*$D$2</f>
        <v>1</v>
      </c>
      <c r="E89" s="65">
        <f>HLOOKUP(E88,[1]Matrice!$D$6:$O$7,2,FALSE)</f>
        <v>0.75</v>
      </c>
      <c r="F89" s="65">
        <f>HLOOKUP(F88,[1]Matrice!$D$8:$O$9,2,FALSE)</f>
        <v>0.5</v>
      </c>
      <c r="G89" s="65">
        <f>HLOOKUP(G88,[1]Matrice!$D$10:$O$11,2,FALSE)</f>
        <v>0</v>
      </c>
      <c r="H89" s="65">
        <f>HLOOKUP(H88,[1]Matrice!$D$12:$O$14,2,FALSE)</f>
        <v>0.75</v>
      </c>
      <c r="I89" s="65">
        <f>HLOOKUP(I88,[1]Matrice!$D$15:$O$16,2,FALSE)</f>
        <v>0.5</v>
      </c>
      <c r="J89" s="65"/>
      <c r="K89" s="65">
        <f>HLOOKUP(K88,[1]Matrice!$D$17:$O$18,2,FALSE)</f>
        <v>0.75</v>
      </c>
      <c r="L89" s="65">
        <f>HLOOKUP(L88,[1]Matrice!$D$19:$O$20,2,FALSE)</f>
        <v>0.25</v>
      </c>
      <c r="M89" s="65">
        <f>HLOOKUP(M88,[1]Matrice!$D$21:$O$22,2,FALSE)</f>
        <v>0.25</v>
      </c>
      <c r="N89" s="66"/>
      <c r="O89" s="66"/>
      <c r="P89" s="57">
        <f>C89*$C$2+D89*$D$2+E89*$E$2+F89*$F$2+G89*$G$2+H89*$H$2+I89*$I$2+K89*$K$2+L89*$L$2+M89*$M$2</f>
        <v>5.5625</v>
      </c>
    </row>
    <row r="90" spans="1:16" ht="157.5" customHeight="1" x14ac:dyDescent="0.25">
      <c r="A90" s="77" t="s">
        <v>152</v>
      </c>
      <c r="B90" s="73"/>
      <c r="C90" s="74" t="s">
        <v>5</v>
      </c>
      <c r="D90" s="74" t="s">
        <v>41</v>
      </c>
      <c r="E90" s="74" t="s">
        <v>44</v>
      </c>
      <c r="F90" s="74" t="s">
        <v>116</v>
      </c>
      <c r="G90" s="74" t="s">
        <v>15</v>
      </c>
      <c r="H90" s="74" t="s">
        <v>124</v>
      </c>
      <c r="I90" s="74" t="s">
        <v>22</v>
      </c>
      <c r="J90" s="74" t="s">
        <v>129</v>
      </c>
      <c r="K90" s="74" t="str">
        <f>VLOOKUP(J90,[1]Matrice!$U$15:$X$19,2,FALSE)</f>
        <v>A -LIMI ARGILLOSI E ARGILLE LIMOSE/ARGILLE LIMOSE E LIMI ARGILLOSI</v>
      </c>
      <c r="L90" s="74" t="str">
        <f>VLOOKUP(J90,[1]Matrice!$U$15:$X$19,3,FALSE)</f>
        <v>MODERATAMENTE INFLUENTE</v>
      </c>
      <c r="M90" s="74" t="str">
        <f>VLOOKUP(J90,[1]Matrice!$U$15:$X$19,4,FALSE)</f>
        <v>B - ASSENTI ININFLUENTI</v>
      </c>
      <c r="N90" s="75"/>
      <c r="O90" s="75"/>
      <c r="P90" s="71"/>
    </row>
    <row r="91" spans="1:16" ht="26.25" x14ac:dyDescent="0.25">
      <c r="A91" s="78"/>
      <c r="B91" s="54" t="s">
        <v>95</v>
      </c>
      <c r="C91" s="65">
        <f>HLOOKUP(C90,[1]Matrice!$D$2:$O$3,2,FALSE)</f>
        <v>1</v>
      </c>
      <c r="D91" s="65">
        <f>HLOOKUP(D90,[1]Matrice!$D$4:$O$5,2,FALSE)*$D$2</f>
        <v>1</v>
      </c>
      <c r="E91" s="65">
        <f>HLOOKUP(E90,[1]Matrice!$D$6:$O$7,2,FALSE)</f>
        <v>0.75</v>
      </c>
      <c r="F91" s="65">
        <f>HLOOKUP(F90,[1]Matrice!$D$8:$O$9,2,FALSE)</f>
        <v>0.5</v>
      </c>
      <c r="G91" s="65">
        <f>HLOOKUP(G90,[1]Matrice!$D$10:$O$11,2,FALSE)</f>
        <v>0</v>
      </c>
      <c r="H91" s="65">
        <f>HLOOKUP(H90,[1]Matrice!$D$12:$O$14,2,FALSE)</f>
        <v>0.75</v>
      </c>
      <c r="I91" s="65">
        <f>HLOOKUP(I90,[1]Matrice!$D$15:$O$16,2,FALSE)</f>
        <v>0.5</v>
      </c>
      <c r="J91" s="65"/>
      <c r="K91" s="65">
        <f>HLOOKUP(K90,[1]Matrice!$D$17:$O$18,2,FALSE)</f>
        <v>0.5</v>
      </c>
      <c r="L91" s="65">
        <f>HLOOKUP(L90,[1]Matrice!$D$19:$O$20,2,FALSE)</f>
        <v>0.25</v>
      </c>
      <c r="M91" s="65">
        <f>HLOOKUP(M90,[1]Matrice!$D$21:$O$22,2,FALSE)</f>
        <v>0.25</v>
      </c>
      <c r="N91" s="66"/>
      <c r="O91" s="66"/>
      <c r="P91" s="57">
        <f>C91*$C$2+D91*$D$2+E91*$E$2+F91*$F$2+G91*$G$2+H91*$H$2+I91*$I$2+K91*$K$2+L91*$L$2+M91*$M$2</f>
        <v>5.3125</v>
      </c>
    </row>
    <row r="92" spans="1:16" ht="157.5" customHeight="1" x14ac:dyDescent="0.25">
      <c r="A92" s="77" t="s">
        <v>153</v>
      </c>
      <c r="B92" s="73"/>
      <c r="C92" s="74" t="s">
        <v>5</v>
      </c>
      <c r="D92" s="74" t="s">
        <v>41</v>
      </c>
      <c r="E92" s="74" t="s">
        <v>44</v>
      </c>
      <c r="F92" s="74" t="s">
        <v>116</v>
      </c>
      <c r="G92" s="74" t="s">
        <v>15</v>
      </c>
      <c r="H92" s="74" t="s">
        <v>124</v>
      </c>
      <c r="I92" s="74" t="s">
        <v>22</v>
      </c>
      <c r="J92" s="74" t="s">
        <v>100</v>
      </c>
      <c r="K92" s="74" t="str">
        <f>VLOOKUP(J92,[1]Matrice!$U$15:$X$19,2,FALSE)</f>
        <v>B - LIMI ARGILLOSI E ARGILLE LIMOSE/ARGILLE LIMOSE E LIMI ARGILLOSI</v>
      </c>
      <c r="L92" s="74" t="str">
        <f>VLOOKUP(J92,[1]Matrice!$U$15:$X$19,3,FALSE)</f>
        <v>A - SIGNIFICATIVAM. INFLUENTE</v>
      </c>
      <c r="M92" s="74" t="s">
        <v>142</v>
      </c>
      <c r="N92" s="75"/>
      <c r="O92" s="75"/>
      <c r="P92" s="71"/>
    </row>
    <row r="93" spans="1:16" ht="26.25" x14ac:dyDescent="0.25">
      <c r="A93" s="78"/>
      <c r="B93" s="54" t="s">
        <v>95</v>
      </c>
      <c r="C93" s="65">
        <f>HLOOKUP(C92,[1]Matrice!$D$2:$O$3,2,FALSE)</f>
        <v>1</v>
      </c>
      <c r="D93" s="65">
        <f>HLOOKUP(D92,[1]Matrice!$D$4:$O$5,2,FALSE)*$D$2</f>
        <v>1</v>
      </c>
      <c r="E93" s="65">
        <f>HLOOKUP(E92,[1]Matrice!$D$6:$O$7,2,FALSE)</f>
        <v>0.75</v>
      </c>
      <c r="F93" s="65">
        <f>HLOOKUP(F92,[1]Matrice!$D$8:$O$9,2,FALSE)</f>
        <v>0.5</v>
      </c>
      <c r="G93" s="65">
        <f>HLOOKUP(G92,[1]Matrice!$D$10:$O$11,2,FALSE)</f>
        <v>0</v>
      </c>
      <c r="H93" s="65">
        <f>HLOOKUP(H92,[1]Matrice!$D$12:$O$14,2,FALSE)</f>
        <v>0.75</v>
      </c>
      <c r="I93" s="65">
        <f>HLOOKUP(I92,[1]Matrice!$D$15:$O$16,2,FALSE)</f>
        <v>0.5</v>
      </c>
      <c r="J93" s="65"/>
      <c r="K93" s="65">
        <f>HLOOKUP(K92,[1]Matrice!$D$17:$O$18,2,FALSE)</f>
        <v>0.75</v>
      </c>
      <c r="L93" s="65">
        <f>HLOOKUP(L92,[1]Matrice!$D$19:$O$20,2,FALSE)</f>
        <v>0.5</v>
      </c>
      <c r="M93" s="65">
        <f>HLOOKUP(M92,[1]Matrice!$D$21:$O$22,2,FALSE)</f>
        <v>0.25</v>
      </c>
      <c r="N93" s="66"/>
      <c r="O93" s="66"/>
      <c r="P93" s="57">
        <f>C93*$C$2+D93*$D$2+E93*$E$2+F93*$F$2+G93*$G$2+H93*$H$2+I93*$I$2+K93*$K$2+L93*$L$2+M93*$M$2</f>
        <v>5.8125</v>
      </c>
    </row>
    <row r="94" spans="1:16" ht="157.5" customHeight="1" x14ac:dyDescent="0.25">
      <c r="A94" s="77" t="s">
        <v>154</v>
      </c>
      <c r="B94" s="73"/>
      <c r="C94" s="74" t="s">
        <v>5</v>
      </c>
      <c r="D94" s="74" t="s">
        <v>41</v>
      </c>
      <c r="E94" s="74" t="s">
        <v>9</v>
      </c>
      <c r="F94" s="74" t="s">
        <v>128</v>
      </c>
      <c r="G94" s="74" t="s">
        <v>15</v>
      </c>
      <c r="H94" s="74" t="s">
        <v>124</v>
      </c>
      <c r="I94" s="74" t="s">
        <v>22</v>
      </c>
      <c r="J94" s="74" t="s">
        <v>129</v>
      </c>
      <c r="K94" s="74" t="str">
        <f>VLOOKUP(J94,[1]Matrice!$U$15:$X$19,2,FALSE)</f>
        <v>A -LIMI ARGILLOSI E ARGILLE LIMOSE/ARGILLE LIMOSE E LIMI ARGILLOSI</v>
      </c>
      <c r="L94" s="74" t="str">
        <f>VLOOKUP(J94,[1]Matrice!$U$15:$X$19,3,FALSE)</f>
        <v>MODERATAMENTE INFLUENTE</v>
      </c>
      <c r="M94" s="74" t="str">
        <f>VLOOKUP(J94,[1]Matrice!$U$15:$X$19,4,FALSE)</f>
        <v>B - ASSENTI ININFLUENTI</v>
      </c>
      <c r="N94" s="75"/>
      <c r="O94" s="75"/>
      <c r="P94" s="71"/>
    </row>
    <row r="95" spans="1:16" ht="26.25" x14ac:dyDescent="0.25">
      <c r="A95" s="78"/>
      <c r="B95" s="54" t="s">
        <v>95</v>
      </c>
      <c r="C95" s="65">
        <f>HLOOKUP(C94,[1]Matrice!$D$2:$O$3,2,FALSE)</f>
        <v>1</v>
      </c>
      <c r="D95" s="65">
        <f>HLOOKUP(D94,[1]Matrice!$D$4:$O$5,2,FALSE)*$D$2</f>
        <v>1</v>
      </c>
      <c r="E95" s="65">
        <f>HLOOKUP(E94,[1]Matrice!$D$6:$O$7,2,FALSE)</f>
        <v>1</v>
      </c>
      <c r="F95" s="65">
        <f>HLOOKUP(F94,[1]Matrice!$D$8:$O$9,2,FALSE)</f>
        <v>0.25</v>
      </c>
      <c r="G95" s="65">
        <f>HLOOKUP(G94,[1]Matrice!$D$10:$O$11,2,FALSE)</f>
        <v>0</v>
      </c>
      <c r="H95" s="65">
        <f>HLOOKUP(H94,[1]Matrice!$D$12:$O$14,2,FALSE)</f>
        <v>0.75</v>
      </c>
      <c r="I95" s="65">
        <f>HLOOKUP(I94,[1]Matrice!$D$15:$O$16,2,FALSE)</f>
        <v>0.5</v>
      </c>
      <c r="J95" s="65"/>
      <c r="K95" s="65">
        <f>HLOOKUP(K94,[1]Matrice!$D$17:$O$18,2,FALSE)</f>
        <v>0.5</v>
      </c>
      <c r="L95" s="65">
        <f>HLOOKUP(L94,[1]Matrice!$D$19:$O$20,2,FALSE)</f>
        <v>0.25</v>
      </c>
      <c r="M95" s="65">
        <f>HLOOKUP(M94,[1]Matrice!$D$21:$O$22,2,FALSE)</f>
        <v>0.25</v>
      </c>
      <c r="N95" s="66"/>
      <c r="O95" s="66"/>
      <c r="P95" s="57">
        <f>C95*$C$2+D95*$D$2+E95*$E$2+F95*$F$2+G95*$G$2+H95*$H$2+I95*$I$2+K95*$K$2+L95*$L$2+M95*$M$2</f>
        <v>5</v>
      </c>
    </row>
    <row r="96" spans="1:16" ht="157.5" customHeight="1" x14ac:dyDescent="0.25">
      <c r="A96" s="77" t="s">
        <v>155</v>
      </c>
      <c r="B96" s="73"/>
      <c r="C96" s="74" t="s">
        <v>5</v>
      </c>
      <c r="D96" s="74" t="s">
        <v>41</v>
      </c>
      <c r="E96" s="74" t="s">
        <v>9</v>
      </c>
      <c r="F96" s="74" t="s">
        <v>128</v>
      </c>
      <c r="G96" s="74" t="s">
        <v>15</v>
      </c>
      <c r="H96" s="74" t="s">
        <v>124</v>
      </c>
      <c r="I96" s="74" t="s">
        <v>22</v>
      </c>
      <c r="J96" s="74" t="s">
        <v>129</v>
      </c>
      <c r="K96" s="74" t="str">
        <f>VLOOKUP(J96,[1]Matrice!$U$15:$X$19,2,FALSE)</f>
        <v>A -LIMI ARGILLOSI E ARGILLE LIMOSE/ARGILLE LIMOSE E LIMI ARGILLOSI</v>
      </c>
      <c r="L96" s="74" t="str">
        <f>VLOOKUP(J96,[1]Matrice!$U$15:$X$19,3,FALSE)</f>
        <v>MODERATAMENTE INFLUENTE</v>
      </c>
      <c r="M96" s="74" t="str">
        <f>VLOOKUP(J96,[1]Matrice!$U$15:$X$19,4,FALSE)</f>
        <v>B - ASSENTI ININFLUENTI</v>
      </c>
      <c r="N96" s="75"/>
      <c r="O96" s="75"/>
      <c r="P96" s="71"/>
    </row>
    <row r="97" spans="1:16" ht="26.25" x14ac:dyDescent="0.25">
      <c r="A97" s="78"/>
      <c r="B97" s="54" t="s">
        <v>95</v>
      </c>
      <c r="C97" s="65">
        <f>HLOOKUP(C96,[1]Matrice!$D$2:$O$3,2,FALSE)</f>
        <v>1</v>
      </c>
      <c r="D97" s="65">
        <f>HLOOKUP(D96,[1]Matrice!$D$4:$O$5,2,FALSE)*$D$2</f>
        <v>1</v>
      </c>
      <c r="E97" s="65">
        <f>HLOOKUP(E96,[1]Matrice!$D$6:$O$7,2,FALSE)</f>
        <v>1</v>
      </c>
      <c r="F97" s="65">
        <f>HLOOKUP(F96,[1]Matrice!$D$8:$O$9,2,FALSE)</f>
        <v>0.25</v>
      </c>
      <c r="G97" s="65">
        <f>HLOOKUP(G96,[1]Matrice!$D$10:$O$11,2,FALSE)</f>
        <v>0</v>
      </c>
      <c r="H97" s="65">
        <f>HLOOKUP(H96,[1]Matrice!$D$12:$O$14,2,FALSE)</f>
        <v>0.75</v>
      </c>
      <c r="I97" s="65">
        <f>HLOOKUP(I96,[1]Matrice!$D$15:$O$16,2,FALSE)</f>
        <v>0.5</v>
      </c>
      <c r="J97" s="65"/>
      <c r="K97" s="65">
        <f>HLOOKUP(K96,[1]Matrice!$D$17:$O$18,2,FALSE)</f>
        <v>0.5</v>
      </c>
      <c r="L97" s="65">
        <f>HLOOKUP(L96,[1]Matrice!$D$19:$O$20,2,FALSE)</f>
        <v>0.25</v>
      </c>
      <c r="M97" s="65">
        <f>HLOOKUP(M96,[1]Matrice!$D$21:$O$22,2,FALSE)</f>
        <v>0.25</v>
      </c>
      <c r="N97" s="66"/>
      <c r="O97" s="66"/>
      <c r="P97" s="57">
        <f>C97*$C$2+D97*$D$2+E97*$E$2+F97*$F$2+G97*$G$2+H97*$H$2+I97*$I$2+K97*$K$2+L97*$L$2+M97*$M$2</f>
        <v>5</v>
      </c>
    </row>
    <row r="98" spans="1:16" ht="157.5" customHeight="1" x14ac:dyDescent="0.25">
      <c r="A98" s="77" t="s">
        <v>156</v>
      </c>
      <c r="B98" s="73"/>
      <c r="C98" s="74" t="s">
        <v>5</v>
      </c>
      <c r="D98" s="74" t="s">
        <v>41</v>
      </c>
      <c r="E98" s="74" t="s">
        <v>9</v>
      </c>
      <c r="F98" s="74" t="s">
        <v>128</v>
      </c>
      <c r="G98" s="74" t="s">
        <v>15</v>
      </c>
      <c r="H98" s="74" t="s">
        <v>124</v>
      </c>
      <c r="I98" s="74" t="s">
        <v>22</v>
      </c>
      <c r="J98" s="74" t="s">
        <v>129</v>
      </c>
      <c r="K98" s="74" t="str">
        <f>VLOOKUP(J98,[1]Matrice!$U$15:$X$19,2,FALSE)</f>
        <v>A -LIMI ARGILLOSI E ARGILLE LIMOSE/ARGILLE LIMOSE E LIMI ARGILLOSI</v>
      </c>
      <c r="L98" s="74" t="str">
        <f>VLOOKUP(J98,[1]Matrice!$U$15:$X$19,3,FALSE)</f>
        <v>MODERATAMENTE INFLUENTE</v>
      </c>
      <c r="M98" s="74" t="str">
        <f>VLOOKUP(J98,[1]Matrice!$U$15:$X$19,4,FALSE)</f>
        <v>B - ASSENTI ININFLUENTI</v>
      </c>
      <c r="N98" s="75"/>
      <c r="O98" s="75"/>
      <c r="P98" s="71"/>
    </row>
    <row r="99" spans="1:16" ht="26.25" x14ac:dyDescent="0.25">
      <c r="A99" s="78"/>
      <c r="B99" s="54" t="s">
        <v>95</v>
      </c>
      <c r="C99" s="65">
        <f>HLOOKUP(C98,[1]Matrice!$D$2:$O$3,2,FALSE)</f>
        <v>1</v>
      </c>
      <c r="D99" s="65">
        <f>HLOOKUP(D98,[1]Matrice!$D$4:$O$5,2,FALSE)*$D$2</f>
        <v>1</v>
      </c>
      <c r="E99" s="65">
        <f>HLOOKUP(E98,[1]Matrice!$D$6:$O$7,2,FALSE)</f>
        <v>1</v>
      </c>
      <c r="F99" s="65">
        <f>HLOOKUP(F98,[1]Matrice!$D$8:$O$9,2,FALSE)</f>
        <v>0.25</v>
      </c>
      <c r="G99" s="65">
        <f>HLOOKUP(G98,[1]Matrice!$D$10:$O$11,2,FALSE)</f>
        <v>0</v>
      </c>
      <c r="H99" s="65">
        <f>HLOOKUP(H98,[1]Matrice!$D$12:$O$14,2,FALSE)</f>
        <v>0.75</v>
      </c>
      <c r="I99" s="65">
        <f>HLOOKUP(I98,[1]Matrice!$D$15:$O$16,2,FALSE)</f>
        <v>0.5</v>
      </c>
      <c r="J99" s="65"/>
      <c r="K99" s="65">
        <f>HLOOKUP(K98,[1]Matrice!$D$17:$O$18,2,FALSE)</f>
        <v>0.5</v>
      </c>
      <c r="L99" s="65">
        <f>HLOOKUP(L98,[1]Matrice!$D$19:$O$20,2,FALSE)</f>
        <v>0.25</v>
      </c>
      <c r="M99" s="65">
        <f>HLOOKUP(M98,[1]Matrice!$D$21:$O$22,2,FALSE)</f>
        <v>0.25</v>
      </c>
      <c r="N99" s="66"/>
      <c r="O99" s="66"/>
      <c r="P99" s="57">
        <f>C99*$C$2+D99*$D$2+E99*$E$2+F99*$F$2+G99*$G$2+H99*$H$2+I99*$I$2+K99*$K$2+L99*$L$2+M99*$M$2</f>
        <v>5</v>
      </c>
    </row>
    <row r="100" spans="1:16" ht="110.25" customHeight="1" x14ac:dyDescent="0.25">
      <c r="A100" s="77" t="s">
        <v>157</v>
      </c>
      <c r="B100" s="61"/>
      <c r="C100" s="62" t="s">
        <v>5</v>
      </c>
      <c r="D100" s="62" t="s">
        <v>41</v>
      </c>
      <c r="E100" s="62" t="s">
        <v>44</v>
      </c>
      <c r="F100" s="62" t="s">
        <v>14</v>
      </c>
      <c r="G100" s="62" t="s">
        <v>15</v>
      </c>
      <c r="H100" s="62" t="s">
        <v>124</v>
      </c>
      <c r="I100" s="62" t="s">
        <v>22</v>
      </c>
      <c r="J100" s="62" t="s">
        <v>106</v>
      </c>
      <c r="K100" s="62" t="str">
        <f>VLOOKUP(J100,[1]Matrice!$U$15:$X$19,2,FALSE)</f>
        <v>B - RIPORTO/ARGILLE LIMOSE E LIMI ARGILLOSI</v>
      </c>
      <c r="L100" s="62" t="str">
        <f>VLOOKUP(J100,[1]Matrice!$U$15:$X$19,3,FALSE)</f>
        <v>INFLUENTE</v>
      </c>
      <c r="M100" s="62" t="str">
        <f>VLOOKUP(J100,[1]Matrice!$U$15:$X$19,4,FALSE)</f>
        <v>B - INFLUENTI</v>
      </c>
      <c r="N100" s="63"/>
      <c r="O100" s="63"/>
      <c r="P100" s="57"/>
    </row>
    <row r="101" spans="1:16" ht="26.25" x14ac:dyDescent="0.25">
      <c r="A101" s="78"/>
      <c r="B101" s="54" t="s">
        <v>95</v>
      </c>
      <c r="C101" s="65">
        <f>HLOOKUP(C100,[1]Matrice!$D$2:$O$3,2,FALSE)</f>
        <v>1</v>
      </c>
      <c r="D101" s="65">
        <f>HLOOKUP(D100,[1]Matrice!$D$4:$O$5,2,FALSE)*$D$2</f>
        <v>1</v>
      </c>
      <c r="E101" s="65">
        <f>HLOOKUP(E100,[1]Matrice!$D$6:$O$7,2,FALSE)</f>
        <v>0.75</v>
      </c>
      <c r="F101" s="65">
        <f>HLOOKUP(F100,[1]Matrice!$D$8:$O$9,2,FALSE)</f>
        <v>1</v>
      </c>
      <c r="G101" s="65">
        <f>HLOOKUP(G100,[1]Matrice!$D$10:$O$11,2,FALSE)</f>
        <v>0</v>
      </c>
      <c r="H101" s="65">
        <f>HLOOKUP(H100,[1]Matrice!$D$12:$O$14,2,FALSE)</f>
        <v>0.75</v>
      </c>
      <c r="I101" s="65">
        <f>HLOOKUP(I100,[1]Matrice!$D$15:$O$16,2,FALSE)</f>
        <v>0.5</v>
      </c>
      <c r="J101" s="65"/>
      <c r="K101" s="65">
        <f>HLOOKUP(K100,[1]Matrice!$D$17:$O$18,2,FALSE)</f>
        <v>1</v>
      </c>
      <c r="L101" s="65">
        <f>HLOOKUP(L100,[1]Matrice!$D$19:$O$20,2,FALSE)</f>
        <v>1</v>
      </c>
      <c r="M101" s="65">
        <f>HLOOKUP(M100,[1]Matrice!$D$21:$O$22,2,FALSE)</f>
        <v>1</v>
      </c>
      <c r="N101" s="66"/>
      <c r="O101" s="66"/>
      <c r="P101" s="57">
        <f>C101*$C$2+D101*$D$2+E101*$E$2+F101*$F$2+G101*$G$2+H101*$H$2+I101*$I$2+K101*$K$2+L101*$L$2+M101*$M$2</f>
        <v>8.1875</v>
      </c>
    </row>
    <row r="102" spans="1:16" ht="110.25" customHeight="1" x14ac:dyDescent="0.25">
      <c r="A102" s="77" t="s">
        <v>158</v>
      </c>
      <c r="B102" s="61"/>
      <c r="C102" s="62" t="s">
        <v>5</v>
      </c>
      <c r="D102" s="62" t="s">
        <v>41</v>
      </c>
      <c r="E102" s="62" t="s">
        <v>44</v>
      </c>
      <c r="F102" s="62" t="s">
        <v>13</v>
      </c>
      <c r="G102" s="62" t="s">
        <v>15</v>
      </c>
      <c r="H102" s="62" t="s">
        <v>124</v>
      </c>
      <c r="I102" s="62" t="s">
        <v>22</v>
      </c>
      <c r="J102" s="62" t="s">
        <v>106</v>
      </c>
      <c r="K102" s="62" t="str">
        <f>VLOOKUP(J102,[1]Matrice!$U$15:$X$19,2,FALSE)</f>
        <v>B - RIPORTO/ARGILLE LIMOSE E LIMI ARGILLOSI</v>
      </c>
      <c r="L102" s="62" t="str">
        <f>VLOOKUP(J102,[1]Matrice!$U$15:$X$19,3,FALSE)</f>
        <v>INFLUENTE</v>
      </c>
      <c r="M102" s="62" t="str">
        <f>VLOOKUP(J102,[1]Matrice!$U$15:$X$19,4,FALSE)</f>
        <v>B - INFLUENTI</v>
      </c>
      <c r="N102" s="63"/>
      <c r="O102" s="63"/>
      <c r="P102" s="57"/>
    </row>
    <row r="103" spans="1:16" ht="26.25" x14ac:dyDescent="0.25">
      <c r="A103" s="78"/>
      <c r="B103" s="54" t="s">
        <v>95</v>
      </c>
      <c r="C103" s="65">
        <f>HLOOKUP(C102,[1]Matrice!$D$2:$O$3,2,FALSE)</f>
        <v>1</v>
      </c>
      <c r="D103" s="65">
        <f>HLOOKUP(D102,[1]Matrice!$D$4:$O$5,2,FALSE)*$D$2</f>
        <v>1</v>
      </c>
      <c r="E103" s="65">
        <f>HLOOKUP(E102,[1]Matrice!$D$6:$O$7,2,FALSE)</f>
        <v>0.75</v>
      </c>
      <c r="F103" s="65">
        <f>HLOOKUP(F102,[1]Matrice!$D$8:$O$9,2,FALSE)</f>
        <v>0.75</v>
      </c>
      <c r="G103" s="65">
        <f>HLOOKUP(G102,[1]Matrice!$D$10:$O$11,2,FALSE)</f>
        <v>0</v>
      </c>
      <c r="H103" s="65">
        <f>HLOOKUP(H102,[1]Matrice!$D$12:$O$14,2,FALSE)</f>
        <v>0.75</v>
      </c>
      <c r="I103" s="65">
        <f>HLOOKUP(I102,[1]Matrice!$D$15:$O$16,2,FALSE)</f>
        <v>0.5</v>
      </c>
      <c r="J103" s="65"/>
      <c r="K103" s="65">
        <f>HLOOKUP(K102,[1]Matrice!$D$17:$O$18,2,FALSE)</f>
        <v>1</v>
      </c>
      <c r="L103" s="65">
        <f>HLOOKUP(L102,[1]Matrice!$D$19:$O$20,2,FALSE)</f>
        <v>1</v>
      </c>
      <c r="M103" s="65">
        <f>HLOOKUP(M102,[1]Matrice!$D$21:$O$22,2,FALSE)</f>
        <v>1</v>
      </c>
      <c r="N103" s="66"/>
      <c r="O103" s="66"/>
      <c r="P103" s="57">
        <f>C103*$C$2+D103*$D$2+E103*$E$2+F103*$F$2+G103*$G$2+H103*$H$2+I103*$I$2+K103*$K$2+L103*$L$2+M103*$M$2</f>
        <v>7.75</v>
      </c>
    </row>
    <row r="104" spans="1:16" ht="110.25" customHeight="1" x14ac:dyDescent="0.25">
      <c r="A104" s="77" t="s">
        <v>159</v>
      </c>
      <c r="B104" s="61"/>
      <c r="C104" s="62" t="s">
        <v>5</v>
      </c>
      <c r="D104" s="62" t="s">
        <v>41</v>
      </c>
      <c r="E104" s="62" t="s">
        <v>44</v>
      </c>
      <c r="F104" s="62" t="s">
        <v>14</v>
      </c>
      <c r="G104" s="62" t="s">
        <v>15</v>
      </c>
      <c r="H104" s="62" t="s">
        <v>124</v>
      </c>
      <c r="I104" s="62" t="s">
        <v>22</v>
      </c>
      <c r="J104" s="62" t="s">
        <v>93</v>
      </c>
      <c r="K104" s="62" t="str">
        <f>VLOOKUP(J104,[1]Matrice!$U$15:$X$19,2,FALSE)</f>
        <v>A - RIPORTO/ARGILLE LIMOSE E LIMI ARGILLOSI</v>
      </c>
      <c r="L104" s="62" t="str">
        <f>VLOOKUP(J104,[1]Matrice!$U$15:$X$19,3,FALSE)</f>
        <v>B - SIGNIFICATIVAM. INFLUENTE</v>
      </c>
      <c r="M104" s="62" t="str">
        <f>VLOOKUP(J104,[1]Matrice!$U$15:$X$19,4,FALSE)</f>
        <v>A - PROBABILMENTE INFLUENTI</v>
      </c>
      <c r="N104" s="63"/>
      <c r="O104" s="63"/>
      <c r="P104" s="57"/>
    </row>
    <row r="105" spans="1:16" ht="26.25" x14ac:dyDescent="0.25">
      <c r="A105" s="78"/>
      <c r="B105" s="54" t="s">
        <v>95</v>
      </c>
      <c r="C105" s="65">
        <f>HLOOKUP(C104,[1]Matrice!$D$2:$O$3,2,FALSE)</f>
        <v>1</v>
      </c>
      <c r="D105" s="65">
        <f>HLOOKUP(D104,[1]Matrice!$D$4:$O$5,2,FALSE)*$D$2</f>
        <v>1</v>
      </c>
      <c r="E105" s="65">
        <f>HLOOKUP(E104,[1]Matrice!$D$6:$O$7,2,FALSE)</f>
        <v>0.75</v>
      </c>
      <c r="F105" s="65">
        <f>HLOOKUP(F104,[1]Matrice!$D$8:$O$9,2,FALSE)</f>
        <v>1</v>
      </c>
      <c r="G105" s="65">
        <f>HLOOKUP(G104,[1]Matrice!$D$10:$O$11,2,FALSE)</f>
        <v>0</v>
      </c>
      <c r="H105" s="65">
        <f>HLOOKUP(H104,[1]Matrice!$D$12:$O$14,2,FALSE)</f>
        <v>0.75</v>
      </c>
      <c r="I105" s="65">
        <f>HLOOKUP(I104,[1]Matrice!$D$15:$O$16,2,FALSE)</f>
        <v>0.5</v>
      </c>
      <c r="J105" s="65"/>
      <c r="K105" s="65">
        <f>HLOOKUP(K104,[1]Matrice!$D$17:$O$18,2,FALSE)</f>
        <v>0.75</v>
      </c>
      <c r="L105" s="65">
        <f>HLOOKUP(L104,[1]Matrice!$D$19:$O$20,2,FALSE)</f>
        <v>0.75</v>
      </c>
      <c r="M105" s="65">
        <f>HLOOKUP(M104,[1]Matrice!$D$21:$O$22,2,FALSE)</f>
        <v>0.5</v>
      </c>
      <c r="N105" s="66"/>
      <c r="O105" s="66"/>
      <c r="P105" s="57">
        <f>C105*$C$2+D105*$D$2+E105*$E$2+F105*$F$2+G105*$G$2+H105*$H$2+I105*$I$2+K105*$K$2+L105*$L$2+M105*$M$2</f>
        <v>7.1875</v>
      </c>
    </row>
    <row r="106" spans="1:16" ht="110.25" customHeight="1" x14ac:dyDescent="0.25">
      <c r="A106" s="77" t="s">
        <v>160</v>
      </c>
      <c r="B106" s="61"/>
      <c r="C106" s="62" t="s">
        <v>5</v>
      </c>
      <c r="D106" s="62" t="s">
        <v>41</v>
      </c>
      <c r="E106" s="62" t="s">
        <v>9</v>
      </c>
      <c r="F106" s="62" t="s">
        <v>14</v>
      </c>
      <c r="G106" s="62" t="s">
        <v>15</v>
      </c>
      <c r="H106" s="62" t="s">
        <v>124</v>
      </c>
      <c r="I106" s="62" t="s">
        <v>22</v>
      </c>
      <c r="J106" s="62" t="s">
        <v>126</v>
      </c>
      <c r="K106" s="62" t="str">
        <f>VLOOKUP(J106,[1]Matrice!$U$15:$X$19,2,FALSE)</f>
        <v>B - RIPORTO/ARGILLE LIMOSE E LIMI ARGILLOSI</v>
      </c>
      <c r="L106" s="62" t="str">
        <f>VLOOKUP(J106,[1]Matrice!$U$15:$X$19,3,FALSE)</f>
        <v>B - SIGNIFICATIVAM. INFLUENTE</v>
      </c>
      <c r="M106" s="62" t="str">
        <f>VLOOKUP(J106,[1]Matrice!$U$15:$X$19,4,FALSE)</f>
        <v>A - INFLUENTI</v>
      </c>
      <c r="N106" s="63"/>
      <c r="O106" s="63"/>
      <c r="P106" s="57"/>
    </row>
    <row r="107" spans="1:16" ht="26.25" x14ac:dyDescent="0.25">
      <c r="A107" s="78"/>
      <c r="B107" s="54" t="s">
        <v>95</v>
      </c>
      <c r="C107" s="65">
        <f>HLOOKUP(C106,[1]Matrice!$D$2:$O$3,2,FALSE)</f>
        <v>1</v>
      </c>
      <c r="D107" s="65">
        <f>HLOOKUP(D106,[1]Matrice!$D$4:$O$5,2,FALSE)*$D$2</f>
        <v>1</v>
      </c>
      <c r="E107" s="65">
        <f>HLOOKUP(E106,[1]Matrice!$D$6:$O$7,2,FALSE)</f>
        <v>1</v>
      </c>
      <c r="F107" s="65">
        <f>HLOOKUP(F106,[1]Matrice!$D$8:$O$9,2,FALSE)</f>
        <v>1</v>
      </c>
      <c r="G107" s="65">
        <f>HLOOKUP(G106,[1]Matrice!$D$10:$O$11,2,FALSE)</f>
        <v>0</v>
      </c>
      <c r="H107" s="65">
        <f>HLOOKUP(H106,[1]Matrice!$D$12:$O$14,2,FALSE)</f>
        <v>0.75</v>
      </c>
      <c r="I107" s="65">
        <f>HLOOKUP(I106,[1]Matrice!$D$15:$O$16,2,FALSE)</f>
        <v>0.5</v>
      </c>
      <c r="J107" s="65"/>
      <c r="K107" s="65">
        <f>HLOOKUP(K106,[1]Matrice!$D$17:$O$18,2,FALSE)</f>
        <v>1</v>
      </c>
      <c r="L107" s="65">
        <f>HLOOKUP(L106,[1]Matrice!$D$19:$O$20,2,FALSE)</f>
        <v>0.75</v>
      </c>
      <c r="M107" s="65">
        <f>HLOOKUP(M106,[1]Matrice!$D$21:$O$22,2,FALSE)</f>
        <v>0.75</v>
      </c>
      <c r="N107" s="66"/>
      <c r="O107" s="66"/>
      <c r="P107" s="57">
        <f>C107*$C$2+D107*$D$2+E107*$E$2+F107*$F$2+G107*$G$2+H107*$H$2+I107*$I$2+K107*$K$2+L107*$L$2+M107*$M$2</f>
        <v>7.8125</v>
      </c>
    </row>
    <row r="108" spans="1:16" ht="110.25" customHeight="1" x14ac:dyDescent="0.25">
      <c r="A108" s="77" t="s">
        <v>161</v>
      </c>
      <c r="B108" s="61"/>
      <c r="C108" s="62" t="s">
        <v>5</v>
      </c>
      <c r="D108" s="62" t="s">
        <v>41</v>
      </c>
      <c r="E108" s="62" t="s">
        <v>9</v>
      </c>
      <c r="F108" s="62" t="s">
        <v>14</v>
      </c>
      <c r="G108" s="62" t="s">
        <v>15</v>
      </c>
      <c r="H108" s="62" t="s">
        <v>124</v>
      </c>
      <c r="I108" s="62" t="s">
        <v>22</v>
      </c>
      <c r="J108" s="62" t="s">
        <v>126</v>
      </c>
      <c r="K108" s="62" t="str">
        <f>VLOOKUP(J108,[1]Matrice!$U$15:$X$19,2,FALSE)</f>
        <v>B - RIPORTO/ARGILLE LIMOSE E LIMI ARGILLOSI</v>
      </c>
      <c r="L108" s="62" t="str">
        <f>VLOOKUP(J108,[1]Matrice!$U$15:$X$19,3,FALSE)</f>
        <v>B - SIGNIFICATIVAM. INFLUENTE</v>
      </c>
      <c r="M108" s="62" t="str">
        <f>VLOOKUP(J108,[1]Matrice!$U$15:$X$19,4,FALSE)</f>
        <v>A - INFLUENTI</v>
      </c>
      <c r="N108" s="63"/>
      <c r="O108" s="63"/>
      <c r="P108" s="57"/>
    </row>
    <row r="109" spans="1:16" ht="26.25" x14ac:dyDescent="0.25">
      <c r="A109" s="78"/>
      <c r="B109" s="54" t="s">
        <v>95</v>
      </c>
      <c r="C109" s="65">
        <f>HLOOKUP(C108,[1]Matrice!$D$2:$O$3,2,FALSE)</f>
        <v>1</v>
      </c>
      <c r="D109" s="65">
        <f>HLOOKUP(D108,[1]Matrice!$D$4:$O$5,2,FALSE)*$D$2</f>
        <v>1</v>
      </c>
      <c r="E109" s="65">
        <f>HLOOKUP(E108,[1]Matrice!$D$6:$O$7,2,FALSE)</f>
        <v>1</v>
      </c>
      <c r="F109" s="65">
        <f>HLOOKUP(F108,[1]Matrice!$D$8:$O$9,2,FALSE)</f>
        <v>1</v>
      </c>
      <c r="G109" s="65">
        <f>HLOOKUP(G108,[1]Matrice!$D$10:$O$11,2,FALSE)</f>
        <v>0</v>
      </c>
      <c r="H109" s="65">
        <f>HLOOKUP(H108,[1]Matrice!$D$12:$O$14,2,FALSE)</f>
        <v>0.75</v>
      </c>
      <c r="I109" s="65">
        <f>HLOOKUP(I108,[1]Matrice!$D$15:$O$16,2,FALSE)</f>
        <v>0.5</v>
      </c>
      <c r="J109" s="65"/>
      <c r="K109" s="65">
        <f>HLOOKUP(K108,[1]Matrice!$D$17:$O$18,2,FALSE)</f>
        <v>1</v>
      </c>
      <c r="L109" s="65">
        <f>HLOOKUP(L108,[1]Matrice!$D$19:$O$20,2,FALSE)</f>
        <v>0.75</v>
      </c>
      <c r="M109" s="65">
        <f>HLOOKUP(M108,[1]Matrice!$D$21:$O$22,2,FALSE)</f>
        <v>0.75</v>
      </c>
      <c r="N109" s="66"/>
      <c r="O109" s="66"/>
      <c r="P109" s="57">
        <f>C109*$C$2+D109*$D$2+E109*$E$2+F109*$F$2+G109*$G$2+H109*$H$2+I109*$I$2+K109*$K$2+L109*$L$2+M109*$M$2</f>
        <v>7.8125</v>
      </c>
    </row>
    <row r="110" spans="1:16" ht="110.25" customHeight="1" x14ac:dyDescent="0.25">
      <c r="A110" s="77" t="s">
        <v>162</v>
      </c>
      <c r="B110" s="61"/>
      <c r="C110" s="62" t="s">
        <v>5</v>
      </c>
      <c r="D110" s="62" t="s">
        <v>41</v>
      </c>
      <c r="E110" s="62" t="s">
        <v>9</v>
      </c>
      <c r="F110" s="62" t="s">
        <v>14</v>
      </c>
      <c r="G110" s="62" t="s">
        <v>15</v>
      </c>
      <c r="H110" s="62" t="s">
        <v>124</v>
      </c>
      <c r="I110" s="62" t="s">
        <v>22</v>
      </c>
      <c r="J110" s="62" t="s">
        <v>126</v>
      </c>
      <c r="K110" s="62" t="str">
        <f>VLOOKUP(J110,[1]Matrice!$U$15:$X$19,2,FALSE)</f>
        <v>B - RIPORTO/ARGILLE LIMOSE E LIMI ARGILLOSI</v>
      </c>
      <c r="L110" s="62" t="str">
        <f>VLOOKUP(J110,[1]Matrice!$U$15:$X$19,3,FALSE)</f>
        <v>B - SIGNIFICATIVAM. INFLUENTE</v>
      </c>
      <c r="M110" s="62" t="str">
        <f>VLOOKUP(J110,[1]Matrice!$U$15:$X$19,4,FALSE)</f>
        <v>A - INFLUENTI</v>
      </c>
      <c r="N110" s="63"/>
      <c r="O110" s="63"/>
      <c r="P110" s="57"/>
    </row>
    <row r="111" spans="1:16" ht="26.25" x14ac:dyDescent="0.25">
      <c r="A111" s="78"/>
      <c r="B111" s="54" t="s">
        <v>95</v>
      </c>
      <c r="C111" s="65">
        <f>HLOOKUP(C110,[1]Matrice!$D$2:$O$3,2,FALSE)</f>
        <v>1</v>
      </c>
      <c r="D111" s="65">
        <f>HLOOKUP(D110,[1]Matrice!$D$4:$O$5,2,FALSE)*$D$2</f>
        <v>1</v>
      </c>
      <c r="E111" s="65">
        <f>HLOOKUP(E110,[1]Matrice!$D$6:$O$7,2,FALSE)</f>
        <v>1</v>
      </c>
      <c r="F111" s="65">
        <f>HLOOKUP(F110,[1]Matrice!$D$8:$O$9,2,FALSE)</f>
        <v>1</v>
      </c>
      <c r="G111" s="65">
        <f>HLOOKUP(G110,[1]Matrice!$D$10:$O$11,2,FALSE)</f>
        <v>0</v>
      </c>
      <c r="H111" s="65">
        <f>HLOOKUP(H110,[1]Matrice!$D$12:$O$14,2,FALSE)</f>
        <v>0.75</v>
      </c>
      <c r="I111" s="65">
        <f>HLOOKUP(I110,[1]Matrice!$D$15:$O$16,2,FALSE)</f>
        <v>0.5</v>
      </c>
      <c r="J111" s="65"/>
      <c r="K111" s="65">
        <f>HLOOKUP(K110,[1]Matrice!$D$17:$O$18,2,FALSE)</f>
        <v>1</v>
      </c>
      <c r="L111" s="65">
        <f>HLOOKUP(L110,[1]Matrice!$D$19:$O$20,2,FALSE)</f>
        <v>0.75</v>
      </c>
      <c r="M111" s="65">
        <f>HLOOKUP(M110,[1]Matrice!$D$21:$O$22,2,FALSE)</f>
        <v>0.75</v>
      </c>
      <c r="N111" s="66"/>
      <c r="O111" s="66"/>
      <c r="P111" s="57">
        <f>C111*$C$2+D111*$D$2+E111*$E$2+F111*$F$2+G111*$G$2+H111*$H$2+I111*$I$2+K111*$K$2+L111*$L$2+M111*$M$2</f>
        <v>7.8125</v>
      </c>
    </row>
    <row r="112" spans="1:16" ht="110.25" customHeight="1" x14ac:dyDescent="0.25">
      <c r="A112" s="77" t="s">
        <v>163</v>
      </c>
      <c r="B112" s="61"/>
      <c r="C112" s="62" t="s">
        <v>5</v>
      </c>
      <c r="D112" s="62" t="s">
        <v>41</v>
      </c>
      <c r="E112" s="62" t="s">
        <v>44</v>
      </c>
      <c r="F112" s="62" t="s">
        <v>14</v>
      </c>
      <c r="G112" s="62" t="s">
        <v>15</v>
      </c>
      <c r="H112" s="62" t="s">
        <v>124</v>
      </c>
      <c r="I112" s="62" t="s">
        <v>22</v>
      </c>
      <c r="J112" s="62" t="s">
        <v>106</v>
      </c>
      <c r="K112" s="62" t="str">
        <f>VLOOKUP(J112,[1]Matrice!$U$15:$X$19,2,FALSE)</f>
        <v>B - RIPORTO/ARGILLE LIMOSE E LIMI ARGILLOSI</v>
      </c>
      <c r="L112" s="62" t="str">
        <f>VLOOKUP(J112,[1]Matrice!$U$15:$X$19,3,FALSE)</f>
        <v>INFLUENTE</v>
      </c>
      <c r="M112" s="62" t="str">
        <f>VLOOKUP(J112,[1]Matrice!$U$15:$X$19,4,FALSE)</f>
        <v>B - INFLUENTI</v>
      </c>
      <c r="N112" s="63"/>
      <c r="O112" s="63"/>
      <c r="P112" s="57"/>
    </row>
    <row r="113" spans="1:16" ht="26.25" x14ac:dyDescent="0.25">
      <c r="A113" s="78"/>
      <c r="B113" s="54" t="s">
        <v>95</v>
      </c>
      <c r="C113" s="65">
        <f>HLOOKUP(C112,[1]Matrice!$D$2:$O$3,2,FALSE)</f>
        <v>1</v>
      </c>
      <c r="D113" s="65">
        <f>HLOOKUP(D112,[1]Matrice!$D$4:$O$5,2,FALSE)*$D$2</f>
        <v>1</v>
      </c>
      <c r="E113" s="65">
        <f>HLOOKUP(E112,[1]Matrice!$D$6:$O$7,2,FALSE)</f>
        <v>0.75</v>
      </c>
      <c r="F113" s="65">
        <f>HLOOKUP(F112,[1]Matrice!$D$8:$O$9,2,FALSE)</f>
        <v>1</v>
      </c>
      <c r="G113" s="65">
        <f>HLOOKUP(G112,[1]Matrice!$D$10:$O$11,2,FALSE)</f>
        <v>0</v>
      </c>
      <c r="H113" s="65">
        <f>HLOOKUP(H112,[1]Matrice!$D$12:$O$14,2,FALSE)</f>
        <v>0.75</v>
      </c>
      <c r="I113" s="65">
        <f>HLOOKUP(I112,[1]Matrice!$D$15:$O$16,2,FALSE)</f>
        <v>0.5</v>
      </c>
      <c r="J113" s="65"/>
      <c r="K113" s="65">
        <f>HLOOKUP(K112,[1]Matrice!$D$17:$O$18,2,FALSE)</f>
        <v>1</v>
      </c>
      <c r="L113" s="65">
        <f>HLOOKUP(L112,[1]Matrice!$D$19:$O$20,2,FALSE)</f>
        <v>1</v>
      </c>
      <c r="M113" s="65">
        <f>HLOOKUP(M112,[1]Matrice!$D$21:$O$22,2,FALSE)</f>
        <v>1</v>
      </c>
      <c r="N113" s="66"/>
      <c r="O113" s="66"/>
      <c r="P113" s="57">
        <f>C113*$C$2+D113*$D$2+E113*$E$2+F113*$F$2+G113*$G$2+H113*$H$2+I113*$I$2+K113*$K$2+L113*$L$2+M113*$M$2</f>
        <v>8.1875</v>
      </c>
    </row>
    <row r="114" spans="1:16" ht="110.25" customHeight="1" x14ac:dyDescent="0.25">
      <c r="A114" s="77" t="s">
        <v>164</v>
      </c>
      <c r="B114" s="61"/>
      <c r="C114" s="62" t="s">
        <v>5</v>
      </c>
      <c r="D114" s="62" t="s">
        <v>41</v>
      </c>
      <c r="E114" s="62" t="s">
        <v>9</v>
      </c>
      <c r="F114" s="62" t="s">
        <v>14</v>
      </c>
      <c r="G114" s="62" t="s">
        <v>15</v>
      </c>
      <c r="H114" s="62" t="s">
        <v>124</v>
      </c>
      <c r="I114" s="62" t="s">
        <v>22</v>
      </c>
      <c r="J114" s="62" t="s">
        <v>106</v>
      </c>
      <c r="K114" s="62" t="str">
        <f>VLOOKUP(J114,[1]Matrice!$U$15:$X$19,2,FALSE)</f>
        <v>B - RIPORTO/ARGILLE LIMOSE E LIMI ARGILLOSI</v>
      </c>
      <c r="L114" s="62" t="str">
        <f>VLOOKUP(J114,[1]Matrice!$U$15:$X$19,3,FALSE)</f>
        <v>INFLUENTE</v>
      </c>
      <c r="M114" s="62" t="str">
        <f>VLOOKUP(J114,[1]Matrice!$U$15:$X$19,4,FALSE)</f>
        <v>B - INFLUENTI</v>
      </c>
      <c r="N114" s="63"/>
      <c r="O114" s="63"/>
      <c r="P114" s="57"/>
    </row>
    <row r="115" spans="1:16" ht="26.25" x14ac:dyDescent="0.25">
      <c r="A115" s="78"/>
      <c r="B115" s="54" t="s">
        <v>95</v>
      </c>
      <c r="C115" s="65">
        <f>HLOOKUP(C114,[1]Matrice!$D$2:$O$3,2,FALSE)</f>
        <v>1</v>
      </c>
      <c r="D115" s="65">
        <f>HLOOKUP(D114,[1]Matrice!$D$4:$O$5,2,FALSE)*$D$2</f>
        <v>1</v>
      </c>
      <c r="E115" s="65">
        <f>HLOOKUP(E114,[1]Matrice!$D$6:$O$7,2,FALSE)</f>
        <v>1</v>
      </c>
      <c r="F115" s="65">
        <f>HLOOKUP(F114,[1]Matrice!$D$8:$O$9,2,FALSE)</f>
        <v>1</v>
      </c>
      <c r="G115" s="65">
        <f>HLOOKUP(G114,[1]Matrice!$D$10:$O$11,2,FALSE)</f>
        <v>0</v>
      </c>
      <c r="H115" s="65">
        <f>HLOOKUP(H114,[1]Matrice!$D$12:$O$14,2,FALSE)</f>
        <v>0.75</v>
      </c>
      <c r="I115" s="65">
        <f>HLOOKUP(I114,[1]Matrice!$D$15:$O$16,2,FALSE)</f>
        <v>0.5</v>
      </c>
      <c r="J115" s="65"/>
      <c r="K115" s="65">
        <f>HLOOKUP(K114,[1]Matrice!$D$17:$O$18,2,FALSE)</f>
        <v>1</v>
      </c>
      <c r="L115" s="65">
        <f>HLOOKUP(L114,[1]Matrice!$D$19:$O$20,2,FALSE)</f>
        <v>1</v>
      </c>
      <c r="M115" s="65">
        <f>HLOOKUP(M114,[1]Matrice!$D$21:$O$22,2,FALSE)</f>
        <v>1</v>
      </c>
      <c r="N115" s="66"/>
      <c r="O115" s="66"/>
      <c r="P115" s="57">
        <f>C115*$C$2+D115*$D$2+E115*$E$2+F115*$F$2+G115*$G$2+H115*$H$2+I115*$I$2+K115*$K$2+L115*$L$2+M115*$M$2</f>
        <v>8.3125</v>
      </c>
    </row>
    <row r="116" spans="1:16" ht="110.25" customHeight="1" x14ac:dyDescent="0.25">
      <c r="A116" s="77" t="s">
        <v>165</v>
      </c>
      <c r="B116" s="61"/>
      <c r="C116" s="62" t="s">
        <v>5</v>
      </c>
      <c r="D116" s="62" t="s">
        <v>41</v>
      </c>
      <c r="E116" s="62" t="s">
        <v>9</v>
      </c>
      <c r="F116" s="62" t="s">
        <v>14</v>
      </c>
      <c r="G116" s="62" t="s">
        <v>15</v>
      </c>
      <c r="H116" s="62" t="s">
        <v>124</v>
      </c>
      <c r="I116" s="62" t="s">
        <v>22</v>
      </c>
      <c r="J116" s="62" t="s">
        <v>106</v>
      </c>
      <c r="K116" s="62" t="str">
        <f>VLOOKUP(J116,[1]Matrice!$U$15:$X$19,2,FALSE)</f>
        <v>B - RIPORTO/ARGILLE LIMOSE E LIMI ARGILLOSI</v>
      </c>
      <c r="L116" s="62" t="str">
        <f>VLOOKUP(J116,[1]Matrice!$U$15:$X$19,3,FALSE)</f>
        <v>INFLUENTE</v>
      </c>
      <c r="M116" s="62" t="str">
        <f>VLOOKUP(J116,[1]Matrice!$U$15:$X$19,4,FALSE)</f>
        <v>B - INFLUENTI</v>
      </c>
      <c r="N116" s="63"/>
      <c r="O116" s="63"/>
      <c r="P116" s="57"/>
    </row>
    <row r="117" spans="1:16" ht="26.25" x14ac:dyDescent="0.25">
      <c r="A117" s="78"/>
      <c r="B117" s="54" t="s">
        <v>95</v>
      </c>
      <c r="C117" s="65">
        <f>HLOOKUP(C116,[1]Matrice!$D$2:$O$3,2,FALSE)</f>
        <v>1</v>
      </c>
      <c r="D117" s="65">
        <f>HLOOKUP(D116,[1]Matrice!$D$4:$O$5,2,FALSE)*$D$2</f>
        <v>1</v>
      </c>
      <c r="E117" s="65">
        <f>HLOOKUP(E116,[1]Matrice!$D$6:$O$7,2,FALSE)</f>
        <v>1</v>
      </c>
      <c r="F117" s="65">
        <f>HLOOKUP(F116,[1]Matrice!$D$8:$O$9,2,FALSE)</f>
        <v>1</v>
      </c>
      <c r="G117" s="65">
        <f>HLOOKUP(G116,[1]Matrice!$D$10:$O$11,2,FALSE)</f>
        <v>0</v>
      </c>
      <c r="H117" s="65">
        <f>HLOOKUP(H116,[1]Matrice!$D$12:$O$14,2,FALSE)</f>
        <v>0.75</v>
      </c>
      <c r="I117" s="65">
        <f>HLOOKUP(I116,[1]Matrice!$D$15:$O$16,2,FALSE)</f>
        <v>0.5</v>
      </c>
      <c r="J117" s="65"/>
      <c r="K117" s="65">
        <f>HLOOKUP(K116,[1]Matrice!$D$17:$O$18,2,FALSE)</f>
        <v>1</v>
      </c>
      <c r="L117" s="65">
        <f>HLOOKUP(L116,[1]Matrice!$D$19:$O$20,2,FALSE)</f>
        <v>1</v>
      </c>
      <c r="M117" s="65">
        <f>HLOOKUP(M116,[1]Matrice!$D$21:$O$22,2,FALSE)</f>
        <v>1</v>
      </c>
      <c r="N117" s="66"/>
      <c r="O117" s="66"/>
      <c r="P117" s="57">
        <f>C117*$C$2+D117*$D$2+E117*$E$2+F117*$F$2+G117*$G$2+H117*$H$2+I117*$I$2+K117*$K$2+L117*$L$2+M117*$M$2</f>
        <v>8.3125</v>
      </c>
    </row>
    <row r="118" spans="1:16" ht="110.25" customHeight="1" x14ac:dyDescent="0.25">
      <c r="A118" s="77" t="s">
        <v>166</v>
      </c>
      <c r="B118" s="61"/>
      <c r="C118" s="62" t="s">
        <v>5</v>
      </c>
      <c r="D118" s="62" t="s">
        <v>41</v>
      </c>
      <c r="E118" s="62" t="s">
        <v>9</v>
      </c>
      <c r="F118" s="62" t="s">
        <v>14</v>
      </c>
      <c r="G118" s="62" t="s">
        <v>15</v>
      </c>
      <c r="H118" s="62" t="s">
        <v>124</v>
      </c>
      <c r="I118" s="62" t="s">
        <v>22</v>
      </c>
      <c r="J118" s="62" t="s">
        <v>106</v>
      </c>
      <c r="K118" s="62" t="str">
        <f>VLOOKUP(J118,[1]Matrice!$U$15:$X$19,2,FALSE)</f>
        <v>B - RIPORTO/ARGILLE LIMOSE E LIMI ARGILLOSI</v>
      </c>
      <c r="L118" s="62" t="str">
        <f>VLOOKUP(J118,[1]Matrice!$U$15:$X$19,3,FALSE)</f>
        <v>INFLUENTE</v>
      </c>
      <c r="M118" s="62" t="str">
        <f>VLOOKUP(J118,[1]Matrice!$U$15:$X$19,4,FALSE)</f>
        <v>B - INFLUENTI</v>
      </c>
      <c r="N118" s="63"/>
      <c r="O118" s="63"/>
      <c r="P118" s="57"/>
    </row>
    <row r="119" spans="1:16" ht="26.25" x14ac:dyDescent="0.25">
      <c r="A119" s="78"/>
      <c r="B119" s="54" t="s">
        <v>95</v>
      </c>
      <c r="C119" s="65">
        <f>HLOOKUP(C118,[1]Matrice!$D$2:$O$3,2,FALSE)</f>
        <v>1</v>
      </c>
      <c r="D119" s="65">
        <f>HLOOKUP(D118,[1]Matrice!$D$4:$O$5,2,FALSE)*$D$2</f>
        <v>1</v>
      </c>
      <c r="E119" s="65">
        <f>HLOOKUP(E118,[1]Matrice!$D$6:$O$7,2,FALSE)</f>
        <v>1</v>
      </c>
      <c r="F119" s="65">
        <f>HLOOKUP(F118,[1]Matrice!$D$8:$O$9,2,FALSE)</f>
        <v>1</v>
      </c>
      <c r="G119" s="65">
        <f>HLOOKUP(G118,[1]Matrice!$D$10:$O$11,2,FALSE)</f>
        <v>0</v>
      </c>
      <c r="H119" s="65">
        <f>HLOOKUP(H118,[1]Matrice!$D$12:$O$14,2,FALSE)</f>
        <v>0.75</v>
      </c>
      <c r="I119" s="65">
        <f>HLOOKUP(I118,[1]Matrice!$D$15:$O$16,2,FALSE)</f>
        <v>0.5</v>
      </c>
      <c r="J119" s="65"/>
      <c r="K119" s="65">
        <f>HLOOKUP(K118,[1]Matrice!$D$17:$O$18,2,FALSE)</f>
        <v>1</v>
      </c>
      <c r="L119" s="65">
        <f>HLOOKUP(L118,[1]Matrice!$D$19:$O$20,2,FALSE)</f>
        <v>1</v>
      </c>
      <c r="M119" s="65">
        <f>HLOOKUP(M118,[1]Matrice!$D$21:$O$22,2,FALSE)</f>
        <v>1</v>
      </c>
      <c r="N119" s="66"/>
      <c r="O119" s="66"/>
      <c r="P119" s="57">
        <f>C119*$C$2+D119*$D$2+E119*$E$2+F119*$F$2+G119*$G$2+H119*$H$2+I119*$I$2+K119*$K$2+L119*$L$2+M119*$M$2</f>
        <v>8.3125</v>
      </c>
    </row>
    <row r="120" spans="1:16" ht="126" customHeight="1" x14ac:dyDescent="0.25">
      <c r="A120" s="77" t="s">
        <v>167</v>
      </c>
      <c r="B120" s="61"/>
      <c r="C120" s="62" t="s">
        <v>5</v>
      </c>
      <c r="D120" s="62" t="s">
        <v>41</v>
      </c>
      <c r="E120" s="62" t="s">
        <v>44</v>
      </c>
      <c r="F120" s="62" t="s">
        <v>128</v>
      </c>
      <c r="G120" s="62" t="s">
        <v>168</v>
      </c>
      <c r="H120" s="62" t="s">
        <v>92</v>
      </c>
      <c r="I120" s="62" t="s">
        <v>22</v>
      </c>
      <c r="J120" s="62" t="s">
        <v>129</v>
      </c>
      <c r="K120" s="62" t="s">
        <v>169</v>
      </c>
      <c r="L120" s="62" t="str">
        <f>VLOOKUP(J120,[1]Matrice!$U$15:$X$19,3,FALSE)</f>
        <v>MODERATAMENTE INFLUENTE</v>
      </c>
      <c r="M120" s="62" t="s">
        <v>170</v>
      </c>
      <c r="N120" s="63"/>
      <c r="O120" s="63"/>
      <c r="P120" s="57"/>
    </row>
    <row r="121" spans="1:16" ht="26.25" x14ac:dyDescent="0.25">
      <c r="A121" s="78"/>
      <c r="B121" s="54" t="s">
        <v>95</v>
      </c>
      <c r="C121" s="65">
        <f>HLOOKUP(C120,[1]Matrice!$D$2:$O$3,2,FALSE)</f>
        <v>1</v>
      </c>
      <c r="D121" s="65">
        <f>HLOOKUP(D120,[1]Matrice!$D$4:$O$5,2,FALSE)*$D$2</f>
        <v>1</v>
      </c>
      <c r="E121" s="65">
        <f>HLOOKUP(E120,[1]Matrice!$D$6:$O$7,2,FALSE)</f>
        <v>0.75</v>
      </c>
      <c r="F121" s="65">
        <f>HLOOKUP(F120,[1]Matrice!$D$8:$O$9,2,FALSE)</f>
        <v>0.25</v>
      </c>
      <c r="G121" s="65">
        <f>HLOOKUP(G120,[1]Matrice!$D$10:$O$11,2,FALSE)</f>
        <v>0.25</v>
      </c>
      <c r="H121" s="65">
        <f>HLOOKUP(H120,[1]Matrice!$D$12:$O$14,2,FALSE)</f>
        <v>0.25</v>
      </c>
      <c r="I121" s="65">
        <f>HLOOKUP(I120,[1]Matrice!$D$15:$O$16,2,FALSE)</f>
        <v>0.5</v>
      </c>
      <c r="J121" s="65"/>
      <c r="K121" s="65">
        <f>HLOOKUP(K120,[1]Matrice!$D$17:$O$18,2,FALSE)</f>
        <v>0.25</v>
      </c>
      <c r="L121" s="65">
        <f>HLOOKUP(L120,[1]Matrice!$D$19:$O$20,2,FALSE)</f>
        <v>0.25</v>
      </c>
      <c r="M121" s="65">
        <f>HLOOKUP(M120,[1]Matrice!$D$21:$O$22,2,FALSE)</f>
        <v>0</v>
      </c>
      <c r="N121" s="66"/>
      <c r="O121" s="66"/>
      <c r="P121" s="57">
        <f>C121*$C$2+D121*$D$2+E121*$E$2+F121*$F$2+G121*$G$2+H121*$H$2+I121*$I$2+K121*$K$2+L121*$L$2+M121*$M$2</f>
        <v>3.75</v>
      </c>
    </row>
    <row r="122" spans="1:16" ht="126" customHeight="1" x14ac:dyDescent="0.25">
      <c r="A122" s="77" t="s">
        <v>171</v>
      </c>
      <c r="B122" s="61"/>
      <c r="C122" s="62" t="s">
        <v>5</v>
      </c>
      <c r="D122" s="62" t="s">
        <v>41</v>
      </c>
      <c r="E122" s="62" t="s">
        <v>44</v>
      </c>
      <c r="F122" s="62" t="s">
        <v>128</v>
      </c>
      <c r="G122" s="62" t="s">
        <v>168</v>
      </c>
      <c r="H122" s="62" t="s">
        <v>92</v>
      </c>
      <c r="I122" s="62" t="s">
        <v>22</v>
      </c>
      <c r="J122" s="62" t="s">
        <v>129</v>
      </c>
      <c r="K122" s="62" t="s">
        <v>169</v>
      </c>
      <c r="L122" s="62" t="str">
        <f>VLOOKUP(J122,[1]Matrice!$U$15:$X$19,3,FALSE)</f>
        <v>MODERATAMENTE INFLUENTE</v>
      </c>
      <c r="M122" s="62" t="s">
        <v>170</v>
      </c>
      <c r="N122" s="63"/>
      <c r="O122" s="63"/>
      <c r="P122" s="57"/>
    </row>
    <row r="123" spans="1:16" ht="26.25" x14ac:dyDescent="0.25">
      <c r="A123" s="78"/>
      <c r="B123" s="54" t="s">
        <v>95</v>
      </c>
      <c r="C123" s="65">
        <f>HLOOKUP(C122,[1]Matrice!$D$2:$O$3,2,FALSE)</f>
        <v>1</v>
      </c>
      <c r="D123" s="65">
        <f>HLOOKUP(D122,[1]Matrice!$D$4:$O$5,2,FALSE)*$D$2</f>
        <v>1</v>
      </c>
      <c r="E123" s="65">
        <f>HLOOKUP(E122,[1]Matrice!$D$6:$O$7,2,FALSE)</f>
        <v>0.75</v>
      </c>
      <c r="F123" s="65">
        <f>HLOOKUP(F122,[1]Matrice!$D$8:$O$9,2,FALSE)</f>
        <v>0.25</v>
      </c>
      <c r="G123" s="65">
        <f>HLOOKUP(G122,[1]Matrice!$D$10:$O$11,2,FALSE)</f>
        <v>0.25</v>
      </c>
      <c r="H123" s="65">
        <f>HLOOKUP(H122,[1]Matrice!$D$12:$O$14,2,FALSE)</f>
        <v>0.25</v>
      </c>
      <c r="I123" s="65">
        <f>HLOOKUP(I122,[1]Matrice!$D$15:$O$16,2,FALSE)</f>
        <v>0.5</v>
      </c>
      <c r="J123" s="65"/>
      <c r="K123" s="65">
        <f>HLOOKUP(K122,[1]Matrice!$D$17:$O$18,2,FALSE)</f>
        <v>0.25</v>
      </c>
      <c r="L123" s="65">
        <f>HLOOKUP(L122,[1]Matrice!$D$19:$O$20,2,FALSE)</f>
        <v>0.25</v>
      </c>
      <c r="M123" s="65">
        <f>HLOOKUP(M122,[1]Matrice!$D$21:$O$22,2,FALSE)</f>
        <v>0</v>
      </c>
      <c r="N123" s="66"/>
      <c r="O123" s="66"/>
      <c r="P123" s="57">
        <f>C123*$C$2+D123*$D$2+E123*$E$2+F123*$F$2+G123*$G$2+H123*$H$2+I123*$I$2+K123*$K$2+L123*$L$2+M123*$M$2</f>
        <v>3.75</v>
      </c>
    </row>
    <row r="124" spans="1:16" ht="126" customHeight="1" x14ac:dyDescent="0.25">
      <c r="A124" s="77" t="s">
        <v>172</v>
      </c>
      <c r="B124" s="61"/>
      <c r="C124" s="62" t="s">
        <v>5</v>
      </c>
      <c r="D124" s="62" t="s">
        <v>41</v>
      </c>
      <c r="E124" s="62" t="s">
        <v>44</v>
      </c>
      <c r="F124" s="62" t="s">
        <v>128</v>
      </c>
      <c r="G124" s="62" t="s">
        <v>168</v>
      </c>
      <c r="H124" s="62" t="s">
        <v>92</v>
      </c>
      <c r="I124" s="62" t="s">
        <v>22</v>
      </c>
      <c r="J124" s="62" t="s">
        <v>129</v>
      </c>
      <c r="K124" s="62" t="s">
        <v>169</v>
      </c>
      <c r="L124" s="62" t="str">
        <f>VLOOKUP(J124,[1]Matrice!$U$15:$X$19,3,FALSE)</f>
        <v>MODERATAMENTE INFLUENTE</v>
      </c>
      <c r="M124" s="62" t="s">
        <v>170</v>
      </c>
      <c r="N124" s="63"/>
      <c r="O124" s="63"/>
      <c r="P124" s="57"/>
    </row>
    <row r="125" spans="1:16" ht="26.25" x14ac:dyDescent="0.25">
      <c r="A125" s="78"/>
      <c r="B125" s="54" t="s">
        <v>95</v>
      </c>
      <c r="C125" s="65">
        <f>HLOOKUP(C124,[1]Matrice!$D$2:$O$3,2,FALSE)</f>
        <v>1</v>
      </c>
      <c r="D125" s="65">
        <f>HLOOKUP(D124,[1]Matrice!$D$4:$O$5,2,FALSE)*$D$2</f>
        <v>1</v>
      </c>
      <c r="E125" s="65">
        <f>HLOOKUP(E124,[1]Matrice!$D$6:$O$7,2,FALSE)</f>
        <v>0.75</v>
      </c>
      <c r="F125" s="65">
        <f>HLOOKUP(F124,[1]Matrice!$D$8:$O$9,2,FALSE)</f>
        <v>0.25</v>
      </c>
      <c r="G125" s="65">
        <f>HLOOKUP(G124,[1]Matrice!$D$10:$O$11,2,FALSE)</f>
        <v>0.25</v>
      </c>
      <c r="H125" s="65">
        <f>HLOOKUP(H124,[1]Matrice!$D$12:$O$14,2,FALSE)</f>
        <v>0.25</v>
      </c>
      <c r="I125" s="65">
        <f>HLOOKUP(I124,[1]Matrice!$D$15:$O$16,2,FALSE)</f>
        <v>0.5</v>
      </c>
      <c r="J125" s="65"/>
      <c r="K125" s="65">
        <f>HLOOKUP(K124,[1]Matrice!$D$17:$O$18,2,FALSE)</f>
        <v>0.25</v>
      </c>
      <c r="L125" s="65">
        <f>HLOOKUP(L124,[1]Matrice!$D$19:$O$20,2,FALSE)</f>
        <v>0.25</v>
      </c>
      <c r="M125" s="65">
        <f>HLOOKUP(M124,[1]Matrice!$D$21:$O$22,2,FALSE)</f>
        <v>0</v>
      </c>
      <c r="N125" s="66"/>
      <c r="O125" s="66"/>
      <c r="P125" s="57">
        <f>C125*$C$2+D125*$D$2+E125*$E$2+F125*$F$2+G125*$G$2+H125*$H$2+I125*$I$2+K125*$K$2+L125*$L$2+M125*$M$2</f>
        <v>3.75</v>
      </c>
    </row>
    <row r="126" spans="1:16" ht="126" customHeight="1" x14ac:dyDescent="0.25">
      <c r="A126" s="77" t="s">
        <v>173</v>
      </c>
      <c r="B126" s="61"/>
      <c r="C126" s="62" t="s">
        <v>5</v>
      </c>
      <c r="D126" s="62" t="s">
        <v>41</v>
      </c>
      <c r="E126" s="62" t="s">
        <v>44</v>
      </c>
      <c r="F126" s="62" t="s">
        <v>128</v>
      </c>
      <c r="G126" s="62" t="s">
        <v>168</v>
      </c>
      <c r="H126" s="62" t="s">
        <v>92</v>
      </c>
      <c r="I126" s="62" t="s">
        <v>22</v>
      </c>
      <c r="J126" s="62" t="s">
        <v>129</v>
      </c>
      <c r="K126" s="62" t="s">
        <v>169</v>
      </c>
      <c r="L126" s="62" t="str">
        <f>VLOOKUP(J126,[1]Matrice!$U$15:$X$19,3,FALSE)</f>
        <v>MODERATAMENTE INFLUENTE</v>
      </c>
      <c r="M126" s="62" t="s">
        <v>170</v>
      </c>
      <c r="N126" s="63"/>
      <c r="O126" s="63"/>
      <c r="P126" s="57"/>
    </row>
    <row r="127" spans="1:16" ht="26.25" x14ac:dyDescent="0.25">
      <c r="A127" s="78"/>
      <c r="B127" s="54" t="s">
        <v>95</v>
      </c>
      <c r="C127" s="65">
        <f>HLOOKUP(C126,[1]Matrice!$D$2:$O$3,2,FALSE)</f>
        <v>1</v>
      </c>
      <c r="D127" s="65">
        <f>HLOOKUP(D126,[1]Matrice!$D$4:$O$5,2,FALSE)*$D$2</f>
        <v>1</v>
      </c>
      <c r="E127" s="65">
        <f>HLOOKUP(E126,[1]Matrice!$D$6:$O$7,2,FALSE)</f>
        <v>0.75</v>
      </c>
      <c r="F127" s="65">
        <f>HLOOKUP(F126,[1]Matrice!$D$8:$O$9,2,FALSE)</f>
        <v>0.25</v>
      </c>
      <c r="G127" s="65">
        <f>HLOOKUP(G126,[1]Matrice!$D$10:$O$11,2,FALSE)</f>
        <v>0.25</v>
      </c>
      <c r="H127" s="65">
        <f>HLOOKUP(H126,[1]Matrice!$D$12:$O$14,2,FALSE)</f>
        <v>0.25</v>
      </c>
      <c r="I127" s="65">
        <f>HLOOKUP(I126,[1]Matrice!$D$15:$O$16,2,FALSE)</f>
        <v>0.5</v>
      </c>
      <c r="J127" s="65"/>
      <c r="K127" s="65">
        <f>HLOOKUP(K126,[1]Matrice!$D$17:$O$18,2,FALSE)</f>
        <v>0.25</v>
      </c>
      <c r="L127" s="65">
        <f>HLOOKUP(L126,[1]Matrice!$D$19:$O$20,2,FALSE)</f>
        <v>0.25</v>
      </c>
      <c r="M127" s="65">
        <f>HLOOKUP(M126,[1]Matrice!$D$21:$O$22,2,FALSE)</f>
        <v>0</v>
      </c>
      <c r="N127" s="66"/>
      <c r="O127" s="66"/>
      <c r="P127" s="57">
        <f>C127*$C$2+D127*$D$2+E127*$E$2+F127*$F$2+G127*$G$2+H127*$H$2+I127*$I$2+K127*$K$2+L127*$L$2+M127*$M$2</f>
        <v>3.75</v>
      </c>
    </row>
    <row r="128" spans="1:16" ht="126" customHeight="1" x14ac:dyDescent="0.25">
      <c r="A128" s="77" t="s">
        <v>174</v>
      </c>
      <c r="B128" s="73"/>
      <c r="C128" s="74" t="s">
        <v>3</v>
      </c>
      <c r="D128" s="74" t="s">
        <v>7</v>
      </c>
      <c r="E128" s="74" t="s">
        <v>9</v>
      </c>
      <c r="F128" s="74" t="s">
        <v>128</v>
      </c>
      <c r="G128" s="74" t="s">
        <v>168</v>
      </c>
      <c r="H128" s="74" t="s">
        <v>92</v>
      </c>
      <c r="I128" s="74" t="s">
        <v>22</v>
      </c>
      <c r="J128" s="74" t="s">
        <v>129</v>
      </c>
      <c r="K128" s="74" t="s">
        <v>169</v>
      </c>
      <c r="L128" s="74" t="str">
        <f>VLOOKUP(J128,[1]Matrice!$U$15:$X$19,3,FALSE)</f>
        <v>MODERATAMENTE INFLUENTE</v>
      </c>
      <c r="M128" s="74" t="str">
        <f>VLOOKUP(J128,[1]Matrice!$U$15:$X$19,4,FALSE)</f>
        <v>B - ASSENTI ININFLUENTI</v>
      </c>
      <c r="N128" s="75"/>
      <c r="O128" s="75"/>
      <c r="P128" s="71"/>
    </row>
    <row r="129" spans="1:16" ht="26.25" x14ac:dyDescent="0.25">
      <c r="A129" s="78"/>
      <c r="B129" s="54" t="s">
        <v>95</v>
      </c>
      <c r="C129" s="65">
        <f>HLOOKUP(C128,[1]Matrice!$D$2:$O$3,2,FALSE)</f>
        <v>0.5</v>
      </c>
      <c r="D129" s="65">
        <f>HLOOKUP(D128,[1]Matrice!$D$4:$O$5,2,FALSE)*$D$2</f>
        <v>0.25</v>
      </c>
      <c r="E129" s="65">
        <f>HLOOKUP(E128,[1]Matrice!$D$6:$O$7,2,FALSE)</f>
        <v>1</v>
      </c>
      <c r="F129" s="65">
        <f>HLOOKUP(F128,[1]Matrice!$D$8:$O$9,2,FALSE)</f>
        <v>0.25</v>
      </c>
      <c r="G129" s="65">
        <f>HLOOKUP(G128,[1]Matrice!$D$10:$O$11,2,FALSE)</f>
        <v>0.25</v>
      </c>
      <c r="H129" s="65">
        <f>HLOOKUP(H128,[1]Matrice!$D$12:$O$14,2,FALSE)</f>
        <v>0.25</v>
      </c>
      <c r="I129" s="65">
        <f>HLOOKUP(I128,[1]Matrice!$D$15:$O$16,2,FALSE)</f>
        <v>0.5</v>
      </c>
      <c r="J129" s="65"/>
      <c r="K129" s="65">
        <f>HLOOKUP(K128,[1]Matrice!$D$17:$O$18,2,FALSE)</f>
        <v>0.25</v>
      </c>
      <c r="L129" s="65">
        <f>HLOOKUP(L128,[1]Matrice!$D$19:$O$20,2,FALSE)</f>
        <v>0.25</v>
      </c>
      <c r="M129" s="65">
        <f>HLOOKUP(M128,[1]Matrice!$D$21:$O$22,2,FALSE)</f>
        <v>0.25</v>
      </c>
      <c r="N129" s="66"/>
      <c r="O129" s="66"/>
      <c r="P129" s="57">
        <f>C129*$C$2+D129*$D$2+E129*$E$2+F129*$F$2+G129*$G$2+H129*$H$2+I129*$I$2+K129*$K$2+L129*$L$2+M129*$M$2</f>
        <v>3.125</v>
      </c>
    </row>
    <row r="130" spans="1:16" ht="126" customHeight="1" x14ac:dyDescent="0.25">
      <c r="A130" s="77" t="s">
        <v>175</v>
      </c>
      <c r="B130" s="73"/>
      <c r="C130" s="74" t="s">
        <v>3</v>
      </c>
      <c r="D130" s="74" t="s">
        <v>7</v>
      </c>
      <c r="E130" s="74" t="s">
        <v>9</v>
      </c>
      <c r="F130" s="74" t="s">
        <v>128</v>
      </c>
      <c r="G130" s="74" t="s">
        <v>168</v>
      </c>
      <c r="H130" s="74" t="s">
        <v>92</v>
      </c>
      <c r="I130" s="74" t="s">
        <v>22</v>
      </c>
      <c r="J130" s="74" t="s">
        <v>129</v>
      </c>
      <c r="K130" s="74" t="s">
        <v>169</v>
      </c>
      <c r="L130" s="74" t="s">
        <v>30</v>
      </c>
      <c r="M130" s="74" t="s">
        <v>170</v>
      </c>
      <c r="N130" s="75"/>
      <c r="O130" s="75"/>
      <c r="P130" s="71"/>
    </row>
    <row r="131" spans="1:16" ht="26.25" x14ac:dyDescent="0.25">
      <c r="A131" s="78"/>
      <c r="B131" s="54" t="s">
        <v>95</v>
      </c>
      <c r="C131" s="65">
        <f>HLOOKUP(C130,[1]Matrice!$D$2:$O$3,2,FALSE)</f>
        <v>0.5</v>
      </c>
      <c r="D131" s="65">
        <f>HLOOKUP(D130,[1]Matrice!$D$4:$O$5,2,FALSE)*$D$2</f>
        <v>0.25</v>
      </c>
      <c r="E131" s="65">
        <f>HLOOKUP(E130,[1]Matrice!$D$6:$O$7,2,FALSE)</f>
        <v>1</v>
      </c>
      <c r="F131" s="65">
        <f>HLOOKUP(F130,[1]Matrice!$D$8:$O$9,2,FALSE)</f>
        <v>0.25</v>
      </c>
      <c r="G131" s="65">
        <f>HLOOKUP(G130,[1]Matrice!$D$10:$O$11,2,FALSE)</f>
        <v>0.25</v>
      </c>
      <c r="H131" s="65">
        <f>HLOOKUP(H130,[1]Matrice!$D$12:$O$14,2,FALSE)</f>
        <v>0.25</v>
      </c>
      <c r="I131" s="65">
        <f>HLOOKUP(I130,[1]Matrice!$D$15:$O$16,2,FALSE)</f>
        <v>0.5</v>
      </c>
      <c r="J131" s="65"/>
      <c r="K131" s="65">
        <f>HLOOKUP(K130,[1]Matrice!$D$17:$O$18,2,FALSE)</f>
        <v>0.25</v>
      </c>
      <c r="L131" s="65">
        <f>HLOOKUP(L130,[1]Matrice!$D$19:$O$20,2,FALSE)</f>
        <v>0</v>
      </c>
      <c r="M131" s="65">
        <f>HLOOKUP(M130,[1]Matrice!$D$21:$O$22,2,FALSE)</f>
        <v>0</v>
      </c>
      <c r="N131" s="66"/>
      <c r="O131" s="66"/>
      <c r="P131" s="57">
        <f>C131*$C$2+D131*$D$2+E131*$E$2+F131*$F$2+G131*$G$2+H131*$H$2+I131*$I$2+K131*$K$2+L131*$L$2+M131*$M$2</f>
        <v>2.625</v>
      </c>
    </row>
    <row r="132" spans="1:16" ht="126" customHeight="1" x14ac:dyDescent="0.25">
      <c r="A132" s="77" t="s">
        <v>176</v>
      </c>
      <c r="B132" s="73"/>
      <c r="C132" s="74" t="s">
        <v>5</v>
      </c>
      <c r="D132" s="74" t="s">
        <v>41</v>
      </c>
      <c r="E132" s="74" t="s">
        <v>44</v>
      </c>
      <c r="F132" s="74" t="s">
        <v>128</v>
      </c>
      <c r="G132" s="74" t="s">
        <v>168</v>
      </c>
      <c r="H132" s="74" t="s">
        <v>92</v>
      </c>
      <c r="I132" s="74" t="s">
        <v>22</v>
      </c>
      <c r="J132" s="74" t="s">
        <v>129</v>
      </c>
      <c r="K132" s="74" t="s">
        <v>169</v>
      </c>
      <c r="L132" s="74" t="s">
        <v>30</v>
      </c>
      <c r="M132" s="74" t="s">
        <v>170</v>
      </c>
      <c r="N132" s="75"/>
      <c r="O132" s="75"/>
      <c r="P132" s="71"/>
    </row>
    <row r="133" spans="1:16" ht="26.25" x14ac:dyDescent="0.25">
      <c r="A133" s="78"/>
      <c r="B133" s="54" t="s">
        <v>95</v>
      </c>
      <c r="C133" s="65">
        <f>HLOOKUP(C132,[1]Matrice!$D$2:$O$3,2,FALSE)</f>
        <v>1</v>
      </c>
      <c r="D133" s="65">
        <f>HLOOKUP(D132,[1]Matrice!$D$4:$O$5,2,FALSE)*$D$2</f>
        <v>1</v>
      </c>
      <c r="E133" s="65">
        <f>HLOOKUP(E132,[1]Matrice!$D$6:$O$7,2,FALSE)</f>
        <v>0.75</v>
      </c>
      <c r="F133" s="65">
        <f>HLOOKUP(F132,[1]Matrice!$D$8:$O$9,2,FALSE)</f>
        <v>0.25</v>
      </c>
      <c r="G133" s="65">
        <f>HLOOKUP(G132,[1]Matrice!$D$10:$O$11,2,FALSE)</f>
        <v>0.25</v>
      </c>
      <c r="H133" s="65">
        <f>HLOOKUP(H132,[1]Matrice!$D$12:$O$14,2,FALSE)</f>
        <v>0.25</v>
      </c>
      <c r="I133" s="65">
        <f>HLOOKUP(I132,[1]Matrice!$D$15:$O$16,2,FALSE)</f>
        <v>0.5</v>
      </c>
      <c r="J133" s="65"/>
      <c r="K133" s="65">
        <f>HLOOKUP(K132,[1]Matrice!$D$17:$O$18,2,FALSE)</f>
        <v>0.25</v>
      </c>
      <c r="L133" s="65">
        <f>HLOOKUP(L132,[1]Matrice!$D$19:$O$20,2,FALSE)</f>
        <v>0</v>
      </c>
      <c r="M133" s="65">
        <f>HLOOKUP(M132,[1]Matrice!$D$21:$O$22,2,FALSE)</f>
        <v>0</v>
      </c>
      <c r="N133" s="66"/>
      <c r="O133" s="66"/>
      <c r="P133" s="57">
        <f>C133*$C$2+D133*$D$2+E133*$E$2+F133*$F$2+G133*$G$2+H133*$H$2+I133*$I$2+K133*$K$2+L133*$L$2+M133*$M$2</f>
        <v>3.5</v>
      </c>
    </row>
    <row r="134" spans="1:16" ht="126" customHeight="1" x14ac:dyDescent="0.25">
      <c r="A134" s="77" t="s">
        <v>177</v>
      </c>
      <c r="B134" s="73"/>
      <c r="C134" s="74" t="s">
        <v>5</v>
      </c>
      <c r="D134" s="74" t="s">
        <v>41</v>
      </c>
      <c r="E134" s="74" t="s">
        <v>43</v>
      </c>
      <c r="F134" s="74" t="s">
        <v>128</v>
      </c>
      <c r="G134" s="74" t="s">
        <v>168</v>
      </c>
      <c r="H134" s="74" t="s">
        <v>92</v>
      </c>
      <c r="I134" s="74" t="s">
        <v>22</v>
      </c>
      <c r="J134" s="74" t="s">
        <v>129</v>
      </c>
      <c r="K134" s="74" t="s">
        <v>169</v>
      </c>
      <c r="L134" s="74" t="s">
        <v>30</v>
      </c>
      <c r="M134" s="74" t="s">
        <v>170</v>
      </c>
      <c r="N134" s="75"/>
      <c r="O134" s="75"/>
      <c r="P134" s="71"/>
    </row>
    <row r="135" spans="1:16" ht="26.25" x14ac:dyDescent="0.25">
      <c r="A135" s="78"/>
      <c r="B135" s="54" t="s">
        <v>95</v>
      </c>
      <c r="C135" s="65">
        <f>HLOOKUP(C134,[1]Matrice!$D$2:$O$3,2,FALSE)</f>
        <v>1</v>
      </c>
      <c r="D135" s="65">
        <f>HLOOKUP(D134,[1]Matrice!$D$4:$O$5,2,FALSE)*$D$2</f>
        <v>1</v>
      </c>
      <c r="E135" s="65">
        <f>HLOOKUP(E134,[1]Matrice!$D$6:$O$7,2,FALSE)</f>
        <v>0.5</v>
      </c>
      <c r="F135" s="65">
        <f>HLOOKUP(F134,[1]Matrice!$D$8:$O$9,2,FALSE)</f>
        <v>0.25</v>
      </c>
      <c r="G135" s="65">
        <f>HLOOKUP(G134,[1]Matrice!$D$10:$O$11,2,FALSE)</f>
        <v>0.25</v>
      </c>
      <c r="H135" s="65">
        <f>HLOOKUP(H134,[1]Matrice!$D$12:$O$14,2,FALSE)</f>
        <v>0.25</v>
      </c>
      <c r="I135" s="65">
        <f>HLOOKUP(I134,[1]Matrice!$D$15:$O$16,2,FALSE)</f>
        <v>0.5</v>
      </c>
      <c r="J135" s="65"/>
      <c r="K135" s="65">
        <f>HLOOKUP(K134,[1]Matrice!$D$17:$O$18,2,FALSE)</f>
        <v>0.25</v>
      </c>
      <c r="L135" s="65">
        <f>HLOOKUP(L134,[1]Matrice!$D$19:$O$20,2,FALSE)</f>
        <v>0</v>
      </c>
      <c r="M135" s="65">
        <f>HLOOKUP(M134,[1]Matrice!$D$21:$O$22,2,FALSE)</f>
        <v>0</v>
      </c>
      <c r="N135" s="66"/>
      <c r="O135" s="66"/>
      <c r="P135" s="57">
        <f>C135*$C$2+D135*$D$2+E135*$E$2+F135*$F$2+G135*$G$2+H135*$H$2+I135*$I$2+K135*$K$2+L135*$L$2+M135*$M$2</f>
        <v>3.375</v>
      </c>
    </row>
    <row r="136" spans="1:16" ht="126" customHeight="1" x14ac:dyDescent="0.25">
      <c r="A136" s="77" t="s">
        <v>178</v>
      </c>
      <c r="B136" s="73"/>
      <c r="C136" s="74" t="s">
        <v>5</v>
      </c>
      <c r="D136" s="74" t="s">
        <v>41</v>
      </c>
      <c r="E136" s="74" t="s">
        <v>43</v>
      </c>
      <c r="F136" s="74" t="s">
        <v>128</v>
      </c>
      <c r="G136" s="74" t="s">
        <v>168</v>
      </c>
      <c r="H136" s="74" t="s">
        <v>92</v>
      </c>
      <c r="I136" s="74" t="s">
        <v>22</v>
      </c>
      <c r="J136" s="74" t="s">
        <v>129</v>
      </c>
      <c r="K136" s="74" t="s">
        <v>169</v>
      </c>
      <c r="L136" s="74" t="s">
        <v>30</v>
      </c>
      <c r="M136" s="74" t="s">
        <v>170</v>
      </c>
      <c r="N136" s="75"/>
      <c r="O136" s="75"/>
      <c r="P136" s="71"/>
    </row>
    <row r="137" spans="1:16" ht="26.25" x14ac:dyDescent="0.25">
      <c r="A137" s="78"/>
      <c r="B137" s="54" t="s">
        <v>95</v>
      </c>
      <c r="C137" s="65">
        <f>HLOOKUP(C136,[1]Matrice!$D$2:$O$3,2,FALSE)</f>
        <v>1</v>
      </c>
      <c r="D137" s="65">
        <f>HLOOKUP(D136,[1]Matrice!$D$4:$O$5,2,FALSE)*$D$2</f>
        <v>1</v>
      </c>
      <c r="E137" s="65">
        <f>HLOOKUP(E136,[1]Matrice!$D$6:$O$7,2,FALSE)</f>
        <v>0.5</v>
      </c>
      <c r="F137" s="65">
        <f>HLOOKUP(F136,[1]Matrice!$D$8:$O$9,2,FALSE)</f>
        <v>0.25</v>
      </c>
      <c r="G137" s="65">
        <f>HLOOKUP(G136,[1]Matrice!$D$10:$O$11,2,FALSE)</f>
        <v>0.25</v>
      </c>
      <c r="H137" s="65">
        <f>HLOOKUP(H136,[1]Matrice!$D$12:$O$14,2,FALSE)</f>
        <v>0.25</v>
      </c>
      <c r="I137" s="65">
        <f>HLOOKUP(I136,[1]Matrice!$D$15:$O$16,2,FALSE)</f>
        <v>0.5</v>
      </c>
      <c r="J137" s="65"/>
      <c r="K137" s="65">
        <f>HLOOKUP(K136,[1]Matrice!$D$17:$O$18,2,FALSE)</f>
        <v>0.25</v>
      </c>
      <c r="L137" s="65">
        <f>HLOOKUP(L136,[1]Matrice!$D$19:$O$20,2,FALSE)</f>
        <v>0</v>
      </c>
      <c r="M137" s="65">
        <f>HLOOKUP(M136,[1]Matrice!$D$21:$O$22,2,FALSE)</f>
        <v>0</v>
      </c>
      <c r="N137" s="66"/>
      <c r="O137" s="66"/>
      <c r="P137" s="57">
        <f>C137*$C$2+D137*$D$2+E137*$E$2+F137*$F$2+G137*$G$2+H137*$H$2+I137*$I$2+K137*$K$2+L137*$L$2+M137*$M$2</f>
        <v>3.375</v>
      </c>
    </row>
    <row r="138" spans="1:16" ht="126" customHeight="1" x14ac:dyDescent="0.25">
      <c r="A138" s="77" t="s">
        <v>179</v>
      </c>
      <c r="B138" s="73"/>
      <c r="C138" s="74" t="s">
        <v>5</v>
      </c>
      <c r="D138" s="74" t="s">
        <v>41</v>
      </c>
      <c r="E138" s="74" t="s">
        <v>43</v>
      </c>
      <c r="F138" s="74" t="s">
        <v>128</v>
      </c>
      <c r="G138" s="74" t="s">
        <v>168</v>
      </c>
      <c r="H138" s="74" t="s">
        <v>92</v>
      </c>
      <c r="I138" s="74" t="s">
        <v>22</v>
      </c>
      <c r="J138" s="74" t="s">
        <v>129</v>
      </c>
      <c r="K138" s="74" t="s">
        <v>169</v>
      </c>
      <c r="L138" s="74" t="s">
        <v>30</v>
      </c>
      <c r="M138" s="74" t="s">
        <v>170</v>
      </c>
      <c r="N138" s="75"/>
      <c r="O138" s="75"/>
      <c r="P138" s="71"/>
    </row>
    <row r="139" spans="1:16" ht="26.25" x14ac:dyDescent="0.25">
      <c r="A139" s="78"/>
      <c r="B139" s="54" t="s">
        <v>95</v>
      </c>
      <c r="C139" s="65">
        <f>HLOOKUP(C138,[1]Matrice!$D$2:$O$3,2,FALSE)</f>
        <v>1</v>
      </c>
      <c r="D139" s="65">
        <f>HLOOKUP(D138,[1]Matrice!$D$4:$O$5,2,FALSE)*$D$2</f>
        <v>1</v>
      </c>
      <c r="E139" s="65">
        <f>HLOOKUP(E138,[1]Matrice!$D$6:$O$7,2,FALSE)</f>
        <v>0.5</v>
      </c>
      <c r="F139" s="65">
        <f>HLOOKUP(F138,[1]Matrice!$D$8:$O$9,2,FALSE)</f>
        <v>0.25</v>
      </c>
      <c r="G139" s="65">
        <f>HLOOKUP(G138,[1]Matrice!$D$10:$O$11,2,FALSE)</f>
        <v>0.25</v>
      </c>
      <c r="H139" s="65">
        <f>HLOOKUP(H138,[1]Matrice!$D$12:$O$14,2,FALSE)</f>
        <v>0.25</v>
      </c>
      <c r="I139" s="65">
        <f>HLOOKUP(I138,[1]Matrice!$D$15:$O$16,2,FALSE)</f>
        <v>0.5</v>
      </c>
      <c r="J139" s="65"/>
      <c r="K139" s="65">
        <f>HLOOKUP(K138,[1]Matrice!$D$17:$O$18,2,FALSE)</f>
        <v>0.25</v>
      </c>
      <c r="L139" s="65">
        <f>HLOOKUP(L138,[1]Matrice!$D$19:$O$20,2,FALSE)</f>
        <v>0</v>
      </c>
      <c r="M139" s="65">
        <f>HLOOKUP(M138,[1]Matrice!$D$21:$O$22,2,FALSE)</f>
        <v>0</v>
      </c>
      <c r="N139" s="66"/>
      <c r="O139" s="66"/>
      <c r="P139" s="57">
        <f>C139*$C$2+D139*$D$2+E139*$E$2+F139*$F$2+G139*$G$2+H139*$H$2+I139*$I$2+K139*$K$2+L139*$L$2+M139*$M$2</f>
        <v>3.375</v>
      </c>
    </row>
    <row r="140" spans="1:16" ht="157.5" customHeight="1" x14ac:dyDescent="0.25">
      <c r="A140" s="77" t="s">
        <v>180</v>
      </c>
      <c r="B140" s="73"/>
      <c r="C140" s="74" t="s">
        <v>3</v>
      </c>
      <c r="D140" s="74" t="s">
        <v>7</v>
      </c>
      <c r="E140" s="74" t="s">
        <v>9</v>
      </c>
      <c r="F140" s="74" t="s">
        <v>128</v>
      </c>
      <c r="G140" s="74" t="s">
        <v>168</v>
      </c>
      <c r="H140" s="74" t="s">
        <v>92</v>
      </c>
      <c r="I140" s="74" t="s">
        <v>22</v>
      </c>
      <c r="J140" s="74" t="s">
        <v>129</v>
      </c>
      <c r="K140" s="74" t="str">
        <f>VLOOKUP(J140,[1]Matrice!$U$15:$X$19,2,FALSE)</f>
        <v>A -LIMI ARGILLOSI E ARGILLE LIMOSE/ARGILLE LIMOSE E LIMI ARGILLOSI</v>
      </c>
      <c r="L140" s="74" t="str">
        <f>VLOOKUP(J140,[1]Matrice!$U$15:$X$19,3,FALSE)</f>
        <v>MODERATAMENTE INFLUENTE</v>
      </c>
      <c r="M140" s="74" t="str">
        <f>VLOOKUP(J140,[1]Matrice!$U$15:$X$19,4,FALSE)</f>
        <v>B - ASSENTI ININFLUENTI</v>
      </c>
      <c r="N140" s="75"/>
      <c r="O140" s="75"/>
      <c r="P140" s="71"/>
    </row>
    <row r="141" spans="1:16" ht="26.25" x14ac:dyDescent="0.25">
      <c r="A141" s="78"/>
      <c r="B141" s="54" t="s">
        <v>95</v>
      </c>
      <c r="C141" s="65">
        <f>HLOOKUP(C140,[1]Matrice!$D$2:$O$3,2,FALSE)</f>
        <v>0.5</v>
      </c>
      <c r="D141" s="65">
        <f>HLOOKUP(D140,[1]Matrice!$D$4:$O$5,2,FALSE)*$D$2</f>
        <v>0.25</v>
      </c>
      <c r="E141" s="65">
        <f>HLOOKUP(E140,[1]Matrice!$D$6:$O$7,2,FALSE)</f>
        <v>1</v>
      </c>
      <c r="F141" s="65">
        <f>HLOOKUP(F140,[1]Matrice!$D$8:$O$9,2,FALSE)</f>
        <v>0.25</v>
      </c>
      <c r="G141" s="65">
        <f>HLOOKUP(G140,[1]Matrice!$D$10:$O$11,2,FALSE)</f>
        <v>0.25</v>
      </c>
      <c r="H141" s="65">
        <f>HLOOKUP(H140,[1]Matrice!$D$12:$O$14,2,FALSE)</f>
        <v>0.25</v>
      </c>
      <c r="I141" s="65">
        <f>HLOOKUP(I140,[1]Matrice!$D$15:$O$16,2,FALSE)</f>
        <v>0.5</v>
      </c>
      <c r="J141" s="65"/>
      <c r="K141" s="65">
        <f>HLOOKUP(K140,[1]Matrice!$D$17:$O$18,2,FALSE)</f>
        <v>0.5</v>
      </c>
      <c r="L141" s="65">
        <f>HLOOKUP(L140,[1]Matrice!$D$19:$O$20,2,FALSE)</f>
        <v>0.25</v>
      </c>
      <c r="M141" s="65">
        <f>HLOOKUP(M140,[1]Matrice!$D$21:$O$22,2,FALSE)</f>
        <v>0.25</v>
      </c>
      <c r="N141" s="66"/>
      <c r="O141" s="66"/>
      <c r="P141" s="57">
        <f>C141*$C$2+D141*$D$2+E141*$E$2+F141*$F$2+G141*$G$2+H141*$H$2+I141*$I$2+K141*$K$2+L141*$L$2+M141*$M$2</f>
        <v>3.375</v>
      </c>
    </row>
    <row r="142" spans="1:16" ht="126" customHeight="1" x14ac:dyDescent="0.25">
      <c r="A142" s="77" t="s">
        <v>181</v>
      </c>
      <c r="B142" s="73"/>
      <c r="C142" s="74" t="s">
        <v>3</v>
      </c>
      <c r="D142" s="74" t="s">
        <v>7</v>
      </c>
      <c r="E142" s="74" t="s">
        <v>9</v>
      </c>
      <c r="F142" s="74" t="s">
        <v>128</v>
      </c>
      <c r="G142" s="74" t="s">
        <v>168</v>
      </c>
      <c r="H142" s="74" t="s">
        <v>92</v>
      </c>
      <c r="I142" s="74" t="s">
        <v>22</v>
      </c>
      <c r="J142" s="74" t="s">
        <v>129</v>
      </c>
      <c r="K142" s="74" t="s">
        <v>169</v>
      </c>
      <c r="L142" s="74" t="s">
        <v>30</v>
      </c>
      <c r="M142" s="74" t="s">
        <v>170</v>
      </c>
      <c r="N142" s="75"/>
      <c r="O142" s="75"/>
      <c r="P142" s="71"/>
    </row>
    <row r="143" spans="1:16" ht="26.25" x14ac:dyDescent="0.25">
      <c r="A143" s="78"/>
      <c r="B143" s="54" t="s">
        <v>95</v>
      </c>
      <c r="C143" s="65">
        <f>HLOOKUP(C142,[1]Matrice!$D$2:$O$3,2,FALSE)</f>
        <v>0.5</v>
      </c>
      <c r="D143" s="65">
        <f>HLOOKUP(D142,[1]Matrice!$D$4:$O$5,2,FALSE)*$D$2</f>
        <v>0.25</v>
      </c>
      <c r="E143" s="65">
        <f>HLOOKUP(E142,[1]Matrice!$D$6:$O$7,2,FALSE)</f>
        <v>1</v>
      </c>
      <c r="F143" s="65">
        <f>HLOOKUP(F142,[1]Matrice!$D$8:$O$9,2,FALSE)</f>
        <v>0.25</v>
      </c>
      <c r="G143" s="65">
        <f>HLOOKUP(G142,[1]Matrice!$D$10:$O$11,2,FALSE)</f>
        <v>0.25</v>
      </c>
      <c r="H143" s="65">
        <f>HLOOKUP(H142,[1]Matrice!$D$12:$O$14,2,FALSE)</f>
        <v>0.25</v>
      </c>
      <c r="I143" s="65">
        <f>HLOOKUP(I142,[1]Matrice!$D$15:$O$16,2,FALSE)</f>
        <v>0.5</v>
      </c>
      <c r="J143" s="65"/>
      <c r="K143" s="65">
        <f>HLOOKUP(K142,[1]Matrice!$D$17:$O$18,2,FALSE)</f>
        <v>0.25</v>
      </c>
      <c r="L143" s="65">
        <f>HLOOKUP(L142,[1]Matrice!$D$19:$O$20,2,FALSE)</f>
        <v>0</v>
      </c>
      <c r="M143" s="65">
        <f>HLOOKUP(M142,[1]Matrice!$D$21:$O$22,2,FALSE)</f>
        <v>0</v>
      </c>
      <c r="N143" s="66"/>
      <c r="O143" s="66"/>
      <c r="P143" s="57">
        <f>C143*$C$2+D143*$D$2+E143*$E$2+F143*$F$2+G143*$G$2+H143*$H$2+I143*$I$2+K143*$K$2+L143*$L$2+M143*$M$2</f>
        <v>2.625</v>
      </c>
    </row>
    <row r="144" spans="1:16" ht="126" customHeight="1" x14ac:dyDescent="0.25">
      <c r="A144" s="77" t="s">
        <v>182</v>
      </c>
      <c r="B144" s="73"/>
      <c r="C144" s="74" t="s">
        <v>3</v>
      </c>
      <c r="D144" s="74" t="s">
        <v>7</v>
      </c>
      <c r="E144" s="74" t="s">
        <v>9</v>
      </c>
      <c r="F144" s="74" t="s">
        <v>128</v>
      </c>
      <c r="G144" s="74" t="s">
        <v>168</v>
      </c>
      <c r="H144" s="74" t="s">
        <v>92</v>
      </c>
      <c r="I144" s="74" t="s">
        <v>22</v>
      </c>
      <c r="J144" s="74" t="s">
        <v>129</v>
      </c>
      <c r="K144" s="74" t="s">
        <v>169</v>
      </c>
      <c r="L144" s="74" t="s">
        <v>30</v>
      </c>
      <c r="M144" s="74" t="s">
        <v>170</v>
      </c>
      <c r="N144" s="75"/>
      <c r="O144" s="75"/>
      <c r="P144" s="71"/>
    </row>
    <row r="145" spans="1:16" ht="26.25" x14ac:dyDescent="0.25">
      <c r="A145" s="78"/>
      <c r="B145" s="54" t="s">
        <v>95</v>
      </c>
      <c r="C145" s="65">
        <f>HLOOKUP(C144,[1]Matrice!$D$2:$O$3,2,FALSE)</f>
        <v>0.5</v>
      </c>
      <c r="D145" s="65">
        <f>HLOOKUP(D144,[1]Matrice!$D$4:$O$5,2,FALSE)*$D$2</f>
        <v>0.25</v>
      </c>
      <c r="E145" s="65">
        <f>HLOOKUP(E144,[1]Matrice!$D$6:$O$7,2,FALSE)</f>
        <v>1</v>
      </c>
      <c r="F145" s="65">
        <f>HLOOKUP(F144,[1]Matrice!$D$8:$O$9,2,FALSE)</f>
        <v>0.25</v>
      </c>
      <c r="G145" s="65">
        <f>HLOOKUP(G144,[1]Matrice!$D$10:$O$11,2,FALSE)</f>
        <v>0.25</v>
      </c>
      <c r="H145" s="65">
        <f>HLOOKUP(H144,[1]Matrice!$D$12:$O$14,2,FALSE)</f>
        <v>0.25</v>
      </c>
      <c r="I145" s="65">
        <f>HLOOKUP(I144,[1]Matrice!$D$15:$O$16,2,FALSE)</f>
        <v>0.5</v>
      </c>
      <c r="J145" s="65"/>
      <c r="K145" s="65">
        <f>HLOOKUP(K144,[1]Matrice!$D$17:$O$18,2,FALSE)</f>
        <v>0.25</v>
      </c>
      <c r="L145" s="65">
        <f>HLOOKUP(L144,[1]Matrice!$D$19:$O$20,2,FALSE)</f>
        <v>0</v>
      </c>
      <c r="M145" s="65">
        <f>HLOOKUP(M144,[1]Matrice!$D$21:$O$22,2,FALSE)</f>
        <v>0</v>
      </c>
      <c r="N145" s="66"/>
      <c r="O145" s="66"/>
      <c r="P145" s="57">
        <f>C145*$C$2+D145*$D$2+E145*$E$2+F145*$F$2+G145*$G$2+H145*$H$2+I145*$I$2+K145*$K$2+L145*$L$2+M145*$M$2</f>
        <v>2.625</v>
      </c>
    </row>
    <row r="146" spans="1:16" ht="126" customHeight="1" x14ac:dyDescent="0.25">
      <c r="A146" s="77" t="s">
        <v>183</v>
      </c>
      <c r="B146" s="73"/>
      <c r="C146" s="74" t="s">
        <v>3</v>
      </c>
      <c r="D146" s="74" t="s">
        <v>7</v>
      </c>
      <c r="E146" s="74" t="s">
        <v>9</v>
      </c>
      <c r="F146" s="74" t="s">
        <v>128</v>
      </c>
      <c r="G146" s="74" t="s">
        <v>168</v>
      </c>
      <c r="H146" s="74" t="s">
        <v>92</v>
      </c>
      <c r="I146" s="74" t="s">
        <v>22</v>
      </c>
      <c r="J146" s="74" t="s">
        <v>129</v>
      </c>
      <c r="K146" s="74" t="s">
        <v>169</v>
      </c>
      <c r="L146" s="74" t="s">
        <v>30</v>
      </c>
      <c r="M146" s="74" t="s">
        <v>170</v>
      </c>
      <c r="N146" s="75"/>
      <c r="O146" s="75"/>
      <c r="P146" s="71"/>
    </row>
    <row r="147" spans="1:16" ht="26.25" x14ac:dyDescent="0.25">
      <c r="A147" s="78"/>
      <c r="B147" s="54" t="s">
        <v>95</v>
      </c>
      <c r="C147" s="65">
        <f>HLOOKUP(C146,[1]Matrice!$D$2:$O$3,2,FALSE)</f>
        <v>0.5</v>
      </c>
      <c r="D147" s="65">
        <f>HLOOKUP(D146,[1]Matrice!$D$4:$O$5,2,FALSE)*$D$2</f>
        <v>0.25</v>
      </c>
      <c r="E147" s="65">
        <f>HLOOKUP(E146,[1]Matrice!$D$6:$O$7,2,FALSE)</f>
        <v>1</v>
      </c>
      <c r="F147" s="65">
        <f>HLOOKUP(F146,[1]Matrice!$D$8:$O$9,2,FALSE)</f>
        <v>0.25</v>
      </c>
      <c r="G147" s="65">
        <f>HLOOKUP(G146,[1]Matrice!$D$10:$O$11,2,FALSE)</f>
        <v>0.25</v>
      </c>
      <c r="H147" s="65">
        <f>HLOOKUP(H146,[1]Matrice!$D$12:$O$14,2,FALSE)</f>
        <v>0.25</v>
      </c>
      <c r="I147" s="65">
        <f>HLOOKUP(I146,[1]Matrice!$D$15:$O$16,2,FALSE)</f>
        <v>0.5</v>
      </c>
      <c r="J147" s="65"/>
      <c r="K147" s="65">
        <f>HLOOKUP(K146,[1]Matrice!$D$17:$O$18,2,FALSE)</f>
        <v>0.25</v>
      </c>
      <c r="L147" s="65">
        <f>HLOOKUP(L146,[1]Matrice!$D$19:$O$20,2,FALSE)</f>
        <v>0</v>
      </c>
      <c r="M147" s="65">
        <f>HLOOKUP(M146,[1]Matrice!$D$21:$O$22,2,FALSE)</f>
        <v>0</v>
      </c>
      <c r="N147" s="66"/>
      <c r="O147" s="66"/>
      <c r="P147" s="57">
        <f>C147*$C$2+D147*$D$2+E147*$E$2+F147*$F$2+G147*$G$2+H147*$H$2+I147*$I$2+K147*$K$2+L147*$L$2+M147*$M$2</f>
        <v>2.625</v>
      </c>
    </row>
    <row r="148" spans="1:16" ht="126" customHeight="1" x14ac:dyDescent="0.25">
      <c r="A148" s="77" t="s">
        <v>184</v>
      </c>
      <c r="B148" s="73"/>
      <c r="C148" s="74" t="s">
        <v>3</v>
      </c>
      <c r="D148" s="74" t="s">
        <v>7</v>
      </c>
      <c r="E148" s="74" t="s">
        <v>9</v>
      </c>
      <c r="F148" s="74" t="s">
        <v>128</v>
      </c>
      <c r="G148" s="74" t="s">
        <v>168</v>
      </c>
      <c r="H148" s="74" t="s">
        <v>92</v>
      </c>
      <c r="I148" s="74" t="s">
        <v>22</v>
      </c>
      <c r="J148" s="74" t="s">
        <v>129</v>
      </c>
      <c r="K148" s="74" t="s">
        <v>169</v>
      </c>
      <c r="L148" s="74" t="s">
        <v>30</v>
      </c>
      <c r="M148" s="74" t="s">
        <v>170</v>
      </c>
      <c r="N148" s="75"/>
      <c r="O148" s="75"/>
      <c r="P148" s="71"/>
    </row>
    <row r="149" spans="1:16" ht="26.25" x14ac:dyDescent="0.25">
      <c r="A149" s="78"/>
      <c r="B149" s="54" t="s">
        <v>95</v>
      </c>
      <c r="C149" s="65">
        <f>HLOOKUP(C148,[1]Matrice!$D$2:$O$3,2,FALSE)</f>
        <v>0.5</v>
      </c>
      <c r="D149" s="65">
        <f>HLOOKUP(D148,[1]Matrice!$D$4:$O$5,2,FALSE)*$D$2</f>
        <v>0.25</v>
      </c>
      <c r="E149" s="65">
        <f>HLOOKUP(E148,[1]Matrice!$D$6:$O$7,2,FALSE)</f>
        <v>1</v>
      </c>
      <c r="F149" s="65">
        <f>HLOOKUP(F148,[1]Matrice!$D$8:$O$9,2,FALSE)</f>
        <v>0.25</v>
      </c>
      <c r="G149" s="65">
        <f>HLOOKUP(G148,[1]Matrice!$D$10:$O$11,2,FALSE)</f>
        <v>0.25</v>
      </c>
      <c r="H149" s="65">
        <f>HLOOKUP(H148,[1]Matrice!$D$12:$O$14,2,FALSE)</f>
        <v>0.25</v>
      </c>
      <c r="I149" s="65">
        <f>HLOOKUP(I148,[1]Matrice!$D$15:$O$16,2,FALSE)</f>
        <v>0.5</v>
      </c>
      <c r="J149" s="65"/>
      <c r="K149" s="65">
        <f>HLOOKUP(K148,[1]Matrice!$D$17:$O$18,2,FALSE)</f>
        <v>0.25</v>
      </c>
      <c r="L149" s="65">
        <f>HLOOKUP(L148,[1]Matrice!$D$19:$O$20,2,FALSE)</f>
        <v>0</v>
      </c>
      <c r="M149" s="65">
        <f>HLOOKUP(M148,[1]Matrice!$D$21:$O$22,2,FALSE)</f>
        <v>0</v>
      </c>
      <c r="N149" s="66"/>
      <c r="O149" s="66"/>
      <c r="P149" s="57">
        <f>C149*$C$2+D149*$D$2+E149*$E$2+F149*$F$2+G149*$G$2+H149*$H$2+I149*$I$2+K149*$K$2+L149*$L$2+M149*$M$2</f>
        <v>2.625</v>
      </c>
    </row>
    <row r="150" spans="1:16" ht="126" customHeight="1" x14ac:dyDescent="0.25">
      <c r="A150" s="77" t="s">
        <v>185</v>
      </c>
      <c r="B150" s="73"/>
      <c r="C150" s="74" t="s">
        <v>5</v>
      </c>
      <c r="D150" s="74" t="s">
        <v>41</v>
      </c>
      <c r="E150" s="74" t="s">
        <v>43</v>
      </c>
      <c r="F150" s="74" t="s">
        <v>128</v>
      </c>
      <c r="G150" s="74" t="s">
        <v>168</v>
      </c>
      <c r="H150" s="74" t="s">
        <v>92</v>
      </c>
      <c r="I150" s="74" t="s">
        <v>22</v>
      </c>
      <c r="J150" s="74" t="s">
        <v>129</v>
      </c>
      <c r="K150" s="74" t="s">
        <v>169</v>
      </c>
      <c r="L150" s="74" t="s">
        <v>30</v>
      </c>
      <c r="M150" s="74" t="s">
        <v>170</v>
      </c>
      <c r="N150" s="75"/>
      <c r="O150" s="75"/>
      <c r="P150" s="71"/>
    </row>
    <row r="151" spans="1:16" ht="26.25" x14ac:dyDescent="0.25">
      <c r="A151" s="78"/>
      <c r="B151" s="54" t="s">
        <v>95</v>
      </c>
      <c r="C151" s="65">
        <f>HLOOKUP(C150,[1]Matrice!$D$2:$O$3,2,FALSE)</f>
        <v>1</v>
      </c>
      <c r="D151" s="65">
        <f>HLOOKUP(D150,[1]Matrice!$D$4:$O$5,2,FALSE)*$D$2</f>
        <v>1</v>
      </c>
      <c r="E151" s="65">
        <f>HLOOKUP(E150,[1]Matrice!$D$6:$O$7,2,FALSE)</f>
        <v>0.5</v>
      </c>
      <c r="F151" s="65">
        <f>HLOOKUP(F150,[1]Matrice!$D$8:$O$9,2,FALSE)</f>
        <v>0.25</v>
      </c>
      <c r="G151" s="65">
        <f>HLOOKUP(G150,[1]Matrice!$D$10:$O$11,2,FALSE)</f>
        <v>0.25</v>
      </c>
      <c r="H151" s="65">
        <f>HLOOKUP(H150,[1]Matrice!$D$12:$O$14,2,FALSE)</f>
        <v>0.25</v>
      </c>
      <c r="I151" s="65">
        <f>HLOOKUP(I150,[1]Matrice!$D$15:$O$16,2,FALSE)</f>
        <v>0.5</v>
      </c>
      <c r="J151" s="65"/>
      <c r="K151" s="65">
        <f>HLOOKUP(K150,[1]Matrice!$D$17:$O$18,2,FALSE)</f>
        <v>0.25</v>
      </c>
      <c r="L151" s="65">
        <f>HLOOKUP(L150,[1]Matrice!$D$19:$O$20,2,FALSE)</f>
        <v>0</v>
      </c>
      <c r="M151" s="65">
        <f>HLOOKUP(M150,[1]Matrice!$D$21:$O$22,2,FALSE)</f>
        <v>0</v>
      </c>
      <c r="N151" s="66"/>
      <c r="O151" s="66"/>
      <c r="P151" s="57">
        <f>C151*$C$2+D151*$D$2+E151*$E$2+F151*$F$2+G151*$G$2+H151*$H$2+I151*$I$2+K151*$K$2+L151*$L$2+M151*$M$2</f>
        <v>3.375</v>
      </c>
    </row>
    <row r="152" spans="1:16" ht="126" customHeight="1" x14ac:dyDescent="0.25">
      <c r="A152" s="77" t="s">
        <v>186</v>
      </c>
      <c r="B152" s="73"/>
      <c r="C152" s="74" t="s">
        <v>5</v>
      </c>
      <c r="D152" s="74" t="s">
        <v>41</v>
      </c>
      <c r="E152" s="74" t="s">
        <v>44</v>
      </c>
      <c r="F152" s="74" t="s">
        <v>128</v>
      </c>
      <c r="G152" s="74" t="s">
        <v>168</v>
      </c>
      <c r="H152" s="74" t="s">
        <v>92</v>
      </c>
      <c r="I152" s="74" t="s">
        <v>22</v>
      </c>
      <c r="J152" s="74" t="s">
        <v>129</v>
      </c>
      <c r="K152" s="74" t="s">
        <v>169</v>
      </c>
      <c r="L152" s="74" t="s">
        <v>30</v>
      </c>
      <c r="M152" s="74" t="s">
        <v>170</v>
      </c>
      <c r="N152" s="75"/>
      <c r="O152" s="75"/>
      <c r="P152" s="71"/>
    </row>
    <row r="153" spans="1:16" ht="26.25" x14ac:dyDescent="0.25">
      <c r="A153" s="78"/>
      <c r="B153" s="54" t="s">
        <v>95</v>
      </c>
      <c r="C153" s="65">
        <f>HLOOKUP(C152,[1]Matrice!$D$2:$O$3,2,FALSE)</f>
        <v>1</v>
      </c>
      <c r="D153" s="65">
        <f>HLOOKUP(D152,[1]Matrice!$D$4:$O$5,2,FALSE)*$D$2</f>
        <v>1</v>
      </c>
      <c r="E153" s="65">
        <f>HLOOKUP(E152,[1]Matrice!$D$6:$O$7,2,FALSE)</f>
        <v>0.75</v>
      </c>
      <c r="F153" s="65">
        <f>HLOOKUP(F152,[1]Matrice!$D$8:$O$9,2,FALSE)</f>
        <v>0.25</v>
      </c>
      <c r="G153" s="65">
        <f>HLOOKUP(G152,[1]Matrice!$D$10:$O$11,2,FALSE)</f>
        <v>0.25</v>
      </c>
      <c r="H153" s="65">
        <f>HLOOKUP(H152,[1]Matrice!$D$12:$O$14,2,FALSE)</f>
        <v>0.25</v>
      </c>
      <c r="I153" s="65">
        <f>HLOOKUP(I152,[1]Matrice!$D$15:$O$16,2,FALSE)</f>
        <v>0.5</v>
      </c>
      <c r="J153" s="65"/>
      <c r="K153" s="65">
        <f>HLOOKUP(K152,[1]Matrice!$D$17:$O$18,2,FALSE)</f>
        <v>0.25</v>
      </c>
      <c r="L153" s="65">
        <f>HLOOKUP(L152,[1]Matrice!$D$19:$O$20,2,FALSE)</f>
        <v>0</v>
      </c>
      <c r="M153" s="65">
        <f>HLOOKUP(M152,[1]Matrice!$D$21:$O$22,2,FALSE)</f>
        <v>0</v>
      </c>
      <c r="N153" s="66"/>
      <c r="O153" s="66"/>
      <c r="P153" s="57">
        <f>C153*$C$2+D153*$D$2+E153*$E$2+F153*$F$2+G153*$G$2+H153*$H$2+I153*$I$2+K153*$K$2+L153*$L$2+M153*$M$2</f>
        <v>3.5</v>
      </c>
    </row>
    <row r="154" spans="1:16" ht="126" customHeight="1" x14ac:dyDescent="0.25">
      <c r="A154" s="77" t="s">
        <v>187</v>
      </c>
      <c r="B154" s="73"/>
      <c r="C154" s="74" t="s">
        <v>5</v>
      </c>
      <c r="D154" s="74" t="s">
        <v>41</v>
      </c>
      <c r="E154" s="74" t="s">
        <v>44</v>
      </c>
      <c r="F154" s="74" t="s">
        <v>128</v>
      </c>
      <c r="G154" s="74" t="s">
        <v>168</v>
      </c>
      <c r="H154" s="74" t="s">
        <v>92</v>
      </c>
      <c r="I154" s="74" t="s">
        <v>22</v>
      </c>
      <c r="J154" s="74" t="s">
        <v>129</v>
      </c>
      <c r="K154" s="74" t="s">
        <v>169</v>
      </c>
      <c r="L154" s="74" t="s">
        <v>30</v>
      </c>
      <c r="M154" s="74" t="s">
        <v>170</v>
      </c>
      <c r="N154" s="75"/>
      <c r="O154" s="75"/>
      <c r="P154" s="71"/>
    </row>
    <row r="155" spans="1:16" ht="26.25" x14ac:dyDescent="0.25">
      <c r="A155" s="78"/>
      <c r="B155" s="54" t="s">
        <v>95</v>
      </c>
      <c r="C155" s="65">
        <f>HLOOKUP(C154,[1]Matrice!$D$2:$O$3,2,FALSE)</f>
        <v>1</v>
      </c>
      <c r="D155" s="65">
        <f>HLOOKUP(D154,[1]Matrice!$D$4:$O$5,2,FALSE)*$D$2</f>
        <v>1</v>
      </c>
      <c r="E155" s="65">
        <f>HLOOKUP(E154,[1]Matrice!$D$6:$O$7,2,FALSE)</f>
        <v>0.75</v>
      </c>
      <c r="F155" s="65">
        <f>HLOOKUP(F154,[1]Matrice!$D$8:$O$9,2,FALSE)</f>
        <v>0.25</v>
      </c>
      <c r="G155" s="65">
        <f>HLOOKUP(G154,[1]Matrice!$D$10:$O$11,2,FALSE)</f>
        <v>0.25</v>
      </c>
      <c r="H155" s="65">
        <f>HLOOKUP(H154,[1]Matrice!$D$12:$O$14,2,FALSE)</f>
        <v>0.25</v>
      </c>
      <c r="I155" s="65">
        <f>HLOOKUP(I154,[1]Matrice!$D$15:$O$16,2,FALSE)</f>
        <v>0.5</v>
      </c>
      <c r="J155" s="65"/>
      <c r="K155" s="65">
        <f>HLOOKUP(K154,[1]Matrice!$D$17:$O$18,2,FALSE)</f>
        <v>0.25</v>
      </c>
      <c r="L155" s="65">
        <f>HLOOKUP(L154,[1]Matrice!$D$19:$O$20,2,FALSE)</f>
        <v>0</v>
      </c>
      <c r="M155" s="65">
        <f>HLOOKUP(M154,[1]Matrice!$D$21:$O$22,2,FALSE)</f>
        <v>0</v>
      </c>
      <c r="N155" s="66"/>
      <c r="O155" s="66"/>
      <c r="P155" s="57">
        <f>C155*$C$2+D155*$D$2+E155*$E$2+F155*$F$2+G155*$G$2+H155*$H$2+I155*$I$2+K155*$K$2+L155*$L$2+M155*$M$2</f>
        <v>3.5</v>
      </c>
    </row>
    <row r="156" spans="1:16" ht="126" customHeight="1" x14ac:dyDescent="0.25">
      <c r="A156" s="77" t="s">
        <v>188</v>
      </c>
      <c r="B156" s="73"/>
      <c r="C156" s="74" t="s">
        <v>5</v>
      </c>
      <c r="D156" s="74" t="s">
        <v>41</v>
      </c>
      <c r="E156" s="74" t="s">
        <v>44</v>
      </c>
      <c r="F156" s="74" t="s">
        <v>128</v>
      </c>
      <c r="G156" s="74" t="s">
        <v>168</v>
      </c>
      <c r="H156" s="74" t="s">
        <v>92</v>
      </c>
      <c r="I156" s="74" t="s">
        <v>22</v>
      </c>
      <c r="J156" s="74" t="s">
        <v>129</v>
      </c>
      <c r="K156" s="74" t="s">
        <v>169</v>
      </c>
      <c r="L156" s="74" t="s">
        <v>30</v>
      </c>
      <c r="M156" s="74" t="s">
        <v>170</v>
      </c>
      <c r="N156" s="75"/>
      <c r="O156" s="75"/>
      <c r="P156" s="71"/>
    </row>
    <row r="157" spans="1:16" ht="26.25" x14ac:dyDescent="0.25">
      <c r="A157" s="78"/>
      <c r="B157" s="54" t="s">
        <v>95</v>
      </c>
      <c r="C157" s="65">
        <f>HLOOKUP(C156,[1]Matrice!$D$2:$O$3,2,FALSE)</f>
        <v>1</v>
      </c>
      <c r="D157" s="65">
        <f>HLOOKUP(D156,[1]Matrice!$D$4:$O$5,2,FALSE)*$D$2</f>
        <v>1</v>
      </c>
      <c r="E157" s="65">
        <f>HLOOKUP(E156,[1]Matrice!$D$6:$O$7,2,FALSE)</f>
        <v>0.75</v>
      </c>
      <c r="F157" s="65">
        <f>HLOOKUP(F156,[1]Matrice!$D$8:$O$9,2,FALSE)</f>
        <v>0.25</v>
      </c>
      <c r="G157" s="65">
        <f>HLOOKUP(G156,[1]Matrice!$D$10:$O$11,2,FALSE)</f>
        <v>0.25</v>
      </c>
      <c r="H157" s="65">
        <f>HLOOKUP(H156,[1]Matrice!$D$12:$O$14,2,FALSE)</f>
        <v>0.25</v>
      </c>
      <c r="I157" s="65">
        <f>HLOOKUP(I156,[1]Matrice!$D$15:$O$16,2,FALSE)</f>
        <v>0.5</v>
      </c>
      <c r="J157" s="65"/>
      <c r="K157" s="65">
        <f>HLOOKUP(K156,[1]Matrice!$D$17:$O$18,2,FALSE)</f>
        <v>0.25</v>
      </c>
      <c r="L157" s="65">
        <f>HLOOKUP(L156,[1]Matrice!$D$19:$O$20,2,FALSE)</f>
        <v>0</v>
      </c>
      <c r="M157" s="65">
        <f>HLOOKUP(M156,[1]Matrice!$D$21:$O$22,2,FALSE)</f>
        <v>0</v>
      </c>
      <c r="N157" s="66"/>
      <c r="O157" s="66"/>
      <c r="P157" s="57">
        <f>C157*$C$2+D157*$D$2+E157*$E$2+F157*$F$2+G157*$G$2+H157*$H$2+I157*$I$2+K157*$K$2+L157*$L$2+M157*$M$2</f>
        <v>3.5</v>
      </c>
    </row>
    <row r="158" spans="1:16" ht="126" customHeight="1" x14ac:dyDescent="0.25">
      <c r="A158" s="77" t="s">
        <v>189</v>
      </c>
      <c r="B158" s="73"/>
      <c r="C158" s="74" t="s">
        <v>5</v>
      </c>
      <c r="D158" s="74" t="s">
        <v>41</v>
      </c>
      <c r="E158" s="74" t="s">
        <v>43</v>
      </c>
      <c r="F158" s="74" t="s">
        <v>128</v>
      </c>
      <c r="G158" s="74" t="s">
        <v>168</v>
      </c>
      <c r="H158" s="74" t="s">
        <v>92</v>
      </c>
      <c r="I158" s="74" t="s">
        <v>22</v>
      </c>
      <c r="J158" s="74" t="s">
        <v>129</v>
      </c>
      <c r="K158" s="74" t="s">
        <v>169</v>
      </c>
      <c r="L158" s="74" t="s">
        <v>30</v>
      </c>
      <c r="M158" s="74" t="s">
        <v>170</v>
      </c>
      <c r="N158" s="75"/>
      <c r="O158" s="75"/>
      <c r="P158" s="71"/>
    </row>
    <row r="159" spans="1:16" ht="26.25" x14ac:dyDescent="0.25">
      <c r="A159" s="78"/>
      <c r="B159" s="54" t="s">
        <v>95</v>
      </c>
      <c r="C159" s="65">
        <f>HLOOKUP(C158,[1]Matrice!$D$2:$O$3,2,FALSE)</f>
        <v>1</v>
      </c>
      <c r="D159" s="65">
        <f>HLOOKUP(D158,[1]Matrice!$D$4:$O$5,2,FALSE)*$D$2</f>
        <v>1</v>
      </c>
      <c r="E159" s="65">
        <f>HLOOKUP(E158,[1]Matrice!$D$6:$O$7,2,FALSE)</f>
        <v>0.5</v>
      </c>
      <c r="F159" s="65">
        <f>HLOOKUP(F158,[1]Matrice!$D$8:$O$9,2,FALSE)</f>
        <v>0.25</v>
      </c>
      <c r="G159" s="65">
        <f>HLOOKUP(G158,[1]Matrice!$D$10:$O$11,2,FALSE)</f>
        <v>0.25</v>
      </c>
      <c r="H159" s="65">
        <f>HLOOKUP(H158,[1]Matrice!$D$12:$O$14,2,FALSE)</f>
        <v>0.25</v>
      </c>
      <c r="I159" s="65">
        <f>HLOOKUP(I158,[1]Matrice!$D$15:$O$16,2,FALSE)</f>
        <v>0.5</v>
      </c>
      <c r="J159" s="65"/>
      <c r="K159" s="65">
        <f>HLOOKUP(K158,[1]Matrice!$D$17:$O$18,2,FALSE)</f>
        <v>0.25</v>
      </c>
      <c r="L159" s="65">
        <f>HLOOKUP(L158,[1]Matrice!$D$19:$O$20,2,FALSE)</f>
        <v>0</v>
      </c>
      <c r="M159" s="65">
        <f>HLOOKUP(M158,[1]Matrice!$D$21:$O$22,2,FALSE)</f>
        <v>0</v>
      </c>
      <c r="N159" s="66"/>
      <c r="O159" s="66"/>
      <c r="P159" s="57">
        <f>C159*$C$2+D159*$D$2+E159*$E$2+F159*$F$2+G159*$G$2+H159*$H$2+I159*$I$2+K159*$K$2+L159*$L$2+M159*$M$2</f>
        <v>3.375</v>
      </c>
    </row>
    <row r="160" spans="1:16" ht="126" customHeight="1" x14ac:dyDescent="0.25">
      <c r="A160" s="77" t="s">
        <v>190</v>
      </c>
      <c r="B160" s="73"/>
      <c r="C160" s="74" t="s">
        <v>5</v>
      </c>
      <c r="D160" s="74" t="s">
        <v>41</v>
      </c>
      <c r="E160" s="74" t="s">
        <v>44</v>
      </c>
      <c r="F160" s="74" t="s">
        <v>128</v>
      </c>
      <c r="G160" s="74" t="s">
        <v>168</v>
      </c>
      <c r="H160" s="74" t="s">
        <v>92</v>
      </c>
      <c r="I160" s="74" t="s">
        <v>22</v>
      </c>
      <c r="J160" s="74" t="s">
        <v>129</v>
      </c>
      <c r="K160" s="74" t="s">
        <v>169</v>
      </c>
      <c r="L160" s="74" t="s">
        <v>30</v>
      </c>
      <c r="M160" s="74" t="s">
        <v>170</v>
      </c>
      <c r="N160" s="75"/>
      <c r="O160" s="75"/>
      <c r="P160" s="71"/>
    </row>
    <row r="161" spans="1:16" ht="26.25" x14ac:dyDescent="0.25">
      <c r="A161" s="78"/>
      <c r="B161" s="54" t="s">
        <v>95</v>
      </c>
      <c r="C161" s="65">
        <f>HLOOKUP(C160,[1]Matrice!$D$2:$O$3,2,FALSE)</f>
        <v>1</v>
      </c>
      <c r="D161" s="65">
        <f>HLOOKUP(D160,[1]Matrice!$D$4:$O$5,2,FALSE)*$D$2</f>
        <v>1</v>
      </c>
      <c r="E161" s="65">
        <f>HLOOKUP(E160,[1]Matrice!$D$6:$O$7,2,FALSE)</f>
        <v>0.75</v>
      </c>
      <c r="F161" s="65">
        <f>HLOOKUP(F160,[1]Matrice!$D$8:$O$9,2,FALSE)</f>
        <v>0.25</v>
      </c>
      <c r="G161" s="65">
        <f>HLOOKUP(G160,[1]Matrice!$D$10:$O$11,2,FALSE)</f>
        <v>0.25</v>
      </c>
      <c r="H161" s="65">
        <f>HLOOKUP(H160,[1]Matrice!$D$12:$O$14,2,FALSE)</f>
        <v>0.25</v>
      </c>
      <c r="I161" s="65">
        <f>HLOOKUP(I160,[1]Matrice!$D$15:$O$16,2,FALSE)</f>
        <v>0.5</v>
      </c>
      <c r="J161" s="65"/>
      <c r="K161" s="65">
        <f>HLOOKUP(K160,[1]Matrice!$D$17:$O$18,2,FALSE)</f>
        <v>0.25</v>
      </c>
      <c r="L161" s="65">
        <f>HLOOKUP(L160,[1]Matrice!$D$19:$O$20,2,FALSE)</f>
        <v>0</v>
      </c>
      <c r="M161" s="65">
        <f>HLOOKUP(M160,[1]Matrice!$D$21:$O$22,2,FALSE)</f>
        <v>0</v>
      </c>
      <c r="N161" s="66"/>
      <c r="O161" s="66"/>
      <c r="P161" s="57">
        <f>C161*$C$2+D161*$D$2+E161*$E$2+F161*$F$2+G161*$G$2+H161*$H$2+I161*$I$2+K161*$K$2+L161*$L$2+M161*$M$2</f>
        <v>3.5</v>
      </c>
    </row>
    <row r="162" spans="1:16" ht="126" customHeight="1" x14ac:dyDescent="0.25">
      <c r="A162" s="77" t="s">
        <v>191</v>
      </c>
      <c r="B162" s="73"/>
      <c r="C162" s="74" t="s">
        <v>5</v>
      </c>
      <c r="D162" s="74" t="s">
        <v>41</v>
      </c>
      <c r="E162" s="74" t="s">
        <v>43</v>
      </c>
      <c r="F162" s="74" t="s">
        <v>128</v>
      </c>
      <c r="G162" s="74" t="s">
        <v>168</v>
      </c>
      <c r="H162" s="74" t="s">
        <v>92</v>
      </c>
      <c r="I162" s="74" t="s">
        <v>22</v>
      </c>
      <c r="J162" s="74" t="s">
        <v>129</v>
      </c>
      <c r="K162" s="74" t="s">
        <v>169</v>
      </c>
      <c r="L162" s="74" t="s">
        <v>30</v>
      </c>
      <c r="M162" s="74" t="s">
        <v>170</v>
      </c>
      <c r="N162" s="75"/>
      <c r="O162" s="75"/>
      <c r="P162" s="71"/>
    </row>
    <row r="163" spans="1:16" ht="26.25" x14ac:dyDescent="0.25">
      <c r="A163" s="78"/>
      <c r="B163" s="54" t="s">
        <v>95</v>
      </c>
      <c r="C163" s="65">
        <f>HLOOKUP(C162,[1]Matrice!$D$2:$O$3,2,FALSE)</f>
        <v>1</v>
      </c>
      <c r="D163" s="65">
        <f>HLOOKUP(D162,[1]Matrice!$D$4:$O$5,2,FALSE)*$D$2</f>
        <v>1</v>
      </c>
      <c r="E163" s="65">
        <f>HLOOKUP(E162,[1]Matrice!$D$6:$O$7,2,FALSE)</f>
        <v>0.5</v>
      </c>
      <c r="F163" s="65">
        <f>HLOOKUP(F162,[1]Matrice!$D$8:$O$9,2,FALSE)</f>
        <v>0.25</v>
      </c>
      <c r="G163" s="65">
        <f>HLOOKUP(G162,[1]Matrice!$D$10:$O$11,2,FALSE)</f>
        <v>0.25</v>
      </c>
      <c r="H163" s="65">
        <f>HLOOKUP(H162,[1]Matrice!$D$12:$O$14,2,FALSE)</f>
        <v>0.25</v>
      </c>
      <c r="I163" s="65">
        <f>HLOOKUP(I162,[1]Matrice!$D$15:$O$16,2,FALSE)</f>
        <v>0.5</v>
      </c>
      <c r="J163" s="65"/>
      <c r="K163" s="65">
        <f>HLOOKUP(K162,[1]Matrice!$D$17:$O$18,2,FALSE)</f>
        <v>0.25</v>
      </c>
      <c r="L163" s="65">
        <f>HLOOKUP(L162,[1]Matrice!$D$19:$O$20,2,FALSE)</f>
        <v>0</v>
      </c>
      <c r="M163" s="65">
        <f>HLOOKUP(M162,[1]Matrice!$D$21:$O$22,2,FALSE)</f>
        <v>0</v>
      </c>
      <c r="N163" s="66"/>
      <c r="O163" s="66"/>
      <c r="P163" s="57">
        <f>C163*$C$2+D163*$D$2+E163*$E$2+F163*$F$2+G163*$G$2+H163*$H$2+I163*$I$2+K163*$K$2+L163*$L$2+M163*$M$2</f>
        <v>3.375</v>
      </c>
    </row>
    <row r="164" spans="1:16" ht="173.25" customHeight="1" x14ac:dyDescent="0.25">
      <c r="A164" s="77" t="s">
        <v>192</v>
      </c>
      <c r="B164" s="61"/>
      <c r="C164" s="62" t="s">
        <v>3</v>
      </c>
      <c r="D164" s="62" t="s">
        <v>7</v>
      </c>
      <c r="E164" s="62" t="s">
        <v>43</v>
      </c>
      <c r="F164" s="62" t="s">
        <v>14</v>
      </c>
      <c r="G164" s="62" t="s">
        <v>47</v>
      </c>
      <c r="H164" s="62" t="s">
        <v>92</v>
      </c>
      <c r="I164" s="62" t="s">
        <v>23</v>
      </c>
      <c r="J164" s="62" t="s">
        <v>126</v>
      </c>
      <c r="K164" s="62" t="s">
        <v>97</v>
      </c>
      <c r="L164" s="62" t="str">
        <f>VLOOKUP(J164,[1]Matrice!$U$15:$X$19,3,FALSE)</f>
        <v>B - SIGNIFICATIVAM. INFLUENTE</v>
      </c>
      <c r="M164" s="62" t="s">
        <v>193</v>
      </c>
      <c r="N164" s="63"/>
      <c r="O164" s="63"/>
      <c r="P164" s="57"/>
    </row>
    <row r="165" spans="1:16" ht="26.25" x14ac:dyDescent="0.25">
      <c r="A165" s="78"/>
      <c r="B165" s="54" t="s">
        <v>95</v>
      </c>
      <c r="C165" s="65">
        <f>HLOOKUP(C164,[1]Matrice!$D$2:$O$3,2,FALSE)</f>
        <v>0.5</v>
      </c>
      <c r="D165" s="65">
        <f>HLOOKUP(D164,[1]Matrice!$D$4:$O$5,2,FALSE)*$D$2</f>
        <v>0.25</v>
      </c>
      <c r="E165" s="65">
        <f>HLOOKUP(E164,[1]Matrice!$D$6:$O$7,2,FALSE)</f>
        <v>0.5</v>
      </c>
      <c r="F165" s="65">
        <f>HLOOKUP(F164,[1]Matrice!$D$8:$O$9,2,FALSE)</f>
        <v>1</v>
      </c>
      <c r="G165" s="65">
        <f>HLOOKUP(G164,[1]Matrice!$D$10:$O$11,2,FALSE)</f>
        <v>1</v>
      </c>
      <c r="H165" s="65">
        <f>HLOOKUP(H164,[1]Matrice!$D$12:$O$14,2,FALSE)</f>
        <v>0.25</v>
      </c>
      <c r="I165" s="65">
        <f>HLOOKUP(I164,[1]Matrice!$D$15:$O$16,2,FALSE)</f>
        <v>0.75</v>
      </c>
      <c r="J165" s="65"/>
      <c r="K165" s="65">
        <f>HLOOKUP(K164,[1]Matrice!$D$17:$O$18,2,FALSE)</f>
        <v>0.75</v>
      </c>
      <c r="L165" s="65">
        <f>HLOOKUP(L164,[1]Matrice!$D$19:$O$20,2,FALSE)</f>
        <v>0.75</v>
      </c>
      <c r="M165" s="65">
        <f>HLOOKUP(M164,[1]Matrice!$D$21:$O$22,2,FALSE)</f>
        <v>0.5</v>
      </c>
      <c r="N165" s="66"/>
      <c r="O165" s="66"/>
      <c r="P165" s="57">
        <f>C165*$C$2+D165*$D$2+E165*$E$2+F165*$F$2+G165*$G$2+H165*$H$2+I165*$I$2+K165*$K$2+L165*$L$2+M165*$M$2</f>
        <v>6.3125</v>
      </c>
    </row>
    <row r="166" spans="1:16" ht="173.25" customHeight="1" x14ac:dyDescent="0.25">
      <c r="A166" s="77" t="s">
        <v>194</v>
      </c>
      <c r="B166" s="61"/>
      <c r="C166" s="62" t="s">
        <v>3</v>
      </c>
      <c r="D166" s="62" t="s">
        <v>7</v>
      </c>
      <c r="E166" s="62" t="s">
        <v>43</v>
      </c>
      <c r="F166" s="62" t="s">
        <v>14</v>
      </c>
      <c r="G166" s="62" t="s">
        <v>47</v>
      </c>
      <c r="H166" s="62" t="s">
        <v>92</v>
      </c>
      <c r="I166" s="62" t="s">
        <v>23</v>
      </c>
      <c r="J166" s="62" t="s">
        <v>126</v>
      </c>
      <c r="K166" s="62" t="s">
        <v>97</v>
      </c>
      <c r="L166" s="62" t="str">
        <f>VLOOKUP(J166,[1]Matrice!$U$15:$X$19,3,FALSE)</f>
        <v>B - SIGNIFICATIVAM. INFLUENTE</v>
      </c>
      <c r="M166" s="62" t="s">
        <v>193</v>
      </c>
      <c r="N166" s="63"/>
      <c r="O166" s="63"/>
      <c r="P166" s="57"/>
    </row>
    <row r="167" spans="1:16" ht="26.25" x14ac:dyDescent="0.25">
      <c r="A167" s="78"/>
      <c r="B167" s="54" t="s">
        <v>95</v>
      </c>
      <c r="C167" s="65">
        <f>HLOOKUP(C166,[1]Matrice!$D$2:$O$3,2,FALSE)</f>
        <v>0.5</v>
      </c>
      <c r="D167" s="65">
        <f>HLOOKUP(D166,[1]Matrice!$D$4:$O$5,2,FALSE)*$D$2</f>
        <v>0.25</v>
      </c>
      <c r="E167" s="65">
        <f>HLOOKUP(E166,[1]Matrice!$D$6:$O$7,2,FALSE)</f>
        <v>0.5</v>
      </c>
      <c r="F167" s="65">
        <f>HLOOKUP(F166,[1]Matrice!$D$8:$O$9,2,FALSE)</f>
        <v>1</v>
      </c>
      <c r="G167" s="65">
        <f>HLOOKUP(G166,[1]Matrice!$D$10:$O$11,2,FALSE)</f>
        <v>1</v>
      </c>
      <c r="H167" s="65">
        <f>HLOOKUP(H166,[1]Matrice!$D$12:$O$14,2,FALSE)</f>
        <v>0.25</v>
      </c>
      <c r="I167" s="65">
        <f>HLOOKUP(I166,[1]Matrice!$D$15:$O$16,2,FALSE)</f>
        <v>0.75</v>
      </c>
      <c r="J167" s="65"/>
      <c r="K167" s="65">
        <f>HLOOKUP(K166,[1]Matrice!$D$17:$O$18,2,FALSE)</f>
        <v>0.75</v>
      </c>
      <c r="L167" s="65">
        <f>HLOOKUP(L166,[1]Matrice!$D$19:$O$20,2,FALSE)</f>
        <v>0.75</v>
      </c>
      <c r="M167" s="65">
        <f>HLOOKUP(M166,[1]Matrice!$D$21:$O$22,2,FALSE)</f>
        <v>0.5</v>
      </c>
      <c r="N167" s="66"/>
      <c r="O167" s="66"/>
      <c r="P167" s="57">
        <f>C167*$C$2+D167*$D$2+E167*$E$2+F167*$F$2+G167*$G$2+H167*$H$2+I167*$I$2+K167*$K$2+L167*$L$2+M167*$M$2</f>
        <v>6.3125</v>
      </c>
    </row>
    <row r="168" spans="1:16" ht="173.25" customHeight="1" x14ac:dyDescent="0.25">
      <c r="A168" s="77" t="s">
        <v>195</v>
      </c>
      <c r="B168" s="61"/>
      <c r="C168" s="62" t="s">
        <v>3</v>
      </c>
      <c r="D168" s="62" t="s">
        <v>7</v>
      </c>
      <c r="E168" s="62" t="s">
        <v>43</v>
      </c>
      <c r="F168" s="62" t="s">
        <v>14</v>
      </c>
      <c r="G168" s="62" t="s">
        <v>47</v>
      </c>
      <c r="H168" s="62" t="s">
        <v>92</v>
      </c>
      <c r="I168" s="62" t="s">
        <v>23</v>
      </c>
      <c r="J168" s="62" t="s">
        <v>126</v>
      </c>
      <c r="K168" s="62" t="s">
        <v>97</v>
      </c>
      <c r="L168" s="62" t="str">
        <f>VLOOKUP(J168,[1]Matrice!$U$15:$X$19,3,FALSE)</f>
        <v>B - SIGNIFICATIVAM. INFLUENTE</v>
      </c>
      <c r="M168" s="62" t="s">
        <v>193</v>
      </c>
      <c r="N168" s="63"/>
      <c r="O168" s="63"/>
      <c r="P168" s="57"/>
    </row>
    <row r="169" spans="1:16" ht="26.25" x14ac:dyDescent="0.25">
      <c r="A169" s="78"/>
      <c r="B169" s="54" t="s">
        <v>95</v>
      </c>
      <c r="C169" s="65">
        <f>HLOOKUP(C168,[1]Matrice!$D$2:$O$3,2,FALSE)</f>
        <v>0.5</v>
      </c>
      <c r="D169" s="65">
        <f>HLOOKUP(D168,[1]Matrice!$D$4:$O$5,2,FALSE)*$D$2</f>
        <v>0.25</v>
      </c>
      <c r="E169" s="65">
        <f>HLOOKUP(E168,[1]Matrice!$D$6:$O$7,2,FALSE)</f>
        <v>0.5</v>
      </c>
      <c r="F169" s="65">
        <f>HLOOKUP(F168,[1]Matrice!$D$8:$O$9,2,FALSE)</f>
        <v>1</v>
      </c>
      <c r="G169" s="65">
        <f>HLOOKUP(G168,[1]Matrice!$D$10:$O$11,2,FALSE)</f>
        <v>1</v>
      </c>
      <c r="H169" s="65">
        <f>HLOOKUP(H168,[1]Matrice!$D$12:$O$14,2,FALSE)</f>
        <v>0.25</v>
      </c>
      <c r="I169" s="65">
        <f>HLOOKUP(I168,[1]Matrice!$D$15:$O$16,2,FALSE)</f>
        <v>0.75</v>
      </c>
      <c r="J169" s="65"/>
      <c r="K169" s="65">
        <f>HLOOKUP(K168,[1]Matrice!$D$17:$O$18,2,FALSE)</f>
        <v>0.75</v>
      </c>
      <c r="L169" s="65">
        <f>HLOOKUP(L168,[1]Matrice!$D$19:$O$20,2,FALSE)</f>
        <v>0.75</v>
      </c>
      <c r="M169" s="65">
        <f>HLOOKUP(M168,[1]Matrice!$D$21:$O$22,2,FALSE)</f>
        <v>0.5</v>
      </c>
      <c r="N169" s="66"/>
      <c r="O169" s="66"/>
      <c r="P169" s="57">
        <f>C169*$C$2+D169*$D$2+E169*$E$2+F169*$F$2+G169*$G$2+H169*$H$2+I169*$I$2+K169*$K$2+L169*$L$2+M169*$M$2</f>
        <v>6.3125</v>
      </c>
    </row>
    <row r="170" spans="1:16" ht="173.25" customHeight="1" x14ac:dyDescent="0.25">
      <c r="A170" s="77" t="s">
        <v>196</v>
      </c>
      <c r="B170" s="61"/>
      <c r="C170" s="62" t="s">
        <v>3</v>
      </c>
      <c r="D170" s="62" t="s">
        <v>7</v>
      </c>
      <c r="E170" s="62" t="s">
        <v>44</v>
      </c>
      <c r="F170" s="62" t="s">
        <v>14</v>
      </c>
      <c r="G170" s="62" t="s">
        <v>47</v>
      </c>
      <c r="H170" s="62" t="s">
        <v>92</v>
      </c>
      <c r="I170" s="62" t="s">
        <v>23</v>
      </c>
      <c r="J170" s="62" t="s">
        <v>106</v>
      </c>
      <c r="K170" s="62" t="s">
        <v>97</v>
      </c>
      <c r="L170" s="62" t="str">
        <f>VLOOKUP(J170,[1]Matrice!$U$15:$X$19,3,FALSE)</f>
        <v>INFLUENTE</v>
      </c>
      <c r="M170" s="62" t="s">
        <v>132</v>
      </c>
      <c r="N170" s="63"/>
      <c r="O170" s="63"/>
      <c r="P170" s="57"/>
    </row>
    <row r="171" spans="1:16" ht="26.25" x14ac:dyDescent="0.25">
      <c r="A171" s="78"/>
      <c r="B171" s="54" t="s">
        <v>95</v>
      </c>
      <c r="C171" s="65">
        <f>HLOOKUP(C170,[1]Matrice!$D$2:$O$3,2,FALSE)</f>
        <v>0.5</v>
      </c>
      <c r="D171" s="65">
        <f>HLOOKUP(D170,[1]Matrice!$D$4:$O$5,2,FALSE)*$D$2</f>
        <v>0.25</v>
      </c>
      <c r="E171" s="65">
        <f>HLOOKUP(E170,[1]Matrice!$D$6:$O$7,2,FALSE)</f>
        <v>0.75</v>
      </c>
      <c r="F171" s="65">
        <f>HLOOKUP(F170,[1]Matrice!$D$8:$O$9,2,FALSE)</f>
        <v>1</v>
      </c>
      <c r="G171" s="65">
        <f>HLOOKUP(G170,[1]Matrice!$D$10:$O$11,2,FALSE)</f>
        <v>1</v>
      </c>
      <c r="H171" s="65">
        <f>HLOOKUP(H170,[1]Matrice!$D$12:$O$14,2,FALSE)</f>
        <v>0.25</v>
      </c>
      <c r="I171" s="65">
        <f>HLOOKUP(I170,[1]Matrice!$D$15:$O$16,2,FALSE)</f>
        <v>0.75</v>
      </c>
      <c r="J171" s="65"/>
      <c r="K171" s="65">
        <f>HLOOKUP(K170,[1]Matrice!$D$17:$O$18,2,FALSE)</f>
        <v>0.75</v>
      </c>
      <c r="L171" s="65">
        <f>HLOOKUP(L170,[1]Matrice!$D$19:$O$20,2,FALSE)</f>
        <v>1</v>
      </c>
      <c r="M171" s="65">
        <f>HLOOKUP(M170,[1]Matrice!$D$21:$O$22,2,FALSE)</f>
        <v>0.75</v>
      </c>
      <c r="N171" s="66"/>
      <c r="O171" s="66"/>
      <c r="P171" s="57">
        <f>C171*$C$2+D171*$D$2+E171*$E$2+F171*$F$2+G171*$G$2+H171*$H$2+I171*$I$2+K171*$K$2+L171*$L$2+M171*$M$2</f>
        <v>6.9375</v>
      </c>
    </row>
    <row r="172" spans="1:16" ht="157.5" customHeight="1" x14ac:dyDescent="0.25">
      <c r="A172" s="77" t="s">
        <v>197</v>
      </c>
      <c r="B172" s="61"/>
      <c r="C172" s="62" t="s">
        <v>3</v>
      </c>
      <c r="D172" s="62" t="s">
        <v>7</v>
      </c>
      <c r="E172" s="62" t="s">
        <v>43</v>
      </c>
      <c r="F172" s="62" t="s">
        <v>13</v>
      </c>
      <c r="G172" s="62" t="s">
        <v>99</v>
      </c>
      <c r="H172" s="62" t="s">
        <v>92</v>
      </c>
      <c r="I172" s="62" t="s">
        <v>23</v>
      </c>
      <c r="J172" s="62" t="s">
        <v>106</v>
      </c>
      <c r="K172" s="62" t="s">
        <v>198</v>
      </c>
      <c r="L172" s="62" t="s">
        <v>51</v>
      </c>
      <c r="M172" s="62" t="s">
        <v>170</v>
      </c>
      <c r="N172" s="63"/>
      <c r="O172" s="63"/>
      <c r="P172" s="57"/>
    </row>
    <row r="173" spans="1:16" ht="26.25" x14ac:dyDescent="0.25">
      <c r="A173" s="78"/>
      <c r="B173" s="54" t="s">
        <v>95</v>
      </c>
      <c r="C173" s="65">
        <f>HLOOKUP(C172,[1]Matrice!$D$2:$O$3,2,FALSE)</f>
        <v>0.5</v>
      </c>
      <c r="D173" s="65">
        <f>HLOOKUP(D172,[1]Matrice!$D$4:$O$5,2,FALSE)*$D$2</f>
        <v>0.25</v>
      </c>
      <c r="E173" s="65">
        <f>HLOOKUP(E172,[1]Matrice!$D$6:$O$7,2,FALSE)</f>
        <v>0.5</v>
      </c>
      <c r="F173" s="65">
        <f>HLOOKUP(F172,[1]Matrice!$D$8:$O$9,2,FALSE)</f>
        <v>0.75</v>
      </c>
      <c r="G173" s="65">
        <f>HLOOKUP(G172,[1]Matrice!$D$10:$O$11,2,FALSE)</f>
        <v>0.5</v>
      </c>
      <c r="H173" s="65">
        <f>HLOOKUP(H172,[1]Matrice!$D$12:$O$14,2,FALSE)</f>
        <v>0.25</v>
      </c>
      <c r="I173" s="65">
        <f>HLOOKUP(I172,[1]Matrice!$D$15:$O$16,2,FALSE)</f>
        <v>0.75</v>
      </c>
      <c r="J173" s="65"/>
      <c r="K173" s="65">
        <f>HLOOKUP(K172,[1]Matrice!$D$17:$O$18,2,FALSE)</f>
        <v>0.5</v>
      </c>
      <c r="L173" s="65">
        <f>HLOOKUP(L172,[1]Matrice!$D$19:$O$20,2,FALSE)</f>
        <v>0.25</v>
      </c>
      <c r="M173" s="65">
        <f>HLOOKUP(M172,[1]Matrice!$D$21:$O$22,2,FALSE)</f>
        <v>0</v>
      </c>
      <c r="N173" s="66"/>
      <c r="O173" s="66"/>
      <c r="P173" s="57">
        <f>C173*$C$2+D173*$D$2+E173*$E$2+F173*$F$2+G173*$G$2+H173*$H$2+I173*$I$2+K173*$K$2+L173*$L$2+M173*$M$2</f>
        <v>4.125</v>
      </c>
    </row>
    <row r="174" spans="1:16" ht="110.25" customHeight="1" x14ac:dyDescent="0.25">
      <c r="A174" s="77" t="s">
        <v>199</v>
      </c>
      <c r="B174" s="61"/>
      <c r="C174" s="62" t="s">
        <v>2</v>
      </c>
      <c r="D174" s="62" t="s">
        <v>41</v>
      </c>
      <c r="E174" s="62" t="s">
        <v>42</v>
      </c>
      <c r="F174" s="62" t="s">
        <v>110</v>
      </c>
      <c r="G174" s="62" t="s">
        <v>15</v>
      </c>
      <c r="H174" s="62" t="s">
        <v>92</v>
      </c>
      <c r="I174" s="62" t="s">
        <v>23</v>
      </c>
      <c r="J174" s="62" t="s">
        <v>106</v>
      </c>
      <c r="K174" s="62" t="s">
        <v>97</v>
      </c>
      <c r="L174" s="62" t="s">
        <v>51</v>
      </c>
      <c r="M174" s="62" t="s">
        <v>193</v>
      </c>
      <c r="N174" s="63"/>
      <c r="O174" s="63"/>
      <c r="P174" s="57"/>
    </row>
    <row r="175" spans="1:16" ht="26.25" x14ac:dyDescent="0.25">
      <c r="A175" s="78"/>
      <c r="B175" s="54" t="s">
        <v>95</v>
      </c>
      <c r="C175" s="65">
        <f>HLOOKUP(C174,[1]Matrice!$D$2:$O$3,2,FALSE)</f>
        <v>0.25</v>
      </c>
      <c r="D175" s="65">
        <f>HLOOKUP(D174,[1]Matrice!$D$4:$O$5,2,FALSE)*$D$2</f>
        <v>1</v>
      </c>
      <c r="E175" s="65">
        <f>HLOOKUP(E174,[1]Matrice!$D$6:$O$7,2,FALSE)</f>
        <v>0.25</v>
      </c>
      <c r="F175" s="65">
        <f>HLOOKUP(F174,[1]Matrice!$D$8:$O$9,2,FALSE)</f>
        <v>0.25</v>
      </c>
      <c r="G175" s="65">
        <f>HLOOKUP(G174,[1]Matrice!$D$10:$O$11,2,FALSE)</f>
        <v>0</v>
      </c>
      <c r="H175" s="65">
        <f>HLOOKUP(H174,[1]Matrice!$D$12:$O$14,2,FALSE)</f>
        <v>0.25</v>
      </c>
      <c r="I175" s="65">
        <f>HLOOKUP(I174,[1]Matrice!$D$15:$O$16,2,FALSE)</f>
        <v>0.75</v>
      </c>
      <c r="J175" s="65"/>
      <c r="K175" s="65">
        <f>HLOOKUP(K174,[1]Matrice!$D$17:$O$18,2,FALSE)</f>
        <v>0.75</v>
      </c>
      <c r="L175" s="65">
        <f>HLOOKUP(L174,[1]Matrice!$D$19:$O$20,2,FALSE)</f>
        <v>0.25</v>
      </c>
      <c r="M175" s="65">
        <f>HLOOKUP(M174,[1]Matrice!$D$21:$O$22,2,FALSE)</f>
        <v>0.5</v>
      </c>
      <c r="N175" s="66"/>
      <c r="O175" s="66"/>
      <c r="P175" s="57">
        <f>C175*$C$2+D175*$D$2+E175*$E$2+F175*$F$2+G175*$G$2+H175*$H$2+I175*$I$2+K175*$K$2+L175*$L$2+M175*$M$2</f>
        <v>4</v>
      </c>
    </row>
    <row r="176" spans="1:16" ht="110.25" customHeight="1" x14ac:dyDescent="0.25">
      <c r="A176" s="77" t="s">
        <v>200</v>
      </c>
      <c r="B176" s="61"/>
      <c r="C176" s="62" t="s">
        <v>4</v>
      </c>
      <c r="D176" s="62" t="s">
        <v>41</v>
      </c>
      <c r="E176" s="62" t="s">
        <v>42</v>
      </c>
      <c r="F176" s="62" t="s">
        <v>13</v>
      </c>
      <c r="G176" s="62" t="s">
        <v>15</v>
      </c>
      <c r="H176" s="62" t="s">
        <v>124</v>
      </c>
      <c r="I176" s="62" t="s">
        <v>23</v>
      </c>
      <c r="J176" s="62" t="s">
        <v>106</v>
      </c>
      <c r="K176" s="62" t="str">
        <f>VLOOKUP(J176,[1]Matrice!$U$15:$X$19,2,FALSE)</f>
        <v>B - RIPORTO/ARGILLE LIMOSE E LIMI ARGILLOSI</v>
      </c>
      <c r="L176" s="62" t="str">
        <f>VLOOKUP(J176,[1]Matrice!$U$15:$X$19,3,FALSE)</f>
        <v>INFLUENTE</v>
      </c>
      <c r="M176" s="62" t="str">
        <f>VLOOKUP(J176,[1]Matrice!$U$15:$X$19,4,FALSE)</f>
        <v>B - INFLUENTI</v>
      </c>
      <c r="N176" s="63"/>
      <c r="O176" s="63"/>
      <c r="P176" s="57"/>
    </row>
    <row r="177" spans="1:16" ht="26.25" x14ac:dyDescent="0.25">
      <c r="A177" s="78"/>
      <c r="B177" s="54" t="s">
        <v>95</v>
      </c>
      <c r="C177" s="65">
        <f>HLOOKUP(C176,[1]Matrice!$D$2:$O$3,2,FALSE)</f>
        <v>0.75</v>
      </c>
      <c r="D177" s="65">
        <f>HLOOKUP(D176,[1]Matrice!$D$4:$O$5,2,FALSE)*$D$2</f>
        <v>1</v>
      </c>
      <c r="E177" s="65">
        <f>HLOOKUP(E176,[1]Matrice!$D$6:$O$7,2,FALSE)</f>
        <v>0.25</v>
      </c>
      <c r="F177" s="65">
        <f>HLOOKUP(F176,[1]Matrice!$D$8:$O$9,2,FALSE)</f>
        <v>0.75</v>
      </c>
      <c r="G177" s="65">
        <f>HLOOKUP(G176,[1]Matrice!$D$10:$O$11,2,FALSE)</f>
        <v>0</v>
      </c>
      <c r="H177" s="65">
        <f>HLOOKUP(H176,[1]Matrice!$D$12:$O$14,2,FALSE)</f>
        <v>0.75</v>
      </c>
      <c r="I177" s="65">
        <f>HLOOKUP(I176,[1]Matrice!$D$15:$O$16,2,FALSE)</f>
        <v>0.75</v>
      </c>
      <c r="J177" s="65"/>
      <c r="K177" s="65">
        <f>HLOOKUP(K176,[1]Matrice!$D$17:$O$18,2,FALSE)</f>
        <v>1</v>
      </c>
      <c r="L177" s="65">
        <f>HLOOKUP(L176,[1]Matrice!$D$19:$O$20,2,FALSE)</f>
        <v>1</v>
      </c>
      <c r="M177" s="65">
        <f>HLOOKUP(M176,[1]Matrice!$D$21:$O$22,2,FALSE)</f>
        <v>1</v>
      </c>
      <c r="N177" s="66"/>
      <c r="O177" s="66"/>
      <c r="P177" s="57">
        <f>C177*$C$2+D177*$D$2+E177*$E$2+F177*$F$2+G177*$G$2+H177*$H$2+I177*$I$2+K177*$K$2+L177*$L$2+M177*$M$2</f>
        <v>7.5</v>
      </c>
    </row>
    <row r="178" spans="1:16" ht="110.25" customHeight="1" x14ac:dyDescent="0.25">
      <c r="A178" s="77" t="s">
        <v>201</v>
      </c>
      <c r="B178" s="61"/>
      <c r="C178" s="62" t="s">
        <v>4</v>
      </c>
      <c r="D178" s="62" t="s">
        <v>41</v>
      </c>
      <c r="E178" s="62" t="s">
        <v>42</v>
      </c>
      <c r="F178" s="62" t="s">
        <v>13</v>
      </c>
      <c r="G178" s="62" t="s">
        <v>15</v>
      </c>
      <c r="H178" s="62" t="s">
        <v>124</v>
      </c>
      <c r="I178" s="62" t="s">
        <v>23</v>
      </c>
      <c r="J178" s="62" t="s">
        <v>106</v>
      </c>
      <c r="K178" s="62" t="str">
        <f>VLOOKUP(J178,[1]Matrice!$U$15:$X$19,2,FALSE)</f>
        <v>B - RIPORTO/ARGILLE LIMOSE E LIMI ARGILLOSI</v>
      </c>
      <c r="L178" s="62" t="str">
        <f>VLOOKUP(J178,[1]Matrice!$U$15:$X$19,3,FALSE)</f>
        <v>INFLUENTE</v>
      </c>
      <c r="M178" s="62" t="str">
        <f>VLOOKUP(J178,[1]Matrice!$U$15:$X$19,4,FALSE)</f>
        <v>B - INFLUENTI</v>
      </c>
      <c r="N178" s="63"/>
      <c r="O178" s="63"/>
      <c r="P178" s="57"/>
    </row>
    <row r="179" spans="1:16" ht="26.25" x14ac:dyDescent="0.25">
      <c r="A179" s="78"/>
      <c r="B179" s="54" t="s">
        <v>95</v>
      </c>
      <c r="C179" s="65">
        <f>HLOOKUP(C178,[1]Matrice!$D$2:$O$3,2,FALSE)</f>
        <v>0.75</v>
      </c>
      <c r="D179" s="65">
        <f>HLOOKUP(D178,[1]Matrice!$D$4:$O$5,2,FALSE)*$D$2</f>
        <v>1</v>
      </c>
      <c r="E179" s="65">
        <f>HLOOKUP(E178,[1]Matrice!$D$6:$O$7,2,FALSE)</f>
        <v>0.25</v>
      </c>
      <c r="F179" s="65">
        <f>HLOOKUP(F178,[1]Matrice!$D$8:$O$9,2,FALSE)</f>
        <v>0.75</v>
      </c>
      <c r="G179" s="65">
        <f>HLOOKUP(G178,[1]Matrice!$D$10:$O$11,2,FALSE)</f>
        <v>0</v>
      </c>
      <c r="H179" s="65">
        <f>HLOOKUP(H178,[1]Matrice!$D$12:$O$14,2,FALSE)</f>
        <v>0.75</v>
      </c>
      <c r="I179" s="65">
        <f>HLOOKUP(I178,[1]Matrice!$D$15:$O$16,2,FALSE)</f>
        <v>0.75</v>
      </c>
      <c r="J179" s="65"/>
      <c r="K179" s="65">
        <f>HLOOKUP(K178,[1]Matrice!$D$17:$O$18,2,FALSE)</f>
        <v>1</v>
      </c>
      <c r="L179" s="65">
        <f>HLOOKUP(L178,[1]Matrice!$D$19:$O$20,2,FALSE)</f>
        <v>1</v>
      </c>
      <c r="M179" s="65">
        <f>HLOOKUP(M178,[1]Matrice!$D$21:$O$22,2,FALSE)</f>
        <v>1</v>
      </c>
      <c r="N179" s="66"/>
      <c r="O179" s="66"/>
      <c r="P179" s="57">
        <f>C179*$C$2+D179*$D$2+E179*$E$2+F179*$F$2+G179*$G$2+H179*$H$2+I179*$I$2+K179*$K$2+L179*$L$2+M179*$M$2</f>
        <v>7.5</v>
      </c>
    </row>
    <row r="180" spans="1:16" ht="110.25" customHeight="1" x14ac:dyDescent="0.25">
      <c r="A180" s="77" t="s">
        <v>202</v>
      </c>
      <c r="B180" s="61"/>
      <c r="C180" s="62" t="s">
        <v>4</v>
      </c>
      <c r="D180" s="62" t="s">
        <v>41</v>
      </c>
      <c r="E180" s="62" t="s">
        <v>42</v>
      </c>
      <c r="F180" s="62" t="s">
        <v>13</v>
      </c>
      <c r="G180" s="62" t="s">
        <v>15</v>
      </c>
      <c r="H180" s="62" t="s">
        <v>124</v>
      </c>
      <c r="I180" s="62" t="s">
        <v>23</v>
      </c>
      <c r="J180" s="62" t="s">
        <v>106</v>
      </c>
      <c r="K180" s="62" t="str">
        <f>VLOOKUP(J180,[1]Matrice!$U$15:$X$19,2,FALSE)</f>
        <v>B - RIPORTO/ARGILLE LIMOSE E LIMI ARGILLOSI</v>
      </c>
      <c r="L180" s="62" t="str">
        <f>VLOOKUP(J180,[1]Matrice!$U$15:$X$19,3,FALSE)</f>
        <v>INFLUENTE</v>
      </c>
      <c r="M180" s="62" t="str">
        <f>VLOOKUP(J180,[1]Matrice!$U$15:$X$19,4,FALSE)</f>
        <v>B - INFLUENTI</v>
      </c>
      <c r="N180" s="63"/>
      <c r="O180" s="63"/>
      <c r="P180" s="57"/>
    </row>
    <row r="181" spans="1:16" ht="26.25" x14ac:dyDescent="0.25">
      <c r="A181" s="78"/>
      <c r="B181" s="54" t="s">
        <v>95</v>
      </c>
      <c r="C181" s="65">
        <f>HLOOKUP(C180,[1]Matrice!$D$2:$O$3,2,FALSE)</f>
        <v>0.75</v>
      </c>
      <c r="D181" s="65">
        <f>HLOOKUP(D180,[1]Matrice!$D$4:$O$5,2,FALSE)*$D$2</f>
        <v>1</v>
      </c>
      <c r="E181" s="65">
        <f>HLOOKUP(E180,[1]Matrice!$D$6:$O$7,2,FALSE)</f>
        <v>0.25</v>
      </c>
      <c r="F181" s="65">
        <f>HLOOKUP(F180,[1]Matrice!$D$8:$O$9,2,FALSE)</f>
        <v>0.75</v>
      </c>
      <c r="G181" s="65">
        <f>HLOOKUP(G180,[1]Matrice!$D$10:$O$11,2,FALSE)</f>
        <v>0</v>
      </c>
      <c r="H181" s="65">
        <f>HLOOKUP(H180,[1]Matrice!$D$12:$O$14,2,FALSE)</f>
        <v>0.75</v>
      </c>
      <c r="I181" s="65">
        <f>HLOOKUP(I180,[1]Matrice!$D$15:$O$16,2,FALSE)</f>
        <v>0.75</v>
      </c>
      <c r="J181" s="65"/>
      <c r="K181" s="65">
        <f>HLOOKUP(K180,[1]Matrice!$D$17:$O$18,2,FALSE)</f>
        <v>1</v>
      </c>
      <c r="L181" s="65">
        <f>HLOOKUP(L180,[1]Matrice!$D$19:$O$20,2,FALSE)</f>
        <v>1</v>
      </c>
      <c r="M181" s="65">
        <f>HLOOKUP(M180,[1]Matrice!$D$21:$O$22,2,FALSE)</f>
        <v>1</v>
      </c>
      <c r="N181" s="66"/>
      <c r="O181" s="66"/>
      <c r="P181" s="57">
        <f>C181*$C$2+D181*$D$2+E181*$E$2+F181*$F$2+G181*$G$2+H181*$H$2+I181*$I$2+K181*$K$2+L181*$L$2+M181*$M$2</f>
        <v>7.5</v>
      </c>
    </row>
    <row r="182" spans="1:16" ht="110.25" customHeight="1" x14ac:dyDescent="0.25">
      <c r="A182" s="77" t="s">
        <v>203</v>
      </c>
      <c r="B182" s="61"/>
      <c r="C182" s="62" t="s">
        <v>5</v>
      </c>
      <c r="D182" s="62" t="s">
        <v>41</v>
      </c>
      <c r="E182" s="62" t="s">
        <v>44</v>
      </c>
      <c r="F182" s="62" t="s">
        <v>116</v>
      </c>
      <c r="G182" s="62" t="s">
        <v>15</v>
      </c>
      <c r="H182" s="62" t="s">
        <v>204</v>
      </c>
      <c r="I182" s="62" t="s">
        <v>23</v>
      </c>
      <c r="J182" s="62" t="s">
        <v>93</v>
      </c>
      <c r="K182" s="62" t="s">
        <v>108</v>
      </c>
      <c r="L182" s="62" t="s">
        <v>94</v>
      </c>
      <c r="M182" s="62" t="s">
        <v>205</v>
      </c>
      <c r="N182" s="63"/>
      <c r="O182" s="63"/>
      <c r="P182" s="57"/>
    </row>
    <row r="183" spans="1:16" ht="26.25" x14ac:dyDescent="0.25">
      <c r="A183" s="78"/>
      <c r="B183" s="54" t="s">
        <v>95</v>
      </c>
      <c r="C183" s="65">
        <f>HLOOKUP(C182,[1]Matrice!$D$2:$O$3,2,FALSE)</f>
        <v>1</v>
      </c>
      <c r="D183" s="65">
        <f>HLOOKUP(D182,[1]Matrice!$D$4:$O$5,2,FALSE)*$D$2</f>
        <v>1</v>
      </c>
      <c r="E183" s="65">
        <f>HLOOKUP(E182,[1]Matrice!$D$6:$O$7,2,FALSE)</f>
        <v>0.75</v>
      </c>
      <c r="F183" s="65">
        <f>HLOOKUP(F182,[1]Matrice!$D$8:$O$9,2,FALSE)</f>
        <v>0.5</v>
      </c>
      <c r="G183" s="65">
        <f>HLOOKUP(G182,[1]Matrice!$D$10:$O$11,2,FALSE)</f>
        <v>0</v>
      </c>
      <c r="H183" s="65">
        <f>HLOOKUP(H182,[1]Matrice!$D$12:$O$14,2,FALSE)</f>
        <v>0.5</v>
      </c>
      <c r="I183" s="65">
        <f>HLOOKUP(I182,[1]Matrice!$D$15:$O$16,2,FALSE)</f>
        <v>0.75</v>
      </c>
      <c r="J183" s="65"/>
      <c r="K183" s="65">
        <f>HLOOKUP(K182,[1]Matrice!$D$17:$O$18,2,FALSE)</f>
        <v>1</v>
      </c>
      <c r="L183" s="65">
        <f>HLOOKUP(L182,[1]Matrice!$D$19:$O$20,2,FALSE)</f>
        <v>0.75</v>
      </c>
      <c r="M183" s="65">
        <f>HLOOKUP(M182,[1]Matrice!$D$21:$O$22,2,FALSE)</f>
        <v>0.75</v>
      </c>
      <c r="N183" s="66"/>
      <c r="O183" s="66"/>
      <c r="P183" s="57">
        <f>C183*$C$2+D183*$D$2+E183*$E$2+F183*$F$2+G183*$G$2+H183*$H$2+I183*$I$2+K183*$K$2+L183*$L$2+M183*$M$2</f>
        <v>6.5</v>
      </c>
    </row>
    <row r="184" spans="1:16" ht="110.25" customHeight="1" x14ac:dyDescent="0.25">
      <c r="A184" s="77" t="s">
        <v>206</v>
      </c>
      <c r="B184" s="61"/>
      <c r="C184" s="62" t="s">
        <v>5</v>
      </c>
      <c r="D184" s="62" t="s">
        <v>41</v>
      </c>
      <c r="E184" s="62" t="s">
        <v>44</v>
      </c>
      <c r="F184" s="62" t="s">
        <v>14</v>
      </c>
      <c r="G184" s="62" t="s">
        <v>15</v>
      </c>
      <c r="H184" s="62" t="s">
        <v>92</v>
      </c>
      <c r="I184" s="62" t="s">
        <v>23</v>
      </c>
      <c r="J184" s="62" t="s">
        <v>106</v>
      </c>
      <c r="K184" s="62" t="str">
        <f>VLOOKUP(J184,[1]Matrice!$U$15:$X$19,2,FALSE)</f>
        <v>B - RIPORTO/ARGILLE LIMOSE E LIMI ARGILLOSI</v>
      </c>
      <c r="L184" s="62" t="str">
        <f>VLOOKUP(J184,[1]Matrice!$U$15:$X$19,3,FALSE)</f>
        <v>INFLUENTE</v>
      </c>
      <c r="M184" s="62" t="str">
        <f>VLOOKUP(J184,[1]Matrice!$U$15:$X$19,4,FALSE)</f>
        <v>B - INFLUENTI</v>
      </c>
      <c r="N184" s="63"/>
      <c r="O184" s="63"/>
      <c r="P184" s="57"/>
    </row>
    <row r="185" spans="1:16" ht="26.25" x14ac:dyDescent="0.25">
      <c r="A185" s="78"/>
      <c r="B185" s="54" t="s">
        <v>95</v>
      </c>
      <c r="C185" s="65">
        <f>HLOOKUP(C184,[1]Matrice!$D$2:$O$3,2,FALSE)</f>
        <v>1</v>
      </c>
      <c r="D185" s="65">
        <f>HLOOKUP(D184,[1]Matrice!$D$4:$O$5,2,FALSE)*$D$2</f>
        <v>1</v>
      </c>
      <c r="E185" s="65">
        <f>HLOOKUP(E184,[1]Matrice!$D$6:$O$7,2,FALSE)</f>
        <v>0.75</v>
      </c>
      <c r="F185" s="65">
        <f>HLOOKUP(F184,[1]Matrice!$D$8:$O$9,2,FALSE)</f>
        <v>1</v>
      </c>
      <c r="G185" s="65">
        <f>HLOOKUP(G184,[1]Matrice!$D$10:$O$11,2,FALSE)</f>
        <v>0</v>
      </c>
      <c r="H185" s="65">
        <f>HLOOKUP(H184,[1]Matrice!$D$12:$O$14,2,FALSE)</f>
        <v>0.25</v>
      </c>
      <c r="I185" s="65">
        <f>HLOOKUP(I184,[1]Matrice!$D$15:$O$16,2,FALSE)</f>
        <v>0.75</v>
      </c>
      <c r="J185" s="65"/>
      <c r="K185" s="65">
        <f>HLOOKUP(K184,[1]Matrice!$D$17:$O$18,2,FALSE)</f>
        <v>1</v>
      </c>
      <c r="L185" s="65">
        <f>HLOOKUP(L184,[1]Matrice!$D$19:$O$20,2,FALSE)</f>
        <v>1</v>
      </c>
      <c r="M185" s="65">
        <f>HLOOKUP(M184,[1]Matrice!$D$21:$O$22,2,FALSE)</f>
        <v>1</v>
      </c>
      <c r="N185" s="66"/>
      <c r="O185" s="66"/>
      <c r="P185" s="57">
        <f>C185*$C$2+D185*$D$2+E185*$E$2+F185*$F$2+G185*$G$2+H185*$H$2+I185*$I$2+K185*$K$2+L185*$L$2+M185*$M$2</f>
        <v>7.4375</v>
      </c>
    </row>
    <row r="186" spans="1:16" ht="157.5" customHeight="1" x14ac:dyDescent="0.25">
      <c r="A186" s="77" t="s">
        <v>207</v>
      </c>
      <c r="B186" s="61"/>
      <c r="C186" s="62" t="s">
        <v>5</v>
      </c>
      <c r="D186" s="62" t="s">
        <v>41</v>
      </c>
      <c r="E186" s="62" t="s">
        <v>42</v>
      </c>
      <c r="F186" s="62" t="s">
        <v>13</v>
      </c>
      <c r="G186" s="62" t="s">
        <v>15</v>
      </c>
      <c r="H186" s="62" t="s">
        <v>92</v>
      </c>
      <c r="I186" s="62" t="s">
        <v>23</v>
      </c>
      <c r="J186" s="62" t="s">
        <v>106</v>
      </c>
      <c r="K186" s="62" t="s">
        <v>198</v>
      </c>
      <c r="L186" s="62" t="s">
        <v>51</v>
      </c>
      <c r="M186" s="62" t="s">
        <v>142</v>
      </c>
      <c r="N186" s="63"/>
      <c r="O186" s="63"/>
      <c r="P186" s="57"/>
    </row>
    <row r="187" spans="1:16" ht="26.25" x14ac:dyDescent="0.25">
      <c r="A187" s="78"/>
      <c r="B187" s="54" t="s">
        <v>95</v>
      </c>
      <c r="C187" s="65">
        <f>HLOOKUP(C186,[1]Matrice!$D$2:$O$3,2,FALSE)</f>
        <v>1</v>
      </c>
      <c r="D187" s="65">
        <f>HLOOKUP(D186,[1]Matrice!$D$4:$O$5,2,FALSE)*$D$2</f>
        <v>1</v>
      </c>
      <c r="E187" s="65">
        <f>HLOOKUP(E186,[1]Matrice!$D$6:$O$7,2,FALSE)</f>
        <v>0.25</v>
      </c>
      <c r="F187" s="65">
        <f>HLOOKUP(F186,[1]Matrice!$D$8:$O$9,2,FALSE)</f>
        <v>0.75</v>
      </c>
      <c r="G187" s="65">
        <f>HLOOKUP(G186,[1]Matrice!$D$10:$O$11,2,FALSE)</f>
        <v>0</v>
      </c>
      <c r="H187" s="65">
        <f>HLOOKUP(H186,[1]Matrice!$D$12:$O$14,2,FALSE)</f>
        <v>0.25</v>
      </c>
      <c r="I187" s="65">
        <f>HLOOKUP(I186,[1]Matrice!$D$15:$O$16,2,FALSE)</f>
        <v>0.75</v>
      </c>
      <c r="J187" s="65"/>
      <c r="K187" s="65">
        <f>HLOOKUP(K186,[1]Matrice!$D$17:$O$18,2,FALSE)</f>
        <v>0.5</v>
      </c>
      <c r="L187" s="65">
        <f>HLOOKUP(L186,[1]Matrice!$D$19:$O$20,2,FALSE)</f>
        <v>0.25</v>
      </c>
      <c r="M187" s="65">
        <f>HLOOKUP(M186,[1]Matrice!$D$21:$O$22,2,FALSE)</f>
        <v>0.25</v>
      </c>
      <c r="N187" s="66"/>
      <c r="O187" s="66"/>
      <c r="P187" s="57">
        <f>C187*$C$2+D187*$D$2+E187*$E$2+F187*$F$2+G187*$G$2+H187*$H$2+I187*$I$2+K187*$K$2+L187*$L$2+M187*$M$2</f>
        <v>4.75</v>
      </c>
    </row>
    <row r="188" spans="1:16" ht="110.25" customHeight="1" x14ac:dyDescent="0.25">
      <c r="A188" s="77" t="s">
        <v>208</v>
      </c>
      <c r="B188" s="61"/>
      <c r="C188" s="62" t="s">
        <v>5</v>
      </c>
      <c r="D188" s="62" t="s">
        <v>41</v>
      </c>
      <c r="E188" s="62" t="s">
        <v>42</v>
      </c>
      <c r="F188" s="62" t="s">
        <v>116</v>
      </c>
      <c r="G188" s="62" t="s">
        <v>15</v>
      </c>
      <c r="H188" s="62" t="s">
        <v>92</v>
      </c>
      <c r="I188" s="62" t="s">
        <v>23</v>
      </c>
      <c r="J188" s="62" t="s">
        <v>106</v>
      </c>
      <c r="K188" s="62" t="s">
        <v>108</v>
      </c>
      <c r="L188" s="62" t="s">
        <v>31</v>
      </c>
      <c r="M188" s="62" t="s">
        <v>209</v>
      </c>
      <c r="N188" s="63"/>
      <c r="O188" s="63"/>
      <c r="P188" s="57"/>
    </row>
    <row r="189" spans="1:16" ht="26.25" x14ac:dyDescent="0.25">
      <c r="A189" s="78"/>
      <c r="B189" s="54" t="s">
        <v>95</v>
      </c>
      <c r="C189" s="65">
        <f>HLOOKUP(C188,[1]Matrice!$D$2:$O$3,2,FALSE)</f>
        <v>1</v>
      </c>
      <c r="D189" s="65">
        <f>HLOOKUP(D188,[1]Matrice!$D$4:$O$5,2,FALSE)*$D$2</f>
        <v>1</v>
      </c>
      <c r="E189" s="65">
        <f>HLOOKUP(E188,[1]Matrice!$D$6:$O$7,2,FALSE)</f>
        <v>0.25</v>
      </c>
      <c r="F189" s="65">
        <f>HLOOKUP(F188,[1]Matrice!$D$8:$O$9,2,FALSE)</f>
        <v>0.5</v>
      </c>
      <c r="G189" s="65">
        <f>HLOOKUP(G188,[1]Matrice!$D$10:$O$11,2,FALSE)</f>
        <v>0</v>
      </c>
      <c r="H189" s="65">
        <f>HLOOKUP(H188,[1]Matrice!$D$12:$O$14,2,FALSE)</f>
        <v>0.25</v>
      </c>
      <c r="I189" s="65">
        <f>HLOOKUP(I188,[1]Matrice!$D$15:$O$16,2,FALSE)</f>
        <v>0.75</v>
      </c>
      <c r="J189" s="65"/>
      <c r="K189" s="65">
        <f>HLOOKUP(K188,[1]Matrice!$D$17:$O$18,2,FALSE)</f>
        <v>1</v>
      </c>
      <c r="L189" s="65">
        <f>HLOOKUP(L188,[1]Matrice!$D$19:$O$20,2,FALSE)</f>
        <v>1</v>
      </c>
      <c r="M189" s="65">
        <f>HLOOKUP(M188,[1]Matrice!$D$21:$O$22,2,FALSE)</f>
        <v>1</v>
      </c>
      <c r="N189" s="66"/>
      <c r="O189" s="66"/>
      <c r="P189" s="57">
        <f>C189*$C$2+D189*$D$2+E189*$E$2+F189*$F$2+G189*$G$2+H189*$H$2+I189*$I$2+K189*$K$2+L189*$L$2+M189*$M$2</f>
        <v>6.3125</v>
      </c>
    </row>
    <row r="190" spans="1:16" ht="110.25" customHeight="1" x14ac:dyDescent="0.25">
      <c r="A190" s="77" t="s">
        <v>210</v>
      </c>
      <c r="B190" s="61"/>
      <c r="C190" s="62" t="s">
        <v>5</v>
      </c>
      <c r="D190" s="62" t="s">
        <v>41</v>
      </c>
      <c r="E190" s="62" t="s">
        <v>44</v>
      </c>
      <c r="F190" s="62" t="s">
        <v>116</v>
      </c>
      <c r="G190" s="62" t="s">
        <v>15</v>
      </c>
      <c r="H190" s="62" t="s">
        <v>92</v>
      </c>
      <c r="I190" s="62" t="s">
        <v>23</v>
      </c>
      <c r="J190" s="62" t="s">
        <v>106</v>
      </c>
      <c r="K190" s="62" t="str">
        <f>VLOOKUP(J190,[1]Matrice!$U$15:$X$19,2,FALSE)</f>
        <v>B - RIPORTO/ARGILLE LIMOSE E LIMI ARGILLOSI</v>
      </c>
      <c r="L190" s="62" t="str">
        <f>VLOOKUP(J190,[1]Matrice!$U$15:$X$19,3,FALSE)</f>
        <v>INFLUENTE</v>
      </c>
      <c r="M190" s="62" t="str">
        <f>VLOOKUP(J190,[1]Matrice!$U$15:$X$19,4,FALSE)</f>
        <v>B - INFLUENTI</v>
      </c>
      <c r="N190" s="63"/>
      <c r="O190" s="63"/>
      <c r="P190" s="57"/>
    </row>
    <row r="191" spans="1:16" ht="26.25" x14ac:dyDescent="0.25">
      <c r="A191" s="78"/>
      <c r="B191" s="54" t="s">
        <v>95</v>
      </c>
      <c r="C191" s="65">
        <f>HLOOKUP(C190,[1]Matrice!$D$2:$O$3,2,FALSE)</f>
        <v>1</v>
      </c>
      <c r="D191" s="65">
        <f>HLOOKUP(D190,[1]Matrice!$D$4:$O$5,2,FALSE)*$D$2</f>
        <v>1</v>
      </c>
      <c r="E191" s="65">
        <f>HLOOKUP(E190,[1]Matrice!$D$6:$O$7,2,FALSE)</f>
        <v>0.75</v>
      </c>
      <c r="F191" s="65">
        <f>HLOOKUP(F190,[1]Matrice!$D$8:$O$9,2,FALSE)</f>
        <v>0.5</v>
      </c>
      <c r="G191" s="65">
        <f>HLOOKUP(G190,[1]Matrice!$D$10:$O$11,2,FALSE)</f>
        <v>0</v>
      </c>
      <c r="H191" s="65">
        <f>HLOOKUP(H190,[1]Matrice!$D$12:$O$14,2,FALSE)</f>
        <v>0.25</v>
      </c>
      <c r="I191" s="65">
        <f>HLOOKUP(I190,[1]Matrice!$D$15:$O$16,2,FALSE)</f>
        <v>0.75</v>
      </c>
      <c r="J191" s="65"/>
      <c r="K191" s="65">
        <f>HLOOKUP(K190,[1]Matrice!$D$17:$O$18,2,FALSE)</f>
        <v>1</v>
      </c>
      <c r="L191" s="65">
        <f>HLOOKUP(L190,[1]Matrice!$D$19:$O$20,2,FALSE)</f>
        <v>1</v>
      </c>
      <c r="M191" s="65">
        <f>HLOOKUP(M190,[1]Matrice!$D$21:$O$22,2,FALSE)</f>
        <v>1</v>
      </c>
      <c r="N191" s="66"/>
      <c r="O191" s="66"/>
      <c r="P191" s="57">
        <f>C191*$C$2+D191*$D$2+E191*$E$2+F191*$F$2+G191*$G$2+H191*$H$2+I191*$I$2+K191*$K$2+L191*$L$2+M191*$M$2</f>
        <v>6.5625</v>
      </c>
    </row>
    <row r="192" spans="1:16" ht="126" customHeight="1" x14ac:dyDescent="0.25">
      <c r="A192" s="83" t="s">
        <v>211</v>
      </c>
      <c r="B192" s="84"/>
      <c r="C192" s="85" t="s">
        <v>2</v>
      </c>
      <c r="D192" s="86" t="s">
        <v>41</v>
      </c>
      <c r="E192" s="86" t="s">
        <v>42</v>
      </c>
      <c r="F192" s="86" t="s">
        <v>128</v>
      </c>
      <c r="G192" s="86" t="s">
        <v>168</v>
      </c>
      <c r="H192" s="86" t="s">
        <v>92</v>
      </c>
      <c r="I192" s="86" t="s">
        <v>23</v>
      </c>
      <c r="J192" s="86" t="s">
        <v>106</v>
      </c>
      <c r="K192" s="86" t="s">
        <v>97</v>
      </c>
      <c r="L192" s="86" t="s">
        <v>51</v>
      </c>
      <c r="M192" s="86" t="s">
        <v>142</v>
      </c>
      <c r="N192" s="87"/>
      <c r="O192" s="87"/>
      <c r="P192" s="88"/>
    </row>
    <row r="193" spans="1:16" ht="26.25" x14ac:dyDescent="0.25">
      <c r="A193" s="89"/>
      <c r="B193" s="90" t="s">
        <v>95</v>
      </c>
      <c r="C193" s="91">
        <f>HLOOKUP(C192,[1]Matrice!$D$2:$O$3,2,FALSE)</f>
        <v>0.25</v>
      </c>
      <c r="D193" s="91">
        <f>HLOOKUP(D192,[1]Matrice!$D$4:$O$5,2,FALSE)*$D$2</f>
        <v>1</v>
      </c>
      <c r="E193" s="91">
        <f>HLOOKUP(E192,[1]Matrice!$D$6:$O$7,2,FALSE)</f>
        <v>0.25</v>
      </c>
      <c r="F193" s="91">
        <f>HLOOKUP(F192,[1]Matrice!$D$8:$O$9,2,FALSE)</f>
        <v>0.25</v>
      </c>
      <c r="G193" s="91">
        <f>HLOOKUP(G192,[1]Matrice!$D$10:$O$11,2,FALSE)</f>
        <v>0.25</v>
      </c>
      <c r="H193" s="91">
        <f>HLOOKUP(H192,[1]Matrice!$D$12:$O$14,2,FALSE)</f>
        <v>0.25</v>
      </c>
      <c r="I193" s="91">
        <f>HLOOKUP(I192,[1]Matrice!$D$15:$O$16,2,FALSE)</f>
        <v>0.75</v>
      </c>
      <c r="J193" s="91"/>
      <c r="K193" s="91">
        <f>HLOOKUP(K192,[1]Matrice!$D$17:$O$18,2,FALSE)</f>
        <v>0.75</v>
      </c>
      <c r="L193" s="91">
        <f>HLOOKUP(L192,[1]Matrice!$D$19:$O$20,2,FALSE)</f>
        <v>0.25</v>
      </c>
      <c r="M193" s="91">
        <f>HLOOKUP(M192,[1]Matrice!$D$21:$O$22,2,FALSE)</f>
        <v>0.25</v>
      </c>
      <c r="N193" s="92"/>
      <c r="O193" s="92"/>
      <c r="P193" s="88">
        <f>C193*$C$2+D193*$D$2+E193*$E$2+F193*$F$2+G193*$G$2+H193*$H$2+I193*$I$2+K193*$K$2+L193*$L$2+M193*$M$2</f>
        <v>4</v>
      </c>
    </row>
    <row r="194" spans="1:16" ht="126" customHeight="1" x14ac:dyDescent="0.25">
      <c r="A194" s="83" t="s">
        <v>212</v>
      </c>
      <c r="B194" s="84"/>
      <c r="C194" s="86" t="s">
        <v>5</v>
      </c>
      <c r="D194" s="86" t="s">
        <v>41</v>
      </c>
      <c r="E194" s="86" t="s">
        <v>42</v>
      </c>
      <c r="F194" s="86" t="s">
        <v>128</v>
      </c>
      <c r="G194" s="86" t="s">
        <v>168</v>
      </c>
      <c r="H194" s="86" t="s">
        <v>92</v>
      </c>
      <c r="I194" s="86" t="s">
        <v>23</v>
      </c>
      <c r="J194" s="86" t="s">
        <v>106</v>
      </c>
      <c r="K194" s="86" t="s">
        <v>97</v>
      </c>
      <c r="L194" s="86" t="s">
        <v>51</v>
      </c>
      <c r="M194" s="86" t="s">
        <v>142</v>
      </c>
      <c r="N194" s="87"/>
      <c r="O194" s="87"/>
      <c r="P194" s="88"/>
    </row>
    <row r="195" spans="1:16" ht="26.25" x14ac:dyDescent="0.25">
      <c r="A195" s="89"/>
      <c r="B195" s="90" t="s">
        <v>95</v>
      </c>
      <c r="C195" s="91">
        <f>HLOOKUP(C194,[1]Matrice!$D$2:$O$3,2,FALSE)</f>
        <v>1</v>
      </c>
      <c r="D195" s="91">
        <f>HLOOKUP(D194,[1]Matrice!$D$4:$O$5,2,FALSE)*$D$2</f>
        <v>1</v>
      </c>
      <c r="E195" s="91">
        <f>HLOOKUP(E194,[1]Matrice!$D$6:$O$7,2,FALSE)</f>
        <v>0.25</v>
      </c>
      <c r="F195" s="91">
        <f>HLOOKUP(F194,[1]Matrice!$D$8:$O$9,2,FALSE)</f>
        <v>0.25</v>
      </c>
      <c r="G195" s="91">
        <f>HLOOKUP(G194,[1]Matrice!$D$10:$O$11,2,FALSE)</f>
        <v>0.25</v>
      </c>
      <c r="H195" s="91">
        <f>HLOOKUP(H194,[1]Matrice!$D$12:$O$14,2,FALSE)</f>
        <v>0.25</v>
      </c>
      <c r="I195" s="91">
        <f>HLOOKUP(I194,[1]Matrice!$D$15:$O$16,2,FALSE)</f>
        <v>0.75</v>
      </c>
      <c r="J195" s="91"/>
      <c r="K195" s="91">
        <f>HLOOKUP(K194,[1]Matrice!$D$17:$O$18,2,FALSE)</f>
        <v>0.75</v>
      </c>
      <c r="L195" s="91">
        <f>HLOOKUP(L194,[1]Matrice!$D$19:$O$20,2,FALSE)</f>
        <v>0.25</v>
      </c>
      <c r="M195" s="91">
        <f>HLOOKUP(M194,[1]Matrice!$D$21:$O$22,2,FALSE)</f>
        <v>0.25</v>
      </c>
      <c r="N195" s="92"/>
      <c r="O195" s="92"/>
      <c r="P195" s="88">
        <f>C195*$C$2+D195*$D$2+E195*$E$2+F195*$F$2+G195*$G$2+H195*$H$2+I195*$I$2+K195*$K$2+L195*$L$2+M195*$M$2</f>
        <v>4.375</v>
      </c>
    </row>
    <row r="196" spans="1:16" ht="157.5" customHeight="1" x14ac:dyDescent="0.25">
      <c r="A196" s="77" t="s">
        <v>213</v>
      </c>
      <c r="B196" s="61"/>
      <c r="C196" s="62" t="s">
        <v>3</v>
      </c>
      <c r="D196" s="62" t="s">
        <v>7</v>
      </c>
      <c r="E196" s="62" t="s">
        <v>9</v>
      </c>
      <c r="F196" s="62" t="s">
        <v>116</v>
      </c>
      <c r="G196" s="62" t="s">
        <v>15</v>
      </c>
      <c r="H196" s="62" t="s">
        <v>92</v>
      </c>
      <c r="I196" s="62" t="s">
        <v>22</v>
      </c>
      <c r="J196" s="62" t="s">
        <v>129</v>
      </c>
      <c r="K196" s="62" t="s">
        <v>198</v>
      </c>
      <c r="L196" s="62" t="s">
        <v>214</v>
      </c>
      <c r="M196" s="62" t="str">
        <f>VLOOKUP(J196,[1]Matrice!$U$15:$X$19,4,FALSE)</f>
        <v>B - ASSENTI ININFLUENTI</v>
      </c>
      <c r="N196" s="63"/>
      <c r="O196" s="63"/>
      <c r="P196" s="57"/>
    </row>
    <row r="197" spans="1:16" ht="26.25" x14ac:dyDescent="0.25">
      <c r="A197" s="78"/>
      <c r="B197" s="54" t="s">
        <v>95</v>
      </c>
      <c r="C197" s="65">
        <f>HLOOKUP(C196,[1]Matrice!$D$2:$O$3,2,FALSE)</f>
        <v>0.5</v>
      </c>
      <c r="D197" s="65">
        <f>HLOOKUP(D196,[1]Matrice!$D$4:$O$5,2,FALSE)*$D$2</f>
        <v>0.25</v>
      </c>
      <c r="E197" s="65">
        <f>HLOOKUP(E196,[1]Matrice!$D$6:$O$7,2,FALSE)</f>
        <v>1</v>
      </c>
      <c r="F197" s="65">
        <f>HLOOKUP(F196,[1]Matrice!$D$8:$O$9,2,FALSE)</f>
        <v>0.5</v>
      </c>
      <c r="G197" s="65">
        <f>HLOOKUP(G196,[1]Matrice!$D$10:$O$11,2,FALSE)</f>
        <v>0</v>
      </c>
      <c r="H197" s="65">
        <f>HLOOKUP(H196,[1]Matrice!$D$12:$O$14,2,FALSE)</f>
        <v>0.25</v>
      </c>
      <c r="I197" s="65">
        <f>HLOOKUP(I196,[1]Matrice!$D$15:$O$16,2,FALSE)</f>
        <v>0.5</v>
      </c>
      <c r="J197" s="65"/>
      <c r="K197" s="65">
        <f>HLOOKUP(K196,[1]Matrice!$D$17:$O$18,2,FALSE)</f>
        <v>0.5</v>
      </c>
      <c r="L197" s="65">
        <f>HLOOKUP(L196,[1]Matrice!$D$19:$O$20,2,FALSE)</f>
        <v>0.5</v>
      </c>
      <c r="M197" s="65">
        <f>HLOOKUP(M196,[1]Matrice!$D$21:$O$22,2,FALSE)</f>
        <v>0.25</v>
      </c>
      <c r="N197" s="66"/>
      <c r="O197" s="66"/>
      <c r="P197" s="57">
        <f>C197*$C$2+D197*$D$2+E197*$E$2+F197*$F$2+G197*$G$2+H197*$H$2+I197*$I$2+K197*$K$2+L197*$L$2+M197*$M$2</f>
        <v>3.8125</v>
      </c>
    </row>
    <row r="198" spans="1:16" ht="110.25" customHeight="1" x14ac:dyDescent="0.25">
      <c r="A198" s="77" t="s">
        <v>215</v>
      </c>
      <c r="B198" s="61"/>
      <c r="C198" s="62" t="s">
        <v>3</v>
      </c>
      <c r="D198" s="62" t="s">
        <v>7</v>
      </c>
      <c r="E198" s="62" t="s">
        <v>9</v>
      </c>
      <c r="F198" s="62" t="s">
        <v>13</v>
      </c>
      <c r="G198" s="62" t="s">
        <v>15</v>
      </c>
      <c r="H198" s="62" t="s">
        <v>92</v>
      </c>
      <c r="I198" s="62" t="s">
        <v>22</v>
      </c>
      <c r="J198" s="62" t="s">
        <v>93</v>
      </c>
      <c r="K198" s="62" t="s">
        <v>97</v>
      </c>
      <c r="L198" s="62" t="str">
        <f>VLOOKUP(J198,[1]Matrice!$U$15:$X$19,3,FALSE)</f>
        <v>B - SIGNIFICATIVAM. INFLUENTE</v>
      </c>
      <c r="M198" s="62" t="str">
        <f>VLOOKUP(J198,[1]Matrice!$U$15:$X$19,4,FALSE)</f>
        <v>A - PROBABILMENTE INFLUENTI</v>
      </c>
      <c r="N198" s="63"/>
      <c r="O198" s="63"/>
      <c r="P198" s="57"/>
    </row>
    <row r="199" spans="1:16" ht="26.25" x14ac:dyDescent="0.25">
      <c r="A199" s="78"/>
      <c r="B199" s="54" t="s">
        <v>95</v>
      </c>
      <c r="C199" s="65">
        <f>HLOOKUP(C198,[1]Matrice!$D$2:$O$3,2,FALSE)</f>
        <v>0.5</v>
      </c>
      <c r="D199" s="65">
        <f>HLOOKUP(D198,[1]Matrice!$D$4:$O$5,2,FALSE)*$D$2</f>
        <v>0.25</v>
      </c>
      <c r="E199" s="65">
        <f>HLOOKUP(E198,[1]Matrice!$D$6:$O$7,2,FALSE)</f>
        <v>1</v>
      </c>
      <c r="F199" s="65">
        <f>HLOOKUP(F198,[1]Matrice!$D$8:$O$9,2,FALSE)</f>
        <v>0.75</v>
      </c>
      <c r="G199" s="65">
        <f>HLOOKUP(G198,[1]Matrice!$D$10:$O$11,2,FALSE)</f>
        <v>0</v>
      </c>
      <c r="H199" s="65">
        <f>HLOOKUP(H198,[1]Matrice!$D$12:$O$14,2,FALSE)</f>
        <v>0.25</v>
      </c>
      <c r="I199" s="65">
        <f>HLOOKUP(I198,[1]Matrice!$D$15:$O$16,2,FALSE)</f>
        <v>0.5</v>
      </c>
      <c r="J199" s="65"/>
      <c r="K199" s="65">
        <f>HLOOKUP(K198,[1]Matrice!$D$17:$O$18,2,FALSE)</f>
        <v>0.75</v>
      </c>
      <c r="L199" s="65">
        <f>HLOOKUP(L198,[1]Matrice!$D$19:$O$20,2,FALSE)</f>
        <v>0.75</v>
      </c>
      <c r="M199" s="65">
        <f>HLOOKUP(M198,[1]Matrice!$D$21:$O$22,2,FALSE)</f>
        <v>0.5</v>
      </c>
      <c r="N199" s="66"/>
      <c r="O199" s="66"/>
      <c r="P199" s="57">
        <f>C199*$C$2+D199*$D$2+E199*$E$2+F199*$F$2+G199*$G$2+H199*$H$2+I199*$I$2+K199*$K$2+L199*$L$2+M199*$M$2</f>
        <v>5</v>
      </c>
    </row>
    <row r="200" spans="1:16" ht="110.25" customHeight="1" x14ac:dyDescent="0.25">
      <c r="A200" s="77" t="s">
        <v>216</v>
      </c>
      <c r="B200" s="61"/>
      <c r="C200" s="62" t="s">
        <v>4</v>
      </c>
      <c r="D200" s="62" t="s">
        <v>7</v>
      </c>
      <c r="E200" s="62" t="s">
        <v>44</v>
      </c>
      <c r="F200" s="62" t="s">
        <v>14</v>
      </c>
      <c r="G200" s="62" t="s">
        <v>15</v>
      </c>
      <c r="H200" s="62" t="s">
        <v>92</v>
      </c>
      <c r="I200" s="62" t="s">
        <v>22</v>
      </c>
      <c r="J200" s="62" t="s">
        <v>106</v>
      </c>
      <c r="K200" s="62" t="s">
        <v>108</v>
      </c>
      <c r="L200" s="62" t="s">
        <v>31</v>
      </c>
      <c r="M200" s="62" t="str">
        <f>VLOOKUP(J200,[1]Matrice!$U$15:$X$19,4,FALSE)</f>
        <v>B - INFLUENTI</v>
      </c>
      <c r="N200" s="63"/>
      <c r="O200" s="63"/>
      <c r="P200" s="57"/>
    </row>
    <row r="201" spans="1:16" ht="26.25" x14ac:dyDescent="0.25">
      <c r="A201" s="78"/>
      <c r="B201" s="54" t="s">
        <v>95</v>
      </c>
      <c r="C201" s="65">
        <f>HLOOKUP(C200,[1]Matrice!$D$2:$O$3,2,FALSE)</f>
        <v>0.75</v>
      </c>
      <c r="D201" s="65">
        <f>HLOOKUP(D200,[1]Matrice!$D$4:$O$5,2,FALSE)*$D$2</f>
        <v>0.25</v>
      </c>
      <c r="E201" s="65">
        <f>HLOOKUP(E200,[1]Matrice!$D$6:$O$7,2,FALSE)</f>
        <v>0.75</v>
      </c>
      <c r="F201" s="65">
        <f>HLOOKUP(F200,[1]Matrice!$D$8:$O$9,2,FALSE)</f>
        <v>1</v>
      </c>
      <c r="G201" s="65">
        <f>HLOOKUP(G200,[1]Matrice!$D$10:$O$11,2,FALSE)</f>
        <v>0</v>
      </c>
      <c r="H201" s="65">
        <f>HLOOKUP(H200,[1]Matrice!$D$12:$O$14,2,FALSE)</f>
        <v>0.25</v>
      </c>
      <c r="I201" s="65">
        <f>HLOOKUP(I200,[1]Matrice!$D$15:$O$16,2,FALSE)</f>
        <v>0.5</v>
      </c>
      <c r="J201" s="65"/>
      <c r="K201" s="65">
        <f>HLOOKUP(K200,[1]Matrice!$D$17:$O$18,2,FALSE)</f>
        <v>1</v>
      </c>
      <c r="L201" s="65">
        <f>HLOOKUP(L200,[1]Matrice!$D$19:$O$20,2,FALSE)</f>
        <v>1</v>
      </c>
      <c r="M201" s="65">
        <f>HLOOKUP(M200,[1]Matrice!$D$21:$O$22,2,FALSE)</f>
        <v>1</v>
      </c>
      <c r="N201" s="66"/>
      <c r="O201" s="66"/>
      <c r="P201" s="57">
        <f>C201*$C$2+D201*$D$2+E201*$E$2+F201*$F$2+G201*$G$2+H201*$H$2+I201*$I$2+K201*$K$2+L201*$L$2+M201*$M$2</f>
        <v>6.4375</v>
      </c>
    </row>
    <row r="202" spans="1:16" ht="110.25" customHeight="1" x14ac:dyDescent="0.25">
      <c r="A202" s="77" t="s">
        <v>217</v>
      </c>
      <c r="B202" s="61"/>
      <c r="C202" s="62" t="s">
        <v>3</v>
      </c>
      <c r="D202" s="62" t="s">
        <v>7</v>
      </c>
      <c r="E202" s="62" t="s">
        <v>44</v>
      </c>
      <c r="F202" s="62" t="s">
        <v>14</v>
      </c>
      <c r="G202" s="62" t="s">
        <v>15</v>
      </c>
      <c r="H202" s="62" t="s">
        <v>204</v>
      </c>
      <c r="I202" s="62" t="s">
        <v>22</v>
      </c>
      <c r="J202" s="62" t="s">
        <v>106</v>
      </c>
      <c r="K202" s="62" t="s">
        <v>108</v>
      </c>
      <c r="L202" s="62" t="s">
        <v>31</v>
      </c>
      <c r="M202" s="62" t="str">
        <f>VLOOKUP(J202,[1]Matrice!$U$15:$X$19,4,FALSE)</f>
        <v>B - INFLUENTI</v>
      </c>
      <c r="N202" s="63"/>
      <c r="O202" s="63"/>
      <c r="P202" s="57"/>
    </row>
    <row r="203" spans="1:16" ht="26.25" x14ac:dyDescent="0.25">
      <c r="A203" s="78"/>
      <c r="B203" s="54" t="s">
        <v>95</v>
      </c>
      <c r="C203" s="65">
        <f>HLOOKUP(C202,[1]Matrice!$D$2:$O$3,2,FALSE)</f>
        <v>0.5</v>
      </c>
      <c r="D203" s="65">
        <f>HLOOKUP(D202,[1]Matrice!$D$4:$O$5,2,FALSE)*$D$2</f>
        <v>0.25</v>
      </c>
      <c r="E203" s="65">
        <f>HLOOKUP(E202,[1]Matrice!$D$6:$O$7,2,FALSE)</f>
        <v>0.75</v>
      </c>
      <c r="F203" s="65">
        <f>HLOOKUP(F202,[1]Matrice!$D$8:$O$9,2,FALSE)</f>
        <v>1</v>
      </c>
      <c r="G203" s="65">
        <f>HLOOKUP(G202,[1]Matrice!$D$10:$O$11,2,FALSE)</f>
        <v>0</v>
      </c>
      <c r="H203" s="65">
        <f>HLOOKUP(H202,[1]Matrice!$D$12:$O$14,2,FALSE)</f>
        <v>0.5</v>
      </c>
      <c r="I203" s="65">
        <f>HLOOKUP(I202,[1]Matrice!$D$15:$O$16,2,FALSE)</f>
        <v>0.5</v>
      </c>
      <c r="J203" s="65"/>
      <c r="K203" s="65">
        <f>HLOOKUP(K202,[1]Matrice!$D$17:$O$18,2,FALSE)</f>
        <v>1</v>
      </c>
      <c r="L203" s="65">
        <f>HLOOKUP(L202,[1]Matrice!$D$19:$O$20,2,FALSE)</f>
        <v>1</v>
      </c>
      <c r="M203" s="65">
        <f>HLOOKUP(M202,[1]Matrice!$D$21:$O$22,2,FALSE)</f>
        <v>1</v>
      </c>
      <c r="N203" s="66"/>
      <c r="O203" s="66"/>
      <c r="P203" s="57">
        <f>C203*$C$2+D203*$D$2+E203*$E$2+F203*$F$2+G203*$G$2+H203*$H$2+I203*$I$2+K203*$K$2+L203*$L$2+M203*$M$2</f>
        <v>6.75</v>
      </c>
    </row>
    <row r="204" spans="1:16" s="97" customFormat="1" ht="157.5" customHeight="1" x14ac:dyDescent="0.25">
      <c r="A204" s="77" t="s">
        <v>218</v>
      </c>
      <c r="B204" s="93"/>
      <c r="C204" s="94" t="s">
        <v>2</v>
      </c>
      <c r="D204" s="94" t="s">
        <v>41</v>
      </c>
      <c r="E204" s="94" t="s">
        <v>42</v>
      </c>
      <c r="F204" s="94" t="s">
        <v>110</v>
      </c>
      <c r="G204" s="94" t="s">
        <v>15</v>
      </c>
      <c r="H204" s="94" t="s">
        <v>92</v>
      </c>
      <c r="I204" s="94" t="s">
        <v>22</v>
      </c>
      <c r="J204" s="94" t="s">
        <v>106</v>
      </c>
      <c r="K204" s="94" t="s">
        <v>141</v>
      </c>
      <c r="L204" s="94" t="s">
        <v>51</v>
      </c>
      <c r="M204" s="94" t="s">
        <v>170</v>
      </c>
      <c r="N204" s="95"/>
      <c r="O204" s="95"/>
      <c r="P204" s="96"/>
    </row>
    <row r="205" spans="1:16" ht="26.25" x14ac:dyDescent="0.25">
      <c r="A205" s="78"/>
      <c r="B205" s="54" t="s">
        <v>95</v>
      </c>
      <c r="C205" s="65">
        <f>HLOOKUP(C204,[1]Matrice!$D$2:$O$3,2,FALSE)</f>
        <v>0.25</v>
      </c>
      <c r="D205" s="65">
        <f>HLOOKUP(D204,[1]Matrice!$D$4:$O$5,2,FALSE)*$D$2</f>
        <v>1</v>
      </c>
      <c r="E205" s="65">
        <f>HLOOKUP(E204,[1]Matrice!$D$6:$O$7,2,FALSE)</f>
        <v>0.25</v>
      </c>
      <c r="F205" s="65">
        <f>HLOOKUP(F204,[1]Matrice!$D$8:$O$9,2,FALSE)</f>
        <v>0.25</v>
      </c>
      <c r="G205" s="65">
        <f>HLOOKUP(G204,[1]Matrice!$D$10:$O$11,2,FALSE)</f>
        <v>0</v>
      </c>
      <c r="H205" s="65">
        <f>HLOOKUP(H204,[1]Matrice!$D$12:$O$14,2,FALSE)</f>
        <v>0.25</v>
      </c>
      <c r="I205" s="65">
        <f>HLOOKUP(I204,[1]Matrice!$D$15:$O$16,2,FALSE)</f>
        <v>0.5</v>
      </c>
      <c r="J205" s="65"/>
      <c r="K205" s="65">
        <f>HLOOKUP(K204,[1]Matrice!$D$17:$O$18,2,FALSE)</f>
        <v>0.75</v>
      </c>
      <c r="L205" s="65">
        <f>HLOOKUP(L204,[1]Matrice!$D$19:$O$20,2,FALSE)</f>
        <v>0.25</v>
      </c>
      <c r="M205" s="65">
        <f>HLOOKUP(M204,[1]Matrice!$D$21:$O$22,2,FALSE)</f>
        <v>0</v>
      </c>
      <c r="N205" s="66"/>
      <c r="O205" s="66"/>
      <c r="P205" s="57">
        <f>C205*$C$2+D205*$D$2+E205*$E$2+F205*$F$2+G205*$G$2+H205*$H$2+I205*$I$2+K205*$K$2+L205*$L$2+M205*$M$2</f>
        <v>3.375</v>
      </c>
    </row>
    <row r="206" spans="1:16" s="97" customFormat="1" ht="157.5" customHeight="1" x14ac:dyDescent="0.25">
      <c r="A206" s="77" t="s">
        <v>219</v>
      </c>
      <c r="B206" s="93"/>
      <c r="C206" s="94" t="s">
        <v>2</v>
      </c>
      <c r="D206" s="94" t="s">
        <v>41</v>
      </c>
      <c r="E206" s="94" t="s">
        <v>42</v>
      </c>
      <c r="F206" s="94" t="s">
        <v>110</v>
      </c>
      <c r="G206" s="94" t="s">
        <v>15</v>
      </c>
      <c r="H206" s="94" t="s">
        <v>92</v>
      </c>
      <c r="I206" s="94" t="s">
        <v>22</v>
      </c>
      <c r="J206" s="94" t="s">
        <v>106</v>
      </c>
      <c r="K206" s="94" t="s">
        <v>141</v>
      </c>
      <c r="L206" s="94" t="s">
        <v>51</v>
      </c>
      <c r="M206" s="94" t="s">
        <v>170</v>
      </c>
      <c r="N206" s="95"/>
      <c r="O206" s="95"/>
      <c r="P206" s="96"/>
    </row>
    <row r="207" spans="1:16" ht="26.25" x14ac:dyDescent="0.25">
      <c r="A207" s="78"/>
      <c r="B207" s="54" t="s">
        <v>95</v>
      </c>
      <c r="C207" s="65">
        <f>HLOOKUP(C206,[1]Matrice!$D$2:$O$3,2,FALSE)</f>
        <v>0.25</v>
      </c>
      <c r="D207" s="65">
        <f>HLOOKUP(D206,[1]Matrice!$D$4:$O$5,2,FALSE)*$D$2</f>
        <v>1</v>
      </c>
      <c r="E207" s="65">
        <f>HLOOKUP(E206,[1]Matrice!$D$6:$O$7,2,FALSE)</f>
        <v>0.25</v>
      </c>
      <c r="F207" s="65">
        <f>HLOOKUP(F206,[1]Matrice!$D$8:$O$9,2,FALSE)</f>
        <v>0.25</v>
      </c>
      <c r="G207" s="65">
        <f>HLOOKUP(G206,[1]Matrice!$D$10:$O$11,2,FALSE)</f>
        <v>0</v>
      </c>
      <c r="H207" s="65">
        <f>HLOOKUP(H206,[1]Matrice!$D$12:$O$14,2,FALSE)</f>
        <v>0.25</v>
      </c>
      <c r="I207" s="65">
        <f>HLOOKUP(I206,[1]Matrice!$D$15:$O$16,2,FALSE)</f>
        <v>0.5</v>
      </c>
      <c r="J207" s="65"/>
      <c r="K207" s="65">
        <f>HLOOKUP(K206,[1]Matrice!$D$17:$O$18,2,FALSE)</f>
        <v>0.75</v>
      </c>
      <c r="L207" s="65">
        <f>HLOOKUP(L206,[1]Matrice!$D$19:$O$20,2,FALSE)</f>
        <v>0.25</v>
      </c>
      <c r="M207" s="65">
        <f>HLOOKUP(M206,[1]Matrice!$D$21:$O$22,2,FALSE)</f>
        <v>0</v>
      </c>
      <c r="N207" s="66"/>
      <c r="O207" s="66"/>
      <c r="P207" s="57">
        <f>C207*$C$2+D207*$D$2+E207*$E$2+F207*$F$2+G207*$G$2+H207*$H$2+I207*$I$2+K207*$K$2+L207*$L$2+M207*$M$2</f>
        <v>3.375</v>
      </c>
    </row>
    <row r="208" spans="1:16" ht="110.25" customHeight="1" x14ac:dyDescent="0.25">
      <c r="A208" s="77" t="s">
        <v>220</v>
      </c>
      <c r="B208" s="61"/>
      <c r="C208" s="62" t="s">
        <v>4</v>
      </c>
      <c r="D208" s="62" t="s">
        <v>7</v>
      </c>
      <c r="E208" s="62" t="s">
        <v>9</v>
      </c>
      <c r="F208" s="62" t="s">
        <v>14</v>
      </c>
      <c r="G208" s="62" t="s">
        <v>15</v>
      </c>
      <c r="H208" s="62" t="s">
        <v>92</v>
      </c>
      <c r="I208" s="62" t="s">
        <v>22</v>
      </c>
      <c r="J208" s="62" t="s">
        <v>126</v>
      </c>
      <c r="K208" s="62" t="str">
        <f>VLOOKUP(J208,[1]Matrice!$U$15:$X$19,2,FALSE)</f>
        <v>B - RIPORTO/ARGILLE LIMOSE E LIMI ARGILLOSI</v>
      </c>
      <c r="L208" s="62" t="s">
        <v>31</v>
      </c>
      <c r="M208" s="62" t="str">
        <f>VLOOKUP(J208,[1]Matrice!$U$15:$X$19,4,FALSE)</f>
        <v>A - INFLUENTI</v>
      </c>
      <c r="N208" s="63"/>
      <c r="O208" s="63"/>
      <c r="P208" s="57"/>
    </row>
    <row r="209" spans="1:16" ht="26.25" x14ac:dyDescent="0.25">
      <c r="A209" s="78"/>
      <c r="B209" s="54" t="s">
        <v>95</v>
      </c>
      <c r="C209" s="65">
        <f>HLOOKUP(C208,[1]Matrice!$D$2:$O$3,2,FALSE)</f>
        <v>0.75</v>
      </c>
      <c r="D209" s="65">
        <f>HLOOKUP(D208,[1]Matrice!$D$4:$O$5,2,FALSE)*$D$2</f>
        <v>0.25</v>
      </c>
      <c r="E209" s="65">
        <f>HLOOKUP(E208,[1]Matrice!$D$6:$O$7,2,FALSE)</f>
        <v>1</v>
      </c>
      <c r="F209" s="65">
        <f>HLOOKUP(F208,[1]Matrice!$D$8:$O$9,2,FALSE)</f>
        <v>1</v>
      </c>
      <c r="G209" s="65">
        <f>HLOOKUP(G208,[1]Matrice!$D$10:$O$11,2,FALSE)</f>
        <v>0</v>
      </c>
      <c r="H209" s="65">
        <f>HLOOKUP(H208,[1]Matrice!$D$12:$O$14,2,FALSE)</f>
        <v>0.25</v>
      </c>
      <c r="I209" s="65">
        <f>HLOOKUP(I208,[1]Matrice!$D$15:$O$16,2,FALSE)</f>
        <v>0.5</v>
      </c>
      <c r="J209" s="65"/>
      <c r="K209" s="65">
        <f>HLOOKUP(K208,[1]Matrice!$D$17:$O$18,2,FALSE)</f>
        <v>1</v>
      </c>
      <c r="L209" s="65">
        <f>HLOOKUP(L208,[1]Matrice!$D$19:$O$20,2,FALSE)</f>
        <v>1</v>
      </c>
      <c r="M209" s="65">
        <f>HLOOKUP(M208,[1]Matrice!$D$21:$O$22,2,FALSE)</f>
        <v>0.75</v>
      </c>
      <c r="N209" s="66"/>
      <c r="O209" s="66"/>
      <c r="P209" s="57">
        <f>C209*$C$2+D209*$D$2+E209*$E$2+F209*$F$2+G209*$G$2+H209*$H$2+I209*$I$2+K209*$K$2+L209*$L$2+M209*$M$2</f>
        <v>6.3125</v>
      </c>
    </row>
    <row r="210" spans="1:16" ht="157.5" customHeight="1" x14ac:dyDescent="0.25">
      <c r="A210" s="77" t="s">
        <v>221</v>
      </c>
      <c r="B210" s="61"/>
      <c r="C210" s="62" t="s">
        <v>3</v>
      </c>
      <c r="D210" s="62" t="s">
        <v>7</v>
      </c>
      <c r="E210" s="62" t="s">
        <v>44</v>
      </c>
      <c r="F210" s="62" t="s">
        <v>14</v>
      </c>
      <c r="G210" s="62" t="s">
        <v>15</v>
      </c>
      <c r="H210" s="62" t="s">
        <v>92</v>
      </c>
      <c r="I210" s="62" t="s">
        <v>22</v>
      </c>
      <c r="J210" s="62" t="s">
        <v>100</v>
      </c>
      <c r="K210" s="62" t="str">
        <f>VLOOKUP(J210,[1]Matrice!$U$15:$X$19,2,FALSE)</f>
        <v>B - LIMI ARGILLOSI E ARGILLE LIMOSE/ARGILLE LIMOSE E LIMI ARGILLOSI</v>
      </c>
      <c r="L210" s="62" t="s">
        <v>94</v>
      </c>
      <c r="M210" s="62" t="str">
        <f>VLOOKUP(J210,[1]Matrice!$U$15:$X$19,4,FALSE)</f>
        <v>A - PROBABILMENTE INFLUENTI</v>
      </c>
      <c r="N210" s="63"/>
      <c r="O210" s="63"/>
      <c r="P210" s="57"/>
    </row>
    <row r="211" spans="1:16" ht="26.25" x14ac:dyDescent="0.25">
      <c r="A211" s="78"/>
      <c r="B211" s="54" t="s">
        <v>95</v>
      </c>
      <c r="C211" s="65">
        <f>HLOOKUP(C210,[1]Matrice!$D$2:$O$3,2,FALSE)</f>
        <v>0.5</v>
      </c>
      <c r="D211" s="65">
        <f>HLOOKUP(D210,[1]Matrice!$D$4:$O$5,2,FALSE)*$D$2</f>
        <v>0.25</v>
      </c>
      <c r="E211" s="65">
        <f>HLOOKUP(E210,[1]Matrice!$D$6:$O$7,2,FALSE)</f>
        <v>0.75</v>
      </c>
      <c r="F211" s="65">
        <f>HLOOKUP(F210,[1]Matrice!$D$8:$O$9,2,FALSE)</f>
        <v>1</v>
      </c>
      <c r="G211" s="65">
        <f>HLOOKUP(G210,[1]Matrice!$D$10:$O$11,2,FALSE)</f>
        <v>0</v>
      </c>
      <c r="H211" s="65">
        <f>HLOOKUP(H210,[1]Matrice!$D$12:$O$14,2,FALSE)</f>
        <v>0.25</v>
      </c>
      <c r="I211" s="65">
        <f>HLOOKUP(I210,[1]Matrice!$D$15:$O$16,2,FALSE)</f>
        <v>0.5</v>
      </c>
      <c r="J211" s="65"/>
      <c r="K211" s="65">
        <f>HLOOKUP(K210,[1]Matrice!$D$17:$O$18,2,FALSE)</f>
        <v>0.75</v>
      </c>
      <c r="L211" s="65">
        <f>HLOOKUP(L210,[1]Matrice!$D$19:$O$20,2,FALSE)</f>
        <v>0.75</v>
      </c>
      <c r="M211" s="65">
        <f>HLOOKUP(M210,[1]Matrice!$D$21:$O$22,2,FALSE)</f>
        <v>0.5</v>
      </c>
      <c r="N211" s="66"/>
      <c r="O211" s="66"/>
      <c r="P211" s="57">
        <f>C211*$C$2+D211*$D$2+E211*$E$2+F211*$F$2+G211*$G$2+H211*$H$2+I211*$I$2+K211*$K$2+L211*$L$2+M211*$M$2</f>
        <v>5.3125</v>
      </c>
    </row>
    <row r="212" spans="1:16" ht="110.25" customHeight="1" x14ac:dyDescent="0.25">
      <c r="A212" s="77" t="s">
        <v>222</v>
      </c>
      <c r="B212" s="61"/>
      <c r="C212" s="62" t="s">
        <v>3</v>
      </c>
      <c r="D212" s="62" t="s">
        <v>41</v>
      </c>
      <c r="E212" s="62" t="s">
        <v>43</v>
      </c>
      <c r="F212" s="62" t="s">
        <v>14</v>
      </c>
      <c r="G212" s="62" t="s">
        <v>15</v>
      </c>
      <c r="H212" s="62" t="s">
        <v>92</v>
      </c>
      <c r="I212" s="62" t="s">
        <v>23</v>
      </c>
      <c r="J212" s="62" t="s">
        <v>126</v>
      </c>
      <c r="K212" s="62" t="str">
        <f>VLOOKUP(J212,[1]Matrice!$U$15:$X$19,2,FALSE)</f>
        <v>B - RIPORTO/ARGILLE LIMOSE E LIMI ARGILLOSI</v>
      </c>
      <c r="L212" s="62" t="s">
        <v>31</v>
      </c>
      <c r="M212" s="62" t="s">
        <v>209</v>
      </c>
      <c r="N212" s="63"/>
      <c r="O212" s="63"/>
      <c r="P212" s="57"/>
    </row>
    <row r="213" spans="1:16" ht="26.25" x14ac:dyDescent="0.25">
      <c r="A213" s="78"/>
      <c r="B213" s="54" t="s">
        <v>95</v>
      </c>
      <c r="C213" s="65">
        <f>HLOOKUP(C212,[1]Matrice!$D$2:$O$3,2,FALSE)</f>
        <v>0.5</v>
      </c>
      <c r="D213" s="65">
        <f>HLOOKUP(D212,[1]Matrice!$D$4:$O$5,2,FALSE)*$D$2</f>
        <v>1</v>
      </c>
      <c r="E213" s="65">
        <f>HLOOKUP(E212,[1]Matrice!$D$6:$O$7,2,FALSE)</f>
        <v>0.5</v>
      </c>
      <c r="F213" s="65">
        <f>HLOOKUP(F212,[1]Matrice!$D$8:$O$9,2,FALSE)</f>
        <v>1</v>
      </c>
      <c r="G213" s="65">
        <f>HLOOKUP(G212,[1]Matrice!$D$10:$O$11,2,FALSE)</f>
        <v>0</v>
      </c>
      <c r="H213" s="65">
        <f>HLOOKUP(H212,[1]Matrice!$D$12:$O$14,2,FALSE)</f>
        <v>0.25</v>
      </c>
      <c r="I213" s="65">
        <f>HLOOKUP(I212,[1]Matrice!$D$15:$O$16,2,FALSE)</f>
        <v>0.75</v>
      </c>
      <c r="J213" s="65"/>
      <c r="K213" s="65">
        <f>HLOOKUP(K212,[1]Matrice!$D$17:$O$18,2,FALSE)</f>
        <v>1</v>
      </c>
      <c r="L213" s="65">
        <f>HLOOKUP(L212,[1]Matrice!$D$19:$O$20,2,FALSE)</f>
        <v>1</v>
      </c>
      <c r="M213" s="65">
        <f>HLOOKUP(M212,[1]Matrice!$D$21:$O$22,2,FALSE)</f>
        <v>1</v>
      </c>
      <c r="N213" s="66"/>
      <c r="O213" s="66"/>
      <c r="P213" s="57">
        <f>C213*$C$2+D213*$D$2+E213*$E$2+F213*$F$2+G213*$G$2+H213*$H$2+I213*$I$2+K213*$K$2+L213*$L$2+M213*$M$2</f>
        <v>7.0625</v>
      </c>
    </row>
    <row r="214" spans="1:16" ht="110.25" customHeight="1" x14ac:dyDescent="0.25">
      <c r="A214" s="77" t="s">
        <v>223</v>
      </c>
      <c r="B214" s="61"/>
      <c r="C214" s="62" t="s">
        <v>3</v>
      </c>
      <c r="D214" s="62" t="s">
        <v>7</v>
      </c>
      <c r="E214" s="62" t="s">
        <v>9</v>
      </c>
      <c r="F214" s="62" t="s">
        <v>14</v>
      </c>
      <c r="G214" s="62" t="s">
        <v>15</v>
      </c>
      <c r="H214" s="62" t="s">
        <v>92</v>
      </c>
      <c r="I214" s="62" t="s">
        <v>23</v>
      </c>
      <c r="J214" s="62" t="s">
        <v>106</v>
      </c>
      <c r="K214" s="62" t="str">
        <f>VLOOKUP(J214,[1]Matrice!$U$15:$X$19,2,FALSE)</f>
        <v>B - RIPORTO/ARGILLE LIMOSE E LIMI ARGILLOSI</v>
      </c>
      <c r="L214" s="62" t="s">
        <v>31</v>
      </c>
      <c r="M214" s="62" t="s">
        <v>209</v>
      </c>
      <c r="N214" s="63"/>
      <c r="O214" s="63"/>
      <c r="P214" s="57"/>
    </row>
    <row r="215" spans="1:16" ht="26.25" x14ac:dyDescent="0.25">
      <c r="A215" s="78"/>
      <c r="B215" s="54" t="s">
        <v>95</v>
      </c>
      <c r="C215" s="65">
        <f>HLOOKUP(C214,[1]Matrice!$D$2:$O$3,2,FALSE)</f>
        <v>0.5</v>
      </c>
      <c r="D215" s="65">
        <f>HLOOKUP(D214,[1]Matrice!$D$4:$O$5,2,FALSE)*$D$2</f>
        <v>0.25</v>
      </c>
      <c r="E215" s="65">
        <f>HLOOKUP(E214,[1]Matrice!$D$6:$O$7,2,FALSE)</f>
        <v>1</v>
      </c>
      <c r="F215" s="65">
        <f>HLOOKUP(F214,[1]Matrice!$D$8:$O$9,2,FALSE)</f>
        <v>1</v>
      </c>
      <c r="G215" s="65">
        <f>HLOOKUP(G214,[1]Matrice!$D$10:$O$11,2,FALSE)</f>
        <v>0</v>
      </c>
      <c r="H215" s="65">
        <f>HLOOKUP(H214,[1]Matrice!$D$12:$O$14,2,FALSE)</f>
        <v>0.25</v>
      </c>
      <c r="I215" s="65">
        <f>HLOOKUP(I214,[1]Matrice!$D$15:$O$16,2,FALSE)</f>
        <v>0.75</v>
      </c>
      <c r="J215" s="65"/>
      <c r="K215" s="65">
        <f>HLOOKUP(K214,[1]Matrice!$D$17:$O$18,2,FALSE)</f>
        <v>1</v>
      </c>
      <c r="L215" s="65">
        <f>HLOOKUP(L214,[1]Matrice!$D$19:$O$20,2,FALSE)</f>
        <v>1</v>
      </c>
      <c r="M215" s="65">
        <f>HLOOKUP(M214,[1]Matrice!$D$21:$O$22,2,FALSE)</f>
        <v>1</v>
      </c>
      <c r="N215" s="66"/>
      <c r="O215" s="66"/>
      <c r="P215" s="57">
        <f>C215*$C$2+D215*$D$2+E215*$E$2+F215*$F$2+G215*$G$2+H215*$H$2+I215*$I$2+K215*$K$2+L215*$L$2+M215*$M$2</f>
        <v>6.5625</v>
      </c>
    </row>
    <row r="216" spans="1:16" ht="110.25" customHeight="1" x14ac:dyDescent="0.25">
      <c r="A216" s="77" t="s">
        <v>224</v>
      </c>
      <c r="B216" s="61"/>
      <c r="C216" s="62" t="s">
        <v>3</v>
      </c>
      <c r="D216" s="62" t="s">
        <v>7</v>
      </c>
      <c r="E216" s="62" t="s">
        <v>9</v>
      </c>
      <c r="F216" s="62" t="s">
        <v>14</v>
      </c>
      <c r="G216" s="62" t="s">
        <v>15</v>
      </c>
      <c r="H216" s="62" t="s">
        <v>92</v>
      </c>
      <c r="I216" s="62" t="s">
        <v>23</v>
      </c>
      <c r="J216" s="62" t="s">
        <v>93</v>
      </c>
      <c r="K216" s="62" t="s">
        <v>108</v>
      </c>
      <c r="L216" s="62" t="s">
        <v>31</v>
      </c>
      <c r="M216" s="62" t="str">
        <f>VLOOKUP(J216,[1]Matrice!$U$15:$X$19,4,FALSE)</f>
        <v>A - PROBABILMENTE INFLUENTI</v>
      </c>
      <c r="N216" s="63"/>
      <c r="O216" s="63"/>
      <c r="P216" s="57"/>
    </row>
    <row r="217" spans="1:16" ht="26.25" x14ac:dyDescent="0.25">
      <c r="A217" s="78"/>
      <c r="B217" s="54" t="s">
        <v>95</v>
      </c>
      <c r="C217" s="65">
        <f>HLOOKUP(C216,[1]Matrice!$D$2:$O$3,2,FALSE)</f>
        <v>0.5</v>
      </c>
      <c r="D217" s="65">
        <f>HLOOKUP(D216,[1]Matrice!$D$4:$O$5,2,FALSE)*$D$2</f>
        <v>0.25</v>
      </c>
      <c r="E217" s="65">
        <f>HLOOKUP(E216,[1]Matrice!$D$6:$O$7,2,FALSE)</f>
        <v>1</v>
      </c>
      <c r="F217" s="65">
        <f>HLOOKUP(F216,[1]Matrice!$D$8:$O$9,2,FALSE)</f>
        <v>1</v>
      </c>
      <c r="G217" s="65">
        <f>HLOOKUP(G216,[1]Matrice!$D$10:$O$11,2,FALSE)</f>
        <v>0</v>
      </c>
      <c r="H217" s="65">
        <f>HLOOKUP(H216,[1]Matrice!$D$12:$O$14,2,FALSE)</f>
        <v>0.25</v>
      </c>
      <c r="I217" s="65">
        <f>HLOOKUP(I216,[1]Matrice!$D$15:$O$16,2,FALSE)</f>
        <v>0.75</v>
      </c>
      <c r="J217" s="65"/>
      <c r="K217" s="65">
        <f>HLOOKUP(K216,[1]Matrice!$D$17:$O$18,2,FALSE)</f>
        <v>1</v>
      </c>
      <c r="L217" s="65">
        <f>HLOOKUP(L216,[1]Matrice!$D$19:$O$20,2,FALSE)</f>
        <v>1</v>
      </c>
      <c r="M217" s="65">
        <f>HLOOKUP(M216,[1]Matrice!$D$21:$O$22,2,FALSE)</f>
        <v>0.5</v>
      </c>
      <c r="N217" s="66"/>
      <c r="O217" s="66"/>
      <c r="P217" s="57">
        <f>C217*$C$2+D217*$D$2+E217*$E$2+F217*$F$2+G217*$G$2+H217*$H$2+I217*$I$2+K217*$K$2+L217*$L$2+M217*$M$2</f>
        <v>6.0625</v>
      </c>
    </row>
    <row r="218" spans="1:16" s="97" customFormat="1" ht="157.5" customHeight="1" x14ac:dyDescent="0.25">
      <c r="A218" s="77" t="s">
        <v>225</v>
      </c>
      <c r="B218" s="93"/>
      <c r="C218" s="94" t="s">
        <v>3</v>
      </c>
      <c r="D218" s="94" t="s">
        <v>7</v>
      </c>
      <c r="E218" s="94" t="s">
        <v>9</v>
      </c>
      <c r="F218" s="94" t="s">
        <v>13</v>
      </c>
      <c r="G218" s="94" t="s">
        <v>15</v>
      </c>
      <c r="H218" s="94" t="s">
        <v>92</v>
      </c>
      <c r="I218" s="94" t="s">
        <v>22</v>
      </c>
      <c r="J218" s="94" t="s">
        <v>100</v>
      </c>
      <c r="K218" s="94" t="str">
        <f>VLOOKUP(J218,[1]Matrice!$U$15:$X$19,2,FALSE)</f>
        <v>B - LIMI ARGILLOSI E ARGILLE LIMOSE/ARGILLE LIMOSE E LIMI ARGILLOSI</v>
      </c>
      <c r="L218" s="94" t="s">
        <v>94</v>
      </c>
      <c r="M218" s="94" t="str">
        <f>VLOOKUP(J218,[1]Matrice!$U$15:$X$19,4,FALSE)</f>
        <v>A - PROBABILMENTE INFLUENTI</v>
      </c>
      <c r="N218" s="95"/>
      <c r="O218" s="95"/>
      <c r="P218" s="96"/>
    </row>
    <row r="219" spans="1:16" ht="26.25" x14ac:dyDescent="0.25">
      <c r="A219" s="78"/>
      <c r="B219" s="54" t="s">
        <v>95</v>
      </c>
      <c r="C219" s="65">
        <f>HLOOKUP(C218,[1]Matrice!$D$2:$O$3,2,FALSE)</f>
        <v>0.5</v>
      </c>
      <c r="D219" s="65">
        <f>HLOOKUP(D218,[1]Matrice!$D$4:$O$5,2,FALSE)*$D$2</f>
        <v>0.25</v>
      </c>
      <c r="E219" s="65">
        <f>HLOOKUP(E218,[1]Matrice!$D$6:$O$7,2,FALSE)</f>
        <v>1</v>
      </c>
      <c r="F219" s="65">
        <f>HLOOKUP(F218,[1]Matrice!$D$8:$O$9,2,FALSE)</f>
        <v>0.75</v>
      </c>
      <c r="G219" s="65">
        <f>HLOOKUP(G218,[1]Matrice!$D$10:$O$11,2,FALSE)</f>
        <v>0</v>
      </c>
      <c r="H219" s="65">
        <f>HLOOKUP(H218,[1]Matrice!$D$12:$O$14,2,FALSE)</f>
        <v>0.25</v>
      </c>
      <c r="I219" s="65">
        <f>HLOOKUP(I218,[1]Matrice!$D$15:$O$16,2,FALSE)</f>
        <v>0.5</v>
      </c>
      <c r="J219" s="65"/>
      <c r="K219" s="65">
        <f>HLOOKUP(K218,[1]Matrice!$D$17:$O$18,2,FALSE)</f>
        <v>0.75</v>
      </c>
      <c r="L219" s="65">
        <f>HLOOKUP(L218,[1]Matrice!$D$19:$O$20,2,FALSE)</f>
        <v>0.75</v>
      </c>
      <c r="M219" s="65">
        <f>HLOOKUP(M218,[1]Matrice!$D$21:$O$22,2,FALSE)</f>
        <v>0.5</v>
      </c>
      <c r="N219" s="66"/>
      <c r="O219" s="66"/>
      <c r="P219" s="57">
        <f>C219*$C$2+D219*$D$2+E219*$E$2+F219*$F$2+G219*$G$2+H219*$H$2+I219*$I$2+K219*$K$2+L219*$L$2+M219*$M$2</f>
        <v>5</v>
      </c>
    </row>
    <row r="220" spans="1:16" ht="110.25" customHeight="1" x14ac:dyDescent="0.25">
      <c r="A220" s="77" t="s">
        <v>226</v>
      </c>
      <c r="B220" s="61"/>
      <c r="C220" s="62" t="s">
        <v>3</v>
      </c>
      <c r="D220" s="62" t="s">
        <v>41</v>
      </c>
      <c r="E220" s="62" t="s">
        <v>43</v>
      </c>
      <c r="F220" s="62" t="s">
        <v>14</v>
      </c>
      <c r="G220" s="62" t="s">
        <v>15</v>
      </c>
      <c r="H220" s="62" t="s">
        <v>92</v>
      </c>
      <c r="I220" s="62" t="s">
        <v>22</v>
      </c>
      <c r="J220" s="62" t="s">
        <v>106</v>
      </c>
      <c r="K220" s="62" t="str">
        <f>VLOOKUP(J220,[1]Matrice!$U$15:$X$19,2,FALSE)</f>
        <v>B - RIPORTO/ARGILLE LIMOSE E LIMI ARGILLOSI</v>
      </c>
      <c r="L220" s="62" t="str">
        <f>VLOOKUP(J220,[1]Matrice!$U$15:$X$19,3,FALSE)</f>
        <v>INFLUENTE</v>
      </c>
      <c r="M220" s="62" t="str">
        <f>VLOOKUP(J220,[1]Matrice!$U$15:$X$19,4,FALSE)</f>
        <v>B - INFLUENTI</v>
      </c>
      <c r="N220" s="63"/>
      <c r="O220" s="63"/>
      <c r="P220" s="57"/>
    </row>
    <row r="221" spans="1:16" ht="26.25" x14ac:dyDescent="0.25">
      <c r="A221" s="78"/>
      <c r="B221" s="54" t="s">
        <v>95</v>
      </c>
      <c r="C221" s="65">
        <f>HLOOKUP(C220,[1]Matrice!$D$2:$O$3,2,FALSE)</f>
        <v>0.5</v>
      </c>
      <c r="D221" s="65">
        <f>HLOOKUP(D220,[1]Matrice!$D$4:$O$5,2,FALSE)*$D$2</f>
        <v>1</v>
      </c>
      <c r="E221" s="65">
        <f>HLOOKUP(E220,[1]Matrice!$D$6:$O$7,2,FALSE)</f>
        <v>0.5</v>
      </c>
      <c r="F221" s="65">
        <f>HLOOKUP(F220,[1]Matrice!$D$8:$O$9,2,FALSE)</f>
        <v>1</v>
      </c>
      <c r="G221" s="65">
        <f>HLOOKUP(G220,[1]Matrice!$D$10:$O$11,2,FALSE)</f>
        <v>0</v>
      </c>
      <c r="H221" s="65">
        <f>HLOOKUP(H220,[1]Matrice!$D$12:$O$14,2,FALSE)</f>
        <v>0.25</v>
      </c>
      <c r="I221" s="65">
        <f>HLOOKUP(I220,[1]Matrice!$D$15:$O$16,2,FALSE)</f>
        <v>0.5</v>
      </c>
      <c r="J221" s="65"/>
      <c r="K221" s="65">
        <f>HLOOKUP(K220,[1]Matrice!$D$17:$O$18,2,FALSE)</f>
        <v>1</v>
      </c>
      <c r="L221" s="65">
        <f>HLOOKUP(L220,[1]Matrice!$D$19:$O$20,2,FALSE)</f>
        <v>1</v>
      </c>
      <c r="M221" s="65">
        <f>HLOOKUP(M220,[1]Matrice!$D$21:$O$22,2,FALSE)</f>
        <v>1</v>
      </c>
      <c r="N221" s="66"/>
      <c r="O221" s="66"/>
      <c r="P221" s="57">
        <f>C221*$C$2+D221*$D$2+E221*$E$2+F221*$F$2+G221*$G$2+H221*$H$2+I221*$I$2+K221*$K$2+L221*$L$2+M221*$M$2</f>
        <v>6.9375</v>
      </c>
    </row>
    <row r="222" spans="1:16" ht="110.25" customHeight="1" x14ac:dyDescent="0.25">
      <c r="A222" s="77" t="s">
        <v>227</v>
      </c>
      <c r="B222" s="61"/>
      <c r="C222" s="62" t="s">
        <v>3</v>
      </c>
      <c r="D222" s="62" t="s">
        <v>41</v>
      </c>
      <c r="E222" s="62" t="s">
        <v>44</v>
      </c>
      <c r="F222" s="62" t="s">
        <v>14</v>
      </c>
      <c r="G222" s="62" t="s">
        <v>15</v>
      </c>
      <c r="H222" s="62" t="s">
        <v>124</v>
      </c>
      <c r="I222" s="62" t="s">
        <v>22</v>
      </c>
      <c r="J222" s="62" t="s">
        <v>106</v>
      </c>
      <c r="K222" s="62" t="str">
        <f>VLOOKUP(J222,[1]Matrice!$U$15:$X$19,2,FALSE)</f>
        <v>B - RIPORTO/ARGILLE LIMOSE E LIMI ARGILLOSI</v>
      </c>
      <c r="L222" s="62" t="str">
        <f>VLOOKUP(J222,[1]Matrice!$U$15:$X$19,3,FALSE)</f>
        <v>INFLUENTE</v>
      </c>
      <c r="M222" s="62" t="str">
        <f>VLOOKUP(J222,[1]Matrice!$U$15:$X$19,4,FALSE)</f>
        <v>B - INFLUENTI</v>
      </c>
      <c r="N222" s="63"/>
      <c r="O222" s="63"/>
      <c r="P222" s="57"/>
    </row>
    <row r="223" spans="1:16" ht="26.25" x14ac:dyDescent="0.25">
      <c r="A223" s="78"/>
      <c r="B223" s="54" t="s">
        <v>95</v>
      </c>
      <c r="C223" s="65">
        <f>HLOOKUP(C222,[1]Matrice!$D$2:$O$3,2,FALSE)</f>
        <v>0.5</v>
      </c>
      <c r="D223" s="65">
        <f>HLOOKUP(D222,[1]Matrice!$D$4:$O$5,2,FALSE)*$D$2</f>
        <v>1</v>
      </c>
      <c r="E223" s="65">
        <f>HLOOKUP(E222,[1]Matrice!$D$6:$O$7,2,FALSE)</f>
        <v>0.75</v>
      </c>
      <c r="F223" s="65">
        <f>HLOOKUP(F222,[1]Matrice!$D$8:$O$9,2,FALSE)</f>
        <v>1</v>
      </c>
      <c r="G223" s="65">
        <f>HLOOKUP(G222,[1]Matrice!$D$10:$O$11,2,FALSE)</f>
        <v>0</v>
      </c>
      <c r="H223" s="65">
        <f>HLOOKUP(H222,[1]Matrice!$D$12:$O$14,2,FALSE)</f>
        <v>0.75</v>
      </c>
      <c r="I223" s="65">
        <f>HLOOKUP(I222,[1]Matrice!$D$15:$O$16,2,FALSE)</f>
        <v>0.5</v>
      </c>
      <c r="J223" s="65"/>
      <c r="K223" s="65">
        <f>HLOOKUP(K222,[1]Matrice!$D$17:$O$18,2,FALSE)</f>
        <v>1</v>
      </c>
      <c r="L223" s="65">
        <f>HLOOKUP(L222,[1]Matrice!$D$19:$O$20,2,FALSE)</f>
        <v>1</v>
      </c>
      <c r="M223" s="65">
        <f>HLOOKUP(M222,[1]Matrice!$D$21:$O$22,2,FALSE)</f>
        <v>1</v>
      </c>
      <c r="N223" s="66"/>
      <c r="O223" s="66"/>
      <c r="P223" s="57">
        <f>C223*$C$2+D223*$D$2+E223*$E$2+F223*$F$2+G223*$G$2+H223*$H$2+I223*$I$2+K223*$K$2+L223*$L$2+M223*$M$2</f>
        <v>7.9375</v>
      </c>
    </row>
    <row r="224" spans="1:16" ht="110.25" customHeight="1" x14ac:dyDescent="0.25">
      <c r="A224" s="77" t="s">
        <v>228</v>
      </c>
      <c r="B224" s="61"/>
      <c r="C224" s="62" t="s">
        <v>3</v>
      </c>
      <c r="D224" s="62" t="s">
        <v>41</v>
      </c>
      <c r="E224" s="62" t="s">
        <v>44</v>
      </c>
      <c r="F224" s="62" t="s">
        <v>14</v>
      </c>
      <c r="G224" s="62" t="s">
        <v>15</v>
      </c>
      <c r="H224" s="62" t="s">
        <v>124</v>
      </c>
      <c r="I224" s="62" t="s">
        <v>22</v>
      </c>
      <c r="J224" s="62" t="s">
        <v>106</v>
      </c>
      <c r="K224" s="62" t="str">
        <f>VLOOKUP(J224,[1]Matrice!$U$15:$X$19,2,FALSE)</f>
        <v>B - RIPORTO/ARGILLE LIMOSE E LIMI ARGILLOSI</v>
      </c>
      <c r="L224" s="62" t="str">
        <f>VLOOKUP(J224,[1]Matrice!$U$15:$X$19,3,FALSE)</f>
        <v>INFLUENTE</v>
      </c>
      <c r="M224" s="62" t="str">
        <f>VLOOKUP(J224,[1]Matrice!$U$15:$X$19,4,FALSE)</f>
        <v>B - INFLUENTI</v>
      </c>
      <c r="N224" s="63"/>
      <c r="O224" s="63"/>
      <c r="P224" s="57"/>
    </row>
    <row r="225" spans="1:16" ht="26.25" x14ac:dyDescent="0.25">
      <c r="A225" s="78"/>
      <c r="B225" s="54" t="s">
        <v>95</v>
      </c>
      <c r="C225" s="65">
        <f>HLOOKUP(C224,[1]Matrice!$D$2:$O$3,2,FALSE)</f>
        <v>0.5</v>
      </c>
      <c r="D225" s="65">
        <f>HLOOKUP(D224,[1]Matrice!$D$4:$O$5,2,FALSE)*$D$2</f>
        <v>1</v>
      </c>
      <c r="E225" s="65">
        <f>HLOOKUP(E224,[1]Matrice!$D$6:$O$7,2,FALSE)</f>
        <v>0.75</v>
      </c>
      <c r="F225" s="65">
        <f>HLOOKUP(F224,[1]Matrice!$D$8:$O$9,2,FALSE)</f>
        <v>1</v>
      </c>
      <c r="G225" s="65">
        <f>HLOOKUP(G224,[1]Matrice!$D$10:$O$11,2,FALSE)</f>
        <v>0</v>
      </c>
      <c r="H225" s="65">
        <f>HLOOKUP(H224,[1]Matrice!$D$12:$O$14,2,FALSE)</f>
        <v>0.75</v>
      </c>
      <c r="I225" s="65">
        <f>HLOOKUP(I224,[1]Matrice!$D$15:$O$16,2,FALSE)</f>
        <v>0.5</v>
      </c>
      <c r="J225" s="65"/>
      <c r="K225" s="65">
        <f>HLOOKUP(K224,[1]Matrice!$D$17:$O$18,2,FALSE)</f>
        <v>1</v>
      </c>
      <c r="L225" s="65">
        <f>HLOOKUP(L224,[1]Matrice!$D$19:$O$20,2,FALSE)</f>
        <v>1</v>
      </c>
      <c r="M225" s="65">
        <f>HLOOKUP(M224,[1]Matrice!$D$21:$O$22,2,FALSE)</f>
        <v>1</v>
      </c>
      <c r="N225" s="66"/>
      <c r="O225" s="66"/>
      <c r="P225" s="57">
        <f>C225*$C$2+D225*$D$2+E225*$E$2+F225*$F$2+G225*$G$2+H225*$H$2+I225*$I$2+K225*$K$2+L225*$L$2+M225*$M$2</f>
        <v>7.9375</v>
      </c>
    </row>
    <row r="226" spans="1:16" ht="110.25" customHeight="1" x14ac:dyDescent="0.25">
      <c r="A226" s="77" t="s">
        <v>229</v>
      </c>
      <c r="B226" s="61"/>
      <c r="C226" s="62" t="s">
        <v>3</v>
      </c>
      <c r="D226" s="62" t="s">
        <v>41</v>
      </c>
      <c r="E226" s="62" t="s">
        <v>44</v>
      </c>
      <c r="F226" s="62" t="s">
        <v>14</v>
      </c>
      <c r="G226" s="62" t="s">
        <v>15</v>
      </c>
      <c r="H226" s="62" t="s">
        <v>124</v>
      </c>
      <c r="I226" s="62" t="s">
        <v>22</v>
      </c>
      <c r="J226" s="62" t="s">
        <v>106</v>
      </c>
      <c r="K226" s="62" t="str">
        <f>VLOOKUP(J226,[1]Matrice!$U$15:$X$19,2,FALSE)</f>
        <v>B - RIPORTO/ARGILLE LIMOSE E LIMI ARGILLOSI</v>
      </c>
      <c r="L226" s="62" t="str">
        <f>VLOOKUP(J226,[1]Matrice!$U$15:$X$19,3,FALSE)</f>
        <v>INFLUENTE</v>
      </c>
      <c r="M226" s="62" t="str">
        <f>VLOOKUP(J226,[1]Matrice!$U$15:$X$19,4,FALSE)</f>
        <v>B - INFLUENTI</v>
      </c>
      <c r="N226" s="63"/>
      <c r="O226" s="63"/>
      <c r="P226" s="57"/>
    </row>
    <row r="227" spans="1:16" ht="26.25" x14ac:dyDescent="0.25">
      <c r="A227" s="78"/>
      <c r="B227" s="54" t="s">
        <v>95</v>
      </c>
      <c r="C227" s="65">
        <f>HLOOKUP(C226,[1]Matrice!$D$2:$O$3,2,FALSE)</f>
        <v>0.5</v>
      </c>
      <c r="D227" s="65">
        <f>HLOOKUP(D226,[1]Matrice!$D$4:$O$5,2,FALSE)*$D$2</f>
        <v>1</v>
      </c>
      <c r="E227" s="65">
        <f>HLOOKUP(E226,[1]Matrice!$D$6:$O$7,2,FALSE)</f>
        <v>0.75</v>
      </c>
      <c r="F227" s="65">
        <f>HLOOKUP(F226,[1]Matrice!$D$8:$O$9,2,FALSE)</f>
        <v>1</v>
      </c>
      <c r="G227" s="65">
        <f>HLOOKUP(G226,[1]Matrice!$D$10:$O$11,2,FALSE)</f>
        <v>0</v>
      </c>
      <c r="H227" s="65">
        <f>HLOOKUP(H226,[1]Matrice!$D$12:$O$14,2,FALSE)</f>
        <v>0.75</v>
      </c>
      <c r="I227" s="65">
        <f>HLOOKUP(I226,[1]Matrice!$D$15:$O$16,2,FALSE)</f>
        <v>0.5</v>
      </c>
      <c r="J227" s="65"/>
      <c r="K227" s="65">
        <f>HLOOKUP(K226,[1]Matrice!$D$17:$O$18,2,FALSE)</f>
        <v>1</v>
      </c>
      <c r="L227" s="65">
        <f>HLOOKUP(L226,[1]Matrice!$D$19:$O$20,2,FALSE)</f>
        <v>1</v>
      </c>
      <c r="M227" s="65">
        <f>HLOOKUP(M226,[1]Matrice!$D$21:$O$22,2,FALSE)</f>
        <v>1</v>
      </c>
      <c r="N227" s="66"/>
      <c r="O227" s="66"/>
      <c r="P227" s="57">
        <f>C227*$C$2+D227*$D$2+E227*$E$2+F227*$F$2+G227*$G$2+H227*$H$2+I227*$I$2+K227*$K$2+L227*$L$2+M227*$M$2</f>
        <v>7.9375</v>
      </c>
    </row>
    <row r="228" spans="1:16" ht="110.25" customHeight="1" x14ac:dyDescent="0.25">
      <c r="A228" s="77" t="s">
        <v>230</v>
      </c>
      <c r="B228" s="61"/>
      <c r="C228" s="62" t="s">
        <v>3</v>
      </c>
      <c r="D228" s="62" t="s">
        <v>41</v>
      </c>
      <c r="E228" s="62" t="s">
        <v>44</v>
      </c>
      <c r="F228" s="62" t="s">
        <v>14</v>
      </c>
      <c r="G228" s="62" t="s">
        <v>15</v>
      </c>
      <c r="H228" s="62" t="s">
        <v>124</v>
      </c>
      <c r="I228" s="62" t="s">
        <v>22</v>
      </c>
      <c r="J228" s="62" t="s">
        <v>106</v>
      </c>
      <c r="K228" s="62" t="str">
        <f>VLOOKUP(J228,[1]Matrice!$U$15:$X$19,2,FALSE)</f>
        <v>B - RIPORTO/ARGILLE LIMOSE E LIMI ARGILLOSI</v>
      </c>
      <c r="L228" s="62" t="str">
        <f>VLOOKUP(J228,[1]Matrice!$U$15:$X$19,3,FALSE)</f>
        <v>INFLUENTE</v>
      </c>
      <c r="M228" s="62" t="str">
        <f>VLOOKUP(J228,[1]Matrice!$U$15:$X$19,4,FALSE)</f>
        <v>B - INFLUENTI</v>
      </c>
      <c r="N228" s="63"/>
      <c r="O228" s="63"/>
      <c r="P228" s="57"/>
    </row>
    <row r="229" spans="1:16" ht="26.25" x14ac:dyDescent="0.25">
      <c r="A229" s="78"/>
      <c r="B229" s="54" t="s">
        <v>95</v>
      </c>
      <c r="C229" s="65">
        <f>HLOOKUP(C228,[1]Matrice!$D$2:$O$3,2,FALSE)</f>
        <v>0.5</v>
      </c>
      <c r="D229" s="65">
        <f>HLOOKUP(D228,[1]Matrice!$D$4:$O$5,2,FALSE)*$D$2</f>
        <v>1</v>
      </c>
      <c r="E229" s="65">
        <f>HLOOKUP(E228,[1]Matrice!$D$6:$O$7,2,FALSE)</f>
        <v>0.75</v>
      </c>
      <c r="F229" s="65">
        <f>HLOOKUP(F228,[1]Matrice!$D$8:$O$9,2,FALSE)</f>
        <v>1</v>
      </c>
      <c r="G229" s="65">
        <f>HLOOKUP(G228,[1]Matrice!$D$10:$O$11,2,FALSE)</f>
        <v>0</v>
      </c>
      <c r="H229" s="65">
        <f>HLOOKUP(H228,[1]Matrice!$D$12:$O$14,2,FALSE)</f>
        <v>0.75</v>
      </c>
      <c r="I229" s="65">
        <f>HLOOKUP(I228,[1]Matrice!$D$15:$O$16,2,FALSE)</f>
        <v>0.5</v>
      </c>
      <c r="J229" s="65"/>
      <c r="K229" s="65">
        <f>HLOOKUP(K228,[1]Matrice!$D$17:$O$18,2,FALSE)</f>
        <v>1</v>
      </c>
      <c r="L229" s="65">
        <f>HLOOKUP(L228,[1]Matrice!$D$19:$O$20,2,FALSE)</f>
        <v>1</v>
      </c>
      <c r="M229" s="65">
        <f>HLOOKUP(M228,[1]Matrice!$D$21:$O$22,2,FALSE)</f>
        <v>1</v>
      </c>
      <c r="N229" s="66"/>
      <c r="O229" s="66"/>
      <c r="P229" s="57">
        <f>C229*$C$2+D229*$D$2+E229*$E$2+F229*$F$2+G229*$G$2+H229*$H$2+I229*$I$2+K229*$K$2+L229*$L$2+M229*$M$2</f>
        <v>7.9375</v>
      </c>
    </row>
    <row r="230" spans="1:16" ht="157.5" customHeight="1" x14ac:dyDescent="0.25">
      <c r="A230" s="77" t="s">
        <v>231</v>
      </c>
      <c r="B230" s="61"/>
      <c r="C230" s="62" t="s">
        <v>3</v>
      </c>
      <c r="D230" s="62" t="s">
        <v>7</v>
      </c>
      <c r="E230" s="62" t="s">
        <v>42</v>
      </c>
      <c r="F230" s="62" t="s">
        <v>13</v>
      </c>
      <c r="G230" s="62" t="s">
        <v>15</v>
      </c>
      <c r="H230" s="62" t="s">
        <v>92</v>
      </c>
      <c r="I230" s="62" t="s">
        <v>22</v>
      </c>
      <c r="J230" s="62" t="s">
        <v>106</v>
      </c>
      <c r="K230" s="62" t="s">
        <v>141</v>
      </c>
      <c r="L230" s="62" t="s">
        <v>31</v>
      </c>
      <c r="M230" s="62" t="s">
        <v>209</v>
      </c>
      <c r="N230" s="63"/>
      <c r="O230" s="63"/>
      <c r="P230" s="57"/>
    </row>
    <row r="231" spans="1:16" ht="26.25" x14ac:dyDescent="0.25">
      <c r="A231" s="78"/>
      <c r="B231" s="54" t="s">
        <v>95</v>
      </c>
      <c r="C231" s="65">
        <f>HLOOKUP(C230,[1]Matrice!$D$2:$O$3,2,FALSE)</f>
        <v>0.5</v>
      </c>
      <c r="D231" s="65">
        <f>HLOOKUP(D230,[1]Matrice!$D$4:$O$5,2,FALSE)*$D$2</f>
        <v>0.25</v>
      </c>
      <c r="E231" s="65">
        <f>HLOOKUP(E230,[1]Matrice!$D$6:$O$7,2,FALSE)</f>
        <v>0.25</v>
      </c>
      <c r="F231" s="65">
        <f>HLOOKUP(F230,[1]Matrice!$D$8:$O$9,2,FALSE)</f>
        <v>0.75</v>
      </c>
      <c r="G231" s="65">
        <f>HLOOKUP(G230,[1]Matrice!$D$10:$O$11,2,FALSE)</f>
        <v>0</v>
      </c>
      <c r="H231" s="65">
        <f>HLOOKUP(H230,[1]Matrice!$D$12:$O$14,2,FALSE)</f>
        <v>0.25</v>
      </c>
      <c r="I231" s="65">
        <f>HLOOKUP(I230,[1]Matrice!$D$15:$O$16,2,FALSE)</f>
        <v>0.5</v>
      </c>
      <c r="J231" s="65"/>
      <c r="K231" s="65">
        <f>HLOOKUP(K230,[1]Matrice!$D$17:$O$18,2,FALSE)</f>
        <v>0.75</v>
      </c>
      <c r="L231" s="65">
        <f>HLOOKUP(L230,[1]Matrice!$D$19:$O$20,2,FALSE)</f>
        <v>1</v>
      </c>
      <c r="M231" s="65">
        <f>HLOOKUP(M230,[1]Matrice!$D$21:$O$22,2,FALSE)</f>
        <v>1</v>
      </c>
      <c r="N231" s="66"/>
      <c r="O231" s="66"/>
      <c r="P231" s="57">
        <f>C231*$C$2+D231*$D$2+E231*$E$2+F231*$F$2+G231*$G$2+H231*$H$2+I231*$I$2+K231*$K$2+L231*$L$2+M231*$M$2</f>
        <v>5.375</v>
      </c>
    </row>
    <row r="232" spans="1:16" ht="110.25" customHeight="1" x14ac:dyDescent="0.25">
      <c r="A232" s="77" t="s">
        <v>232</v>
      </c>
      <c r="B232" s="61"/>
      <c r="C232" s="62" t="s">
        <v>3</v>
      </c>
      <c r="D232" s="62" t="s">
        <v>7</v>
      </c>
      <c r="E232" s="62" t="s">
        <v>9</v>
      </c>
      <c r="F232" s="62" t="s">
        <v>14</v>
      </c>
      <c r="G232" s="62" t="s">
        <v>15</v>
      </c>
      <c r="H232" s="62" t="s">
        <v>92</v>
      </c>
      <c r="I232" s="62" t="s">
        <v>22</v>
      </c>
      <c r="J232" s="62" t="s">
        <v>106</v>
      </c>
      <c r="K232" s="62" t="str">
        <f>VLOOKUP(J232,[1]Matrice!$U$15:$X$19,2,FALSE)</f>
        <v>B - RIPORTO/ARGILLE LIMOSE E LIMI ARGILLOSI</v>
      </c>
      <c r="L232" s="62" t="str">
        <f>VLOOKUP(J232,[1]Matrice!$U$15:$X$19,3,FALSE)</f>
        <v>INFLUENTE</v>
      </c>
      <c r="M232" s="62" t="str">
        <f>VLOOKUP(J232,[1]Matrice!$U$15:$X$19,4,FALSE)</f>
        <v>B - INFLUENTI</v>
      </c>
      <c r="N232" s="63"/>
      <c r="O232" s="63"/>
      <c r="P232" s="57"/>
    </row>
    <row r="233" spans="1:16" ht="26.25" x14ac:dyDescent="0.25">
      <c r="A233" s="78"/>
      <c r="B233" s="54" t="s">
        <v>95</v>
      </c>
      <c r="C233" s="65">
        <f>HLOOKUP(C232,[1]Matrice!$D$2:$O$3,2,FALSE)</f>
        <v>0.5</v>
      </c>
      <c r="D233" s="65">
        <f>HLOOKUP(D232,[1]Matrice!$D$4:$O$5,2,FALSE)*$D$2</f>
        <v>0.25</v>
      </c>
      <c r="E233" s="65">
        <f>HLOOKUP(E232,[1]Matrice!$D$6:$O$7,2,FALSE)</f>
        <v>1</v>
      </c>
      <c r="F233" s="65">
        <f>HLOOKUP(F232,[1]Matrice!$D$8:$O$9,2,FALSE)</f>
        <v>1</v>
      </c>
      <c r="G233" s="65">
        <f>HLOOKUP(G232,[1]Matrice!$D$10:$O$11,2,FALSE)</f>
        <v>0</v>
      </c>
      <c r="H233" s="65">
        <f>HLOOKUP(H232,[1]Matrice!$D$12:$O$14,2,FALSE)</f>
        <v>0.25</v>
      </c>
      <c r="I233" s="65">
        <f>HLOOKUP(I232,[1]Matrice!$D$15:$O$16,2,FALSE)</f>
        <v>0.5</v>
      </c>
      <c r="J233" s="65"/>
      <c r="K233" s="65">
        <f>HLOOKUP(K232,[1]Matrice!$D$17:$O$18,2,FALSE)</f>
        <v>1</v>
      </c>
      <c r="L233" s="65">
        <f>HLOOKUP(L232,[1]Matrice!$D$19:$O$20,2,FALSE)</f>
        <v>1</v>
      </c>
      <c r="M233" s="65">
        <f>HLOOKUP(M232,[1]Matrice!$D$21:$O$22,2,FALSE)</f>
        <v>1</v>
      </c>
      <c r="N233" s="66"/>
      <c r="O233" s="66"/>
      <c r="P233" s="57">
        <f>C233*$C$2+D233*$D$2+E233*$E$2+F233*$F$2+G233*$G$2+H233*$H$2+I233*$I$2+K233*$K$2+L233*$L$2+M233*$M$2</f>
        <v>6.4375</v>
      </c>
    </row>
    <row r="234" spans="1:16" ht="110.25" customHeight="1" x14ac:dyDescent="0.25">
      <c r="A234" s="77" t="s">
        <v>233</v>
      </c>
      <c r="B234" s="61"/>
      <c r="C234" s="62" t="s">
        <v>3</v>
      </c>
      <c r="D234" s="62" t="s">
        <v>7</v>
      </c>
      <c r="E234" s="62" t="s">
        <v>9</v>
      </c>
      <c r="F234" s="62" t="s">
        <v>14</v>
      </c>
      <c r="G234" s="62" t="s">
        <v>15</v>
      </c>
      <c r="H234" s="62" t="s">
        <v>92</v>
      </c>
      <c r="I234" s="62" t="s">
        <v>22</v>
      </c>
      <c r="J234" s="62" t="s">
        <v>106</v>
      </c>
      <c r="K234" s="62" t="str">
        <f>VLOOKUP(J234,[1]Matrice!$U$15:$X$19,2,FALSE)</f>
        <v>B - RIPORTO/ARGILLE LIMOSE E LIMI ARGILLOSI</v>
      </c>
      <c r="L234" s="62" t="str">
        <f>VLOOKUP(J234,[1]Matrice!$U$15:$X$19,3,FALSE)</f>
        <v>INFLUENTE</v>
      </c>
      <c r="M234" s="62" t="str">
        <f>VLOOKUP(J234,[1]Matrice!$U$15:$X$19,4,FALSE)</f>
        <v>B - INFLUENTI</v>
      </c>
      <c r="N234" s="63"/>
      <c r="O234" s="63"/>
      <c r="P234" s="57"/>
    </row>
    <row r="235" spans="1:16" ht="26.25" x14ac:dyDescent="0.25">
      <c r="A235" s="78"/>
      <c r="B235" s="54" t="s">
        <v>95</v>
      </c>
      <c r="C235" s="65">
        <f>HLOOKUP(C234,[1]Matrice!$D$2:$O$3,2,FALSE)</f>
        <v>0.5</v>
      </c>
      <c r="D235" s="65">
        <f>HLOOKUP(D234,[1]Matrice!$D$4:$O$5,2,FALSE)*$D$2</f>
        <v>0.25</v>
      </c>
      <c r="E235" s="65">
        <f>HLOOKUP(E234,[1]Matrice!$D$6:$O$7,2,FALSE)</f>
        <v>1</v>
      </c>
      <c r="F235" s="65">
        <f>HLOOKUP(F234,[1]Matrice!$D$8:$O$9,2,FALSE)</f>
        <v>1</v>
      </c>
      <c r="G235" s="65">
        <f>HLOOKUP(G234,[1]Matrice!$D$10:$O$11,2,FALSE)</f>
        <v>0</v>
      </c>
      <c r="H235" s="65">
        <f>HLOOKUP(H234,[1]Matrice!$D$12:$O$14,2,FALSE)</f>
        <v>0.25</v>
      </c>
      <c r="I235" s="65">
        <f>HLOOKUP(I234,[1]Matrice!$D$15:$O$16,2,FALSE)</f>
        <v>0.5</v>
      </c>
      <c r="J235" s="65"/>
      <c r="K235" s="65">
        <f>HLOOKUP(K234,[1]Matrice!$D$17:$O$18,2,FALSE)</f>
        <v>1</v>
      </c>
      <c r="L235" s="65">
        <f>HLOOKUP(L234,[1]Matrice!$D$19:$O$20,2,FALSE)</f>
        <v>1</v>
      </c>
      <c r="M235" s="65">
        <f>HLOOKUP(M234,[1]Matrice!$D$21:$O$22,2,FALSE)</f>
        <v>1</v>
      </c>
      <c r="N235" s="66"/>
      <c r="O235" s="66"/>
      <c r="P235" s="57">
        <f>C235*$C$2+D235*$D$2+E235*$E$2+F235*$F$2+G235*$G$2+H235*$H$2+I235*$I$2+K235*$K$2+L235*$L$2+M235*$M$2</f>
        <v>6.4375</v>
      </c>
    </row>
    <row r="236" spans="1:16" ht="110.25" customHeight="1" x14ac:dyDescent="0.25">
      <c r="A236" s="77" t="s">
        <v>234</v>
      </c>
      <c r="B236" s="61"/>
      <c r="C236" s="62" t="s">
        <v>3</v>
      </c>
      <c r="D236" s="62" t="s">
        <v>7</v>
      </c>
      <c r="E236" s="62" t="s">
        <v>9</v>
      </c>
      <c r="F236" s="62" t="s">
        <v>14</v>
      </c>
      <c r="G236" s="62" t="s">
        <v>15</v>
      </c>
      <c r="H236" s="62" t="s">
        <v>92</v>
      </c>
      <c r="I236" s="62" t="s">
        <v>22</v>
      </c>
      <c r="J236" s="62" t="s">
        <v>106</v>
      </c>
      <c r="K236" s="62" t="str">
        <f>VLOOKUP(J236,[1]Matrice!$U$15:$X$19,2,FALSE)</f>
        <v>B - RIPORTO/ARGILLE LIMOSE E LIMI ARGILLOSI</v>
      </c>
      <c r="L236" s="62" t="str">
        <f>VLOOKUP(J236,[1]Matrice!$U$15:$X$19,3,FALSE)</f>
        <v>INFLUENTE</v>
      </c>
      <c r="M236" s="62" t="str">
        <f>VLOOKUP(J236,[1]Matrice!$U$15:$X$19,4,FALSE)</f>
        <v>B - INFLUENTI</v>
      </c>
      <c r="N236" s="63"/>
      <c r="O236" s="63"/>
      <c r="P236" s="57"/>
    </row>
    <row r="237" spans="1:16" ht="26.25" x14ac:dyDescent="0.25">
      <c r="A237" s="78"/>
      <c r="B237" s="54" t="s">
        <v>95</v>
      </c>
      <c r="C237" s="65">
        <f>HLOOKUP(C236,[1]Matrice!$D$2:$O$3,2,FALSE)</f>
        <v>0.5</v>
      </c>
      <c r="D237" s="65">
        <f>HLOOKUP(D236,[1]Matrice!$D$4:$O$5,2,FALSE)*$D$2</f>
        <v>0.25</v>
      </c>
      <c r="E237" s="65">
        <f>HLOOKUP(E236,[1]Matrice!$D$6:$O$7,2,FALSE)</f>
        <v>1</v>
      </c>
      <c r="F237" s="65">
        <f>HLOOKUP(F236,[1]Matrice!$D$8:$O$9,2,FALSE)</f>
        <v>1</v>
      </c>
      <c r="G237" s="65">
        <f>HLOOKUP(G236,[1]Matrice!$D$10:$O$11,2,FALSE)</f>
        <v>0</v>
      </c>
      <c r="H237" s="65">
        <f>HLOOKUP(H236,[1]Matrice!$D$12:$O$14,2,FALSE)</f>
        <v>0.25</v>
      </c>
      <c r="I237" s="65">
        <f>HLOOKUP(I236,[1]Matrice!$D$15:$O$16,2,FALSE)</f>
        <v>0.5</v>
      </c>
      <c r="J237" s="65"/>
      <c r="K237" s="65">
        <f>HLOOKUP(K236,[1]Matrice!$D$17:$O$18,2,FALSE)</f>
        <v>1</v>
      </c>
      <c r="L237" s="65">
        <f>HLOOKUP(L236,[1]Matrice!$D$19:$O$20,2,FALSE)</f>
        <v>1</v>
      </c>
      <c r="M237" s="65">
        <f>HLOOKUP(M236,[1]Matrice!$D$21:$O$22,2,FALSE)</f>
        <v>1</v>
      </c>
      <c r="N237" s="66"/>
      <c r="O237" s="66"/>
      <c r="P237" s="57">
        <f>C237*$C$2+D237*$D$2+E237*$E$2+F237*$F$2+G237*$G$2+H237*$H$2+I237*$I$2+K237*$K$2+L237*$L$2+M237*$M$2</f>
        <v>6.4375</v>
      </c>
    </row>
    <row r="238" spans="1:16" s="97" customFormat="1" ht="110.25" customHeight="1" x14ac:dyDescent="0.25">
      <c r="A238" s="77" t="s">
        <v>235</v>
      </c>
      <c r="B238" s="93"/>
      <c r="C238" s="94" t="s">
        <v>4</v>
      </c>
      <c r="D238" s="94" t="s">
        <v>41</v>
      </c>
      <c r="E238" s="94" t="s">
        <v>42</v>
      </c>
      <c r="F238" s="94" t="s">
        <v>110</v>
      </c>
      <c r="G238" s="94" t="s">
        <v>15</v>
      </c>
      <c r="H238" s="94" t="s">
        <v>92</v>
      </c>
      <c r="I238" s="94" t="s">
        <v>22</v>
      </c>
      <c r="J238" s="94" t="s">
        <v>106</v>
      </c>
      <c r="K238" s="94" t="s">
        <v>169</v>
      </c>
      <c r="L238" s="94" t="s">
        <v>51</v>
      </c>
      <c r="M238" s="94" t="s">
        <v>142</v>
      </c>
      <c r="N238" s="95"/>
      <c r="O238" s="95"/>
      <c r="P238" s="96"/>
    </row>
    <row r="239" spans="1:16" ht="26.25" x14ac:dyDescent="0.25">
      <c r="A239" s="78"/>
      <c r="B239" s="54" t="s">
        <v>95</v>
      </c>
      <c r="C239" s="65">
        <f>HLOOKUP(C238,[1]Matrice!$D$2:$O$3,2,FALSE)</f>
        <v>0.75</v>
      </c>
      <c r="D239" s="65">
        <f>HLOOKUP(D238,[1]Matrice!$D$4:$O$5,2,FALSE)*$D$2</f>
        <v>1</v>
      </c>
      <c r="E239" s="65">
        <f>HLOOKUP(E238,[1]Matrice!$D$6:$O$7,2,FALSE)</f>
        <v>0.25</v>
      </c>
      <c r="F239" s="65">
        <f>HLOOKUP(F238,[1]Matrice!$D$8:$O$9,2,FALSE)</f>
        <v>0.25</v>
      </c>
      <c r="G239" s="65">
        <f>HLOOKUP(G238,[1]Matrice!$D$10:$O$11,2,FALSE)</f>
        <v>0</v>
      </c>
      <c r="H239" s="65">
        <f>HLOOKUP(H238,[1]Matrice!$D$12:$O$14,2,FALSE)</f>
        <v>0.25</v>
      </c>
      <c r="I239" s="65">
        <f>HLOOKUP(I238,[1]Matrice!$D$15:$O$16,2,FALSE)</f>
        <v>0.5</v>
      </c>
      <c r="J239" s="65"/>
      <c r="K239" s="65">
        <f>HLOOKUP(K238,[1]Matrice!$D$17:$O$18,2,FALSE)</f>
        <v>0.25</v>
      </c>
      <c r="L239" s="65">
        <f>HLOOKUP(L238,[1]Matrice!$D$19:$O$20,2,FALSE)</f>
        <v>0.25</v>
      </c>
      <c r="M239" s="65">
        <f>HLOOKUP(M238,[1]Matrice!$D$21:$O$22,2,FALSE)</f>
        <v>0.25</v>
      </c>
      <c r="N239" s="66"/>
      <c r="O239" s="66"/>
      <c r="P239" s="57">
        <f>C239*$C$2+D239*$D$2+E239*$E$2+F239*$F$2+G239*$G$2+H239*$H$2+I239*$I$2+K239*$K$2+L239*$L$2+M239*$M$2</f>
        <v>3.375</v>
      </c>
    </row>
    <row r="240" spans="1:16" ht="110.25" customHeight="1" x14ac:dyDescent="0.25">
      <c r="A240" s="77" t="s">
        <v>236</v>
      </c>
      <c r="B240" s="61"/>
      <c r="C240" s="62" t="s">
        <v>3</v>
      </c>
      <c r="D240" s="62" t="s">
        <v>7</v>
      </c>
      <c r="E240" s="62" t="s">
        <v>9</v>
      </c>
      <c r="F240" s="62" t="s">
        <v>14</v>
      </c>
      <c r="G240" s="62" t="s">
        <v>15</v>
      </c>
      <c r="H240" s="62" t="s">
        <v>92</v>
      </c>
      <c r="I240" s="62" t="s">
        <v>22</v>
      </c>
      <c r="J240" s="62" t="s">
        <v>106</v>
      </c>
      <c r="K240" s="62" t="str">
        <f>VLOOKUP(J240,[1]Matrice!$U$15:$X$19,2,FALSE)</f>
        <v>B - RIPORTO/ARGILLE LIMOSE E LIMI ARGILLOSI</v>
      </c>
      <c r="L240" s="62" t="str">
        <f>VLOOKUP(J240,[1]Matrice!$U$15:$X$19,3,FALSE)</f>
        <v>INFLUENTE</v>
      </c>
      <c r="M240" s="62" t="str">
        <f>VLOOKUP(J240,[1]Matrice!$U$15:$X$19,4,FALSE)</f>
        <v>B - INFLUENTI</v>
      </c>
      <c r="N240" s="63"/>
      <c r="O240" s="63"/>
      <c r="P240" s="57"/>
    </row>
    <row r="241" spans="1:16" ht="26.25" x14ac:dyDescent="0.25">
      <c r="A241" s="78"/>
      <c r="B241" s="54" t="s">
        <v>95</v>
      </c>
      <c r="C241" s="65">
        <f>HLOOKUP(C240,[1]Matrice!$D$2:$O$3,2,FALSE)</f>
        <v>0.5</v>
      </c>
      <c r="D241" s="65">
        <f>HLOOKUP(D240,[1]Matrice!$D$4:$O$5,2,FALSE)*$D$2</f>
        <v>0.25</v>
      </c>
      <c r="E241" s="65">
        <f>HLOOKUP(E240,[1]Matrice!$D$6:$O$7,2,FALSE)</f>
        <v>1</v>
      </c>
      <c r="F241" s="65">
        <f>HLOOKUP(F240,[1]Matrice!$D$8:$O$9,2,FALSE)</f>
        <v>1</v>
      </c>
      <c r="G241" s="65">
        <f>HLOOKUP(G240,[1]Matrice!$D$10:$O$11,2,FALSE)</f>
        <v>0</v>
      </c>
      <c r="H241" s="65">
        <f>HLOOKUP(H240,[1]Matrice!$D$12:$O$14,2,FALSE)</f>
        <v>0.25</v>
      </c>
      <c r="I241" s="65">
        <f>HLOOKUP(I240,[1]Matrice!$D$15:$O$16,2,FALSE)</f>
        <v>0.5</v>
      </c>
      <c r="J241" s="65"/>
      <c r="K241" s="65">
        <f>HLOOKUP(K240,[1]Matrice!$D$17:$O$18,2,FALSE)</f>
        <v>1</v>
      </c>
      <c r="L241" s="65">
        <f>HLOOKUP(L240,[1]Matrice!$D$19:$O$20,2,FALSE)</f>
        <v>1</v>
      </c>
      <c r="M241" s="65">
        <f>HLOOKUP(M240,[1]Matrice!$D$21:$O$22,2,FALSE)</f>
        <v>1</v>
      </c>
      <c r="N241" s="66"/>
      <c r="O241" s="66"/>
      <c r="P241" s="57">
        <f>C241*$C$2+D241*$D$2+E241*$E$2+F241*$F$2+G241*$G$2+H241*$H$2+I241*$I$2+K241*$K$2+L241*$L$2+M241*$M$2</f>
        <v>6.4375</v>
      </c>
    </row>
    <row r="242" spans="1:16" ht="110.25" customHeight="1" x14ac:dyDescent="0.25">
      <c r="A242" s="77" t="s">
        <v>237</v>
      </c>
      <c r="B242" s="61"/>
      <c r="C242" s="62" t="s">
        <v>3</v>
      </c>
      <c r="D242" s="62" t="s">
        <v>7</v>
      </c>
      <c r="E242" s="62" t="s">
        <v>9</v>
      </c>
      <c r="F242" s="62" t="s">
        <v>14</v>
      </c>
      <c r="G242" s="62" t="s">
        <v>15</v>
      </c>
      <c r="H242" s="62" t="s">
        <v>92</v>
      </c>
      <c r="I242" s="62" t="s">
        <v>22</v>
      </c>
      <c r="J242" s="62" t="s">
        <v>106</v>
      </c>
      <c r="K242" s="62" t="str">
        <f>VLOOKUP(J242,[1]Matrice!$U$15:$X$19,2,FALSE)</f>
        <v>B - RIPORTO/ARGILLE LIMOSE E LIMI ARGILLOSI</v>
      </c>
      <c r="L242" s="62" t="str">
        <f>VLOOKUP(J242,[1]Matrice!$U$15:$X$19,3,FALSE)</f>
        <v>INFLUENTE</v>
      </c>
      <c r="M242" s="62" t="str">
        <f>VLOOKUP(J242,[1]Matrice!$U$15:$X$19,4,FALSE)</f>
        <v>B - INFLUENTI</v>
      </c>
      <c r="N242" s="63"/>
      <c r="O242" s="63"/>
      <c r="P242" s="57"/>
    </row>
    <row r="243" spans="1:16" ht="26.25" x14ac:dyDescent="0.25">
      <c r="A243" s="78"/>
      <c r="B243" s="54" t="s">
        <v>95</v>
      </c>
      <c r="C243" s="65">
        <f>HLOOKUP(C242,[1]Matrice!$D$2:$O$3,2,FALSE)</f>
        <v>0.5</v>
      </c>
      <c r="D243" s="65">
        <f>HLOOKUP(D242,[1]Matrice!$D$4:$O$5,2,FALSE)*$D$2</f>
        <v>0.25</v>
      </c>
      <c r="E243" s="65">
        <f>HLOOKUP(E242,[1]Matrice!$D$6:$O$7,2,FALSE)</f>
        <v>1</v>
      </c>
      <c r="F243" s="65">
        <f>HLOOKUP(F242,[1]Matrice!$D$8:$O$9,2,FALSE)</f>
        <v>1</v>
      </c>
      <c r="G243" s="65">
        <f>HLOOKUP(G242,[1]Matrice!$D$10:$O$11,2,FALSE)</f>
        <v>0</v>
      </c>
      <c r="H243" s="65">
        <f>HLOOKUP(H242,[1]Matrice!$D$12:$O$14,2,FALSE)</f>
        <v>0.25</v>
      </c>
      <c r="I243" s="65">
        <f>HLOOKUP(I242,[1]Matrice!$D$15:$O$16,2,FALSE)</f>
        <v>0.5</v>
      </c>
      <c r="J243" s="65"/>
      <c r="K243" s="65">
        <f>HLOOKUP(K242,[1]Matrice!$D$17:$O$18,2,FALSE)</f>
        <v>1</v>
      </c>
      <c r="L243" s="65">
        <f>HLOOKUP(L242,[1]Matrice!$D$19:$O$20,2,FALSE)</f>
        <v>1</v>
      </c>
      <c r="M243" s="65">
        <f>HLOOKUP(M242,[1]Matrice!$D$21:$O$22,2,FALSE)</f>
        <v>1</v>
      </c>
      <c r="N243" s="66"/>
      <c r="O243" s="66"/>
      <c r="P243" s="57">
        <f>C243*$C$2+D243*$D$2+E243*$E$2+F243*$F$2+G243*$G$2+H243*$H$2+I243*$I$2+K243*$K$2+L243*$L$2+M243*$M$2</f>
        <v>6.4375</v>
      </c>
    </row>
    <row r="244" spans="1:16" ht="110.25" customHeight="1" x14ac:dyDescent="0.25">
      <c r="A244" s="77" t="s">
        <v>238</v>
      </c>
      <c r="B244" s="61"/>
      <c r="C244" s="62" t="s">
        <v>3</v>
      </c>
      <c r="D244" s="62" t="s">
        <v>41</v>
      </c>
      <c r="E244" s="62" t="s">
        <v>9</v>
      </c>
      <c r="F244" s="62" t="s">
        <v>13</v>
      </c>
      <c r="G244" s="62" t="s">
        <v>15</v>
      </c>
      <c r="H244" s="62" t="s">
        <v>92</v>
      </c>
      <c r="I244" s="62" t="s">
        <v>22</v>
      </c>
      <c r="J244" s="62" t="s">
        <v>106</v>
      </c>
      <c r="K244" s="62" t="str">
        <f>VLOOKUP(J244,[1]Matrice!$U$15:$X$19,2,FALSE)</f>
        <v>B - RIPORTO/ARGILLE LIMOSE E LIMI ARGILLOSI</v>
      </c>
      <c r="L244" s="62" t="str">
        <f>VLOOKUP(J244,[1]Matrice!$U$15:$X$19,3,FALSE)</f>
        <v>INFLUENTE</v>
      </c>
      <c r="M244" s="62" t="str">
        <f>VLOOKUP(J244,[1]Matrice!$U$15:$X$19,4,FALSE)</f>
        <v>B - INFLUENTI</v>
      </c>
      <c r="N244" s="63"/>
      <c r="O244" s="63"/>
      <c r="P244" s="57"/>
    </row>
    <row r="245" spans="1:16" ht="26.25" x14ac:dyDescent="0.25">
      <c r="A245" s="78"/>
      <c r="B245" s="54" t="s">
        <v>95</v>
      </c>
      <c r="C245" s="65">
        <f>HLOOKUP(C244,[1]Matrice!$D$2:$O$3,2,FALSE)</f>
        <v>0.5</v>
      </c>
      <c r="D245" s="65">
        <f>HLOOKUP(D244,[1]Matrice!$D$4:$O$5,2,FALSE)*$D$2</f>
        <v>1</v>
      </c>
      <c r="E245" s="65">
        <f>HLOOKUP(E244,[1]Matrice!$D$6:$O$7,2,FALSE)</f>
        <v>1</v>
      </c>
      <c r="F245" s="65">
        <f>HLOOKUP(F244,[1]Matrice!$D$8:$O$9,2,FALSE)</f>
        <v>0.75</v>
      </c>
      <c r="G245" s="65">
        <f>HLOOKUP(G244,[1]Matrice!$D$10:$O$11,2,FALSE)</f>
        <v>0</v>
      </c>
      <c r="H245" s="65">
        <f>HLOOKUP(H244,[1]Matrice!$D$12:$O$14,2,FALSE)</f>
        <v>0.25</v>
      </c>
      <c r="I245" s="65">
        <f>HLOOKUP(I244,[1]Matrice!$D$15:$O$16,2,FALSE)</f>
        <v>0.5</v>
      </c>
      <c r="J245" s="65"/>
      <c r="K245" s="65">
        <f>HLOOKUP(K244,[1]Matrice!$D$17:$O$18,2,FALSE)</f>
        <v>1</v>
      </c>
      <c r="L245" s="65">
        <f>HLOOKUP(L244,[1]Matrice!$D$19:$O$20,2,FALSE)</f>
        <v>1</v>
      </c>
      <c r="M245" s="65">
        <f>HLOOKUP(M244,[1]Matrice!$D$21:$O$22,2,FALSE)</f>
        <v>1</v>
      </c>
      <c r="N245" s="66"/>
      <c r="O245" s="66"/>
      <c r="P245" s="57">
        <f>C245*$C$2+D245*$D$2+E245*$E$2+F245*$F$2+G245*$G$2+H245*$H$2+I245*$I$2+K245*$K$2+L245*$L$2+M245*$M$2</f>
        <v>6.75</v>
      </c>
    </row>
    <row r="246" spans="1:16" ht="110.25" customHeight="1" x14ac:dyDescent="0.25">
      <c r="A246" s="77" t="s">
        <v>239</v>
      </c>
      <c r="B246" s="61"/>
      <c r="C246" s="62" t="s">
        <v>3</v>
      </c>
      <c r="D246" s="62" t="s">
        <v>7</v>
      </c>
      <c r="E246" s="62" t="s">
        <v>9</v>
      </c>
      <c r="F246" s="62" t="s">
        <v>14</v>
      </c>
      <c r="G246" s="62" t="s">
        <v>15</v>
      </c>
      <c r="H246" s="62" t="s">
        <v>92</v>
      </c>
      <c r="I246" s="62" t="s">
        <v>22</v>
      </c>
      <c r="J246" s="62" t="s">
        <v>106</v>
      </c>
      <c r="K246" s="62" t="str">
        <f>VLOOKUP(J246,[1]Matrice!$U$15:$X$19,2,FALSE)</f>
        <v>B - RIPORTO/ARGILLE LIMOSE E LIMI ARGILLOSI</v>
      </c>
      <c r="L246" s="62" t="str">
        <f>VLOOKUP(J246,[1]Matrice!$U$15:$X$19,3,FALSE)</f>
        <v>INFLUENTE</v>
      </c>
      <c r="M246" s="62" t="str">
        <f>VLOOKUP(J246,[1]Matrice!$U$15:$X$19,4,FALSE)</f>
        <v>B - INFLUENTI</v>
      </c>
      <c r="N246" s="63"/>
      <c r="O246" s="63"/>
      <c r="P246" s="57"/>
    </row>
    <row r="247" spans="1:16" ht="26.25" x14ac:dyDescent="0.25">
      <c r="A247" s="78"/>
      <c r="B247" s="54" t="s">
        <v>95</v>
      </c>
      <c r="C247" s="65">
        <f>HLOOKUP(C246,[1]Matrice!$D$2:$O$3,2,FALSE)</f>
        <v>0.5</v>
      </c>
      <c r="D247" s="65">
        <f>HLOOKUP(D246,[1]Matrice!$D$4:$O$5,2,FALSE)*$D$2</f>
        <v>0.25</v>
      </c>
      <c r="E247" s="65">
        <f>HLOOKUP(E246,[1]Matrice!$D$6:$O$7,2,FALSE)</f>
        <v>1</v>
      </c>
      <c r="F247" s="65">
        <f>HLOOKUP(F246,[1]Matrice!$D$8:$O$9,2,FALSE)</f>
        <v>1</v>
      </c>
      <c r="G247" s="65">
        <f>HLOOKUP(G246,[1]Matrice!$D$10:$O$11,2,FALSE)</f>
        <v>0</v>
      </c>
      <c r="H247" s="65">
        <f>HLOOKUP(H246,[1]Matrice!$D$12:$O$14,2,FALSE)</f>
        <v>0.25</v>
      </c>
      <c r="I247" s="65">
        <f>HLOOKUP(I246,[1]Matrice!$D$15:$O$16,2,FALSE)</f>
        <v>0.5</v>
      </c>
      <c r="J247" s="65"/>
      <c r="K247" s="65">
        <f>HLOOKUP(K246,[1]Matrice!$D$17:$O$18,2,FALSE)</f>
        <v>1</v>
      </c>
      <c r="L247" s="65">
        <f>HLOOKUP(L246,[1]Matrice!$D$19:$O$20,2,FALSE)</f>
        <v>1</v>
      </c>
      <c r="M247" s="65">
        <f>HLOOKUP(M246,[1]Matrice!$D$21:$O$22,2,FALSE)</f>
        <v>1</v>
      </c>
      <c r="N247" s="66"/>
      <c r="O247" s="66"/>
      <c r="P247" s="57">
        <f>C247*$C$2+D247*$D$2+E247*$E$2+F247*$F$2+G247*$G$2+H247*$H$2+I247*$I$2+K247*$K$2+L247*$L$2+M247*$M$2</f>
        <v>6.4375</v>
      </c>
    </row>
    <row r="248" spans="1:16" ht="110.25" customHeight="1" x14ac:dyDescent="0.25">
      <c r="A248" s="77" t="s">
        <v>240</v>
      </c>
      <c r="B248" s="61"/>
      <c r="C248" s="62" t="s">
        <v>3</v>
      </c>
      <c r="D248" s="62" t="s">
        <v>7</v>
      </c>
      <c r="E248" s="62" t="s">
        <v>9</v>
      </c>
      <c r="F248" s="62" t="s">
        <v>14</v>
      </c>
      <c r="G248" s="62" t="s">
        <v>15</v>
      </c>
      <c r="H248" s="62" t="s">
        <v>92</v>
      </c>
      <c r="I248" s="62" t="s">
        <v>22</v>
      </c>
      <c r="J248" s="62" t="s">
        <v>106</v>
      </c>
      <c r="K248" s="62" t="str">
        <f>VLOOKUP(J248,[1]Matrice!$U$15:$X$19,2,FALSE)</f>
        <v>B - RIPORTO/ARGILLE LIMOSE E LIMI ARGILLOSI</v>
      </c>
      <c r="L248" s="62" t="str">
        <f>VLOOKUP(J248,[1]Matrice!$U$15:$X$19,3,FALSE)</f>
        <v>INFLUENTE</v>
      </c>
      <c r="M248" s="62" t="str">
        <f>VLOOKUP(J248,[1]Matrice!$U$15:$X$19,4,FALSE)</f>
        <v>B - INFLUENTI</v>
      </c>
      <c r="N248" s="63"/>
      <c r="O248" s="63"/>
      <c r="P248" s="57"/>
    </row>
    <row r="249" spans="1:16" ht="26.25" x14ac:dyDescent="0.25">
      <c r="A249" s="78"/>
      <c r="B249" s="54" t="s">
        <v>95</v>
      </c>
      <c r="C249" s="65">
        <f>HLOOKUP(C248,[1]Matrice!$D$2:$O$3,2,FALSE)</f>
        <v>0.5</v>
      </c>
      <c r="D249" s="65">
        <f>HLOOKUP(D248,[1]Matrice!$D$4:$O$5,2,FALSE)*$D$2</f>
        <v>0.25</v>
      </c>
      <c r="E249" s="65">
        <f>HLOOKUP(E248,[1]Matrice!$D$6:$O$7,2,FALSE)</f>
        <v>1</v>
      </c>
      <c r="F249" s="65">
        <f>HLOOKUP(F248,[1]Matrice!$D$8:$O$9,2,FALSE)</f>
        <v>1</v>
      </c>
      <c r="G249" s="65">
        <f>HLOOKUP(G248,[1]Matrice!$D$10:$O$11,2,FALSE)</f>
        <v>0</v>
      </c>
      <c r="H249" s="65">
        <f>HLOOKUP(H248,[1]Matrice!$D$12:$O$14,2,FALSE)</f>
        <v>0.25</v>
      </c>
      <c r="I249" s="65">
        <f>HLOOKUP(I248,[1]Matrice!$D$15:$O$16,2,FALSE)</f>
        <v>0.5</v>
      </c>
      <c r="J249" s="65"/>
      <c r="K249" s="65">
        <f>HLOOKUP(K248,[1]Matrice!$D$17:$O$18,2,FALSE)</f>
        <v>1</v>
      </c>
      <c r="L249" s="65">
        <f>HLOOKUP(L248,[1]Matrice!$D$19:$O$20,2,FALSE)</f>
        <v>1</v>
      </c>
      <c r="M249" s="65">
        <f>HLOOKUP(M248,[1]Matrice!$D$21:$O$22,2,FALSE)</f>
        <v>1</v>
      </c>
      <c r="N249" s="66"/>
      <c r="O249" s="66"/>
      <c r="P249" s="57">
        <f>C249*$C$2+D249*$D$2+E249*$E$2+F249*$F$2+G249*$G$2+H249*$H$2+I249*$I$2+K249*$K$2+L249*$L$2+M249*$M$2</f>
        <v>6.4375</v>
      </c>
    </row>
    <row r="250" spans="1:16" ht="110.25" customHeight="1" x14ac:dyDescent="0.25">
      <c r="A250" s="77" t="s">
        <v>241</v>
      </c>
      <c r="B250" s="61"/>
      <c r="C250" s="62" t="s">
        <v>3</v>
      </c>
      <c r="D250" s="62" t="s">
        <v>41</v>
      </c>
      <c r="E250" s="62" t="s">
        <v>43</v>
      </c>
      <c r="F250" s="62" t="s">
        <v>14</v>
      </c>
      <c r="G250" s="62" t="s">
        <v>15</v>
      </c>
      <c r="H250" s="62" t="s">
        <v>92</v>
      </c>
      <c r="I250" s="62" t="s">
        <v>22</v>
      </c>
      <c r="J250" s="62" t="s">
        <v>106</v>
      </c>
      <c r="K250" s="62" t="str">
        <f>VLOOKUP(J250,[1]Matrice!$U$15:$X$19,2,FALSE)</f>
        <v>B - RIPORTO/ARGILLE LIMOSE E LIMI ARGILLOSI</v>
      </c>
      <c r="L250" s="62" t="str">
        <f>VLOOKUP(J250,[1]Matrice!$U$15:$X$19,3,FALSE)</f>
        <v>INFLUENTE</v>
      </c>
      <c r="M250" s="62" t="str">
        <f>VLOOKUP(J250,[1]Matrice!$U$15:$X$19,4,FALSE)</f>
        <v>B - INFLUENTI</v>
      </c>
      <c r="N250" s="63"/>
      <c r="O250" s="63"/>
      <c r="P250" s="57"/>
    </row>
    <row r="251" spans="1:16" ht="26.25" x14ac:dyDescent="0.25">
      <c r="A251" s="78"/>
      <c r="B251" s="54" t="s">
        <v>95</v>
      </c>
      <c r="C251" s="65">
        <f>HLOOKUP(C250,[1]Matrice!$D$2:$O$3,2,FALSE)</f>
        <v>0.5</v>
      </c>
      <c r="D251" s="65">
        <f>HLOOKUP(D250,[1]Matrice!$D$4:$O$5,2,FALSE)*$D$2</f>
        <v>1</v>
      </c>
      <c r="E251" s="65">
        <f>HLOOKUP(E250,[1]Matrice!$D$6:$O$7,2,FALSE)</f>
        <v>0.5</v>
      </c>
      <c r="F251" s="65">
        <f>HLOOKUP(F250,[1]Matrice!$D$8:$O$9,2,FALSE)</f>
        <v>1</v>
      </c>
      <c r="G251" s="65">
        <f>HLOOKUP(G250,[1]Matrice!$D$10:$O$11,2,FALSE)</f>
        <v>0</v>
      </c>
      <c r="H251" s="65">
        <f>HLOOKUP(H250,[1]Matrice!$D$12:$O$14,2,FALSE)</f>
        <v>0.25</v>
      </c>
      <c r="I251" s="65">
        <f>HLOOKUP(I250,[1]Matrice!$D$15:$O$16,2,FALSE)</f>
        <v>0.5</v>
      </c>
      <c r="J251" s="65"/>
      <c r="K251" s="65">
        <f>HLOOKUP(K250,[1]Matrice!$D$17:$O$18,2,FALSE)</f>
        <v>1</v>
      </c>
      <c r="L251" s="65">
        <f>HLOOKUP(L250,[1]Matrice!$D$19:$O$20,2,FALSE)</f>
        <v>1</v>
      </c>
      <c r="M251" s="65">
        <f>HLOOKUP(M250,[1]Matrice!$D$21:$O$22,2,FALSE)</f>
        <v>1</v>
      </c>
      <c r="N251" s="66"/>
      <c r="O251" s="66"/>
      <c r="P251" s="57">
        <f>C251*$C$2+D251*$D$2+E251*$E$2+F251*$F$2+G251*$G$2+H251*$H$2+I251*$I$2+K251*$K$2+L251*$L$2+M251*$M$2</f>
        <v>6.9375</v>
      </c>
    </row>
    <row r="252" spans="1:16" ht="110.25" customHeight="1" x14ac:dyDescent="0.25">
      <c r="A252" s="77" t="s">
        <v>242</v>
      </c>
      <c r="B252" s="61"/>
      <c r="C252" s="62" t="s">
        <v>3</v>
      </c>
      <c r="D252" s="62" t="s">
        <v>41</v>
      </c>
      <c r="E252" s="62" t="s">
        <v>43</v>
      </c>
      <c r="F252" s="62" t="s">
        <v>14</v>
      </c>
      <c r="G252" s="62" t="s">
        <v>15</v>
      </c>
      <c r="H252" s="62" t="s">
        <v>92</v>
      </c>
      <c r="I252" s="62" t="s">
        <v>22</v>
      </c>
      <c r="J252" s="62" t="s">
        <v>106</v>
      </c>
      <c r="K252" s="62" t="str">
        <f>VLOOKUP(J252,[1]Matrice!$U$15:$X$19,2,FALSE)</f>
        <v>B - RIPORTO/ARGILLE LIMOSE E LIMI ARGILLOSI</v>
      </c>
      <c r="L252" s="62" t="str">
        <f>VLOOKUP(J252,[1]Matrice!$U$15:$X$19,3,FALSE)</f>
        <v>INFLUENTE</v>
      </c>
      <c r="M252" s="62" t="str">
        <f>VLOOKUP(J252,[1]Matrice!$U$15:$X$19,4,FALSE)</f>
        <v>B - INFLUENTI</v>
      </c>
      <c r="N252" s="63"/>
      <c r="O252" s="63"/>
      <c r="P252" s="57"/>
    </row>
    <row r="253" spans="1:16" ht="26.25" x14ac:dyDescent="0.25">
      <c r="A253" s="78"/>
      <c r="B253" s="54" t="s">
        <v>95</v>
      </c>
      <c r="C253" s="65">
        <f>HLOOKUP(C252,[1]Matrice!$D$2:$O$3,2,FALSE)</f>
        <v>0.5</v>
      </c>
      <c r="D253" s="65">
        <f>HLOOKUP(D252,[1]Matrice!$D$4:$O$5,2,FALSE)*$D$2</f>
        <v>1</v>
      </c>
      <c r="E253" s="65">
        <f>HLOOKUP(E252,[1]Matrice!$D$6:$O$7,2,FALSE)</f>
        <v>0.5</v>
      </c>
      <c r="F253" s="65">
        <f>HLOOKUP(F252,[1]Matrice!$D$8:$O$9,2,FALSE)</f>
        <v>1</v>
      </c>
      <c r="G253" s="65">
        <f>HLOOKUP(G252,[1]Matrice!$D$10:$O$11,2,FALSE)</f>
        <v>0</v>
      </c>
      <c r="H253" s="65">
        <f>HLOOKUP(H252,[1]Matrice!$D$12:$O$14,2,FALSE)</f>
        <v>0.25</v>
      </c>
      <c r="I253" s="65">
        <f>HLOOKUP(I252,[1]Matrice!$D$15:$O$16,2,FALSE)</f>
        <v>0.5</v>
      </c>
      <c r="J253" s="65"/>
      <c r="K253" s="65">
        <f>HLOOKUP(K252,[1]Matrice!$D$17:$O$18,2,FALSE)</f>
        <v>1</v>
      </c>
      <c r="L253" s="65">
        <f>HLOOKUP(L252,[1]Matrice!$D$19:$O$20,2,FALSE)</f>
        <v>1</v>
      </c>
      <c r="M253" s="65">
        <f>HLOOKUP(M252,[1]Matrice!$D$21:$O$22,2,FALSE)</f>
        <v>1</v>
      </c>
      <c r="N253" s="66"/>
      <c r="O253" s="66"/>
      <c r="P253" s="57">
        <f>C253*$C$2+D253*$D$2+E253*$E$2+F253*$F$2+G253*$G$2+H253*$H$2+I253*$I$2+K253*$K$2+L253*$L$2+M253*$M$2</f>
        <v>6.9375</v>
      </c>
    </row>
    <row r="254" spans="1:16" ht="110.25" customHeight="1" x14ac:dyDescent="0.25">
      <c r="A254" s="77" t="s">
        <v>243</v>
      </c>
      <c r="B254" s="61"/>
      <c r="C254" s="62" t="s">
        <v>3</v>
      </c>
      <c r="D254" s="62" t="s">
        <v>41</v>
      </c>
      <c r="E254" s="62" t="s">
        <v>43</v>
      </c>
      <c r="F254" s="62" t="s">
        <v>14</v>
      </c>
      <c r="G254" s="62" t="s">
        <v>15</v>
      </c>
      <c r="H254" s="62" t="s">
        <v>204</v>
      </c>
      <c r="I254" s="62" t="s">
        <v>22</v>
      </c>
      <c r="J254" s="62" t="s">
        <v>106</v>
      </c>
      <c r="K254" s="62" t="str">
        <f>VLOOKUP(J254,[1]Matrice!$U$15:$X$19,2,FALSE)</f>
        <v>B - RIPORTO/ARGILLE LIMOSE E LIMI ARGILLOSI</v>
      </c>
      <c r="L254" s="62" t="str">
        <f>VLOOKUP(J254,[1]Matrice!$U$15:$X$19,3,FALSE)</f>
        <v>INFLUENTE</v>
      </c>
      <c r="M254" s="62" t="str">
        <f>VLOOKUP(J254,[1]Matrice!$U$15:$X$19,4,FALSE)</f>
        <v>B - INFLUENTI</v>
      </c>
      <c r="N254" s="63"/>
      <c r="O254" s="63"/>
      <c r="P254" s="57"/>
    </row>
    <row r="255" spans="1:16" ht="26.25" x14ac:dyDescent="0.25">
      <c r="A255" s="78"/>
      <c r="B255" s="54" t="s">
        <v>95</v>
      </c>
      <c r="C255" s="65">
        <f>HLOOKUP(C254,[1]Matrice!$D$2:$O$3,2,FALSE)</f>
        <v>0.5</v>
      </c>
      <c r="D255" s="65">
        <f>HLOOKUP(D254,[1]Matrice!$D$4:$O$5,2,FALSE)*$D$2</f>
        <v>1</v>
      </c>
      <c r="E255" s="65">
        <f>HLOOKUP(E254,[1]Matrice!$D$6:$O$7,2,FALSE)</f>
        <v>0.5</v>
      </c>
      <c r="F255" s="65">
        <f>HLOOKUP(F254,[1]Matrice!$D$8:$O$9,2,FALSE)</f>
        <v>1</v>
      </c>
      <c r="G255" s="65">
        <f>HLOOKUP(G254,[1]Matrice!$D$10:$O$11,2,FALSE)</f>
        <v>0</v>
      </c>
      <c r="H255" s="65">
        <f>HLOOKUP(H254,[1]Matrice!$D$12:$O$14,2,FALSE)</f>
        <v>0.5</v>
      </c>
      <c r="I255" s="65">
        <f>HLOOKUP(I254,[1]Matrice!$D$15:$O$16,2,FALSE)</f>
        <v>0.5</v>
      </c>
      <c r="J255" s="65"/>
      <c r="K255" s="65">
        <f>HLOOKUP(K254,[1]Matrice!$D$17:$O$18,2,FALSE)</f>
        <v>1</v>
      </c>
      <c r="L255" s="65">
        <f>HLOOKUP(L254,[1]Matrice!$D$19:$O$20,2,FALSE)</f>
        <v>1</v>
      </c>
      <c r="M255" s="65">
        <f>HLOOKUP(M254,[1]Matrice!$D$21:$O$22,2,FALSE)</f>
        <v>1</v>
      </c>
      <c r="N255" s="66"/>
      <c r="O255" s="66"/>
      <c r="P255" s="57">
        <f>C255*$C$2+D255*$D$2+E255*$E$2+F255*$F$2+G255*$G$2+H255*$H$2+I255*$I$2+K255*$K$2+L255*$L$2+M255*$M$2</f>
        <v>7.375</v>
      </c>
    </row>
    <row r="256" spans="1:16" s="97" customFormat="1" ht="157.5" customHeight="1" x14ac:dyDescent="0.25">
      <c r="A256" s="77" t="s">
        <v>244</v>
      </c>
      <c r="B256" s="93"/>
      <c r="C256" s="94" t="s">
        <v>3</v>
      </c>
      <c r="D256" s="94" t="s">
        <v>41</v>
      </c>
      <c r="E256" s="94" t="s">
        <v>43</v>
      </c>
      <c r="F256" s="94" t="s">
        <v>110</v>
      </c>
      <c r="G256" s="94" t="s">
        <v>15</v>
      </c>
      <c r="H256" s="94" t="s">
        <v>92</v>
      </c>
      <c r="I256" s="94" t="s">
        <v>22</v>
      </c>
      <c r="J256" s="94" t="s">
        <v>129</v>
      </c>
      <c r="K256" s="94" t="s">
        <v>141</v>
      </c>
      <c r="L256" s="94" t="s">
        <v>214</v>
      </c>
      <c r="M256" s="94" t="str">
        <f>VLOOKUP(J256,[1]Matrice!$U$15:$X$19,4,FALSE)</f>
        <v>B - ASSENTI ININFLUENTI</v>
      </c>
      <c r="N256" s="95"/>
      <c r="O256" s="95"/>
      <c r="P256" s="96"/>
    </row>
    <row r="257" spans="1:16" ht="26.25" x14ac:dyDescent="0.25">
      <c r="A257" s="78"/>
      <c r="B257" s="54" t="s">
        <v>95</v>
      </c>
      <c r="C257" s="65">
        <f>HLOOKUP(C256,[1]Matrice!$D$2:$O$3,2,FALSE)</f>
        <v>0.5</v>
      </c>
      <c r="D257" s="65">
        <f>HLOOKUP(D256,[1]Matrice!$D$4:$O$5,2,FALSE)*$D$2</f>
        <v>1</v>
      </c>
      <c r="E257" s="65">
        <f>HLOOKUP(E256,[1]Matrice!$D$6:$O$7,2,FALSE)</f>
        <v>0.5</v>
      </c>
      <c r="F257" s="65">
        <f>HLOOKUP(F256,[1]Matrice!$D$8:$O$9,2,FALSE)</f>
        <v>0.25</v>
      </c>
      <c r="G257" s="65">
        <f>HLOOKUP(G256,[1]Matrice!$D$10:$O$11,2,FALSE)</f>
        <v>0</v>
      </c>
      <c r="H257" s="65">
        <f>HLOOKUP(H256,[1]Matrice!$D$12:$O$14,2,FALSE)</f>
        <v>0.25</v>
      </c>
      <c r="I257" s="65">
        <f>HLOOKUP(I256,[1]Matrice!$D$15:$O$16,2,FALSE)</f>
        <v>0.5</v>
      </c>
      <c r="J257" s="65"/>
      <c r="K257" s="65">
        <f>HLOOKUP(K256,[1]Matrice!$D$17:$O$18,2,FALSE)</f>
        <v>0.75</v>
      </c>
      <c r="L257" s="65">
        <f>HLOOKUP(L256,[1]Matrice!$D$19:$O$20,2,FALSE)</f>
        <v>0.5</v>
      </c>
      <c r="M257" s="65">
        <f>HLOOKUP(M256,[1]Matrice!$D$21:$O$22,2,FALSE)</f>
        <v>0.25</v>
      </c>
      <c r="N257" s="66"/>
      <c r="O257" s="66"/>
      <c r="P257" s="57">
        <f>C257*$C$2+D257*$D$2+E257*$E$2+F257*$F$2+G257*$G$2+H257*$H$2+I257*$I$2+K257*$K$2+L257*$L$2+M257*$M$2</f>
        <v>4.125</v>
      </c>
    </row>
    <row r="258" spans="1:16" s="97" customFormat="1" ht="157.5" customHeight="1" x14ac:dyDescent="0.25">
      <c r="A258" s="77" t="s">
        <v>245</v>
      </c>
      <c r="B258" s="93"/>
      <c r="C258" s="94" t="s">
        <v>3</v>
      </c>
      <c r="D258" s="94" t="s">
        <v>41</v>
      </c>
      <c r="E258" s="94" t="s">
        <v>42</v>
      </c>
      <c r="F258" s="94" t="s">
        <v>110</v>
      </c>
      <c r="G258" s="94" t="s">
        <v>15</v>
      </c>
      <c r="H258" s="94" t="s">
        <v>92</v>
      </c>
      <c r="I258" s="94" t="s">
        <v>22</v>
      </c>
      <c r="J258" s="94" t="s">
        <v>129</v>
      </c>
      <c r="K258" s="94" t="str">
        <f>VLOOKUP(J258,[1]Matrice!$U$15:$X$19,2,FALSE)</f>
        <v>A -LIMI ARGILLOSI E ARGILLE LIMOSE/ARGILLE LIMOSE E LIMI ARGILLOSI</v>
      </c>
      <c r="L258" s="94" t="s">
        <v>30</v>
      </c>
      <c r="M258" s="94" t="s">
        <v>170</v>
      </c>
      <c r="N258" s="95"/>
      <c r="O258" s="95"/>
      <c r="P258" s="96"/>
    </row>
    <row r="259" spans="1:16" ht="26.25" x14ac:dyDescent="0.25">
      <c r="A259" s="78"/>
      <c r="B259" s="54" t="s">
        <v>95</v>
      </c>
      <c r="C259" s="65">
        <f>HLOOKUP(C258,[1]Matrice!$D$2:$O$3,2,FALSE)</f>
        <v>0.5</v>
      </c>
      <c r="D259" s="65">
        <f>HLOOKUP(D258,[1]Matrice!$D$4:$O$5,2,FALSE)*$D$2</f>
        <v>1</v>
      </c>
      <c r="E259" s="65">
        <f>HLOOKUP(E258,[1]Matrice!$D$6:$O$7,2,FALSE)</f>
        <v>0.25</v>
      </c>
      <c r="F259" s="65">
        <f>HLOOKUP(F258,[1]Matrice!$D$8:$O$9,2,FALSE)</f>
        <v>0.25</v>
      </c>
      <c r="G259" s="65">
        <f>HLOOKUP(G258,[1]Matrice!$D$10:$O$11,2,FALSE)</f>
        <v>0</v>
      </c>
      <c r="H259" s="65">
        <f>HLOOKUP(H258,[1]Matrice!$D$12:$O$14,2,FALSE)</f>
        <v>0.25</v>
      </c>
      <c r="I259" s="65">
        <f>HLOOKUP(I258,[1]Matrice!$D$15:$O$16,2,FALSE)</f>
        <v>0.5</v>
      </c>
      <c r="J259" s="65"/>
      <c r="K259" s="65">
        <f>HLOOKUP(K258,[1]Matrice!$D$17:$O$18,2,FALSE)</f>
        <v>0.5</v>
      </c>
      <c r="L259" s="65">
        <f>HLOOKUP(L258,[1]Matrice!$D$19:$O$20,2,FALSE)</f>
        <v>0</v>
      </c>
      <c r="M259" s="65">
        <f>HLOOKUP(M258,[1]Matrice!$D$21:$O$22,2,FALSE)</f>
        <v>0</v>
      </c>
      <c r="N259" s="66"/>
      <c r="O259" s="66"/>
      <c r="P259" s="57">
        <f>C259*$C$2+D259*$D$2+E259*$E$2+F259*$F$2+G259*$G$2+H259*$H$2+I259*$I$2+K259*$K$2+L259*$L$2+M259*$M$2</f>
        <v>3</v>
      </c>
    </row>
    <row r="260" spans="1:16" ht="110.25" customHeight="1" x14ac:dyDescent="0.25">
      <c r="A260" s="77" t="s">
        <v>246</v>
      </c>
      <c r="B260" s="61"/>
      <c r="C260" s="62" t="s">
        <v>3</v>
      </c>
      <c r="D260" s="62" t="s">
        <v>41</v>
      </c>
      <c r="E260" s="62" t="s">
        <v>44</v>
      </c>
      <c r="F260" s="62" t="s">
        <v>14</v>
      </c>
      <c r="G260" s="62" t="s">
        <v>15</v>
      </c>
      <c r="H260" s="62" t="s">
        <v>124</v>
      </c>
      <c r="I260" s="62" t="s">
        <v>22</v>
      </c>
      <c r="J260" s="62" t="s">
        <v>106</v>
      </c>
      <c r="K260" s="62" t="str">
        <f>VLOOKUP(J260,[1]Matrice!$U$15:$X$19,2,FALSE)</f>
        <v>B - RIPORTO/ARGILLE LIMOSE E LIMI ARGILLOSI</v>
      </c>
      <c r="L260" s="62" t="str">
        <f>VLOOKUP(J260,[1]Matrice!$U$15:$X$19,3,FALSE)</f>
        <v>INFLUENTE</v>
      </c>
      <c r="M260" s="62" t="str">
        <f>VLOOKUP(J260,[1]Matrice!$U$15:$X$19,4,FALSE)</f>
        <v>B - INFLUENTI</v>
      </c>
      <c r="N260" s="63"/>
      <c r="O260" s="63"/>
      <c r="P260" s="57"/>
    </row>
    <row r="261" spans="1:16" ht="26.25" x14ac:dyDescent="0.25">
      <c r="A261" s="78"/>
      <c r="B261" s="54" t="s">
        <v>95</v>
      </c>
      <c r="C261" s="65">
        <f>HLOOKUP(C260,[1]Matrice!$D$2:$O$3,2,FALSE)</f>
        <v>0.5</v>
      </c>
      <c r="D261" s="65">
        <f>HLOOKUP(D260,[1]Matrice!$D$4:$O$5,2,FALSE)*$D$2</f>
        <v>1</v>
      </c>
      <c r="E261" s="65">
        <f>HLOOKUP(E260,[1]Matrice!$D$6:$O$7,2,FALSE)</f>
        <v>0.75</v>
      </c>
      <c r="F261" s="65">
        <f>HLOOKUP(F260,[1]Matrice!$D$8:$O$9,2,FALSE)</f>
        <v>1</v>
      </c>
      <c r="G261" s="65">
        <f>HLOOKUP(G260,[1]Matrice!$D$10:$O$11,2,FALSE)</f>
        <v>0</v>
      </c>
      <c r="H261" s="65">
        <f>HLOOKUP(H260,[1]Matrice!$D$12:$O$14,2,FALSE)</f>
        <v>0.75</v>
      </c>
      <c r="I261" s="65">
        <f>HLOOKUP(I260,[1]Matrice!$D$15:$O$16,2,FALSE)</f>
        <v>0.5</v>
      </c>
      <c r="J261" s="65"/>
      <c r="K261" s="65">
        <f>HLOOKUP(K260,[1]Matrice!$D$17:$O$18,2,FALSE)</f>
        <v>1</v>
      </c>
      <c r="L261" s="65">
        <f>HLOOKUP(L260,[1]Matrice!$D$19:$O$20,2,FALSE)</f>
        <v>1</v>
      </c>
      <c r="M261" s="65">
        <f>HLOOKUP(M260,[1]Matrice!$D$21:$O$22,2,FALSE)</f>
        <v>1</v>
      </c>
      <c r="N261" s="66"/>
      <c r="O261" s="66"/>
      <c r="P261" s="57">
        <f>C261*$C$2+D261*$D$2+E261*$E$2+F261*$F$2+G261*$G$2+H261*$H$2+I261*$I$2+K261*$K$2+L261*$L$2+M261*$M$2</f>
        <v>7.9375</v>
      </c>
    </row>
    <row r="262" spans="1:16" ht="110.25" customHeight="1" x14ac:dyDescent="0.25">
      <c r="A262" s="77" t="s">
        <v>247</v>
      </c>
      <c r="B262" s="61"/>
      <c r="C262" s="62" t="s">
        <v>3</v>
      </c>
      <c r="D262" s="62" t="s">
        <v>41</v>
      </c>
      <c r="E262" s="62" t="s">
        <v>44</v>
      </c>
      <c r="F262" s="62" t="s">
        <v>14</v>
      </c>
      <c r="G262" s="62" t="s">
        <v>15</v>
      </c>
      <c r="H262" s="62" t="s">
        <v>124</v>
      </c>
      <c r="I262" s="62" t="s">
        <v>22</v>
      </c>
      <c r="J262" s="62" t="s">
        <v>106</v>
      </c>
      <c r="K262" s="62" t="str">
        <f>VLOOKUP(J262,[1]Matrice!$U$15:$X$19,2,FALSE)</f>
        <v>B - RIPORTO/ARGILLE LIMOSE E LIMI ARGILLOSI</v>
      </c>
      <c r="L262" s="62" t="str">
        <f>VLOOKUP(J262,[1]Matrice!$U$15:$X$19,3,FALSE)</f>
        <v>INFLUENTE</v>
      </c>
      <c r="M262" s="62" t="str">
        <f>VLOOKUP(J262,[1]Matrice!$U$15:$X$19,4,FALSE)</f>
        <v>B - INFLUENTI</v>
      </c>
      <c r="N262" s="63"/>
      <c r="O262" s="63"/>
      <c r="P262" s="57"/>
    </row>
    <row r="263" spans="1:16" ht="26.25" x14ac:dyDescent="0.25">
      <c r="A263" s="78"/>
      <c r="B263" s="54" t="s">
        <v>95</v>
      </c>
      <c r="C263" s="65">
        <f>HLOOKUP(C262,[1]Matrice!$D$2:$O$3,2,FALSE)</f>
        <v>0.5</v>
      </c>
      <c r="D263" s="65">
        <f>HLOOKUP(D262,[1]Matrice!$D$4:$O$5,2,FALSE)*$D$2</f>
        <v>1</v>
      </c>
      <c r="E263" s="65">
        <f>HLOOKUP(E262,[1]Matrice!$D$6:$O$7,2,FALSE)</f>
        <v>0.75</v>
      </c>
      <c r="F263" s="65">
        <f>HLOOKUP(F262,[1]Matrice!$D$8:$O$9,2,FALSE)</f>
        <v>1</v>
      </c>
      <c r="G263" s="65">
        <f>HLOOKUP(G262,[1]Matrice!$D$10:$O$11,2,FALSE)</f>
        <v>0</v>
      </c>
      <c r="H263" s="65">
        <f>HLOOKUP(H262,[1]Matrice!$D$12:$O$14,2,FALSE)</f>
        <v>0.75</v>
      </c>
      <c r="I263" s="65">
        <f>HLOOKUP(I262,[1]Matrice!$D$15:$O$16,2,FALSE)</f>
        <v>0.5</v>
      </c>
      <c r="J263" s="65"/>
      <c r="K263" s="65">
        <f>HLOOKUP(K262,[1]Matrice!$D$17:$O$18,2,FALSE)</f>
        <v>1</v>
      </c>
      <c r="L263" s="65">
        <f>HLOOKUP(L262,[1]Matrice!$D$19:$O$20,2,FALSE)</f>
        <v>1</v>
      </c>
      <c r="M263" s="65">
        <f>HLOOKUP(M262,[1]Matrice!$D$21:$O$22,2,FALSE)</f>
        <v>1</v>
      </c>
      <c r="N263" s="66"/>
      <c r="O263" s="66"/>
      <c r="P263" s="57">
        <f>C263*$C$2+D263*$D$2+E263*$E$2+F263*$F$2+G263*$G$2+H263*$H$2+I263*$I$2+K263*$K$2+L263*$L$2+M263*$M$2</f>
        <v>7.9375</v>
      </c>
    </row>
    <row r="264" spans="1:16" ht="110.25" customHeight="1" x14ac:dyDescent="0.25">
      <c r="A264" s="77" t="s">
        <v>248</v>
      </c>
      <c r="B264" s="61"/>
      <c r="C264" s="62" t="s">
        <v>3</v>
      </c>
      <c r="D264" s="62" t="s">
        <v>41</v>
      </c>
      <c r="E264" s="62" t="s">
        <v>44</v>
      </c>
      <c r="F264" s="62" t="s">
        <v>14</v>
      </c>
      <c r="G264" s="62" t="s">
        <v>15</v>
      </c>
      <c r="H264" s="62" t="s">
        <v>124</v>
      </c>
      <c r="I264" s="62" t="s">
        <v>22</v>
      </c>
      <c r="J264" s="62" t="s">
        <v>106</v>
      </c>
      <c r="K264" s="62" t="str">
        <f>VLOOKUP(J264,[1]Matrice!$U$15:$X$19,2,FALSE)</f>
        <v>B - RIPORTO/ARGILLE LIMOSE E LIMI ARGILLOSI</v>
      </c>
      <c r="L264" s="62" t="str">
        <f>VLOOKUP(J264,[1]Matrice!$U$15:$X$19,3,FALSE)</f>
        <v>INFLUENTE</v>
      </c>
      <c r="M264" s="62" t="str">
        <f>VLOOKUP(J264,[1]Matrice!$U$15:$X$19,4,FALSE)</f>
        <v>B - INFLUENTI</v>
      </c>
      <c r="N264" s="63"/>
      <c r="O264" s="63"/>
      <c r="P264" s="57"/>
    </row>
    <row r="265" spans="1:16" ht="26.25" x14ac:dyDescent="0.25">
      <c r="A265" s="78"/>
      <c r="B265" s="54" t="s">
        <v>95</v>
      </c>
      <c r="C265" s="65">
        <f>HLOOKUP(C264,[1]Matrice!$D$2:$O$3,2,FALSE)</f>
        <v>0.5</v>
      </c>
      <c r="D265" s="65">
        <f>HLOOKUP(D264,[1]Matrice!$D$4:$O$5,2,FALSE)*$D$2</f>
        <v>1</v>
      </c>
      <c r="E265" s="65">
        <f>HLOOKUP(E264,[1]Matrice!$D$6:$O$7,2,FALSE)</f>
        <v>0.75</v>
      </c>
      <c r="F265" s="65">
        <f>HLOOKUP(F264,[1]Matrice!$D$8:$O$9,2,FALSE)</f>
        <v>1</v>
      </c>
      <c r="G265" s="65">
        <f>HLOOKUP(G264,[1]Matrice!$D$10:$O$11,2,FALSE)</f>
        <v>0</v>
      </c>
      <c r="H265" s="65">
        <f>HLOOKUP(H264,[1]Matrice!$D$12:$O$14,2,FALSE)</f>
        <v>0.75</v>
      </c>
      <c r="I265" s="65">
        <f>HLOOKUP(I264,[1]Matrice!$D$15:$O$16,2,FALSE)</f>
        <v>0.5</v>
      </c>
      <c r="J265" s="65"/>
      <c r="K265" s="65">
        <f>HLOOKUP(K264,[1]Matrice!$D$17:$O$18,2,FALSE)</f>
        <v>1</v>
      </c>
      <c r="L265" s="65">
        <f>HLOOKUP(L264,[1]Matrice!$D$19:$O$20,2,FALSE)</f>
        <v>1</v>
      </c>
      <c r="M265" s="65">
        <f>HLOOKUP(M264,[1]Matrice!$D$21:$O$22,2,FALSE)</f>
        <v>1</v>
      </c>
      <c r="N265" s="66"/>
      <c r="O265" s="66"/>
      <c r="P265" s="57">
        <f>C265*$C$2+D265*$D$2+E265*$E$2+F265*$F$2+G265*$G$2+H265*$H$2+I265*$I$2+K265*$K$2+L265*$L$2+M265*$M$2</f>
        <v>7.9375</v>
      </c>
    </row>
    <row r="266" spans="1:16" ht="110.25" customHeight="1" x14ac:dyDescent="0.25">
      <c r="A266" s="77" t="s">
        <v>249</v>
      </c>
      <c r="B266" s="61"/>
      <c r="C266" s="62" t="s">
        <v>3</v>
      </c>
      <c r="D266" s="62" t="s">
        <v>41</v>
      </c>
      <c r="E266" s="62" t="s">
        <v>44</v>
      </c>
      <c r="F266" s="62" t="s">
        <v>14</v>
      </c>
      <c r="G266" s="62" t="s">
        <v>15</v>
      </c>
      <c r="H266" s="62" t="s">
        <v>124</v>
      </c>
      <c r="I266" s="62" t="s">
        <v>22</v>
      </c>
      <c r="J266" s="62" t="s">
        <v>106</v>
      </c>
      <c r="K266" s="62" t="str">
        <f>VLOOKUP(J266,[1]Matrice!$U$15:$X$19,2,FALSE)</f>
        <v>B - RIPORTO/ARGILLE LIMOSE E LIMI ARGILLOSI</v>
      </c>
      <c r="L266" s="62" t="str">
        <f>VLOOKUP(J266,[1]Matrice!$U$15:$X$19,3,FALSE)</f>
        <v>INFLUENTE</v>
      </c>
      <c r="M266" s="62" t="str">
        <f>VLOOKUP(J266,[1]Matrice!$U$15:$X$19,4,FALSE)</f>
        <v>B - INFLUENTI</v>
      </c>
      <c r="N266" s="63"/>
      <c r="O266" s="63"/>
      <c r="P266" s="57"/>
    </row>
    <row r="267" spans="1:16" ht="26.25" x14ac:dyDescent="0.25">
      <c r="A267" s="78"/>
      <c r="B267" s="54" t="s">
        <v>95</v>
      </c>
      <c r="C267" s="65">
        <f>HLOOKUP(C266,[1]Matrice!$D$2:$O$3,2,FALSE)</f>
        <v>0.5</v>
      </c>
      <c r="D267" s="65">
        <f>HLOOKUP(D266,[1]Matrice!$D$4:$O$5,2,FALSE)*$D$2</f>
        <v>1</v>
      </c>
      <c r="E267" s="65">
        <f>HLOOKUP(E266,[1]Matrice!$D$6:$O$7,2,FALSE)</f>
        <v>0.75</v>
      </c>
      <c r="F267" s="65">
        <f>HLOOKUP(F266,[1]Matrice!$D$8:$O$9,2,FALSE)</f>
        <v>1</v>
      </c>
      <c r="G267" s="65">
        <f>HLOOKUP(G266,[1]Matrice!$D$10:$O$11,2,FALSE)</f>
        <v>0</v>
      </c>
      <c r="H267" s="65">
        <f>HLOOKUP(H266,[1]Matrice!$D$12:$O$14,2,FALSE)</f>
        <v>0.75</v>
      </c>
      <c r="I267" s="65">
        <f>HLOOKUP(I266,[1]Matrice!$D$15:$O$16,2,FALSE)</f>
        <v>0.5</v>
      </c>
      <c r="J267" s="65"/>
      <c r="K267" s="65">
        <f>HLOOKUP(K266,[1]Matrice!$D$17:$O$18,2,FALSE)</f>
        <v>1</v>
      </c>
      <c r="L267" s="65">
        <f>HLOOKUP(L266,[1]Matrice!$D$19:$O$20,2,FALSE)</f>
        <v>1</v>
      </c>
      <c r="M267" s="65">
        <f>HLOOKUP(M266,[1]Matrice!$D$21:$O$22,2,FALSE)</f>
        <v>1</v>
      </c>
      <c r="N267" s="66"/>
      <c r="O267" s="66"/>
      <c r="P267" s="57">
        <f>C267*$C$2+D267*$D$2+E267*$E$2+F267*$F$2+G267*$G$2+H267*$H$2+I267*$I$2+K267*$K$2+L267*$L$2+M267*$M$2</f>
        <v>7.9375</v>
      </c>
    </row>
    <row r="268" spans="1:16" ht="110.25" customHeight="1" x14ac:dyDescent="0.25">
      <c r="A268" s="77" t="s">
        <v>250</v>
      </c>
      <c r="B268" s="61"/>
      <c r="C268" s="62" t="s">
        <v>5</v>
      </c>
      <c r="D268" s="62" t="s">
        <v>41</v>
      </c>
      <c r="E268" s="62" t="s">
        <v>42</v>
      </c>
      <c r="F268" s="62" t="s">
        <v>14</v>
      </c>
      <c r="G268" s="62" t="s">
        <v>15</v>
      </c>
      <c r="H268" s="62" t="s">
        <v>124</v>
      </c>
      <c r="I268" s="62" t="s">
        <v>23</v>
      </c>
      <c r="J268" s="62" t="s">
        <v>106</v>
      </c>
      <c r="K268" s="62" t="str">
        <f>VLOOKUP(J268,[1]Matrice!$U$15:$X$19,2,FALSE)</f>
        <v>B - RIPORTO/ARGILLE LIMOSE E LIMI ARGILLOSI</v>
      </c>
      <c r="L268" s="62" t="str">
        <f>VLOOKUP(J268,[1]Matrice!$U$15:$X$19,3,FALSE)</f>
        <v>INFLUENTE</v>
      </c>
      <c r="M268" s="62" t="str">
        <f>VLOOKUP(J268,[1]Matrice!$U$15:$X$19,4,FALSE)</f>
        <v>B - INFLUENTI</v>
      </c>
      <c r="N268" s="63"/>
      <c r="O268" s="63"/>
      <c r="P268" s="57"/>
    </row>
    <row r="269" spans="1:16" ht="26.25" x14ac:dyDescent="0.25">
      <c r="A269" s="78"/>
      <c r="B269" s="54" t="s">
        <v>95</v>
      </c>
      <c r="C269" s="65">
        <f>HLOOKUP(C268,[1]Matrice!$D$2:$O$3,2,FALSE)</f>
        <v>1</v>
      </c>
      <c r="D269" s="65">
        <f>HLOOKUP(D268,[1]Matrice!$D$4:$O$5,2,FALSE)*$D$2</f>
        <v>1</v>
      </c>
      <c r="E269" s="65">
        <f>HLOOKUP(E268,[1]Matrice!$D$6:$O$7,2,FALSE)</f>
        <v>0.25</v>
      </c>
      <c r="F269" s="65">
        <f>HLOOKUP(F268,[1]Matrice!$D$8:$O$9,2,FALSE)</f>
        <v>1</v>
      </c>
      <c r="G269" s="65">
        <f>HLOOKUP(G268,[1]Matrice!$D$10:$O$11,2,FALSE)</f>
        <v>0</v>
      </c>
      <c r="H269" s="65">
        <f>HLOOKUP(H268,[1]Matrice!$D$12:$O$14,2,FALSE)</f>
        <v>0.75</v>
      </c>
      <c r="I269" s="65">
        <f>HLOOKUP(I268,[1]Matrice!$D$15:$O$16,2,FALSE)</f>
        <v>0.75</v>
      </c>
      <c r="J269" s="65"/>
      <c r="K269" s="65">
        <f>HLOOKUP(K268,[1]Matrice!$D$17:$O$18,2,FALSE)</f>
        <v>1</v>
      </c>
      <c r="L269" s="65">
        <f>HLOOKUP(L268,[1]Matrice!$D$19:$O$20,2,FALSE)</f>
        <v>1</v>
      </c>
      <c r="M269" s="65">
        <f>HLOOKUP(M268,[1]Matrice!$D$21:$O$22,2,FALSE)</f>
        <v>1</v>
      </c>
      <c r="N269" s="66"/>
      <c r="O269" s="66"/>
      <c r="P269" s="57">
        <f>C269*$C$2+D269*$D$2+E269*$E$2+F269*$F$2+G269*$G$2+H269*$H$2+I269*$I$2+K269*$K$2+L269*$L$2+M269*$M$2</f>
        <v>8.0625</v>
      </c>
    </row>
    <row r="270" spans="1:16" ht="173.25" customHeight="1" x14ac:dyDescent="0.25">
      <c r="A270" s="77" t="s">
        <v>251</v>
      </c>
      <c r="B270" s="61"/>
      <c r="C270" s="62" t="s">
        <v>3</v>
      </c>
      <c r="D270" s="62" t="s">
        <v>7</v>
      </c>
      <c r="E270" s="62" t="s">
        <v>9</v>
      </c>
      <c r="F270" s="62" t="s">
        <v>14</v>
      </c>
      <c r="G270" s="62" t="s">
        <v>47</v>
      </c>
      <c r="H270" s="62" t="s">
        <v>92</v>
      </c>
      <c r="I270" s="62" t="s">
        <v>22</v>
      </c>
      <c r="J270" s="62" t="s">
        <v>93</v>
      </c>
      <c r="K270" s="62" t="s">
        <v>141</v>
      </c>
      <c r="L270" s="62" t="str">
        <f>VLOOKUP(J270,[1]Matrice!$U$15:$X$19,3,FALSE)</f>
        <v>B - SIGNIFICATIVAM. INFLUENTE</v>
      </c>
      <c r="M270" s="62" t="str">
        <f>VLOOKUP(J270,[1]Matrice!$U$15:$X$19,4,FALSE)</f>
        <v>A - PROBABILMENTE INFLUENTI</v>
      </c>
      <c r="N270" s="63"/>
      <c r="O270" s="63"/>
      <c r="P270" s="57"/>
    </row>
    <row r="271" spans="1:16" ht="26.25" x14ac:dyDescent="0.25">
      <c r="A271" s="78"/>
      <c r="B271" s="54" t="s">
        <v>95</v>
      </c>
      <c r="C271" s="65">
        <f>HLOOKUP(C270,[1]Matrice!$D$2:$O$3,2,FALSE)</f>
        <v>0.5</v>
      </c>
      <c r="D271" s="65">
        <f>HLOOKUP(D270,[1]Matrice!$D$4:$O$5,2,FALSE)*$D$2</f>
        <v>0.25</v>
      </c>
      <c r="E271" s="65">
        <f>HLOOKUP(E270,[1]Matrice!$D$6:$O$7,2,FALSE)</f>
        <v>1</v>
      </c>
      <c r="F271" s="65">
        <f>HLOOKUP(F270,[1]Matrice!$D$8:$O$9,2,FALSE)</f>
        <v>1</v>
      </c>
      <c r="G271" s="65">
        <f>HLOOKUP(G270,[1]Matrice!$D$10:$O$11,2,FALSE)</f>
        <v>1</v>
      </c>
      <c r="H271" s="65">
        <f>HLOOKUP(H270,[1]Matrice!$D$12:$O$14,2,FALSE)</f>
        <v>0.25</v>
      </c>
      <c r="I271" s="65">
        <f>HLOOKUP(I270,[1]Matrice!$D$15:$O$16,2,FALSE)</f>
        <v>0.5</v>
      </c>
      <c r="J271" s="65"/>
      <c r="K271" s="65">
        <f>HLOOKUP(K270,[1]Matrice!$D$17:$O$18,2,FALSE)</f>
        <v>0.75</v>
      </c>
      <c r="L271" s="65">
        <f>HLOOKUP(L270,[1]Matrice!$D$19:$O$20,2,FALSE)</f>
        <v>0.75</v>
      </c>
      <c r="M271" s="65">
        <f>HLOOKUP(M270,[1]Matrice!$D$21:$O$22,2,FALSE)</f>
        <v>0.5</v>
      </c>
      <c r="N271" s="66"/>
      <c r="O271" s="66"/>
      <c r="P271" s="57">
        <f>C271*$C$2+D271*$D$2+E271*$E$2+F271*$F$2+G271*$G$2+H271*$H$2+I271*$I$2+K271*$K$2+L271*$L$2+M271*$M$2</f>
        <v>6.4375</v>
      </c>
    </row>
    <row r="272" spans="1:16" ht="157.5" customHeight="1" x14ac:dyDescent="0.25">
      <c r="A272" s="77" t="s">
        <v>252</v>
      </c>
      <c r="B272" s="61"/>
      <c r="C272" s="62" t="s">
        <v>3</v>
      </c>
      <c r="D272" s="62" t="s">
        <v>7</v>
      </c>
      <c r="E272" s="62" t="s">
        <v>9</v>
      </c>
      <c r="F272" s="62" t="s">
        <v>13</v>
      </c>
      <c r="G272" s="62" t="s">
        <v>99</v>
      </c>
      <c r="H272" s="62" t="s">
        <v>92</v>
      </c>
      <c r="I272" s="62" t="s">
        <v>22</v>
      </c>
      <c r="J272" s="62" t="s">
        <v>93</v>
      </c>
      <c r="K272" s="62" t="s">
        <v>198</v>
      </c>
      <c r="L272" s="62" t="str">
        <f>VLOOKUP(J272,[1]Matrice!$U$15:$X$19,3,FALSE)</f>
        <v>B - SIGNIFICATIVAM. INFLUENTE</v>
      </c>
      <c r="M272" s="62" t="str">
        <f>VLOOKUP(J272,[1]Matrice!$U$15:$X$19,4,FALSE)</f>
        <v>A - PROBABILMENTE INFLUENTI</v>
      </c>
      <c r="N272" s="63"/>
      <c r="O272" s="63"/>
      <c r="P272" s="57"/>
    </row>
    <row r="273" spans="1:16" ht="26.25" x14ac:dyDescent="0.25">
      <c r="A273" s="78"/>
      <c r="B273" s="54" t="s">
        <v>95</v>
      </c>
      <c r="C273" s="65">
        <f>HLOOKUP(C272,[1]Matrice!$D$2:$O$3,2,FALSE)</f>
        <v>0.5</v>
      </c>
      <c r="D273" s="65">
        <f>HLOOKUP(D272,[1]Matrice!$D$4:$O$5,2,FALSE)*$D$2</f>
        <v>0.25</v>
      </c>
      <c r="E273" s="65">
        <f>HLOOKUP(E272,[1]Matrice!$D$6:$O$7,2,FALSE)</f>
        <v>1</v>
      </c>
      <c r="F273" s="65">
        <f>HLOOKUP(F272,[1]Matrice!$D$8:$O$9,2,FALSE)</f>
        <v>0.75</v>
      </c>
      <c r="G273" s="65">
        <f>HLOOKUP(G272,[1]Matrice!$D$10:$O$11,2,FALSE)</f>
        <v>0.5</v>
      </c>
      <c r="H273" s="65">
        <f>HLOOKUP(H272,[1]Matrice!$D$12:$O$14,2,FALSE)</f>
        <v>0.25</v>
      </c>
      <c r="I273" s="65">
        <f>HLOOKUP(I272,[1]Matrice!$D$15:$O$16,2,FALSE)</f>
        <v>0.5</v>
      </c>
      <c r="J273" s="65"/>
      <c r="K273" s="65">
        <f>HLOOKUP(K272,[1]Matrice!$D$17:$O$18,2,FALSE)</f>
        <v>0.5</v>
      </c>
      <c r="L273" s="65">
        <f>HLOOKUP(L272,[1]Matrice!$D$19:$O$20,2,FALSE)</f>
        <v>0.75</v>
      </c>
      <c r="M273" s="65">
        <f>HLOOKUP(M272,[1]Matrice!$D$21:$O$22,2,FALSE)</f>
        <v>0.5</v>
      </c>
      <c r="N273" s="66"/>
      <c r="O273" s="66"/>
      <c r="P273" s="57">
        <f>C273*$C$2+D273*$D$2+E273*$E$2+F273*$F$2+G273*$G$2+H273*$H$2+I273*$I$2+K273*$K$2+L273*$L$2+M273*$M$2</f>
        <v>5.25</v>
      </c>
    </row>
    <row r="274" spans="1:16" ht="157.5" customHeight="1" x14ac:dyDescent="0.25">
      <c r="A274" s="77" t="s">
        <v>253</v>
      </c>
      <c r="B274" s="61"/>
      <c r="C274" s="62" t="s">
        <v>3</v>
      </c>
      <c r="D274" s="62" t="s">
        <v>7</v>
      </c>
      <c r="E274" s="62" t="s">
        <v>9</v>
      </c>
      <c r="F274" s="62" t="s">
        <v>13</v>
      </c>
      <c r="G274" s="62" t="s">
        <v>168</v>
      </c>
      <c r="H274" s="62" t="s">
        <v>92</v>
      </c>
      <c r="I274" s="62" t="s">
        <v>22</v>
      </c>
      <c r="J274" s="62" t="s">
        <v>93</v>
      </c>
      <c r="K274" s="62" t="s">
        <v>198</v>
      </c>
      <c r="L274" s="62" t="s">
        <v>51</v>
      </c>
      <c r="M274" s="62" t="s">
        <v>142</v>
      </c>
      <c r="N274" s="63"/>
      <c r="O274" s="63"/>
      <c r="P274" s="57"/>
    </row>
    <row r="275" spans="1:16" ht="26.25" x14ac:dyDescent="0.25">
      <c r="A275" s="78"/>
      <c r="B275" s="54" t="s">
        <v>95</v>
      </c>
      <c r="C275" s="65">
        <f>HLOOKUP(C274,[1]Matrice!$D$2:$O$3,2,FALSE)</f>
        <v>0.5</v>
      </c>
      <c r="D275" s="65">
        <f>HLOOKUP(D274,[1]Matrice!$D$4:$O$5,2,FALSE)*$D$2</f>
        <v>0.25</v>
      </c>
      <c r="E275" s="65">
        <f>HLOOKUP(E274,[1]Matrice!$D$6:$O$7,2,FALSE)</f>
        <v>1</v>
      </c>
      <c r="F275" s="65">
        <f>HLOOKUP(F274,[1]Matrice!$D$8:$O$9,2,FALSE)</f>
        <v>0.75</v>
      </c>
      <c r="G275" s="65">
        <f>HLOOKUP(G274,[1]Matrice!$D$10:$O$11,2,FALSE)</f>
        <v>0.25</v>
      </c>
      <c r="H275" s="65">
        <f>HLOOKUP(H274,[1]Matrice!$D$12:$O$14,2,FALSE)</f>
        <v>0.25</v>
      </c>
      <c r="I275" s="65">
        <f>HLOOKUP(I274,[1]Matrice!$D$15:$O$16,2,FALSE)</f>
        <v>0.5</v>
      </c>
      <c r="J275" s="65"/>
      <c r="K275" s="65">
        <f>HLOOKUP(K274,[1]Matrice!$D$17:$O$18,2,FALSE)</f>
        <v>0.5</v>
      </c>
      <c r="L275" s="65">
        <f>HLOOKUP(L274,[1]Matrice!$D$19:$O$20,2,FALSE)</f>
        <v>0.25</v>
      </c>
      <c r="M275" s="65">
        <f>HLOOKUP(M274,[1]Matrice!$D$21:$O$22,2,FALSE)</f>
        <v>0.25</v>
      </c>
      <c r="N275" s="66"/>
      <c r="O275" s="66"/>
      <c r="P275" s="57">
        <f>C275*$C$2+D275*$D$2+E275*$E$2+F275*$F$2+G275*$G$2+H275*$H$2+I275*$I$2+K275*$K$2+L275*$L$2+M275*$M$2</f>
        <v>4.25</v>
      </c>
    </row>
    <row r="276" spans="1:16" ht="157.5" customHeight="1" x14ac:dyDescent="0.25">
      <c r="A276" s="77" t="s">
        <v>254</v>
      </c>
      <c r="B276" s="61"/>
      <c r="C276" s="62" t="s">
        <v>3</v>
      </c>
      <c r="D276" s="62" t="s">
        <v>7</v>
      </c>
      <c r="E276" s="62" t="s">
        <v>9</v>
      </c>
      <c r="F276" s="62" t="s">
        <v>13</v>
      </c>
      <c r="G276" s="62" t="s">
        <v>168</v>
      </c>
      <c r="H276" s="62" t="s">
        <v>92</v>
      </c>
      <c r="I276" s="62" t="s">
        <v>22</v>
      </c>
      <c r="J276" s="62" t="s">
        <v>93</v>
      </c>
      <c r="K276" s="62" t="s">
        <v>198</v>
      </c>
      <c r="L276" s="62" t="s">
        <v>51</v>
      </c>
      <c r="M276" s="62" t="s">
        <v>142</v>
      </c>
      <c r="N276" s="63"/>
      <c r="O276" s="63"/>
      <c r="P276" s="57"/>
    </row>
    <row r="277" spans="1:16" ht="26.25" x14ac:dyDescent="0.25">
      <c r="A277" s="78"/>
      <c r="B277" s="54" t="s">
        <v>95</v>
      </c>
      <c r="C277" s="65">
        <f>HLOOKUP(C276,[1]Matrice!$D$2:$O$3,2,FALSE)</f>
        <v>0.5</v>
      </c>
      <c r="D277" s="65">
        <f>HLOOKUP(D276,[1]Matrice!$D$4:$O$5,2,FALSE)*$D$2</f>
        <v>0.25</v>
      </c>
      <c r="E277" s="65">
        <f>HLOOKUP(E276,[1]Matrice!$D$6:$O$7,2,FALSE)</f>
        <v>1</v>
      </c>
      <c r="F277" s="65">
        <f>HLOOKUP(F276,[1]Matrice!$D$8:$O$9,2,FALSE)</f>
        <v>0.75</v>
      </c>
      <c r="G277" s="65">
        <f>HLOOKUP(G276,[1]Matrice!$D$10:$O$11,2,FALSE)</f>
        <v>0.25</v>
      </c>
      <c r="H277" s="65">
        <f>HLOOKUP(H276,[1]Matrice!$D$12:$O$14,2,FALSE)</f>
        <v>0.25</v>
      </c>
      <c r="I277" s="65">
        <f>HLOOKUP(I276,[1]Matrice!$D$15:$O$16,2,FALSE)</f>
        <v>0.5</v>
      </c>
      <c r="J277" s="65"/>
      <c r="K277" s="65">
        <f>HLOOKUP(K276,[1]Matrice!$D$17:$O$18,2,FALSE)</f>
        <v>0.5</v>
      </c>
      <c r="L277" s="65">
        <f>HLOOKUP(L276,[1]Matrice!$D$19:$O$20,2,FALSE)</f>
        <v>0.25</v>
      </c>
      <c r="M277" s="65">
        <f>HLOOKUP(M276,[1]Matrice!$D$21:$O$22,2,FALSE)</f>
        <v>0.25</v>
      </c>
      <c r="N277" s="66"/>
      <c r="O277" s="66"/>
      <c r="P277" s="57">
        <f>C277*$C$2+D277*$D$2+E277*$E$2+F277*$F$2+G277*$G$2+H277*$H$2+I277*$I$2+K277*$K$2+L277*$L$2+M277*$M$2</f>
        <v>4.25</v>
      </c>
    </row>
    <row r="278" spans="1:16" ht="173.25" customHeight="1" x14ac:dyDescent="0.25">
      <c r="A278" s="77" t="s">
        <v>255</v>
      </c>
      <c r="B278" s="61"/>
      <c r="C278" s="62" t="s">
        <v>3</v>
      </c>
      <c r="D278" s="62" t="s">
        <v>7</v>
      </c>
      <c r="E278" s="62" t="s">
        <v>9</v>
      </c>
      <c r="F278" s="62" t="s">
        <v>14</v>
      </c>
      <c r="G278" s="62" t="s">
        <v>47</v>
      </c>
      <c r="H278" s="62" t="s">
        <v>92</v>
      </c>
      <c r="I278" s="62" t="s">
        <v>22</v>
      </c>
      <c r="J278" s="62" t="s">
        <v>93</v>
      </c>
      <c r="K278" s="62" t="s">
        <v>141</v>
      </c>
      <c r="L278" s="62" t="str">
        <f>VLOOKUP(J278,[1]Matrice!$U$15:$X$19,3,FALSE)</f>
        <v>B - SIGNIFICATIVAM. INFLUENTE</v>
      </c>
      <c r="M278" s="62" t="str">
        <f>VLOOKUP(J278,[1]Matrice!$U$15:$X$19,4,FALSE)</f>
        <v>A - PROBABILMENTE INFLUENTI</v>
      </c>
      <c r="N278" s="63"/>
      <c r="O278" s="63"/>
      <c r="P278" s="57"/>
    </row>
    <row r="279" spans="1:16" ht="26.25" x14ac:dyDescent="0.25">
      <c r="A279" s="78"/>
      <c r="B279" s="54" t="s">
        <v>95</v>
      </c>
      <c r="C279" s="65">
        <f>HLOOKUP(C278,[1]Matrice!$D$2:$O$3,2,FALSE)</f>
        <v>0.5</v>
      </c>
      <c r="D279" s="65">
        <f>HLOOKUP(D278,[1]Matrice!$D$4:$O$5,2,FALSE)*$D$2</f>
        <v>0.25</v>
      </c>
      <c r="E279" s="65">
        <f>HLOOKUP(E278,[1]Matrice!$D$6:$O$7,2,FALSE)</f>
        <v>1</v>
      </c>
      <c r="F279" s="65">
        <f>HLOOKUP(F278,[1]Matrice!$D$8:$O$9,2,FALSE)</f>
        <v>1</v>
      </c>
      <c r="G279" s="65">
        <f>HLOOKUP(G278,[1]Matrice!$D$10:$O$11,2,FALSE)</f>
        <v>1</v>
      </c>
      <c r="H279" s="65">
        <f>HLOOKUP(H278,[1]Matrice!$D$12:$O$14,2,FALSE)</f>
        <v>0.25</v>
      </c>
      <c r="I279" s="65">
        <f>HLOOKUP(I278,[1]Matrice!$D$15:$O$16,2,FALSE)</f>
        <v>0.5</v>
      </c>
      <c r="J279" s="65"/>
      <c r="K279" s="65">
        <f>HLOOKUP(K278,[1]Matrice!$D$17:$O$18,2,FALSE)</f>
        <v>0.75</v>
      </c>
      <c r="L279" s="65">
        <f>HLOOKUP(L278,[1]Matrice!$D$19:$O$20,2,FALSE)</f>
        <v>0.75</v>
      </c>
      <c r="M279" s="65">
        <f>HLOOKUP(M278,[1]Matrice!$D$21:$O$22,2,FALSE)</f>
        <v>0.5</v>
      </c>
      <c r="N279" s="66"/>
      <c r="O279" s="66"/>
      <c r="P279" s="57">
        <f>C279*$C$2+D279*$D$2+E279*$E$2+F279*$F$2+G279*$G$2+H279*$H$2+I279*$I$2+K279*$K$2+L279*$L$2+M279*$M$2</f>
        <v>6.4375</v>
      </c>
    </row>
    <row r="280" spans="1:16" ht="157.5" customHeight="1" x14ac:dyDescent="0.25">
      <c r="A280" s="77" t="s">
        <v>256</v>
      </c>
      <c r="B280" s="61"/>
      <c r="C280" s="62" t="s">
        <v>3</v>
      </c>
      <c r="D280" s="62" t="s">
        <v>7</v>
      </c>
      <c r="E280" s="62" t="s">
        <v>42</v>
      </c>
      <c r="F280" s="62" t="s">
        <v>116</v>
      </c>
      <c r="G280" s="62" t="s">
        <v>99</v>
      </c>
      <c r="H280" s="62" t="s">
        <v>92</v>
      </c>
      <c r="I280" s="62" t="s">
        <v>22</v>
      </c>
      <c r="J280" s="62" t="s">
        <v>93</v>
      </c>
      <c r="K280" s="62" t="s">
        <v>198</v>
      </c>
      <c r="L280" s="62" t="s">
        <v>51</v>
      </c>
      <c r="M280" s="62" t="s">
        <v>142</v>
      </c>
      <c r="N280" s="63"/>
      <c r="O280" s="63"/>
      <c r="P280" s="57"/>
    </row>
    <row r="281" spans="1:16" ht="26.25" x14ac:dyDescent="0.25">
      <c r="A281" s="78"/>
      <c r="B281" s="54" t="s">
        <v>95</v>
      </c>
      <c r="C281" s="65">
        <f>HLOOKUP(C280,[1]Matrice!$D$2:$O$3,2,FALSE)</f>
        <v>0.5</v>
      </c>
      <c r="D281" s="65">
        <f>HLOOKUP(D280,[1]Matrice!$D$4:$O$5,2,FALSE)*$D$2</f>
        <v>0.25</v>
      </c>
      <c r="E281" s="65">
        <f>HLOOKUP(E280,[1]Matrice!$D$6:$O$7,2,FALSE)</f>
        <v>0.25</v>
      </c>
      <c r="F281" s="65">
        <f>HLOOKUP(F280,[1]Matrice!$D$8:$O$9,2,FALSE)</f>
        <v>0.5</v>
      </c>
      <c r="G281" s="65">
        <f>HLOOKUP(G280,[1]Matrice!$D$10:$O$11,2,FALSE)</f>
        <v>0.5</v>
      </c>
      <c r="H281" s="65">
        <f>HLOOKUP(H280,[1]Matrice!$D$12:$O$14,2,FALSE)</f>
        <v>0.25</v>
      </c>
      <c r="I281" s="65">
        <f>HLOOKUP(I280,[1]Matrice!$D$15:$O$16,2,FALSE)</f>
        <v>0.5</v>
      </c>
      <c r="J281" s="65"/>
      <c r="K281" s="65">
        <f>HLOOKUP(K280,[1]Matrice!$D$17:$O$18,2,FALSE)</f>
        <v>0.5</v>
      </c>
      <c r="L281" s="65">
        <f>HLOOKUP(L280,[1]Matrice!$D$19:$O$20,2,FALSE)</f>
        <v>0.25</v>
      </c>
      <c r="M281" s="65">
        <f>HLOOKUP(M280,[1]Matrice!$D$21:$O$22,2,FALSE)</f>
        <v>0.25</v>
      </c>
      <c r="N281" s="66"/>
      <c r="O281" s="66"/>
      <c r="P281" s="57">
        <f>C281*$C$2+D281*$D$2+E281*$E$2+F281*$F$2+G281*$G$2+H281*$H$2+I281*$I$2+K281*$K$2+L281*$L$2+M281*$M$2</f>
        <v>3.6875</v>
      </c>
    </row>
    <row r="282" spans="1:16" ht="126" customHeight="1" x14ac:dyDescent="0.25">
      <c r="A282" s="77" t="s">
        <v>257</v>
      </c>
      <c r="B282" s="61"/>
      <c r="C282" s="62" t="s">
        <v>3</v>
      </c>
      <c r="D282" s="62" t="s">
        <v>7</v>
      </c>
      <c r="E282" s="62" t="s">
        <v>9</v>
      </c>
      <c r="F282" s="62" t="s">
        <v>14</v>
      </c>
      <c r="G282" s="62" t="s">
        <v>99</v>
      </c>
      <c r="H282" s="62" t="s">
        <v>92</v>
      </c>
      <c r="I282" s="62" t="s">
        <v>22</v>
      </c>
      <c r="J282" s="62" t="s">
        <v>106</v>
      </c>
      <c r="K282" s="62" t="str">
        <f>VLOOKUP(J282,[1]Matrice!$U$15:$X$19,2,FALSE)</f>
        <v>B - RIPORTO/ARGILLE LIMOSE E LIMI ARGILLOSI</v>
      </c>
      <c r="L282" s="62" t="str">
        <f>VLOOKUP(J282,[1]Matrice!$U$15:$X$19,3,FALSE)</f>
        <v>INFLUENTE</v>
      </c>
      <c r="M282" s="62" t="s">
        <v>193</v>
      </c>
      <c r="N282" s="63"/>
      <c r="O282" s="63"/>
      <c r="P282" s="57"/>
    </row>
    <row r="283" spans="1:16" ht="26.25" x14ac:dyDescent="0.25">
      <c r="A283" s="78"/>
      <c r="B283" s="54" t="s">
        <v>95</v>
      </c>
      <c r="C283" s="65">
        <f>HLOOKUP(C282,[1]Matrice!$D$2:$O$3,2,FALSE)</f>
        <v>0.5</v>
      </c>
      <c r="D283" s="65">
        <f>HLOOKUP(D282,[1]Matrice!$D$4:$O$5,2,FALSE)*$D$2</f>
        <v>0.25</v>
      </c>
      <c r="E283" s="65">
        <f>HLOOKUP(E282,[1]Matrice!$D$6:$O$7,2,FALSE)</f>
        <v>1</v>
      </c>
      <c r="F283" s="65">
        <f>HLOOKUP(F282,[1]Matrice!$D$8:$O$9,2,FALSE)</f>
        <v>1</v>
      </c>
      <c r="G283" s="65">
        <f>HLOOKUP(G282,[1]Matrice!$D$10:$O$11,2,FALSE)</f>
        <v>0.5</v>
      </c>
      <c r="H283" s="65">
        <f>HLOOKUP(H282,[1]Matrice!$D$12:$O$14,2,FALSE)</f>
        <v>0.25</v>
      </c>
      <c r="I283" s="65">
        <f>HLOOKUP(I282,[1]Matrice!$D$15:$O$16,2,FALSE)</f>
        <v>0.5</v>
      </c>
      <c r="J283" s="65"/>
      <c r="K283" s="65">
        <f>HLOOKUP(K282,[1]Matrice!$D$17:$O$18,2,FALSE)</f>
        <v>1</v>
      </c>
      <c r="L283" s="65">
        <f>HLOOKUP(L282,[1]Matrice!$D$19:$O$20,2,FALSE)</f>
        <v>1</v>
      </c>
      <c r="M283" s="65">
        <f>HLOOKUP(M282,[1]Matrice!$D$21:$O$22,2,FALSE)</f>
        <v>0.5</v>
      </c>
      <c r="N283" s="66"/>
      <c r="O283" s="66"/>
      <c r="P283" s="57">
        <f>C283*$C$2+D283*$D$2+E283*$E$2+F283*$F$2+G283*$G$2+H283*$H$2+I283*$I$2+K283*$K$2+L283*$L$2+M283*$M$2</f>
        <v>6.4375</v>
      </c>
    </row>
    <row r="284" spans="1:16" ht="126" customHeight="1" x14ac:dyDescent="0.25">
      <c r="A284" s="77" t="s">
        <v>258</v>
      </c>
      <c r="B284" s="61"/>
      <c r="C284" s="62" t="s">
        <v>3</v>
      </c>
      <c r="D284" s="62" t="s">
        <v>7</v>
      </c>
      <c r="E284" s="62" t="s">
        <v>9</v>
      </c>
      <c r="F284" s="62" t="s">
        <v>14</v>
      </c>
      <c r="G284" s="62" t="s">
        <v>99</v>
      </c>
      <c r="H284" s="62" t="s">
        <v>92</v>
      </c>
      <c r="I284" s="62" t="s">
        <v>22</v>
      </c>
      <c r="J284" s="62" t="s">
        <v>106</v>
      </c>
      <c r="K284" s="62" t="str">
        <f>VLOOKUP(J284,[1]Matrice!$U$15:$X$19,2,FALSE)</f>
        <v>B - RIPORTO/ARGILLE LIMOSE E LIMI ARGILLOSI</v>
      </c>
      <c r="L284" s="62" t="str">
        <f>VLOOKUP(J284,[1]Matrice!$U$15:$X$19,3,FALSE)</f>
        <v>INFLUENTE</v>
      </c>
      <c r="M284" s="62" t="str">
        <f>VLOOKUP(J284,[1]Matrice!$U$15:$X$19,4,FALSE)</f>
        <v>B - INFLUENTI</v>
      </c>
      <c r="N284" s="63"/>
      <c r="O284" s="63"/>
      <c r="P284" s="57"/>
    </row>
    <row r="285" spans="1:16" ht="26.25" x14ac:dyDescent="0.25">
      <c r="A285" s="78"/>
      <c r="B285" s="54" t="s">
        <v>95</v>
      </c>
      <c r="C285" s="65">
        <f>HLOOKUP(C284,[1]Matrice!$D$2:$O$3,2,FALSE)</f>
        <v>0.5</v>
      </c>
      <c r="D285" s="65">
        <f>HLOOKUP(D284,[1]Matrice!$D$4:$O$5,2,FALSE)*$D$2</f>
        <v>0.25</v>
      </c>
      <c r="E285" s="65">
        <f>HLOOKUP(E284,[1]Matrice!$D$6:$O$7,2,FALSE)</f>
        <v>1</v>
      </c>
      <c r="F285" s="65">
        <f>HLOOKUP(F284,[1]Matrice!$D$8:$O$9,2,FALSE)</f>
        <v>1</v>
      </c>
      <c r="G285" s="65">
        <f>HLOOKUP(G284,[1]Matrice!$D$10:$O$11,2,FALSE)</f>
        <v>0.5</v>
      </c>
      <c r="H285" s="65">
        <f>HLOOKUP(H284,[1]Matrice!$D$12:$O$14,2,FALSE)</f>
        <v>0.25</v>
      </c>
      <c r="I285" s="65">
        <f>HLOOKUP(I284,[1]Matrice!$D$15:$O$16,2,FALSE)</f>
        <v>0.5</v>
      </c>
      <c r="J285" s="65"/>
      <c r="K285" s="65">
        <f>HLOOKUP(K284,[1]Matrice!$D$17:$O$18,2,FALSE)</f>
        <v>1</v>
      </c>
      <c r="L285" s="65">
        <f>HLOOKUP(L284,[1]Matrice!$D$19:$O$20,2,FALSE)</f>
        <v>1</v>
      </c>
      <c r="M285" s="65">
        <f>HLOOKUP(M284,[1]Matrice!$D$21:$O$22,2,FALSE)</f>
        <v>1</v>
      </c>
      <c r="N285" s="66"/>
      <c r="O285" s="66"/>
      <c r="P285" s="57">
        <f>C285*$C$2+D285*$D$2+E285*$E$2+F285*$F$2+G285*$G$2+H285*$H$2+I285*$I$2+K285*$K$2+L285*$L$2+M285*$M$2</f>
        <v>6.9375</v>
      </c>
    </row>
    <row r="286" spans="1:16" ht="126" customHeight="1" x14ac:dyDescent="0.25">
      <c r="A286" s="77" t="s">
        <v>259</v>
      </c>
      <c r="B286" s="61"/>
      <c r="C286" s="62" t="s">
        <v>3</v>
      </c>
      <c r="D286" s="62" t="s">
        <v>7</v>
      </c>
      <c r="E286" s="62" t="s">
        <v>9</v>
      </c>
      <c r="F286" s="62" t="s">
        <v>14</v>
      </c>
      <c r="G286" s="62" t="s">
        <v>99</v>
      </c>
      <c r="H286" s="62" t="s">
        <v>92</v>
      </c>
      <c r="I286" s="62" t="s">
        <v>22</v>
      </c>
      <c r="J286" s="62" t="s">
        <v>106</v>
      </c>
      <c r="K286" s="62" t="str">
        <f>VLOOKUP(J286,[1]Matrice!$U$15:$X$19,2,FALSE)</f>
        <v>B - RIPORTO/ARGILLE LIMOSE E LIMI ARGILLOSI</v>
      </c>
      <c r="L286" s="62" t="str">
        <f>VLOOKUP(J286,[1]Matrice!$U$15:$X$19,3,FALSE)</f>
        <v>INFLUENTE</v>
      </c>
      <c r="M286" s="62" t="str">
        <f>VLOOKUP(J286,[1]Matrice!$U$15:$X$19,4,FALSE)</f>
        <v>B - INFLUENTI</v>
      </c>
      <c r="N286" s="63"/>
      <c r="O286" s="63"/>
      <c r="P286" s="57"/>
    </row>
    <row r="287" spans="1:16" ht="26.25" x14ac:dyDescent="0.25">
      <c r="A287" s="78"/>
      <c r="B287" s="54" t="s">
        <v>95</v>
      </c>
      <c r="C287" s="65">
        <f>HLOOKUP(C286,[1]Matrice!$D$2:$O$3,2,FALSE)</f>
        <v>0.5</v>
      </c>
      <c r="D287" s="65">
        <f>HLOOKUP(D286,[1]Matrice!$D$4:$O$5,2,FALSE)*$D$2</f>
        <v>0.25</v>
      </c>
      <c r="E287" s="65">
        <f>HLOOKUP(E286,[1]Matrice!$D$6:$O$7,2,FALSE)</f>
        <v>1</v>
      </c>
      <c r="F287" s="65">
        <f>HLOOKUP(F286,[1]Matrice!$D$8:$O$9,2,FALSE)</f>
        <v>1</v>
      </c>
      <c r="G287" s="65">
        <f>HLOOKUP(G286,[1]Matrice!$D$10:$O$11,2,FALSE)</f>
        <v>0.5</v>
      </c>
      <c r="H287" s="65">
        <f>HLOOKUP(H286,[1]Matrice!$D$12:$O$14,2,FALSE)</f>
        <v>0.25</v>
      </c>
      <c r="I287" s="65">
        <f>HLOOKUP(I286,[1]Matrice!$D$15:$O$16,2,FALSE)</f>
        <v>0.5</v>
      </c>
      <c r="J287" s="65"/>
      <c r="K287" s="65">
        <f>HLOOKUP(K286,[1]Matrice!$D$17:$O$18,2,FALSE)</f>
        <v>1</v>
      </c>
      <c r="L287" s="65">
        <f>HLOOKUP(L286,[1]Matrice!$D$19:$O$20,2,FALSE)</f>
        <v>1</v>
      </c>
      <c r="M287" s="65">
        <f>HLOOKUP(M286,[1]Matrice!$D$21:$O$22,2,FALSE)</f>
        <v>1</v>
      </c>
      <c r="N287" s="66"/>
      <c r="O287" s="66"/>
      <c r="P287" s="57">
        <f>C287*$C$2+D287*$D$2+E287*$E$2+F287*$F$2+G287*$G$2+H287*$H$2+I287*$I$2+K287*$K$2+L287*$L$2+M287*$M$2</f>
        <v>6.9375</v>
      </c>
    </row>
    <row r="288" spans="1:16" ht="126" customHeight="1" x14ac:dyDescent="0.25">
      <c r="A288" s="77" t="s">
        <v>260</v>
      </c>
      <c r="B288" s="61"/>
      <c r="C288" s="62" t="s">
        <v>3</v>
      </c>
      <c r="D288" s="62" t="s">
        <v>7</v>
      </c>
      <c r="E288" s="62" t="s">
        <v>9</v>
      </c>
      <c r="F288" s="62" t="s">
        <v>14</v>
      </c>
      <c r="G288" s="62" t="s">
        <v>99</v>
      </c>
      <c r="H288" s="62" t="s">
        <v>92</v>
      </c>
      <c r="I288" s="62" t="s">
        <v>22</v>
      </c>
      <c r="J288" s="62" t="s">
        <v>106</v>
      </c>
      <c r="K288" s="62" t="str">
        <f>VLOOKUP(J288,[1]Matrice!$U$15:$X$19,2,FALSE)</f>
        <v>B - RIPORTO/ARGILLE LIMOSE E LIMI ARGILLOSI</v>
      </c>
      <c r="L288" s="62" t="str">
        <f>VLOOKUP(J288,[1]Matrice!$U$15:$X$19,3,FALSE)</f>
        <v>INFLUENTE</v>
      </c>
      <c r="M288" s="62" t="str">
        <f>VLOOKUP(J288,[1]Matrice!$U$15:$X$19,4,FALSE)</f>
        <v>B - INFLUENTI</v>
      </c>
      <c r="N288" s="63"/>
      <c r="O288" s="63"/>
      <c r="P288" s="57"/>
    </row>
    <row r="289" spans="1:16" ht="26.25" x14ac:dyDescent="0.25">
      <c r="A289" s="78"/>
      <c r="B289" s="54" t="s">
        <v>95</v>
      </c>
      <c r="C289" s="65">
        <f>HLOOKUP(C288,[1]Matrice!$D$2:$O$3,2,FALSE)</f>
        <v>0.5</v>
      </c>
      <c r="D289" s="65">
        <f>HLOOKUP(D288,[1]Matrice!$D$4:$O$5,2,FALSE)*$D$2</f>
        <v>0.25</v>
      </c>
      <c r="E289" s="65">
        <f>HLOOKUP(E288,[1]Matrice!$D$6:$O$7,2,FALSE)</f>
        <v>1</v>
      </c>
      <c r="F289" s="65">
        <f>HLOOKUP(F288,[1]Matrice!$D$8:$O$9,2,FALSE)</f>
        <v>1</v>
      </c>
      <c r="G289" s="65">
        <f>HLOOKUP(G288,[1]Matrice!$D$10:$O$11,2,FALSE)</f>
        <v>0.5</v>
      </c>
      <c r="H289" s="65">
        <f>HLOOKUP(H288,[1]Matrice!$D$12:$O$14,2,FALSE)</f>
        <v>0.25</v>
      </c>
      <c r="I289" s="65">
        <f>HLOOKUP(I288,[1]Matrice!$D$15:$O$16,2,FALSE)</f>
        <v>0.5</v>
      </c>
      <c r="J289" s="65"/>
      <c r="K289" s="65">
        <f>HLOOKUP(K288,[1]Matrice!$D$17:$O$18,2,FALSE)</f>
        <v>1</v>
      </c>
      <c r="L289" s="65">
        <f>HLOOKUP(L288,[1]Matrice!$D$19:$O$20,2,FALSE)</f>
        <v>1</v>
      </c>
      <c r="M289" s="65">
        <f>HLOOKUP(M288,[1]Matrice!$D$21:$O$22,2,FALSE)</f>
        <v>1</v>
      </c>
      <c r="N289" s="66"/>
      <c r="O289" s="66"/>
      <c r="P289" s="57">
        <f>C289*$C$2+D289*$D$2+E289*$E$2+F289*$F$2+G289*$G$2+H289*$H$2+I289*$I$2+K289*$K$2+L289*$L$2+M289*$M$2</f>
        <v>6.9375</v>
      </c>
    </row>
    <row r="290" spans="1:16" ht="126" customHeight="1" x14ac:dyDescent="0.25">
      <c r="A290" s="77" t="s">
        <v>261</v>
      </c>
      <c r="B290" s="61"/>
      <c r="C290" s="62" t="s">
        <v>3</v>
      </c>
      <c r="D290" s="62" t="s">
        <v>7</v>
      </c>
      <c r="E290" s="62" t="s">
        <v>9</v>
      </c>
      <c r="F290" s="62" t="s">
        <v>14</v>
      </c>
      <c r="G290" s="62" t="s">
        <v>99</v>
      </c>
      <c r="H290" s="62" t="s">
        <v>92</v>
      </c>
      <c r="I290" s="62" t="s">
        <v>22</v>
      </c>
      <c r="J290" s="62" t="s">
        <v>106</v>
      </c>
      <c r="K290" s="62" t="str">
        <f>VLOOKUP(J290,[1]Matrice!$U$15:$X$19,2,FALSE)</f>
        <v>B - RIPORTO/ARGILLE LIMOSE E LIMI ARGILLOSI</v>
      </c>
      <c r="L290" s="62" t="str">
        <f>VLOOKUP(J290,[1]Matrice!$U$15:$X$19,3,FALSE)</f>
        <v>INFLUENTE</v>
      </c>
      <c r="M290" s="62" t="str">
        <f>VLOOKUP(J290,[1]Matrice!$U$15:$X$19,4,FALSE)</f>
        <v>B - INFLUENTI</v>
      </c>
      <c r="N290" s="63"/>
      <c r="O290" s="63"/>
      <c r="P290" s="57"/>
    </row>
    <row r="291" spans="1:16" ht="26.25" x14ac:dyDescent="0.25">
      <c r="A291" s="78"/>
      <c r="B291" s="54" t="s">
        <v>95</v>
      </c>
      <c r="C291" s="65">
        <f>HLOOKUP(C290,[1]Matrice!$D$2:$O$3,2,FALSE)</f>
        <v>0.5</v>
      </c>
      <c r="D291" s="65">
        <f>HLOOKUP(D290,[1]Matrice!$D$4:$O$5,2,FALSE)*$D$2</f>
        <v>0.25</v>
      </c>
      <c r="E291" s="65">
        <f>HLOOKUP(E290,[1]Matrice!$D$6:$O$7,2,FALSE)</f>
        <v>1</v>
      </c>
      <c r="F291" s="65">
        <f>HLOOKUP(F290,[1]Matrice!$D$8:$O$9,2,FALSE)</f>
        <v>1</v>
      </c>
      <c r="G291" s="65">
        <f>HLOOKUP(G290,[1]Matrice!$D$10:$O$11,2,FALSE)</f>
        <v>0.5</v>
      </c>
      <c r="H291" s="65">
        <f>HLOOKUP(H290,[1]Matrice!$D$12:$O$14,2,FALSE)</f>
        <v>0.25</v>
      </c>
      <c r="I291" s="65">
        <f>HLOOKUP(I290,[1]Matrice!$D$15:$O$16,2,FALSE)</f>
        <v>0.5</v>
      </c>
      <c r="J291" s="65"/>
      <c r="K291" s="65">
        <f>HLOOKUP(K290,[1]Matrice!$D$17:$O$18,2,FALSE)</f>
        <v>1</v>
      </c>
      <c r="L291" s="65">
        <f>HLOOKUP(L290,[1]Matrice!$D$19:$O$20,2,FALSE)</f>
        <v>1</v>
      </c>
      <c r="M291" s="65">
        <f>HLOOKUP(M290,[1]Matrice!$D$21:$O$22,2,FALSE)</f>
        <v>1</v>
      </c>
      <c r="N291" s="66"/>
      <c r="O291" s="66"/>
      <c r="P291" s="57">
        <f>C291*$C$2+D291*$D$2+E291*$E$2+F291*$F$2+G291*$G$2+H291*$H$2+I291*$I$2+K291*$K$2+L291*$L$2+M291*$M$2</f>
        <v>6.9375</v>
      </c>
    </row>
    <row r="292" spans="1:16" s="97" customFormat="1" ht="110.25" customHeight="1" x14ac:dyDescent="0.25">
      <c r="A292" s="77" t="s">
        <v>262</v>
      </c>
      <c r="B292" s="93"/>
      <c r="C292" s="94" t="s">
        <v>3</v>
      </c>
      <c r="D292" s="94" t="s">
        <v>41</v>
      </c>
      <c r="E292" s="94" t="s">
        <v>42</v>
      </c>
      <c r="F292" s="94" t="s">
        <v>116</v>
      </c>
      <c r="G292" s="94" t="s">
        <v>15</v>
      </c>
      <c r="H292" s="94" t="s">
        <v>92</v>
      </c>
      <c r="I292" s="94" t="s">
        <v>22</v>
      </c>
      <c r="J292" s="94" t="s">
        <v>106</v>
      </c>
      <c r="K292" s="94" t="s">
        <v>97</v>
      </c>
      <c r="L292" s="94" t="s">
        <v>214</v>
      </c>
      <c r="M292" s="94" t="s">
        <v>193</v>
      </c>
      <c r="N292" s="95"/>
      <c r="O292" s="95"/>
      <c r="P292" s="96"/>
    </row>
    <row r="293" spans="1:16" ht="26.25" x14ac:dyDescent="0.25">
      <c r="A293" s="78"/>
      <c r="B293" s="54" t="s">
        <v>95</v>
      </c>
      <c r="C293" s="65">
        <f>HLOOKUP(C292,[1]Matrice!$D$2:$O$3,2,FALSE)</f>
        <v>0.5</v>
      </c>
      <c r="D293" s="65">
        <f>HLOOKUP(D292,[1]Matrice!$D$4:$O$5,2,FALSE)*$D$2</f>
        <v>1</v>
      </c>
      <c r="E293" s="65">
        <f>HLOOKUP(E292,[1]Matrice!$D$6:$O$7,2,FALSE)</f>
        <v>0.25</v>
      </c>
      <c r="F293" s="65">
        <f>HLOOKUP(F292,[1]Matrice!$D$8:$O$9,2,FALSE)</f>
        <v>0.5</v>
      </c>
      <c r="G293" s="65">
        <f>HLOOKUP(G292,[1]Matrice!$D$10:$O$11,2,FALSE)</f>
        <v>0</v>
      </c>
      <c r="H293" s="65">
        <f>HLOOKUP(H292,[1]Matrice!$D$12:$O$14,2,FALSE)</f>
        <v>0.25</v>
      </c>
      <c r="I293" s="65">
        <f>HLOOKUP(I292,[1]Matrice!$D$15:$O$16,2,FALSE)</f>
        <v>0.5</v>
      </c>
      <c r="J293" s="65"/>
      <c r="K293" s="65">
        <f>HLOOKUP(K292,[1]Matrice!$D$17:$O$18,2,FALSE)</f>
        <v>0.75</v>
      </c>
      <c r="L293" s="65">
        <f>HLOOKUP(L292,[1]Matrice!$D$19:$O$20,2,FALSE)</f>
        <v>0.5</v>
      </c>
      <c r="M293" s="65">
        <f>HLOOKUP(M292,[1]Matrice!$D$21:$O$22,2,FALSE)</f>
        <v>0.5</v>
      </c>
      <c r="N293" s="66"/>
      <c r="O293" s="66"/>
      <c r="P293" s="57">
        <f>C293*$C$2+D293*$D$2+E293*$E$2+F293*$F$2+G293*$G$2+H293*$H$2+I293*$I$2+K293*$K$2+L293*$L$2+M293*$M$2</f>
        <v>4.6875</v>
      </c>
    </row>
    <row r="294" spans="1:16" ht="110.25" customHeight="1" x14ac:dyDescent="0.25">
      <c r="A294" s="77" t="s">
        <v>263</v>
      </c>
      <c r="B294" s="61"/>
      <c r="C294" s="62" t="s">
        <v>3</v>
      </c>
      <c r="D294" s="62" t="s">
        <v>7</v>
      </c>
      <c r="E294" s="62" t="s">
        <v>9</v>
      </c>
      <c r="F294" s="62" t="s">
        <v>14</v>
      </c>
      <c r="G294" s="62" t="s">
        <v>15</v>
      </c>
      <c r="H294" s="62" t="s">
        <v>92</v>
      </c>
      <c r="I294" s="62" t="s">
        <v>22</v>
      </c>
      <c r="J294" s="62" t="s">
        <v>126</v>
      </c>
      <c r="K294" s="62" t="str">
        <f>VLOOKUP(J294,[1]Matrice!$U$15:$X$19,2,FALSE)</f>
        <v>B - RIPORTO/ARGILLE LIMOSE E LIMI ARGILLOSI</v>
      </c>
      <c r="L294" s="62" t="s">
        <v>31</v>
      </c>
      <c r="M294" s="62" t="str">
        <f>VLOOKUP(J294,[1]Matrice!$U$15:$X$19,4,FALSE)</f>
        <v>A - INFLUENTI</v>
      </c>
      <c r="N294" s="63"/>
      <c r="O294" s="63"/>
      <c r="P294" s="57"/>
    </row>
    <row r="295" spans="1:16" ht="26.25" x14ac:dyDescent="0.25">
      <c r="A295" s="78"/>
      <c r="B295" s="54" t="s">
        <v>95</v>
      </c>
      <c r="C295" s="65">
        <f>HLOOKUP(C294,[1]Matrice!$D$2:$O$3,2,FALSE)</f>
        <v>0.5</v>
      </c>
      <c r="D295" s="65">
        <f>HLOOKUP(D294,[1]Matrice!$D$4:$O$5,2,FALSE)*$D$2</f>
        <v>0.25</v>
      </c>
      <c r="E295" s="65">
        <f>HLOOKUP(E294,[1]Matrice!$D$6:$O$7,2,FALSE)</f>
        <v>1</v>
      </c>
      <c r="F295" s="65">
        <f>HLOOKUP(F294,[1]Matrice!$D$8:$O$9,2,FALSE)</f>
        <v>1</v>
      </c>
      <c r="G295" s="65">
        <f>HLOOKUP(G294,[1]Matrice!$D$10:$O$11,2,FALSE)</f>
        <v>0</v>
      </c>
      <c r="H295" s="65">
        <f>HLOOKUP(H294,[1]Matrice!$D$12:$O$14,2,FALSE)</f>
        <v>0.25</v>
      </c>
      <c r="I295" s="65">
        <f>HLOOKUP(I294,[1]Matrice!$D$15:$O$16,2,FALSE)</f>
        <v>0.5</v>
      </c>
      <c r="J295" s="65"/>
      <c r="K295" s="65">
        <f>HLOOKUP(K294,[1]Matrice!$D$17:$O$18,2,FALSE)</f>
        <v>1</v>
      </c>
      <c r="L295" s="65">
        <f>HLOOKUP(L294,[1]Matrice!$D$19:$O$20,2,FALSE)</f>
        <v>1</v>
      </c>
      <c r="M295" s="65">
        <f>HLOOKUP(M294,[1]Matrice!$D$21:$O$22,2,FALSE)</f>
        <v>0.75</v>
      </c>
      <c r="N295" s="66"/>
      <c r="O295" s="66"/>
      <c r="P295" s="57">
        <f>C295*$C$2+D295*$D$2+E295*$E$2+F295*$F$2+G295*$G$2+H295*$H$2+I295*$I$2+K295*$K$2+L295*$L$2+M295*$M$2</f>
        <v>6.1875</v>
      </c>
    </row>
    <row r="296" spans="1:16" ht="110.25" customHeight="1" x14ac:dyDescent="0.25">
      <c r="A296" s="77" t="s">
        <v>264</v>
      </c>
      <c r="B296" s="61"/>
      <c r="C296" s="62" t="s">
        <v>3</v>
      </c>
      <c r="D296" s="62" t="s">
        <v>7</v>
      </c>
      <c r="E296" s="62" t="s">
        <v>9</v>
      </c>
      <c r="F296" s="62" t="s">
        <v>14</v>
      </c>
      <c r="G296" s="62" t="s">
        <v>15</v>
      </c>
      <c r="H296" s="62" t="s">
        <v>92</v>
      </c>
      <c r="I296" s="62" t="s">
        <v>22</v>
      </c>
      <c r="J296" s="62" t="s">
        <v>126</v>
      </c>
      <c r="K296" s="62" t="str">
        <f>VLOOKUP(J296,[1]Matrice!$U$15:$X$19,2,FALSE)</f>
        <v>B - RIPORTO/ARGILLE LIMOSE E LIMI ARGILLOSI</v>
      </c>
      <c r="L296" s="62" t="s">
        <v>31</v>
      </c>
      <c r="M296" s="62" t="str">
        <f>VLOOKUP(J296,[1]Matrice!$U$15:$X$19,4,FALSE)</f>
        <v>A - INFLUENTI</v>
      </c>
      <c r="N296" s="63"/>
      <c r="O296" s="63"/>
      <c r="P296" s="57"/>
    </row>
    <row r="297" spans="1:16" ht="26.25" x14ac:dyDescent="0.25">
      <c r="A297" s="78"/>
      <c r="B297" s="54" t="s">
        <v>95</v>
      </c>
      <c r="C297" s="65">
        <f>HLOOKUP(C296,[1]Matrice!$D$2:$O$3,2,FALSE)</f>
        <v>0.5</v>
      </c>
      <c r="D297" s="65">
        <f>HLOOKUP(D296,[1]Matrice!$D$4:$O$5,2,FALSE)*$D$2</f>
        <v>0.25</v>
      </c>
      <c r="E297" s="65">
        <f>HLOOKUP(E296,[1]Matrice!$D$6:$O$7,2,FALSE)</f>
        <v>1</v>
      </c>
      <c r="F297" s="65">
        <f>HLOOKUP(F296,[1]Matrice!$D$8:$O$9,2,FALSE)</f>
        <v>1</v>
      </c>
      <c r="G297" s="65">
        <f>HLOOKUP(G296,[1]Matrice!$D$10:$O$11,2,FALSE)</f>
        <v>0</v>
      </c>
      <c r="H297" s="65">
        <f>HLOOKUP(H296,[1]Matrice!$D$12:$O$14,2,FALSE)</f>
        <v>0.25</v>
      </c>
      <c r="I297" s="65">
        <f>HLOOKUP(I296,[1]Matrice!$D$15:$O$16,2,FALSE)</f>
        <v>0.5</v>
      </c>
      <c r="J297" s="65"/>
      <c r="K297" s="65">
        <f>HLOOKUP(K296,[1]Matrice!$D$17:$O$18,2,FALSE)</f>
        <v>1</v>
      </c>
      <c r="L297" s="65">
        <f>HLOOKUP(L296,[1]Matrice!$D$19:$O$20,2,FALSE)</f>
        <v>1</v>
      </c>
      <c r="M297" s="65">
        <f>HLOOKUP(M296,[1]Matrice!$D$21:$O$22,2,FALSE)</f>
        <v>0.75</v>
      </c>
      <c r="N297" s="66"/>
      <c r="O297" s="66"/>
      <c r="P297" s="57">
        <f>C297*$C$2+D297*$D$2+E297*$E$2+F297*$F$2+G297*$G$2+H297*$H$2+I297*$I$2+K297*$K$2+L297*$L$2+M297*$M$2</f>
        <v>6.1875</v>
      </c>
    </row>
    <row r="298" spans="1:16" s="97" customFormat="1" ht="157.5" customHeight="1" x14ac:dyDescent="0.25">
      <c r="A298" s="77" t="s">
        <v>265</v>
      </c>
      <c r="B298" s="93"/>
      <c r="C298" s="94" t="s">
        <v>3</v>
      </c>
      <c r="D298" s="94" t="s">
        <v>7</v>
      </c>
      <c r="E298" s="94" t="s">
        <v>9</v>
      </c>
      <c r="F298" s="94" t="s">
        <v>13</v>
      </c>
      <c r="G298" s="94" t="s">
        <v>168</v>
      </c>
      <c r="H298" s="94" t="s">
        <v>92</v>
      </c>
      <c r="I298" s="94" t="s">
        <v>22</v>
      </c>
      <c r="J298" s="94" t="s">
        <v>129</v>
      </c>
      <c r="K298" s="94" t="str">
        <f>VLOOKUP(J298,[1]Matrice!$U$15:$X$19,2,FALSE)</f>
        <v>A -LIMI ARGILLOSI E ARGILLE LIMOSE/ARGILLE LIMOSE E LIMI ARGILLOSI</v>
      </c>
      <c r="L298" s="94" t="str">
        <f>VLOOKUP(J298,[1]Matrice!$U$15:$X$19,3,FALSE)</f>
        <v>MODERATAMENTE INFLUENTE</v>
      </c>
      <c r="M298" s="94" t="s">
        <v>142</v>
      </c>
      <c r="N298" s="95"/>
      <c r="O298" s="95"/>
      <c r="P298" s="96"/>
    </row>
    <row r="299" spans="1:16" ht="26.25" x14ac:dyDescent="0.25">
      <c r="A299" s="78"/>
      <c r="B299" s="54" t="s">
        <v>95</v>
      </c>
      <c r="C299" s="65">
        <f>HLOOKUP(C298,[1]Matrice!$D$2:$O$3,2,FALSE)</f>
        <v>0.5</v>
      </c>
      <c r="D299" s="65">
        <f>HLOOKUP(D298,[1]Matrice!$D$4:$O$5,2,FALSE)*$D$2</f>
        <v>0.25</v>
      </c>
      <c r="E299" s="65">
        <f>HLOOKUP(E298,[1]Matrice!$D$6:$O$7,2,FALSE)</f>
        <v>1</v>
      </c>
      <c r="F299" s="65">
        <f>HLOOKUP(F298,[1]Matrice!$D$8:$O$9,2,FALSE)</f>
        <v>0.75</v>
      </c>
      <c r="G299" s="65">
        <f>HLOOKUP(G298,[1]Matrice!$D$10:$O$11,2,FALSE)</f>
        <v>0.25</v>
      </c>
      <c r="H299" s="65">
        <f>HLOOKUP(H298,[1]Matrice!$D$12:$O$14,2,FALSE)</f>
        <v>0.25</v>
      </c>
      <c r="I299" s="65">
        <f>HLOOKUP(I298,[1]Matrice!$D$15:$O$16,2,FALSE)</f>
        <v>0.5</v>
      </c>
      <c r="J299" s="65"/>
      <c r="K299" s="65">
        <f>HLOOKUP(K298,[1]Matrice!$D$17:$O$18,2,FALSE)</f>
        <v>0.5</v>
      </c>
      <c r="L299" s="65">
        <f>HLOOKUP(L298,[1]Matrice!$D$19:$O$20,2,FALSE)</f>
        <v>0.25</v>
      </c>
      <c r="M299" s="65">
        <f>HLOOKUP(M298,[1]Matrice!$D$21:$O$22,2,FALSE)</f>
        <v>0.25</v>
      </c>
      <c r="N299" s="66"/>
      <c r="O299" s="66"/>
      <c r="P299" s="57">
        <f>C299*$C$2+D299*$D$2+E299*$E$2+F299*$F$2+G299*$G$2+H299*$H$2+I299*$I$2+K299*$K$2+L299*$L$2+M299*$M$2</f>
        <v>4.25</v>
      </c>
    </row>
    <row r="300" spans="1:16" s="97" customFormat="1" ht="157.5" customHeight="1" x14ac:dyDescent="0.25">
      <c r="A300" s="77" t="s">
        <v>266</v>
      </c>
      <c r="B300" s="93"/>
      <c r="C300" s="94" t="s">
        <v>3</v>
      </c>
      <c r="D300" s="94" t="s">
        <v>7</v>
      </c>
      <c r="E300" s="94" t="s">
        <v>9</v>
      </c>
      <c r="F300" s="94" t="s">
        <v>14</v>
      </c>
      <c r="G300" s="94" t="s">
        <v>168</v>
      </c>
      <c r="H300" s="94" t="s">
        <v>92</v>
      </c>
      <c r="I300" s="94" t="s">
        <v>22</v>
      </c>
      <c r="J300" s="94" t="s">
        <v>129</v>
      </c>
      <c r="K300" s="94" t="str">
        <f>VLOOKUP(J300,[1]Matrice!$U$15:$X$19,2,FALSE)</f>
        <v>A -LIMI ARGILLOSI E ARGILLE LIMOSE/ARGILLE LIMOSE E LIMI ARGILLOSI</v>
      </c>
      <c r="L300" s="94" t="s">
        <v>51</v>
      </c>
      <c r="M300" s="95"/>
      <c r="N300" s="94" t="s">
        <v>142</v>
      </c>
      <c r="O300" s="95"/>
      <c r="P300" s="96"/>
    </row>
    <row r="301" spans="1:16" ht="26.25" x14ac:dyDescent="0.25">
      <c r="A301" s="78"/>
      <c r="B301" s="54" t="s">
        <v>95</v>
      </c>
      <c r="C301" s="65">
        <f>HLOOKUP(C300,[1]Matrice!$D$2:$O$3,2,FALSE)</f>
        <v>0.5</v>
      </c>
      <c r="D301" s="65">
        <f>HLOOKUP(D300,[1]Matrice!$D$4:$O$5,2,FALSE)*$D$2</f>
        <v>0.25</v>
      </c>
      <c r="E301" s="65">
        <f>HLOOKUP(E300,[1]Matrice!$D$6:$O$7,2,FALSE)</f>
        <v>1</v>
      </c>
      <c r="F301" s="65">
        <f>HLOOKUP(F300,[1]Matrice!$D$8:$O$9,2,FALSE)</f>
        <v>1</v>
      </c>
      <c r="G301" s="65">
        <f>HLOOKUP(G300,[1]Matrice!$D$10:$O$11,2,FALSE)</f>
        <v>0.25</v>
      </c>
      <c r="H301" s="65">
        <f>HLOOKUP(H300,[1]Matrice!$D$12:$O$14,2,FALSE)</f>
        <v>0.25</v>
      </c>
      <c r="I301" s="65">
        <f>HLOOKUP(I300,[1]Matrice!$D$15:$O$16,2,FALSE)</f>
        <v>0.5</v>
      </c>
      <c r="J301" s="65"/>
      <c r="K301" s="65">
        <f>HLOOKUP(K300,[1]Matrice!$D$17:$O$18,2,FALSE)</f>
        <v>0.5</v>
      </c>
      <c r="L301" s="65">
        <f>HLOOKUP(L300,[1]Matrice!$D$19:$O$20,2,FALSE)</f>
        <v>0.25</v>
      </c>
      <c r="M301" s="65">
        <f>HLOOKUP(N300,[1]Matrice!$D$21:$O$22,2,FALSE)</f>
        <v>0.25</v>
      </c>
      <c r="N301" s="66"/>
      <c r="O301" s="66"/>
      <c r="P301" s="57">
        <f>C301*$C$2+D301*$D$2+E301*$E$2+F301*$F$2+G301*$G$2+H301*$H$2+I301*$I$2+K301*$K$2+L301*$L$2+M301*$M$2</f>
        <v>4.6875</v>
      </c>
    </row>
    <row r="302" spans="1:16" s="97" customFormat="1" ht="157.5" customHeight="1" x14ac:dyDescent="0.25">
      <c r="A302" s="77" t="s">
        <v>267</v>
      </c>
      <c r="B302" s="93"/>
      <c r="C302" s="94" t="s">
        <v>3</v>
      </c>
      <c r="D302" s="94" t="s">
        <v>7</v>
      </c>
      <c r="E302" s="94" t="s">
        <v>9</v>
      </c>
      <c r="F302" s="94" t="s">
        <v>13</v>
      </c>
      <c r="G302" s="94" t="s">
        <v>168</v>
      </c>
      <c r="H302" s="94" t="s">
        <v>92</v>
      </c>
      <c r="I302" s="94" t="s">
        <v>22</v>
      </c>
      <c r="J302" s="94" t="s">
        <v>129</v>
      </c>
      <c r="K302" s="94" t="str">
        <f>VLOOKUP(J302,[1]Matrice!$U$15:$X$19,2,FALSE)</f>
        <v>A -LIMI ARGILLOSI E ARGILLE LIMOSE/ARGILLE LIMOSE E LIMI ARGILLOSI</v>
      </c>
      <c r="L302" s="94" t="s">
        <v>51</v>
      </c>
      <c r="M302" s="94" t="s">
        <v>170</v>
      </c>
      <c r="N302" s="95"/>
      <c r="O302" s="95"/>
      <c r="P302" s="96"/>
    </row>
    <row r="303" spans="1:16" ht="26.25" x14ac:dyDescent="0.25">
      <c r="A303" s="78"/>
      <c r="B303" s="54" t="s">
        <v>95</v>
      </c>
      <c r="C303" s="65">
        <f>HLOOKUP(C302,[1]Matrice!$D$2:$O$3,2,FALSE)</f>
        <v>0.5</v>
      </c>
      <c r="D303" s="65">
        <f>HLOOKUP(D302,[1]Matrice!$D$4:$O$5,2,FALSE)*$D$2</f>
        <v>0.25</v>
      </c>
      <c r="E303" s="65">
        <f>HLOOKUP(E302,[1]Matrice!$D$6:$O$7,2,FALSE)</f>
        <v>1</v>
      </c>
      <c r="F303" s="65">
        <f>HLOOKUP(F302,[1]Matrice!$D$8:$O$9,2,FALSE)</f>
        <v>0.75</v>
      </c>
      <c r="G303" s="65">
        <f>HLOOKUP(G302,[1]Matrice!$D$10:$O$11,2,FALSE)</f>
        <v>0.25</v>
      </c>
      <c r="H303" s="65">
        <f>HLOOKUP(H302,[1]Matrice!$D$12:$O$14,2,FALSE)</f>
        <v>0.25</v>
      </c>
      <c r="I303" s="65">
        <f>HLOOKUP(I302,[1]Matrice!$D$15:$O$16,2,FALSE)</f>
        <v>0.5</v>
      </c>
      <c r="J303" s="65"/>
      <c r="K303" s="65">
        <f>HLOOKUP(K302,[1]Matrice!$D$17:$O$18,2,FALSE)</f>
        <v>0.5</v>
      </c>
      <c r="L303" s="65">
        <f>HLOOKUP(L302,[1]Matrice!$D$19:$O$20,2,FALSE)</f>
        <v>0.25</v>
      </c>
      <c r="M303" s="65">
        <f>HLOOKUP(M302,[1]Matrice!$D$21:$O$22,2,FALSE)</f>
        <v>0</v>
      </c>
      <c r="N303" s="66"/>
      <c r="O303" s="66"/>
      <c r="P303" s="57">
        <f>C303*$C$2+D303*$D$2+E303*$E$2+F303*$F$2+G303*$G$2+H303*$H$2+I303*$I$2+K303*$K$2+L303*$L$2+M303*$M$2</f>
        <v>4</v>
      </c>
    </row>
    <row r="304" spans="1:16" s="97" customFormat="1" ht="157.5" customHeight="1" x14ac:dyDescent="0.25">
      <c r="A304" s="77" t="s">
        <v>268</v>
      </c>
      <c r="B304" s="93"/>
      <c r="C304" s="94" t="s">
        <v>3</v>
      </c>
      <c r="D304" s="94" t="s">
        <v>7</v>
      </c>
      <c r="E304" s="94" t="s">
        <v>9</v>
      </c>
      <c r="F304" s="94" t="s">
        <v>13</v>
      </c>
      <c r="G304" s="94" t="s">
        <v>168</v>
      </c>
      <c r="H304" s="94" t="s">
        <v>92</v>
      </c>
      <c r="I304" s="94" t="s">
        <v>22</v>
      </c>
      <c r="J304" s="94" t="s">
        <v>129</v>
      </c>
      <c r="K304" s="94" t="str">
        <f>VLOOKUP(J304,[1]Matrice!$U$15:$X$19,2,FALSE)</f>
        <v>A -LIMI ARGILLOSI E ARGILLE LIMOSE/ARGILLE LIMOSE E LIMI ARGILLOSI</v>
      </c>
      <c r="L304" s="94" t="str">
        <f>VLOOKUP(J304,[1]Matrice!$U$15:$X$19,3,FALSE)</f>
        <v>MODERATAMENTE INFLUENTE</v>
      </c>
      <c r="M304" s="94" t="s">
        <v>170</v>
      </c>
      <c r="N304" s="95"/>
      <c r="O304" s="95"/>
      <c r="P304" s="96"/>
    </row>
    <row r="305" spans="1:16" ht="26.25" x14ac:dyDescent="0.25">
      <c r="A305" s="78"/>
      <c r="B305" s="54" t="s">
        <v>95</v>
      </c>
      <c r="C305" s="65">
        <f>HLOOKUP(C304,[1]Matrice!$D$2:$O$3,2,FALSE)</f>
        <v>0.5</v>
      </c>
      <c r="D305" s="65">
        <f>HLOOKUP(D304,[1]Matrice!$D$4:$O$5,2,FALSE)*$D$2</f>
        <v>0.25</v>
      </c>
      <c r="E305" s="65">
        <f>HLOOKUP(E304,[1]Matrice!$D$6:$O$7,2,FALSE)</f>
        <v>1</v>
      </c>
      <c r="F305" s="65">
        <f>HLOOKUP(F304,[1]Matrice!$D$8:$O$9,2,FALSE)</f>
        <v>0.75</v>
      </c>
      <c r="G305" s="65">
        <f>HLOOKUP(G304,[1]Matrice!$D$10:$O$11,2,FALSE)</f>
        <v>0.25</v>
      </c>
      <c r="H305" s="65">
        <f>HLOOKUP(H304,[1]Matrice!$D$12:$O$14,2,FALSE)</f>
        <v>0.25</v>
      </c>
      <c r="I305" s="65">
        <f>HLOOKUP(I304,[1]Matrice!$D$15:$O$16,2,FALSE)</f>
        <v>0.5</v>
      </c>
      <c r="J305" s="65"/>
      <c r="K305" s="65">
        <f>HLOOKUP(K304,[1]Matrice!$D$17:$O$18,2,FALSE)</f>
        <v>0.5</v>
      </c>
      <c r="L305" s="65">
        <f>HLOOKUP(L304,[1]Matrice!$D$19:$O$20,2,FALSE)</f>
        <v>0.25</v>
      </c>
      <c r="M305" s="65">
        <f>HLOOKUP(M304,[1]Matrice!$D$21:$O$22,2,FALSE)</f>
        <v>0</v>
      </c>
      <c r="N305" s="66"/>
      <c r="O305" s="66"/>
      <c r="P305" s="57">
        <f>C305*$C$2+D305*$D$2+E305*$E$2+F305*$F$2+G305*$G$2+H305*$H$2+I305*$I$2+K305*$K$2+L305*$L$2+M305*$M$2</f>
        <v>4</v>
      </c>
    </row>
    <row r="306" spans="1:16" s="97" customFormat="1" ht="157.5" customHeight="1" x14ac:dyDescent="0.25">
      <c r="A306" s="77" t="s">
        <v>269</v>
      </c>
      <c r="B306" s="93"/>
      <c r="C306" s="94" t="s">
        <v>3</v>
      </c>
      <c r="D306" s="94" t="s">
        <v>41</v>
      </c>
      <c r="E306" s="94" t="s">
        <v>43</v>
      </c>
      <c r="F306" s="94" t="s">
        <v>116</v>
      </c>
      <c r="G306" s="94" t="s">
        <v>15</v>
      </c>
      <c r="H306" s="94" t="s">
        <v>92</v>
      </c>
      <c r="I306" s="94" t="s">
        <v>23</v>
      </c>
      <c r="J306" s="94" t="s">
        <v>129</v>
      </c>
      <c r="K306" s="94" t="str">
        <f>VLOOKUP(J306,[1]Matrice!$U$15:$X$19,2,FALSE)</f>
        <v>A -LIMI ARGILLOSI E ARGILLE LIMOSE/ARGILLE LIMOSE E LIMI ARGILLOSI</v>
      </c>
      <c r="L306" s="94" t="s">
        <v>51</v>
      </c>
      <c r="M306" s="94" t="str">
        <f>VLOOKUP(J306,[1]Matrice!$U$15:$X$19,4,FALSE)</f>
        <v>B - ASSENTI ININFLUENTI</v>
      </c>
      <c r="N306" s="95"/>
      <c r="O306" s="95"/>
      <c r="P306" s="96"/>
    </row>
    <row r="307" spans="1:16" ht="26.25" x14ac:dyDescent="0.25">
      <c r="A307" s="78"/>
      <c r="B307" s="54" t="s">
        <v>95</v>
      </c>
      <c r="C307" s="65">
        <f>HLOOKUP(C306,[1]Matrice!$D$2:$O$3,2,FALSE)</f>
        <v>0.5</v>
      </c>
      <c r="D307" s="65">
        <f>HLOOKUP(D306,[1]Matrice!$D$4:$O$5,2,FALSE)*$D$2</f>
        <v>1</v>
      </c>
      <c r="E307" s="65">
        <f>HLOOKUP(E306,[1]Matrice!$D$6:$O$7,2,FALSE)</f>
        <v>0.5</v>
      </c>
      <c r="F307" s="65">
        <f>HLOOKUP(F306,[1]Matrice!$D$8:$O$9,2,FALSE)</f>
        <v>0.5</v>
      </c>
      <c r="G307" s="65">
        <f>HLOOKUP(G306,[1]Matrice!$D$10:$O$11,2,FALSE)</f>
        <v>0</v>
      </c>
      <c r="H307" s="65">
        <f>HLOOKUP(H306,[1]Matrice!$D$12:$O$14,2,FALSE)</f>
        <v>0.25</v>
      </c>
      <c r="I307" s="65">
        <f>HLOOKUP(I306,[1]Matrice!$D$15:$O$16,2,FALSE)</f>
        <v>0.75</v>
      </c>
      <c r="J307" s="65"/>
      <c r="K307" s="65">
        <f>HLOOKUP(K306,[1]Matrice!$D$17:$O$18,2,FALSE)</f>
        <v>0.5</v>
      </c>
      <c r="L307" s="65">
        <f>HLOOKUP(L306,[1]Matrice!$D$19:$O$20,2,FALSE)</f>
        <v>0.25</v>
      </c>
      <c r="M307" s="65">
        <f>HLOOKUP(M306,[1]Matrice!$D$21:$O$22,2,FALSE)</f>
        <v>0.25</v>
      </c>
      <c r="N307" s="66"/>
      <c r="O307" s="66"/>
      <c r="P307" s="57">
        <f>C307*$C$2+D307*$D$2+E307*$E$2+F307*$F$2+G307*$G$2+H307*$H$2+I307*$I$2+K307*$K$2+L307*$L$2+M307*$M$2</f>
        <v>4.1875</v>
      </c>
    </row>
    <row r="308" spans="1:16" s="97" customFormat="1" ht="110.25" customHeight="1" x14ac:dyDescent="0.25">
      <c r="A308" s="77" t="s">
        <v>270</v>
      </c>
      <c r="B308" s="93"/>
      <c r="C308" s="94" t="s">
        <v>3</v>
      </c>
      <c r="D308" s="94" t="s">
        <v>41</v>
      </c>
      <c r="E308" s="94" t="s">
        <v>42</v>
      </c>
      <c r="F308" s="94" t="s">
        <v>116</v>
      </c>
      <c r="G308" s="94" t="s">
        <v>15</v>
      </c>
      <c r="H308" s="94" t="s">
        <v>92</v>
      </c>
      <c r="I308" s="94" t="s">
        <v>23</v>
      </c>
      <c r="J308" s="94" t="s">
        <v>93</v>
      </c>
      <c r="K308" s="94" t="str">
        <f>VLOOKUP(J308,[1]Matrice!$U$15:$X$19,2,FALSE)</f>
        <v>A - RIPORTO/ARGILLE LIMOSE E LIMI ARGILLOSI</v>
      </c>
      <c r="L308" s="94" t="s">
        <v>214</v>
      </c>
      <c r="M308" s="94" t="str">
        <f>VLOOKUP(J308,[1]Matrice!$U$15:$X$19,4,FALSE)</f>
        <v>A - PROBABILMENTE INFLUENTI</v>
      </c>
      <c r="N308" s="95"/>
      <c r="O308" s="95"/>
      <c r="P308" s="96"/>
    </row>
    <row r="309" spans="1:16" ht="26.25" x14ac:dyDescent="0.25">
      <c r="A309" s="78"/>
      <c r="B309" s="54" t="s">
        <v>95</v>
      </c>
      <c r="C309" s="65">
        <f>HLOOKUP(C308,[1]Matrice!$D$2:$O$3,2,FALSE)</f>
        <v>0.5</v>
      </c>
      <c r="D309" s="65">
        <f>HLOOKUP(D308,[1]Matrice!$D$4:$O$5,2,FALSE)*$D$2</f>
        <v>1</v>
      </c>
      <c r="E309" s="65">
        <f>HLOOKUP(E308,[1]Matrice!$D$6:$O$7,2,FALSE)</f>
        <v>0.25</v>
      </c>
      <c r="F309" s="65">
        <f>HLOOKUP(F308,[1]Matrice!$D$8:$O$9,2,FALSE)</f>
        <v>0.5</v>
      </c>
      <c r="G309" s="65">
        <f>HLOOKUP(G308,[1]Matrice!$D$10:$O$11,2,FALSE)</f>
        <v>0</v>
      </c>
      <c r="H309" s="65">
        <f>HLOOKUP(H308,[1]Matrice!$D$12:$O$14,2,FALSE)</f>
        <v>0.25</v>
      </c>
      <c r="I309" s="65">
        <f>HLOOKUP(I308,[1]Matrice!$D$15:$O$16,2,FALSE)</f>
        <v>0.75</v>
      </c>
      <c r="J309" s="65"/>
      <c r="K309" s="65">
        <f>HLOOKUP(K308,[1]Matrice!$D$17:$O$18,2,FALSE)</f>
        <v>0.75</v>
      </c>
      <c r="L309" s="65">
        <f>HLOOKUP(L308,[1]Matrice!$D$19:$O$20,2,FALSE)</f>
        <v>0.5</v>
      </c>
      <c r="M309" s="65">
        <f>HLOOKUP(M308,[1]Matrice!$D$21:$O$22,2,FALSE)</f>
        <v>0.5</v>
      </c>
      <c r="N309" s="66"/>
      <c r="O309" s="66"/>
      <c r="P309" s="57">
        <f>C309*$C$2+D309*$D$2+E309*$E$2+F309*$F$2+G309*$G$2+H309*$H$2+I309*$I$2+K309*$K$2+L309*$L$2+M309*$M$2</f>
        <v>4.8125</v>
      </c>
    </row>
    <row r="310" spans="1:16" ht="110.25" customHeight="1" x14ac:dyDescent="0.25">
      <c r="A310" s="77" t="s">
        <v>271</v>
      </c>
      <c r="B310" s="61"/>
      <c r="C310" s="62" t="s">
        <v>3</v>
      </c>
      <c r="D310" s="62" t="s">
        <v>41</v>
      </c>
      <c r="E310" s="62" t="s">
        <v>42</v>
      </c>
      <c r="F310" s="62" t="s">
        <v>110</v>
      </c>
      <c r="G310" s="62" t="s">
        <v>15</v>
      </c>
      <c r="H310" s="62" t="s">
        <v>92</v>
      </c>
      <c r="I310" s="62" t="s">
        <v>23</v>
      </c>
      <c r="J310" s="62" t="s">
        <v>106</v>
      </c>
      <c r="K310" s="62" t="s">
        <v>97</v>
      </c>
      <c r="L310" s="62" t="s">
        <v>214</v>
      </c>
      <c r="M310" s="62" t="s">
        <v>193</v>
      </c>
      <c r="N310" s="63"/>
      <c r="O310" s="63"/>
      <c r="P310" s="57"/>
    </row>
    <row r="311" spans="1:16" ht="26.25" x14ac:dyDescent="0.25">
      <c r="A311" s="78"/>
      <c r="B311" s="54" t="s">
        <v>95</v>
      </c>
      <c r="C311" s="65">
        <f>HLOOKUP(C310,[1]Matrice!$D$2:$O$3,2,FALSE)</f>
        <v>0.5</v>
      </c>
      <c r="D311" s="65">
        <f>HLOOKUP(D310,[1]Matrice!$D$4:$O$5,2,FALSE)*$D$2</f>
        <v>1</v>
      </c>
      <c r="E311" s="65">
        <f>HLOOKUP(E310,[1]Matrice!$D$6:$O$7,2,FALSE)</f>
        <v>0.25</v>
      </c>
      <c r="F311" s="65">
        <f>HLOOKUP(F310,[1]Matrice!$D$8:$O$9,2,FALSE)</f>
        <v>0.25</v>
      </c>
      <c r="G311" s="65">
        <f>HLOOKUP(G310,[1]Matrice!$D$10:$O$11,2,FALSE)</f>
        <v>0</v>
      </c>
      <c r="H311" s="65">
        <f>HLOOKUP(H310,[1]Matrice!$D$12:$O$14,2,FALSE)</f>
        <v>0.25</v>
      </c>
      <c r="I311" s="65">
        <f>HLOOKUP(I310,[1]Matrice!$D$15:$O$16,2,FALSE)</f>
        <v>0.75</v>
      </c>
      <c r="J311" s="65"/>
      <c r="K311" s="65">
        <f>HLOOKUP(K310,[1]Matrice!$D$17:$O$18,2,FALSE)</f>
        <v>0.75</v>
      </c>
      <c r="L311" s="65">
        <f>HLOOKUP(L310,[1]Matrice!$D$19:$O$20,2,FALSE)</f>
        <v>0.5</v>
      </c>
      <c r="M311" s="65">
        <f>HLOOKUP(M310,[1]Matrice!$D$21:$O$22,2,FALSE)</f>
        <v>0.5</v>
      </c>
      <c r="N311" s="66"/>
      <c r="O311" s="66"/>
      <c r="P311" s="57">
        <f>C311*$C$2+D311*$D$2+E311*$E$2+F311*$F$2+G311*$G$2+H311*$H$2+I311*$I$2+K311*$K$2+L311*$L$2+M311*$M$2</f>
        <v>4.375</v>
      </c>
    </row>
    <row r="312" spans="1:16" ht="110.25" customHeight="1" x14ac:dyDescent="0.25">
      <c r="A312" s="77" t="s">
        <v>272</v>
      </c>
      <c r="B312" s="61"/>
      <c r="C312" s="62" t="s">
        <v>2</v>
      </c>
      <c r="D312" s="62" t="s">
        <v>41</v>
      </c>
      <c r="E312" s="62" t="s">
        <v>42</v>
      </c>
      <c r="F312" s="62" t="s">
        <v>110</v>
      </c>
      <c r="G312" s="62" t="s">
        <v>15</v>
      </c>
      <c r="H312" s="62" t="s">
        <v>92</v>
      </c>
      <c r="I312" s="62" t="s">
        <v>23</v>
      </c>
      <c r="J312" s="62" t="s">
        <v>106</v>
      </c>
      <c r="K312" s="62" t="s">
        <v>169</v>
      </c>
      <c r="L312" s="62" t="s">
        <v>30</v>
      </c>
      <c r="M312" s="62" t="s">
        <v>170</v>
      </c>
      <c r="N312" s="63"/>
      <c r="O312" s="63"/>
      <c r="P312" s="57"/>
    </row>
    <row r="313" spans="1:16" ht="26.25" x14ac:dyDescent="0.25">
      <c r="A313" s="78"/>
      <c r="B313" s="54" t="s">
        <v>95</v>
      </c>
      <c r="C313" s="65">
        <f>HLOOKUP(C312,[1]Matrice!$D$2:$O$3,2,FALSE)</f>
        <v>0.25</v>
      </c>
      <c r="D313" s="65">
        <f>HLOOKUP(D312,[1]Matrice!$D$4:$O$5,2,FALSE)*$D$2</f>
        <v>1</v>
      </c>
      <c r="E313" s="65">
        <f>HLOOKUP(E312,[1]Matrice!$D$6:$O$7,2,FALSE)</f>
        <v>0.25</v>
      </c>
      <c r="F313" s="65">
        <f>HLOOKUP(F312,[1]Matrice!$D$8:$O$9,2,FALSE)</f>
        <v>0.25</v>
      </c>
      <c r="G313" s="65">
        <f>HLOOKUP(G312,[1]Matrice!$D$10:$O$11,2,FALSE)</f>
        <v>0</v>
      </c>
      <c r="H313" s="65">
        <f>HLOOKUP(H312,[1]Matrice!$D$12:$O$14,2,FALSE)</f>
        <v>0.25</v>
      </c>
      <c r="I313" s="65">
        <f>HLOOKUP(I312,[1]Matrice!$D$15:$O$16,2,FALSE)</f>
        <v>0.75</v>
      </c>
      <c r="J313" s="65"/>
      <c r="K313" s="65">
        <f>HLOOKUP(K312,[1]Matrice!$D$17:$O$18,2,FALSE)</f>
        <v>0.25</v>
      </c>
      <c r="L313" s="65">
        <f>HLOOKUP(L312,[1]Matrice!$D$19:$O$20,2,FALSE)</f>
        <v>0</v>
      </c>
      <c r="M313" s="65">
        <f>HLOOKUP(M312,[1]Matrice!$D$21:$O$22,2,FALSE)</f>
        <v>0</v>
      </c>
      <c r="N313" s="66"/>
      <c r="O313" s="66"/>
      <c r="P313" s="57">
        <f>C313*$C$2+D313*$D$2+E313*$E$2+F313*$F$2+G313*$G$2+H313*$H$2+I313*$I$2+K313*$K$2+L313*$L$2+M313*$M$2</f>
        <v>2.75</v>
      </c>
    </row>
    <row r="314" spans="1:16" ht="126" customHeight="1" x14ac:dyDescent="0.25">
      <c r="A314" s="77" t="s">
        <v>273</v>
      </c>
      <c r="B314" s="61"/>
      <c r="C314" s="62" t="s">
        <v>4</v>
      </c>
      <c r="D314" s="62" t="s">
        <v>41</v>
      </c>
      <c r="E314" s="62" t="s">
        <v>43</v>
      </c>
      <c r="F314" s="62" t="s">
        <v>116</v>
      </c>
      <c r="G314" s="62" t="s">
        <v>168</v>
      </c>
      <c r="H314" s="62" t="s">
        <v>92</v>
      </c>
      <c r="I314" s="62" t="s">
        <v>23</v>
      </c>
      <c r="J314" s="62" t="s">
        <v>106</v>
      </c>
      <c r="K314" s="62" t="str">
        <f>VLOOKUP(J314,[1]Matrice!$U$15:$X$19,2,FALSE)</f>
        <v>B - RIPORTO/ARGILLE LIMOSE E LIMI ARGILLOSI</v>
      </c>
      <c r="L314" s="62" t="str">
        <f>VLOOKUP(J314,[1]Matrice!$U$15:$X$19,3,FALSE)</f>
        <v>INFLUENTE</v>
      </c>
      <c r="M314" s="62" t="str">
        <f>VLOOKUP(J314,[1]Matrice!$U$15:$X$19,4,FALSE)</f>
        <v>B - INFLUENTI</v>
      </c>
      <c r="N314" s="63"/>
      <c r="O314" s="63"/>
      <c r="P314" s="57"/>
    </row>
    <row r="315" spans="1:16" ht="26.25" x14ac:dyDescent="0.25">
      <c r="A315" s="78"/>
      <c r="B315" s="54" t="s">
        <v>95</v>
      </c>
      <c r="C315" s="65">
        <f>HLOOKUP(C314,[1]Matrice!$D$2:$O$3,2,FALSE)</f>
        <v>0.75</v>
      </c>
      <c r="D315" s="65">
        <f>HLOOKUP(D314,[1]Matrice!$D$4:$O$5,2,FALSE)*$D$2</f>
        <v>1</v>
      </c>
      <c r="E315" s="65">
        <f>HLOOKUP(E314,[1]Matrice!$D$6:$O$7,2,FALSE)</f>
        <v>0.5</v>
      </c>
      <c r="F315" s="65">
        <f>HLOOKUP(F314,[1]Matrice!$D$8:$O$9,2,FALSE)</f>
        <v>0.5</v>
      </c>
      <c r="G315" s="65">
        <f>HLOOKUP(G314,[1]Matrice!$D$10:$O$11,2,FALSE)</f>
        <v>0.25</v>
      </c>
      <c r="H315" s="65">
        <f>HLOOKUP(H314,[1]Matrice!$D$12:$O$14,2,FALSE)</f>
        <v>0.25</v>
      </c>
      <c r="I315" s="65">
        <f>HLOOKUP(I314,[1]Matrice!$D$15:$O$16,2,FALSE)</f>
        <v>0.75</v>
      </c>
      <c r="J315" s="65"/>
      <c r="K315" s="65">
        <f>HLOOKUP(K314,[1]Matrice!$D$17:$O$18,2,FALSE)</f>
        <v>1</v>
      </c>
      <c r="L315" s="65">
        <f>HLOOKUP(L314,[1]Matrice!$D$19:$O$20,2,FALSE)</f>
        <v>1</v>
      </c>
      <c r="M315" s="65">
        <f>HLOOKUP(M314,[1]Matrice!$D$21:$O$22,2,FALSE)</f>
        <v>1</v>
      </c>
      <c r="N315" s="66"/>
      <c r="O315" s="66"/>
      <c r="P315" s="57">
        <f>C315*$C$2+D315*$D$2+E315*$E$2+F315*$F$2+G315*$G$2+H315*$H$2+I315*$I$2+K315*$K$2+L315*$L$2+M315*$M$2</f>
        <v>6.5625</v>
      </c>
    </row>
    <row r="316" spans="1:16" ht="126" customHeight="1" x14ac:dyDescent="0.25">
      <c r="A316" s="77" t="s">
        <v>274</v>
      </c>
      <c r="B316" s="61"/>
      <c r="C316" s="62" t="s">
        <v>4</v>
      </c>
      <c r="D316" s="62" t="s">
        <v>41</v>
      </c>
      <c r="E316" s="62" t="s">
        <v>43</v>
      </c>
      <c r="F316" s="62" t="s">
        <v>14</v>
      </c>
      <c r="G316" s="62" t="s">
        <v>168</v>
      </c>
      <c r="H316" s="62" t="s">
        <v>92</v>
      </c>
      <c r="I316" s="62" t="s">
        <v>23</v>
      </c>
      <c r="J316" s="62" t="s">
        <v>106</v>
      </c>
      <c r="K316" s="62" t="str">
        <f>VLOOKUP(J316,[1]Matrice!$U$15:$X$19,2,FALSE)</f>
        <v>B - RIPORTO/ARGILLE LIMOSE E LIMI ARGILLOSI</v>
      </c>
      <c r="L316" s="62" t="str">
        <f>VLOOKUP(J316,[1]Matrice!$U$15:$X$19,3,FALSE)</f>
        <v>INFLUENTE</v>
      </c>
      <c r="M316" s="62" t="str">
        <f>VLOOKUP(J316,[1]Matrice!$U$15:$X$19,4,FALSE)</f>
        <v>B - INFLUENTI</v>
      </c>
      <c r="N316" s="63"/>
      <c r="O316" s="63"/>
      <c r="P316" s="57"/>
    </row>
    <row r="317" spans="1:16" ht="26.25" x14ac:dyDescent="0.25">
      <c r="A317" s="78"/>
      <c r="B317" s="54" t="s">
        <v>95</v>
      </c>
      <c r="C317" s="65">
        <f>HLOOKUP(C316,[1]Matrice!$D$2:$O$3,2,FALSE)</f>
        <v>0.75</v>
      </c>
      <c r="D317" s="65">
        <f>HLOOKUP(D316,[1]Matrice!$D$4:$O$5,2,FALSE)*$D$2</f>
        <v>1</v>
      </c>
      <c r="E317" s="65">
        <f>HLOOKUP(E316,[1]Matrice!$D$6:$O$7,2,FALSE)</f>
        <v>0.5</v>
      </c>
      <c r="F317" s="65">
        <f>HLOOKUP(F316,[1]Matrice!$D$8:$O$9,2,FALSE)</f>
        <v>1</v>
      </c>
      <c r="G317" s="65">
        <f>HLOOKUP(G316,[1]Matrice!$D$10:$O$11,2,FALSE)</f>
        <v>0.25</v>
      </c>
      <c r="H317" s="65">
        <f>HLOOKUP(H316,[1]Matrice!$D$12:$O$14,2,FALSE)</f>
        <v>0.25</v>
      </c>
      <c r="I317" s="65">
        <f>HLOOKUP(I316,[1]Matrice!$D$15:$O$16,2,FALSE)</f>
        <v>0.75</v>
      </c>
      <c r="J317" s="65"/>
      <c r="K317" s="65">
        <f>HLOOKUP(K316,[1]Matrice!$D$17:$O$18,2,FALSE)</f>
        <v>1</v>
      </c>
      <c r="L317" s="65">
        <f>HLOOKUP(L316,[1]Matrice!$D$19:$O$20,2,FALSE)</f>
        <v>1</v>
      </c>
      <c r="M317" s="65">
        <f>HLOOKUP(M316,[1]Matrice!$D$21:$O$22,2,FALSE)</f>
        <v>1</v>
      </c>
      <c r="N317" s="66"/>
      <c r="O317" s="66"/>
      <c r="P317" s="57">
        <f>C317*$C$2+D317*$D$2+E317*$E$2+F317*$F$2+G317*$G$2+H317*$H$2+I317*$I$2+K317*$K$2+L317*$L$2+M317*$M$2</f>
        <v>7.4375</v>
      </c>
    </row>
    <row r="318" spans="1:16" ht="126" customHeight="1" x14ac:dyDescent="0.25">
      <c r="A318" s="77" t="s">
        <v>275</v>
      </c>
      <c r="B318" s="61"/>
      <c r="C318" s="62" t="s">
        <v>4</v>
      </c>
      <c r="D318" s="62" t="s">
        <v>41</v>
      </c>
      <c r="E318" s="62" t="s">
        <v>43</v>
      </c>
      <c r="F318" s="62" t="s">
        <v>14</v>
      </c>
      <c r="G318" s="62" t="s">
        <v>168</v>
      </c>
      <c r="H318" s="62" t="s">
        <v>92</v>
      </c>
      <c r="I318" s="62" t="s">
        <v>23</v>
      </c>
      <c r="J318" s="62" t="s">
        <v>106</v>
      </c>
      <c r="K318" s="62" t="str">
        <f>VLOOKUP(J318,[1]Matrice!$U$15:$X$19,2,FALSE)</f>
        <v>B - RIPORTO/ARGILLE LIMOSE E LIMI ARGILLOSI</v>
      </c>
      <c r="L318" s="62" t="str">
        <f>VLOOKUP(J318,[1]Matrice!$U$15:$X$19,3,FALSE)</f>
        <v>INFLUENTE</v>
      </c>
      <c r="M318" s="62" t="str">
        <f>VLOOKUP(J318,[1]Matrice!$U$15:$X$19,4,FALSE)</f>
        <v>B - INFLUENTI</v>
      </c>
      <c r="N318" s="63"/>
      <c r="O318" s="63"/>
      <c r="P318" s="57"/>
    </row>
    <row r="319" spans="1:16" ht="26.25" x14ac:dyDescent="0.25">
      <c r="A319" s="78"/>
      <c r="B319" s="54" t="s">
        <v>95</v>
      </c>
      <c r="C319" s="65">
        <f>HLOOKUP(C318,[1]Matrice!$D$2:$O$3,2,FALSE)</f>
        <v>0.75</v>
      </c>
      <c r="D319" s="65">
        <f>HLOOKUP(D318,[1]Matrice!$D$4:$O$5,2,FALSE)*$D$2</f>
        <v>1</v>
      </c>
      <c r="E319" s="65">
        <f>HLOOKUP(E318,[1]Matrice!$D$6:$O$7,2,FALSE)</f>
        <v>0.5</v>
      </c>
      <c r="F319" s="65">
        <f>HLOOKUP(F318,[1]Matrice!$D$8:$O$9,2,FALSE)</f>
        <v>1</v>
      </c>
      <c r="G319" s="65">
        <f>HLOOKUP(G318,[1]Matrice!$D$10:$O$11,2,FALSE)</f>
        <v>0.25</v>
      </c>
      <c r="H319" s="65">
        <f>HLOOKUP(H318,[1]Matrice!$D$12:$O$14,2,FALSE)</f>
        <v>0.25</v>
      </c>
      <c r="I319" s="65">
        <f>HLOOKUP(I318,[1]Matrice!$D$15:$O$16,2,FALSE)</f>
        <v>0.75</v>
      </c>
      <c r="J319" s="65"/>
      <c r="K319" s="65">
        <f>HLOOKUP(K318,[1]Matrice!$D$17:$O$18,2,FALSE)</f>
        <v>1</v>
      </c>
      <c r="L319" s="65">
        <f>HLOOKUP(L318,[1]Matrice!$D$19:$O$20,2,FALSE)</f>
        <v>1</v>
      </c>
      <c r="M319" s="65">
        <f>HLOOKUP(M318,[1]Matrice!$D$21:$O$22,2,FALSE)</f>
        <v>1</v>
      </c>
      <c r="N319" s="66"/>
      <c r="O319" s="66"/>
      <c r="P319" s="57">
        <f>C319*$C$2+D319*$D$2+E319*$E$2+F319*$F$2+G319*$G$2+H319*$H$2+I319*$I$2+K319*$K$2+L319*$L$2+M319*$M$2</f>
        <v>7.4375</v>
      </c>
    </row>
    <row r="320" spans="1:16" ht="110.25" customHeight="1" x14ac:dyDescent="0.25">
      <c r="A320" s="77" t="s">
        <v>276</v>
      </c>
      <c r="B320" s="61"/>
      <c r="C320" s="62" t="s">
        <v>3</v>
      </c>
      <c r="D320" s="62" t="s">
        <v>41</v>
      </c>
      <c r="E320" s="62" t="s">
        <v>42</v>
      </c>
      <c r="F320" s="62" t="s">
        <v>116</v>
      </c>
      <c r="G320" s="62" t="s">
        <v>15</v>
      </c>
      <c r="H320" s="62" t="s">
        <v>92</v>
      </c>
      <c r="I320" s="62" t="s">
        <v>23</v>
      </c>
      <c r="J320" s="62" t="s">
        <v>106</v>
      </c>
      <c r="K320" s="62" t="str">
        <f>VLOOKUP(J320,[1]Matrice!$U$15:$X$19,2,FALSE)</f>
        <v>B - RIPORTO/ARGILLE LIMOSE E LIMI ARGILLOSI</v>
      </c>
      <c r="L320" s="62" t="str">
        <f>VLOOKUP(J320,[1]Matrice!$U$15:$X$19,3,FALSE)</f>
        <v>INFLUENTE</v>
      </c>
      <c r="M320" s="62" t="str">
        <f>VLOOKUP(J320,[1]Matrice!$U$15:$X$19,4,FALSE)</f>
        <v>B - INFLUENTI</v>
      </c>
      <c r="N320" s="63"/>
      <c r="O320" s="63"/>
      <c r="P320" s="57"/>
    </row>
    <row r="321" spans="1:16" ht="26.25" x14ac:dyDescent="0.25">
      <c r="A321" s="78"/>
      <c r="B321" s="54" t="s">
        <v>95</v>
      </c>
      <c r="C321" s="65">
        <f>HLOOKUP(C320,[1]Matrice!$D$2:$O$3,2,FALSE)</f>
        <v>0.5</v>
      </c>
      <c r="D321" s="65">
        <f>HLOOKUP(D320,[1]Matrice!$D$4:$O$5,2,FALSE)*$D$2</f>
        <v>1</v>
      </c>
      <c r="E321" s="65">
        <f>HLOOKUP(E320,[1]Matrice!$D$6:$O$7,2,FALSE)</f>
        <v>0.25</v>
      </c>
      <c r="F321" s="65">
        <f>HLOOKUP(F320,[1]Matrice!$D$8:$O$9,2,FALSE)</f>
        <v>0.5</v>
      </c>
      <c r="G321" s="65">
        <f>HLOOKUP(G320,[1]Matrice!$D$10:$O$11,2,FALSE)</f>
        <v>0</v>
      </c>
      <c r="H321" s="65">
        <f>HLOOKUP(H320,[1]Matrice!$D$12:$O$14,2,FALSE)</f>
        <v>0.25</v>
      </c>
      <c r="I321" s="65">
        <f>HLOOKUP(I320,[1]Matrice!$D$15:$O$16,2,FALSE)</f>
        <v>0.75</v>
      </c>
      <c r="J321" s="65"/>
      <c r="K321" s="65">
        <f>HLOOKUP(K320,[1]Matrice!$D$17:$O$18,2,FALSE)</f>
        <v>1</v>
      </c>
      <c r="L321" s="65">
        <f>HLOOKUP(L320,[1]Matrice!$D$19:$O$20,2,FALSE)</f>
        <v>1</v>
      </c>
      <c r="M321" s="65">
        <f>HLOOKUP(M320,[1]Matrice!$D$21:$O$22,2,FALSE)</f>
        <v>1</v>
      </c>
      <c r="N321" s="66"/>
      <c r="O321" s="66"/>
      <c r="P321" s="57">
        <f>C321*$C$2+D321*$D$2+E321*$E$2+F321*$F$2+G321*$G$2+H321*$H$2+I321*$I$2+K321*$K$2+L321*$L$2+M321*$M$2</f>
        <v>6.0625</v>
      </c>
    </row>
    <row r="322" spans="1:16" ht="110.25" customHeight="1" x14ac:dyDescent="0.25">
      <c r="A322" s="77" t="s">
        <v>277</v>
      </c>
      <c r="B322" s="61"/>
      <c r="C322" s="62" t="s">
        <v>3</v>
      </c>
      <c r="D322" s="62" t="s">
        <v>41</v>
      </c>
      <c r="E322" s="62" t="s">
        <v>42</v>
      </c>
      <c r="F322" s="62" t="s">
        <v>110</v>
      </c>
      <c r="G322" s="62" t="s">
        <v>15</v>
      </c>
      <c r="H322" s="62" t="s">
        <v>92</v>
      </c>
      <c r="I322" s="62" t="s">
        <v>23</v>
      </c>
      <c r="J322" s="62" t="s">
        <v>106</v>
      </c>
      <c r="K322" s="62" t="s">
        <v>97</v>
      </c>
      <c r="L322" s="62" t="s">
        <v>214</v>
      </c>
      <c r="M322" s="62" t="s">
        <v>193</v>
      </c>
      <c r="N322" s="63"/>
      <c r="O322" s="63"/>
      <c r="P322" s="57"/>
    </row>
    <row r="323" spans="1:16" ht="26.25" x14ac:dyDescent="0.25">
      <c r="A323" s="78"/>
      <c r="B323" s="54" t="s">
        <v>95</v>
      </c>
      <c r="C323" s="65">
        <f>HLOOKUP(C322,[1]Matrice!$D$2:$O$3,2,FALSE)</f>
        <v>0.5</v>
      </c>
      <c r="D323" s="65">
        <f>HLOOKUP(D322,[1]Matrice!$D$4:$O$5,2,FALSE)*$D$2</f>
        <v>1</v>
      </c>
      <c r="E323" s="65">
        <f>HLOOKUP(E322,[1]Matrice!$D$6:$O$7,2,FALSE)</f>
        <v>0.25</v>
      </c>
      <c r="F323" s="65">
        <f>HLOOKUP(F322,[1]Matrice!$D$8:$O$9,2,FALSE)</f>
        <v>0.25</v>
      </c>
      <c r="G323" s="65">
        <f>HLOOKUP(G322,[1]Matrice!$D$10:$O$11,2,FALSE)</f>
        <v>0</v>
      </c>
      <c r="H323" s="65">
        <f>HLOOKUP(H322,[1]Matrice!$D$12:$O$14,2,FALSE)</f>
        <v>0.25</v>
      </c>
      <c r="I323" s="65">
        <f>HLOOKUP(I322,[1]Matrice!$D$15:$O$16,2,FALSE)</f>
        <v>0.75</v>
      </c>
      <c r="J323" s="65"/>
      <c r="K323" s="65">
        <f>HLOOKUP(K322,[1]Matrice!$D$17:$O$18,2,FALSE)</f>
        <v>0.75</v>
      </c>
      <c r="L323" s="65">
        <f>HLOOKUP(L322,[1]Matrice!$D$19:$O$20,2,FALSE)</f>
        <v>0.5</v>
      </c>
      <c r="M323" s="65">
        <f>HLOOKUP(M322,[1]Matrice!$D$21:$O$22,2,FALSE)</f>
        <v>0.5</v>
      </c>
      <c r="N323" s="66"/>
      <c r="O323" s="66"/>
      <c r="P323" s="57">
        <f>C323*$C$2+D323*$D$2+E323*$E$2+F323*$F$2+G323*$G$2+H323*$H$2+I323*$I$2+K323*$K$2+L323*$L$2+M323*$M$2</f>
        <v>4.375</v>
      </c>
    </row>
    <row r="324" spans="1:16" s="97" customFormat="1" ht="110.25" customHeight="1" x14ac:dyDescent="0.25">
      <c r="A324" s="77" t="s">
        <v>278</v>
      </c>
      <c r="B324" s="93"/>
      <c r="C324" s="94" t="s">
        <v>5</v>
      </c>
      <c r="D324" s="94" t="s">
        <v>41</v>
      </c>
      <c r="E324" s="94" t="s">
        <v>42</v>
      </c>
      <c r="F324" s="94" t="s">
        <v>116</v>
      </c>
      <c r="G324" s="94" t="s">
        <v>15</v>
      </c>
      <c r="H324" s="94" t="s">
        <v>92</v>
      </c>
      <c r="I324" s="94" t="s">
        <v>23</v>
      </c>
      <c r="J324" s="94" t="s">
        <v>106</v>
      </c>
      <c r="K324" s="94" t="s">
        <v>169</v>
      </c>
      <c r="L324" s="94" t="s">
        <v>30</v>
      </c>
      <c r="M324" s="94" t="s">
        <v>170</v>
      </c>
      <c r="N324" s="95"/>
      <c r="O324" s="95"/>
      <c r="P324" s="96"/>
    </row>
    <row r="325" spans="1:16" ht="26.25" x14ac:dyDescent="0.25">
      <c r="A325" s="78"/>
      <c r="B325" s="54" t="s">
        <v>95</v>
      </c>
      <c r="C325" s="65">
        <f>HLOOKUP(C324,[1]Matrice!$D$2:$O$3,2,FALSE)</f>
        <v>1</v>
      </c>
      <c r="D325" s="65">
        <f>HLOOKUP(D324,[1]Matrice!$D$4:$O$5,2,FALSE)*$D$2</f>
        <v>1</v>
      </c>
      <c r="E325" s="65">
        <f>HLOOKUP(E324,[1]Matrice!$D$6:$O$7,2,FALSE)</f>
        <v>0.25</v>
      </c>
      <c r="F325" s="65">
        <f>HLOOKUP(F324,[1]Matrice!$D$8:$O$9,2,FALSE)</f>
        <v>0.5</v>
      </c>
      <c r="G325" s="65">
        <f>HLOOKUP(G324,[1]Matrice!$D$10:$O$11,2,FALSE)</f>
        <v>0</v>
      </c>
      <c r="H325" s="65">
        <f>HLOOKUP(H324,[1]Matrice!$D$12:$O$14,2,FALSE)</f>
        <v>0.25</v>
      </c>
      <c r="I325" s="65">
        <f>HLOOKUP(I324,[1]Matrice!$D$15:$O$16,2,FALSE)</f>
        <v>0.75</v>
      </c>
      <c r="J325" s="65"/>
      <c r="K325" s="65">
        <f>HLOOKUP(K324,[1]Matrice!$D$17:$O$18,2,FALSE)</f>
        <v>0.25</v>
      </c>
      <c r="L325" s="65">
        <f>HLOOKUP(L324,[1]Matrice!$D$19:$O$20,2,FALSE)</f>
        <v>0</v>
      </c>
      <c r="M325" s="65">
        <f>HLOOKUP(M324,[1]Matrice!$D$21:$O$22,2,FALSE)</f>
        <v>0</v>
      </c>
      <c r="N325" s="66"/>
      <c r="O325" s="66"/>
      <c r="P325" s="57">
        <f>C325*$C$2+D325*$D$2+E325*$E$2+F325*$F$2+G325*$G$2+H325*$H$2+I325*$I$2+K325*$K$2+L325*$L$2+M325*$M$2</f>
        <v>3.5625</v>
      </c>
    </row>
    <row r="326" spans="1:16" s="97" customFormat="1" ht="157.5" customHeight="1" x14ac:dyDescent="0.25">
      <c r="A326" s="77" t="s">
        <v>279</v>
      </c>
      <c r="B326" s="93"/>
      <c r="C326" s="94" t="s">
        <v>3</v>
      </c>
      <c r="D326" s="94" t="s">
        <v>41</v>
      </c>
      <c r="E326" s="94" t="s">
        <v>9</v>
      </c>
      <c r="F326" s="94" t="s">
        <v>128</v>
      </c>
      <c r="G326" s="94" t="s">
        <v>15</v>
      </c>
      <c r="H326" s="94" t="s">
        <v>92</v>
      </c>
      <c r="I326" s="94" t="s">
        <v>23</v>
      </c>
      <c r="J326" s="94" t="s">
        <v>129</v>
      </c>
      <c r="K326" s="94" t="str">
        <f>VLOOKUP(J326,[1]Matrice!$U$15:$X$19,2,FALSE)</f>
        <v>A -LIMI ARGILLOSI E ARGILLE LIMOSE/ARGILLE LIMOSE E LIMI ARGILLOSI</v>
      </c>
      <c r="L326" s="94" t="str">
        <f>VLOOKUP(J326,[1]Matrice!$U$15:$X$19,3,FALSE)</f>
        <v>MODERATAMENTE INFLUENTE</v>
      </c>
      <c r="M326" s="94" t="s">
        <v>142</v>
      </c>
      <c r="N326" s="95"/>
      <c r="O326" s="95"/>
      <c r="P326" s="96"/>
    </row>
    <row r="327" spans="1:16" ht="26.25" x14ac:dyDescent="0.25">
      <c r="A327" s="78"/>
      <c r="B327" s="54" t="s">
        <v>95</v>
      </c>
      <c r="C327" s="65">
        <f>HLOOKUP(C326,[1]Matrice!$D$2:$O$3,2,FALSE)</f>
        <v>0.5</v>
      </c>
      <c r="D327" s="65">
        <f>HLOOKUP(D326,[1]Matrice!$D$4:$O$5,2,FALSE)*$D$2</f>
        <v>1</v>
      </c>
      <c r="E327" s="65">
        <f>HLOOKUP(E326,[1]Matrice!$D$6:$O$7,2,FALSE)</f>
        <v>1</v>
      </c>
      <c r="F327" s="65">
        <f>HLOOKUP(F326,[1]Matrice!$D$8:$O$9,2,FALSE)</f>
        <v>0.25</v>
      </c>
      <c r="G327" s="65">
        <f>HLOOKUP(G326,[1]Matrice!$D$10:$O$11,2,FALSE)</f>
        <v>0</v>
      </c>
      <c r="H327" s="65">
        <f>HLOOKUP(H326,[1]Matrice!$D$12:$O$14,2,FALSE)</f>
        <v>0.25</v>
      </c>
      <c r="I327" s="65">
        <f>HLOOKUP(I326,[1]Matrice!$D$15:$O$16,2,FALSE)</f>
        <v>0.75</v>
      </c>
      <c r="J327" s="65"/>
      <c r="K327" s="65">
        <f>HLOOKUP(K326,[1]Matrice!$D$17:$O$18,2,FALSE)</f>
        <v>0.5</v>
      </c>
      <c r="L327" s="65">
        <f>HLOOKUP(L326,[1]Matrice!$D$19:$O$20,2,FALSE)</f>
        <v>0.25</v>
      </c>
      <c r="M327" s="65">
        <f>HLOOKUP(M326,[1]Matrice!$D$21:$O$22,2,FALSE)</f>
        <v>0.25</v>
      </c>
      <c r="N327" s="66"/>
      <c r="O327" s="66"/>
      <c r="P327" s="57">
        <f>C327*$C$2+D327*$D$2+E327*$E$2+F327*$F$2+G327*$G$2+H327*$H$2+I327*$I$2+K327*$K$2+L327*$L$2+M327*$M$2</f>
        <v>4</v>
      </c>
    </row>
    <row r="328" spans="1:16" ht="110.25" customHeight="1" x14ac:dyDescent="0.25">
      <c r="A328" s="77" t="s">
        <v>280</v>
      </c>
      <c r="B328" s="61"/>
      <c r="C328" s="62" t="s">
        <v>2</v>
      </c>
      <c r="D328" s="62" t="s">
        <v>41</v>
      </c>
      <c r="E328" s="62" t="s">
        <v>42</v>
      </c>
      <c r="F328" s="62" t="s">
        <v>13</v>
      </c>
      <c r="G328" s="62" t="s">
        <v>15</v>
      </c>
      <c r="H328" s="62" t="s">
        <v>92</v>
      </c>
      <c r="I328" s="62" t="s">
        <v>23</v>
      </c>
      <c r="J328" s="62" t="s">
        <v>126</v>
      </c>
      <c r="K328" s="62" t="str">
        <f>VLOOKUP(J328,[1]Matrice!$U$15:$X$19,2,FALSE)</f>
        <v>B - RIPORTO/ARGILLE LIMOSE E LIMI ARGILLOSI</v>
      </c>
      <c r="L328" s="62" t="str">
        <f>VLOOKUP(J328,[1]Matrice!$U$15:$X$19,3,FALSE)</f>
        <v>B - SIGNIFICATIVAM. INFLUENTE</v>
      </c>
      <c r="M328" s="62" t="str">
        <f>VLOOKUP(J328,[1]Matrice!$U$15:$X$19,4,FALSE)</f>
        <v>A - INFLUENTI</v>
      </c>
      <c r="N328" s="63"/>
      <c r="O328" s="63"/>
      <c r="P328" s="57"/>
    </row>
    <row r="329" spans="1:16" ht="26.25" x14ac:dyDescent="0.25">
      <c r="A329" s="78"/>
      <c r="B329" s="54" t="s">
        <v>95</v>
      </c>
      <c r="C329" s="65">
        <f>HLOOKUP(C328,[1]Matrice!$D$2:$O$3,2,FALSE)</f>
        <v>0.25</v>
      </c>
      <c r="D329" s="65">
        <f>HLOOKUP(D328,[1]Matrice!$D$4:$O$5,2,FALSE)*$D$2</f>
        <v>1</v>
      </c>
      <c r="E329" s="65">
        <f>HLOOKUP(E328,[1]Matrice!$D$6:$O$7,2,FALSE)</f>
        <v>0.25</v>
      </c>
      <c r="F329" s="65">
        <f>HLOOKUP(F328,[1]Matrice!$D$8:$O$9,2,FALSE)</f>
        <v>0.75</v>
      </c>
      <c r="G329" s="65">
        <f>HLOOKUP(G328,[1]Matrice!$D$10:$O$11,2,FALSE)</f>
        <v>0</v>
      </c>
      <c r="H329" s="65">
        <f>HLOOKUP(H328,[1]Matrice!$D$12:$O$14,2,FALSE)</f>
        <v>0.25</v>
      </c>
      <c r="I329" s="65">
        <f>HLOOKUP(I328,[1]Matrice!$D$15:$O$16,2,FALSE)</f>
        <v>0.75</v>
      </c>
      <c r="J329" s="65"/>
      <c r="K329" s="65">
        <f>HLOOKUP(K328,[1]Matrice!$D$17:$O$18,2,FALSE)</f>
        <v>1</v>
      </c>
      <c r="L329" s="65">
        <f>HLOOKUP(L328,[1]Matrice!$D$19:$O$20,2,FALSE)</f>
        <v>0.75</v>
      </c>
      <c r="M329" s="65">
        <f>HLOOKUP(M328,[1]Matrice!$D$21:$O$22,2,FALSE)</f>
        <v>0.75</v>
      </c>
      <c r="N329" s="66"/>
      <c r="O329" s="66"/>
      <c r="P329" s="57">
        <f>C329*$C$2+D329*$D$2+E329*$E$2+F329*$F$2+G329*$G$2+H329*$H$2+I329*$I$2+K329*$K$2+L329*$L$2+M329*$M$2</f>
        <v>5.875</v>
      </c>
    </row>
    <row r="330" spans="1:16" ht="110.25" customHeight="1" x14ac:dyDescent="0.25">
      <c r="A330" s="77" t="s">
        <v>281</v>
      </c>
      <c r="B330" s="61"/>
      <c r="C330" s="62" t="s">
        <v>2</v>
      </c>
      <c r="D330" s="62" t="s">
        <v>41</v>
      </c>
      <c r="E330" s="62" t="s">
        <v>42</v>
      </c>
      <c r="F330" s="62" t="s">
        <v>13</v>
      </c>
      <c r="G330" s="62" t="s">
        <v>15</v>
      </c>
      <c r="H330" s="62" t="s">
        <v>92</v>
      </c>
      <c r="I330" s="62" t="s">
        <v>23</v>
      </c>
      <c r="J330" s="62" t="s">
        <v>126</v>
      </c>
      <c r="K330" s="62" t="str">
        <f>VLOOKUP(J330,[1]Matrice!$U$15:$X$19,2,FALSE)</f>
        <v>B - RIPORTO/ARGILLE LIMOSE E LIMI ARGILLOSI</v>
      </c>
      <c r="L330" s="62" t="str">
        <f>VLOOKUP(J330,[1]Matrice!$U$15:$X$19,3,FALSE)</f>
        <v>B - SIGNIFICATIVAM. INFLUENTE</v>
      </c>
      <c r="M330" s="62" t="str">
        <f>VLOOKUP(J330,[1]Matrice!$U$15:$X$19,4,FALSE)</f>
        <v>A - INFLUENTI</v>
      </c>
      <c r="N330" s="63"/>
      <c r="O330" s="63"/>
      <c r="P330" s="57"/>
    </row>
    <row r="331" spans="1:16" ht="26.25" x14ac:dyDescent="0.25">
      <c r="A331" s="78"/>
      <c r="B331" s="54" t="s">
        <v>95</v>
      </c>
      <c r="C331" s="65">
        <f>HLOOKUP(C330,[1]Matrice!$D$2:$O$3,2,FALSE)</f>
        <v>0.25</v>
      </c>
      <c r="D331" s="65">
        <f>HLOOKUP(D330,[1]Matrice!$D$4:$O$5,2,FALSE)*$D$2</f>
        <v>1</v>
      </c>
      <c r="E331" s="65">
        <f>HLOOKUP(E330,[1]Matrice!$D$6:$O$7,2,FALSE)</f>
        <v>0.25</v>
      </c>
      <c r="F331" s="65">
        <f>HLOOKUP(F330,[1]Matrice!$D$8:$O$9,2,FALSE)</f>
        <v>0.75</v>
      </c>
      <c r="G331" s="65">
        <f>HLOOKUP(G330,[1]Matrice!$D$10:$O$11,2,FALSE)</f>
        <v>0</v>
      </c>
      <c r="H331" s="65">
        <f>HLOOKUP(H330,[1]Matrice!$D$12:$O$14,2,FALSE)</f>
        <v>0.25</v>
      </c>
      <c r="I331" s="65">
        <f>HLOOKUP(I330,[1]Matrice!$D$15:$O$16,2,FALSE)</f>
        <v>0.75</v>
      </c>
      <c r="J331" s="65"/>
      <c r="K331" s="65">
        <f>HLOOKUP(K330,[1]Matrice!$D$17:$O$18,2,FALSE)</f>
        <v>1</v>
      </c>
      <c r="L331" s="65">
        <f>HLOOKUP(L330,[1]Matrice!$D$19:$O$20,2,FALSE)</f>
        <v>0.75</v>
      </c>
      <c r="M331" s="65">
        <f>HLOOKUP(M330,[1]Matrice!$D$21:$O$22,2,FALSE)</f>
        <v>0.75</v>
      </c>
      <c r="N331" s="66"/>
      <c r="O331" s="66"/>
      <c r="P331" s="57">
        <f>C331*$C$2+D331*$D$2+E331*$E$2+F331*$F$2+G331*$G$2+H331*$H$2+I331*$I$2+K331*$K$2+L331*$L$2+M331*$M$2</f>
        <v>5.875</v>
      </c>
    </row>
    <row r="332" spans="1:16" ht="110.25" customHeight="1" x14ac:dyDescent="0.25">
      <c r="A332" s="77" t="s">
        <v>282</v>
      </c>
      <c r="B332" s="61"/>
      <c r="C332" s="62" t="s">
        <v>3</v>
      </c>
      <c r="D332" s="62" t="s">
        <v>41</v>
      </c>
      <c r="E332" s="62" t="s">
        <v>42</v>
      </c>
      <c r="F332" s="62" t="s">
        <v>13</v>
      </c>
      <c r="G332" s="62" t="s">
        <v>15</v>
      </c>
      <c r="H332" s="62" t="s">
        <v>92</v>
      </c>
      <c r="I332" s="62" t="s">
        <v>23</v>
      </c>
      <c r="J332" s="62" t="s">
        <v>126</v>
      </c>
      <c r="K332" s="62" t="str">
        <f>VLOOKUP(J332,[1]Matrice!$U$15:$X$19,2,FALSE)</f>
        <v>B - RIPORTO/ARGILLE LIMOSE E LIMI ARGILLOSI</v>
      </c>
      <c r="L332" s="62" t="str">
        <f>VLOOKUP(J332,[1]Matrice!$U$15:$X$19,3,FALSE)</f>
        <v>B - SIGNIFICATIVAM. INFLUENTE</v>
      </c>
      <c r="M332" s="62" t="s">
        <v>193</v>
      </c>
      <c r="N332" s="63"/>
      <c r="O332" s="63"/>
      <c r="P332" s="57"/>
    </row>
    <row r="333" spans="1:16" ht="26.25" x14ac:dyDescent="0.25">
      <c r="A333" s="78"/>
      <c r="B333" s="54" t="s">
        <v>95</v>
      </c>
      <c r="C333" s="65">
        <f>HLOOKUP(C332,[1]Matrice!$D$2:$O$3,2,FALSE)</f>
        <v>0.5</v>
      </c>
      <c r="D333" s="65">
        <f>HLOOKUP(D332,[1]Matrice!$D$4:$O$5,2,FALSE)*$D$2</f>
        <v>1</v>
      </c>
      <c r="E333" s="65">
        <f>HLOOKUP(E332,[1]Matrice!$D$6:$O$7,2,FALSE)</f>
        <v>0.25</v>
      </c>
      <c r="F333" s="65">
        <f>HLOOKUP(F332,[1]Matrice!$D$8:$O$9,2,FALSE)</f>
        <v>0.75</v>
      </c>
      <c r="G333" s="65">
        <f>HLOOKUP(G332,[1]Matrice!$D$10:$O$11,2,FALSE)</f>
        <v>0</v>
      </c>
      <c r="H333" s="65">
        <f>HLOOKUP(H332,[1]Matrice!$D$12:$O$14,2,FALSE)</f>
        <v>0.25</v>
      </c>
      <c r="I333" s="65">
        <f>HLOOKUP(I332,[1]Matrice!$D$15:$O$16,2,FALSE)</f>
        <v>0.75</v>
      </c>
      <c r="J333" s="65"/>
      <c r="K333" s="65">
        <f>HLOOKUP(K332,[1]Matrice!$D$17:$O$18,2,FALSE)</f>
        <v>1</v>
      </c>
      <c r="L333" s="65">
        <f>HLOOKUP(L332,[1]Matrice!$D$19:$O$20,2,FALSE)</f>
        <v>0.75</v>
      </c>
      <c r="M333" s="65">
        <f>HLOOKUP(M332,[1]Matrice!$D$21:$O$22,2,FALSE)</f>
        <v>0.5</v>
      </c>
      <c r="N333" s="66"/>
      <c r="O333" s="66"/>
      <c r="P333" s="57">
        <f>C333*$C$2+D333*$D$2+E333*$E$2+F333*$F$2+G333*$G$2+H333*$H$2+I333*$I$2+K333*$K$2+L333*$L$2+M333*$M$2</f>
        <v>5.75</v>
      </c>
    </row>
    <row r="334" spans="1:16" s="97" customFormat="1" ht="157.5" customHeight="1" x14ac:dyDescent="0.25">
      <c r="A334" s="77" t="s">
        <v>283</v>
      </c>
      <c r="B334" s="93"/>
      <c r="C334" s="94" t="s">
        <v>4</v>
      </c>
      <c r="D334" s="94" t="s">
        <v>41</v>
      </c>
      <c r="E334" s="94" t="s">
        <v>9</v>
      </c>
      <c r="F334" s="94" t="s">
        <v>110</v>
      </c>
      <c r="G334" s="94" t="s">
        <v>15</v>
      </c>
      <c r="H334" s="94" t="s">
        <v>124</v>
      </c>
      <c r="I334" s="94" t="s">
        <v>22</v>
      </c>
      <c r="J334" s="94" t="s">
        <v>129</v>
      </c>
      <c r="K334" s="94" t="str">
        <f>VLOOKUP(J334,[1]Matrice!$U$15:$X$19,2,FALSE)</f>
        <v>A -LIMI ARGILLOSI E ARGILLE LIMOSE/ARGILLE LIMOSE E LIMI ARGILLOSI</v>
      </c>
      <c r="L334" s="94" t="str">
        <f>VLOOKUP(J334,[1]Matrice!$U$15:$X$19,3,FALSE)</f>
        <v>MODERATAMENTE INFLUENTE</v>
      </c>
      <c r="M334" s="94" t="s">
        <v>170</v>
      </c>
      <c r="N334" s="95"/>
      <c r="O334" s="95"/>
      <c r="P334" s="96"/>
    </row>
    <row r="335" spans="1:16" ht="26.25" x14ac:dyDescent="0.25">
      <c r="A335" s="78"/>
      <c r="B335" s="54" t="s">
        <v>95</v>
      </c>
      <c r="C335" s="65">
        <f>HLOOKUP(C334,[1]Matrice!$D$2:$O$3,2,FALSE)</f>
        <v>0.75</v>
      </c>
      <c r="D335" s="65">
        <f>HLOOKUP(D334,[1]Matrice!$D$4:$O$5,2,FALSE)*$D$2</f>
        <v>1</v>
      </c>
      <c r="E335" s="65">
        <f>HLOOKUP(E334,[1]Matrice!$D$6:$O$7,2,FALSE)</f>
        <v>1</v>
      </c>
      <c r="F335" s="65">
        <f>HLOOKUP(F334,[1]Matrice!$D$8:$O$9,2,FALSE)</f>
        <v>0.25</v>
      </c>
      <c r="G335" s="65">
        <f>HLOOKUP(G334,[1]Matrice!$D$10:$O$11,2,FALSE)</f>
        <v>0</v>
      </c>
      <c r="H335" s="65">
        <f>HLOOKUP(H334,[1]Matrice!$D$12:$O$14,2,FALSE)</f>
        <v>0.75</v>
      </c>
      <c r="I335" s="65">
        <f>HLOOKUP(I334,[1]Matrice!$D$15:$O$16,2,FALSE)</f>
        <v>0.5</v>
      </c>
      <c r="J335" s="65"/>
      <c r="K335" s="65">
        <f>HLOOKUP(K334,[1]Matrice!$D$17:$O$18,2,FALSE)</f>
        <v>0.5</v>
      </c>
      <c r="L335" s="65">
        <f>HLOOKUP(L334,[1]Matrice!$D$19:$O$20,2,FALSE)</f>
        <v>0.25</v>
      </c>
      <c r="M335" s="65">
        <f>HLOOKUP(M334,[1]Matrice!$D$21:$O$22,2,FALSE)</f>
        <v>0</v>
      </c>
      <c r="N335" s="66"/>
      <c r="O335" s="66"/>
      <c r="P335" s="57">
        <f>C335*$C$2+D335*$D$2+E335*$E$2+F335*$F$2+G335*$G$2+H335*$H$2+I335*$I$2+K335*$K$2+L335*$L$2+M335*$M$2</f>
        <v>4.625</v>
      </c>
    </row>
    <row r="336" spans="1:16" s="97" customFormat="1" ht="157.5" customHeight="1" x14ac:dyDescent="0.25">
      <c r="A336" s="77" t="s">
        <v>284</v>
      </c>
      <c r="B336" s="93"/>
      <c r="C336" s="94" t="s">
        <v>4</v>
      </c>
      <c r="D336" s="94" t="s">
        <v>41</v>
      </c>
      <c r="E336" s="94" t="s">
        <v>9</v>
      </c>
      <c r="F336" s="94" t="s">
        <v>110</v>
      </c>
      <c r="G336" s="94" t="s">
        <v>15</v>
      </c>
      <c r="H336" s="94" t="s">
        <v>124</v>
      </c>
      <c r="I336" s="94" t="s">
        <v>22</v>
      </c>
      <c r="J336" s="94" t="s">
        <v>129</v>
      </c>
      <c r="K336" s="94" t="str">
        <f>VLOOKUP(J336,[1]Matrice!$U$15:$X$19,2,FALSE)</f>
        <v>A -LIMI ARGILLOSI E ARGILLE LIMOSE/ARGILLE LIMOSE E LIMI ARGILLOSI</v>
      </c>
      <c r="L336" s="94" t="str">
        <f>VLOOKUP(J336,[1]Matrice!$U$15:$X$19,3,FALSE)</f>
        <v>MODERATAMENTE INFLUENTE</v>
      </c>
      <c r="M336" s="94" t="s">
        <v>170</v>
      </c>
      <c r="N336" s="95"/>
      <c r="O336" s="95"/>
      <c r="P336" s="96"/>
    </row>
    <row r="337" spans="1:16" ht="26.25" x14ac:dyDescent="0.25">
      <c r="A337" s="78"/>
      <c r="B337" s="54" t="s">
        <v>95</v>
      </c>
      <c r="C337" s="65">
        <f>HLOOKUP(C336,[1]Matrice!$D$2:$O$3,2,FALSE)</f>
        <v>0.75</v>
      </c>
      <c r="D337" s="65">
        <f>HLOOKUP(D336,[1]Matrice!$D$4:$O$5,2,FALSE)*$D$2</f>
        <v>1</v>
      </c>
      <c r="E337" s="65">
        <f>HLOOKUP(E336,[1]Matrice!$D$6:$O$7,2,FALSE)</f>
        <v>1</v>
      </c>
      <c r="F337" s="65">
        <f>HLOOKUP(F336,[1]Matrice!$D$8:$O$9,2,FALSE)</f>
        <v>0.25</v>
      </c>
      <c r="G337" s="65">
        <f>HLOOKUP(G336,[1]Matrice!$D$10:$O$11,2,FALSE)</f>
        <v>0</v>
      </c>
      <c r="H337" s="65">
        <f>HLOOKUP(H336,[1]Matrice!$D$12:$O$14,2,FALSE)</f>
        <v>0.75</v>
      </c>
      <c r="I337" s="65">
        <f>HLOOKUP(I336,[1]Matrice!$D$15:$O$16,2,FALSE)</f>
        <v>0.5</v>
      </c>
      <c r="J337" s="65"/>
      <c r="K337" s="65">
        <f>HLOOKUP(K336,[1]Matrice!$D$17:$O$18,2,FALSE)</f>
        <v>0.5</v>
      </c>
      <c r="L337" s="65">
        <f>HLOOKUP(L336,[1]Matrice!$D$19:$O$20,2,FALSE)</f>
        <v>0.25</v>
      </c>
      <c r="M337" s="65">
        <f>HLOOKUP(M336,[1]Matrice!$D$21:$O$22,2,FALSE)</f>
        <v>0</v>
      </c>
      <c r="N337" s="66"/>
      <c r="O337" s="66"/>
      <c r="P337" s="57">
        <f>C337*$C$2+D337*$D$2+E337*$E$2+F337*$F$2+G337*$G$2+H337*$H$2+I337*$I$2+K337*$K$2+L337*$L$2+M337*$M$2</f>
        <v>4.625</v>
      </c>
    </row>
    <row r="338" spans="1:16" s="97" customFormat="1" ht="157.5" customHeight="1" x14ac:dyDescent="0.25">
      <c r="A338" s="77" t="s">
        <v>285</v>
      </c>
      <c r="B338" s="93"/>
      <c r="C338" s="94" t="s">
        <v>4</v>
      </c>
      <c r="D338" s="94" t="s">
        <v>41</v>
      </c>
      <c r="E338" s="94" t="s">
        <v>9</v>
      </c>
      <c r="F338" s="94" t="s">
        <v>110</v>
      </c>
      <c r="G338" s="94" t="s">
        <v>15</v>
      </c>
      <c r="H338" s="94" t="s">
        <v>124</v>
      </c>
      <c r="I338" s="94" t="s">
        <v>22</v>
      </c>
      <c r="J338" s="94" t="s">
        <v>129</v>
      </c>
      <c r="K338" s="94" t="str">
        <f>VLOOKUP(J338,[1]Matrice!$U$15:$X$19,2,FALSE)</f>
        <v>A -LIMI ARGILLOSI E ARGILLE LIMOSE/ARGILLE LIMOSE E LIMI ARGILLOSI</v>
      </c>
      <c r="L338" s="94" t="str">
        <f>VLOOKUP(J338,[1]Matrice!$U$15:$X$19,3,FALSE)</f>
        <v>MODERATAMENTE INFLUENTE</v>
      </c>
      <c r="M338" s="94" t="s">
        <v>170</v>
      </c>
      <c r="N338" s="95"/>
      <c r="O338" s="95"/>
      <c r="P338" s="96"/>
    </row>
    <row r="339" spans="1:16" ht="26.25" x14ac:dyDescent="0.25">
      <c r="A339" s="78"/>
      <c r="B339" s="54" t="s">
        <v>95</v>
      </c>
      <c r="C339" s="65">
        <f>HLOOKUP(C338,[1]Matrice!$D$2:$O$3,2,FALSE)</f>
        <v>0.75</v>
      </c>
      <c r="D339" s="65">
        <f>HLOOKUP(D338,[1]Matrice!$D$4:$O$5,2,FALSE)*$D$2</f>
        <v>1</v>
      </c>
      <c r="E339" s="65">
        <f>HLOOKUP(E338,[1]Matrice!$D$6:$O$7,2,FALSE)</f>
        <v>1</v>
      </c>
      <c r="F339" s="65">
        <f>HLOOKUP(F338,[1]Matrice!$D$8:$O$9,2,FALSE)</f>
        <v>0.25</v>
      </c>
      <c r="G339" s="65">
        <f>HLOOKUP(G338,[1]Matrice!$D$10:$O$11,2,FALSE)</f>
        <v>0</v>
      </c>
      <c r="H339" s="65">
        <f>HLOOKUP(H338,[1]Matrice!$D$12:$O$14,2,FALSE)</f>
        <v>0.75</v>
      </c>
      <c r="I339" s="65">
        <f>HLOOKUP(I338,[1]Matrice!$D$15:$O$16,2,FALSE)</f>
        <v>0.5</v>
      </c>
      <c r="J339" s="65"/>
      <c r="K339" s="65">
        <f>HLOOKUP(K338,[1]Matrice!$D$17:$O$18,2,FALSE)</f>
        <v>0.5</v>
      </c>
      <c r="L339" s="65">
        <f>HLOOKUP(L338,[1]Matrice!$D$19:$O$20,2,FALSE)</f>
        <v>0.25</v>
      </c>
      <c r="M339" s="65">
        <f>HLOOKUP(M338,[1]Matrice!$D$21:$O$22,2,FALSE)</f>
        <v>0</v>
      </c>
      <c r="N339" s="66"/>
      <c r="O339" s="66"/>
      <c r="P339" s="57">
        <f>C339*$C$2+D339*$D$2+E339*$E$2+F339*$F$2+G339*$G$2+H339*$H$2+I339*$I$2+K339*$K$2+L339*$L$2+M339*$M$2</f>
        <v>4.625</v>
      </c>
    </row>
    <row r="340" spans="1:16" ht="110.25" customHeight="1" x14ac:dyDescent="0.25">
      <c r="A340" s="77" t="s">
        <v>286</v>
      </c>
      <c r="B340" s="61"/>
      <c r="C340" s="62" t="s">
        <v>5</v>
      </c>
      <c r="D340" s="62" t="s">
        <v>41</v>
      </c>
      <c r="E340" s="62" t="s">
        <v>9</v>
      </c>
      <c r="F340" s="62" t="s">
        <v>14</v>
      </c>
      <c r="G340" s="62" t="s">
        <v>15</v>
      </c>
      <c r="H340" s="62" t="s">
        <v>124</v>
      </c>
      <c r="I340" s="62" t="s">
        <v>22</v>
      </c>
      <c r="J340" s="62" t="s">
        <v>126</v>
      </c>
      <c r="K340" s="62" t="str">
        <f>VLOOKUP(J340,[1]Matrice!$U$15:$X$19,2,FALSE)</f>
        <v>B - RIPORTO/ARGILLE LIMOSE E LIMI ARGILLOSI</v>
      </c>
      <c r="L340" s="62" t="str">
        <f>VLOOKUP(J340,[1]Matrice!$U$15:$X$19,3,FALSE)</f>
        <v>B - SIGNIFICATIVAM. INFLUENTE</v>
      </c>
      <c r="M340" s="62" t="str">
        <f>VLOOKUP(J340,[1]Matrice!$U$15:$X$19,4,FALSE)</f>
        <v>A - INFLUENTI</v>
      </c>
      <c r="N340" s="63"/>
      <c r="O340" s="63"/>
      <c r="P340" s="57"/>
    </row>
    <row r="341" spans="1:16" ht="26.25" x14ac:dyDescent="0.25">
      <c r="A341" s="78"/>
      <c r="B341" s="54" t="s">
        <v>95</v>
      </c>
      <c r="C341" s="65">
        <f>HLOOKUP(C340,[1]Matrice!$D$2:$O$3,2,FALSE)</f>
        <v>1</v>
      </c>
      <c r="D341" s="65">
        <f>HLOOKUP(D340,[1]Matrice!$D$4:$O$5,2,FALSE)*$D$2</f>
        <v>1</v>
      </c>
      <c r="E341" s="65">
        <f>HLOOKUP(E340,[1]Matrice!$D$6:$O$7,2,FALSE)</f>
        <v>1</v>
      </c>
      <c r="F341" s="65">
        <f>HLOOKUP(F340,[1]Matrice!$D$8:$O$9,2,FALSE)</f>
        <v>1</v>
      </c>
      <c r="G341" s="65">
        <f>HLOOKUP(G340,[1]Matrice!$D$10:$O$11,2,FALSE)</f>
        <v>0</v>
      </c>
      <c r="H341" s="65">
        <f>HLOOKUP(H340,[1]Matrice!$D$12:$O$14,2,FALSE)</f>
        <v>0.75</v>
      </c>
      <c r="I341" s="65">
        <f>HLOOKUP(I340,[1]Matrice!$D$15:$O$16,2,FALSE)</f>
        <v>0.5</v>
      </c>
      <c r="J341" s="65"/>
      <c r="K341" s="65">
        <f>HLOOKUP(K340,[1]Matrice!$D$17:$O$18,2,FALSE)</f>
        <v>1</v>
      </c>
      <c r="L341" s="65">
        <f>HLOOKUP(L340,[1]Matrice!$D$19:$O$20,2,FALSE)</f>
        <v>0.75</v>
      </c>
      <c r="M341" s="65">
        <f>HLOOKUP(M340,[1]Matrice!$D$21:$O$22,2,FALSE)</f>
        <v>0.75</v>
      </c>
      <c r="N341" s="66"/>
      <c r="O341" s="66"/>
      <c r="P341" s="57">
        <f>C341*$C$2+D341*$D$2+E341*$E$2+F341*$F$2+G341*$G$2+H341*$H$2+I341*$I$2+K341*$K$2+L341*$L$2+M341*$M$2</f>
        <v>7.8125</v>
      </c>
    </row>
    <row r="342" spans="1:16" ht="110.25" customHeight="1" x14ac:dyDescent="0.25">
      <c r="A342" s="77" t="s">
        <v>287</v>
      </c>
      <c r="B342" s="61"/>
      <c r="C342" s="62" t="s">
        <v>5</v>
      </c>
      <c r="D342" s="62" t="s">
        <v>41</v>
      </c>
      <c r="E342" s="62" t="s">
        <v>9</v>
      </c>
      <c r="F342" s="62" t="s">
        <v>14</v>
      </c>
      <c r="G342" s="62" t="s">
        <v>15</v>
      </c>
      <c r="H342" s="62" t="s">
        <v>124</v>
      </c>
      <c r="I342" s="62" t="s">
        <v>22</v>
      </c>
      <c r="J342" s="62" t="s">
        <v>126</v>
      </c>
      <c r="K342" s="62" t="str">
        <f>VLOOKUP(J342,[1]Matrice!$U$15:$X$19,2,FALSE)</f>
        <v>B - RIPORTO/ARGILLE LIMOSE E LIMI ARGILLOSI</v>
      </c>
      <c r="L342" s="62" t="str">
        <f>VLOOKUP(J342,[1]Matrice!$U$15:$X$19,3,FALSE)</f>
        <v>B - SIGNIFICATIVAM. INFLUENTE</v>
      </c>
      <c r="M342" s="62" t="str">
        <f>VLOOKUP(J342,[1]Matrice!$U$15:$X$19,4,FALSE)</f>
        <v>A - INFLUENTI</v>
      </c>
      <c r="N342" s="63"/>
      <c r="O342" s="63"/>
      <c r="P342" s="57"/>
    </row>
    <row r="343" spans="1:16" ht="26.25" x14ac:dyDescent="0.25">
      <c r="A343" s="78"/>
      <c r="B343" s="54" t="s">
        <v>95</v>
      </c>
      <c r="C343" s="65">
        <f>HLOOKUP(C342,[1]Matrice!$D$2:$O$3,2,FALSE)</f>
        <v>1</v>
      </c>
      <c r="D343" s="65">
        <f>HLOOKUP(D342,[1]Matrice!$D$4:$O$5,2,FALSE)*$D$2</f>
        <v>1</v>
      </c>
      <c r="E343" s="65">
        <f>HLOOKUP(E342,[1]Matrice!$D$6:$O$7,2,FALSE)</f>
        <v>1</v>
      </c>
      <c r="F343" s="65">
        <f>HLOOKUP(F342,[1]Matrice!$D$8:$O$9,2,FALSE)</f>
        <v>1</v>
      </c>
      <c r="G343" s="65">
        <f>HLOOKUP(G342,[1]Matrice!$D$10:$O$11,2,FALSE)</f>
        <v>0</v>
      </c>
      <c r="H343" s="65">
        <f>HLOOKUP(H342,[1]Matrice!$D$12:$O$14,2,FALSE)</f>
        <v>0.75</v>
      </c>
      <c r="I343" s="65">
        <f>HLOOKUP(I342,[1]Matrice!$D$15:$O$16,2,FALSE)</f>
        <v>0.5</v>
      </c>
      <c r="J343" s="65"/>
      <c r="K343" s="65">
        <f>HLOOKUP(K342,[1]Matrice!$D$17:$O$18,2,FALSE)</f>
        <v>1</v>
      </c>
      <c r="L343" s="65">
        <f>HLOOKUP(L342,[1]Matrice!$D$19:$O$20,2,FALSE)</f>
        <v>0.75</v>
      </c>
      <c r="M343" s="65">
        <f>HLOOKUP(M342,[1]Matrice!$D$21:$O$22,2,FALSE)</f>
        <v>0.75</v>
      </c>
      <c r="N343" s="66"/>
      <c r="O343" s="66"/>
      <c r="P343" s="57">
        <f>C343*$C$2+D343*$D$2+E343*$E$2+F343*$F$2+G343*$G$2+H343*$H$2+I343*$I$2+K343*$K$2+L343*$L$2+M343*$M$2</f>
        <v>7.8125</v>
      </c>
    </row>
    <row r="344" spans="1:16" ht="110.25" customHeight="1" x14ac:dyDescent="0.25">
      <c r="A344" s="77" t="s">
        <v>288</v>
      </c>
      <c r="B344" s="61"/>
      <c r="C344" s="62" t="s">
        <v>5</v>
      </c>
      <c r="D344" s="62" t="s">
        <v>41</v>
      </c>
      <c r="E344" s="62" t="s">
        <v>9</v>
      </c>
      <c r="F344" s="62" t="s">
        <v>14</v>
      </c>
      <c r="G344" s="62" t="s">
        <v>15</v>
      </c>
      <c r="H344" s="62" t="s">
        <v>204</v>
      </c>
      <c r="I344" s="62" t="s">
        <v>22</v>
      </c>
      <c r="J344" s="62" t="s">
        <v>126</v>
      </c>
      <c r="K344" s="62" t="str">
        <f>VLOOKUP(J344,[1]Matrice!$U$15:$X$19,2,FALSE)</f>
        <v>B - RIPORTO/ARGILLE LIMOSE E LIMI ARGILLOSI</v>
      </c>
      <c r="L344" s="62" t="str">
        <f>VLOOKUP(J344,[1]Matrice!$U$15:$X$19,3,FALSE)</f>
        <v>B - SIGNIFICATIVAM. INFLUENTE</v>
      </c>
      <c r="M344" s="62" t="str">
        <f>VLOOKUP(J344,[1]Matrice!$U$15:$X$19,4,FALSE)</f>
        <v>A - INFLUENTI</v>
      </c>
      <c r="N344" s="63"/>
      <c r="O344" s="63"/>
      <c r="P344" s="57"/>
    </row>
    <row r="345" spans="1:16" ht="26.25" x14ac:dyDescent="0.25">
      <c r="A345" s="78"/>
      <c r="B345" s="54" t="s">
        <v>95</v>
      </c>
      <c r="C345" s="65">
        <f>HLOOKUP(C344,[1]Matrice!$D$2:$O$3,2,FALSE)</f>
        <v>1</v>
      </c>
      <c r="D345" s="65">
        <f>HLOOKUP(D344,[1]Matrice!$D$4:$O$5,2,FALSE)*$D$2</f>
        <v>1</v>
      </c>
      <c r="E345" s="65">
        <f>HLOOKUP(E344,[1]Matrice!$D$6:$O$7,2,FALSE)</f>
        <v>1</v>
      </c>
      <c r="F345" s="65">
        <f>HLOOKUP(F344,[1]Matrice!$D$8:$O$9,2,FALSE)</f>
        <v>1</v>
      </c>
      <c r="G345" s="65">
        <f>HLOOKUP(G344,[1]Matrice!$D$10:$O$11,2,FALSE)</f>
        <v>0</v>
      </c>
      <c r="H345" s="65">
        <f>HLOOKUP(H344,[1]Matrice!$D$12:$O$14,2,FALSE)</f>
        <v>0.5</v>
      </c>
      <c r="I345" s="65">
        <f>HLOOKUP(I344,[1]Matrice!$D$15:$O$16,2,FALSE)</f>
        <v>0.5</v>
      </c>
      <c r="J345" s="65"/>
      <c r="K345" s="65">
        <f>HLOOKUP(K344,[1]Matrice!$D$17:$O$18,2,FALSE)</f>
        <v>1</v>
      </c>
      <c r="L345" s="65">
        <f>HLOOKUP(L344,[1]Matrice!$D$19:$O$20,2,FALSE)</f>
        <v>0.75</v>
      </c>
      <c r="M345" s="65">
        <f>HLOOKUP(M344,[1]Matrice!$D$21:$O$22,2,FALSE)</f>
        <v>0.75</v>
      </c>
      <c r="N345" s="66"/>
      <c r="O345" s="66"/>
      <c r="P345" s="57">
        <f>C345*$C$2+D345*$D$2+E345*$E$2+F345*$F$2+G345*$G$2+H345*$H$2+I345*$I$2+K345*$K$2+L345*$L$2+M345*$M$2</f>
        <v>7.375</v>
      </c>
    </row>
    <row r="346" spans="1:16" ht="110.25" customHeight="1" x14ac:dyDescent="0.25">
      <c r="A346" s="77" t="s">
        <v>289</v>
      </c>
      <c r="B346" s="61"/>
      <c r="C346" s="62" t="s">
        <v>5</v>
      </c>
      <c r="D346" s="62" t="s">
        <v>41</v>
      </c>
      <c r="E346" s="62" t="s">
        <v>44</v>
      </c>
      <c r="F346" s="62" t="s">
        <v>14</v>
      </c>
      <c r="G346" s="62" t="s">
        <v>15</v>
      </c>
      <c r="H346" s="62" t="s">
        <v>124</v>
      </c>
      <c r="I346" s="62" t="s">
        <v>22</v>
      </c>
      <c r="J346" s="62" t="s">
        <v>106</v>
      </c>
      <c r="K346" s="62" t="str">
        <f>VLOOKUP(J346,[1]Matrice!$U$15:$X$19,2,FALSE)</f>
        <v>B - RIPORTO/ARGILLE LIMOSE E LIMI ARGILLOSI</v>
      </c>
      <c r="L346" s="62" t="str">
        <f>VLOOKUP(J346,[1]Matrice!$U$15:$X$19,3,FALSE)</f>
        <v>INFLUENTE</v>
      </c>
      <c r="M346" s="62" t="str">
        <f>VLOOKUP(J346,[1]Matrice!$U$15:$X$19,4,FALSE)</f>
        <v>B - INFLUENTI</v>
      </c>
      <c r="N346" s="63"/>
      <c r="O346" s="63"/>
      <c r="P346" s="57"/>
    </row>
    <row r="347" spans="1:16" ht="26.25" x14ac:dyDescent="0.25">
      <c r="A347" s="78"/>
      <c r="B347" s="54" t="s">
        <v>95</v>
      </c>
      <c r="C347" s="65">
        <f>HLOOKUP(C346,[1]Matrice!$D$2:$O$3,2,FALSE)</f>
        <v>1</v>
      </c>
      <c r="D347" s="65">
        <f>HLOOKUP(D346,[1]Matrice!$D$4:$O$5,2,FALSE)*$D$2</f>
        <v>1</v>
      </c>
      <c r="E347" s="65">
        <f>HLOOKUP(E346,[1]Matrice!$D$6:$O$7,2,FALSE)</f>
        <v>0.75</v>
      </c>
      <c r="F347" s="65">
        <f>HLOOKUP(F346,[1]Matrice!$D$8:$O$9,2,FALSE)</f>
        <v>1</v>
      </c>
      <c r="G347" s="65">
        <f>HLOOKUP(G346,[1]Matrice!$D$10:$O$11,2,FALSE)</f>
        <v>0</v>
      </c>
      <c r="H347" s="65">
        <f>HLOOKUP(H346,[1]Matrice!$D$12:$O$14,2,FALSE)</f>
        <v>0.75</v>
      </c>
      <c r="I347" s="65">
        <f>HLOOKUP(I346,[1]Matrice!$D$15:$O$16,2,FALSE)</f>
        <v>0.5</v>
      </c>
      <c r="J347" s="65"/>
      <c r="K347" s="65">
        <f>HLOOKUP(K346,[1]Matrice!$D$17:$O$18,2,FALSE)</f>
        <v>1</v>
      </c>
      <c r="L347" s="65">
        <f>HLOOKUP(L346,[1]Matrice!$D$19:$O$20,2,FALSE)</f>
        <v>1</v>
      </c>
      <c r="M347" s="65">
        <f>HLOOKUP(M346,[1]Matrice!$D$21:$O$22,2,FALSE)</f>
        <v>1</v>
      </c>
      <c r="N347" s="66"/>
      <c r="O347" s="66"/>
      <c r="P347" s="57">
        <f>C347*$C$2+D347*$D$2+E347*$E$2+F347*$F$2+G347*$G$2+H347*$H$2+I347*$I$2+K347*$K$2+L347*$L$2+M347*$M$2</f>
        <v>8.1875</v>
      </c>
    </row>
    <row r="348" spans="1:16" ht="110.25" customHeight="1" x14ac:dyDescent="0.25">
      <c r="A348" s="77" t="s">
        <v>290</v>
      </c>
      <c r="B348" s="61"/>
      <c r="C348" s="62" t="s">
        <v>5</v>
      </c>
      <c r="D348" s="62" t="s">
        <v>41</v>
      </c>
      <c r="E348" s="62" t="s">
        <v>44</v>
      </c>
      <c r="F348" s="62" t="s">
        <v>14</v>
      </c>
      <c r="G348" s="62" t="s">
        <v>15</v>
      </c>
      <c r="H348" s="62" t="s">
        <v>124</v>
      </c>
      <c r="I348" s="62" t="s">
        <v>22</v>
      </c>
      <c r="J348" s="62" t="s">
        <v>106</v>
      </c>
      <c r="K348" s="62" t="str">
        <f>VLOOKUP(J348,[1]Matrice!$U$15:$X$19,2,FALSE)</f>
        <v>B - RIPORTO/ARGILLE LIMOSE E LIMI ARGILLOSI</v>
      </c>
      <c r="L348" s="62" t="str">
        <f>VLOOKUP(J348,[1]Matrice!$U$15:$X$19,3,FALSE)</f>
        <v>INFLUENTE</v>
      </c>
      <c r="M348" s="62" t="str">
        <f>VLOOKUP(J348,[1]Matrice!$U$15:$X$19,4,FALSE)</f>
        <v>B - INFLUENTI</v>
      </c>
      <c r="N348" s="63"/>
      <c r="O348" s="63"/>
      <c r="P348" s="57"/>
    </row>
    <row r="349" spans="1:16" ht="26.25" x14ac:dyDescent="0.25">
      <c r="A349" s="78"/>
      <c r="B349" s="54" t="s">
        <v>95</v>
      </c>
      <c r="C349" s="65">
        <f>HLOOKUP(C348,[1]Matrice!$D$2:$O$3,2,FALSE)</f>
        <v>1</v>
      </c>
      <c r="D349" s="65">
        <f>HLOOKUP(D348,[1]Matrice!$D$4:$O$5,2,FALSE)*$D$2</f>
        <v>1</v>
      </c>
      <c r="E349" s="65">
        <f>HLOOKUP(E348,[1]Matrice!$D$6:$O$7,2,FALSE)</f>
        <v>0.75</v>
      </c>
      <c r="F349" s="65">
        <f>HLOOKUP(F348,[1]Matrice!$D$8:$O$9,2,FALSE)</f>
        <v>1</v>
      </c>
      <c r="G349" s="65">
        <f>HLOOKUP(G348,[1]Matrice!$D$10:$O$11,2,FALSE)</f>
        <v>0</v>
      </c>
      <c r="H349" s="65">
        <f>HLOOKUP(H348,[1]Matrice!$D$12:$O$14,2,FALSE)</f>
        <v>0.75</v>
      </c>
      <c r="I349" s="65">
        <f>HLOOKUP(I348,[1]Matrice!$D$15:$O$16,2,FALSE)</f>
        <v>0.5</v>
      </c>
      <c r="J349" s="65"/>
      <c r="K349" s="65">
        <f>HLOOKUP(K348,[1]Matrice!$D$17:$O$18,2,FALSE)</f>
        <v>1</v>
      </c>
      <c r="L349" s="65">
        <f>HLOOKUP(L348,[1]Matrice!$D$19:$O$20,2,FALSE)</f>
        <v>1</v>
      </c>
      <c r="M349" s="65">
        <f>HLOOKUP(M348,[1]Matrice!$D$21:$O$22,2,FALSE)</f>
        <v>1</v>
      </c>
      <c r="N349" s="66"/>
      <c r="O349" s="66"/>
      <c r="P349" s="57">
        <f>C349*$C$2+D349*$D$2+E349*$E$2+F349*$F$2+G349*$G$2+H349*$H$2+I349*$I$2+K349*$K$2+L349*$L$2+M349*$M$2</f>
        <v>8.1875</v>
      </c>
    </row>
    <row r="350" spans="1:16" s="97" customFormat="1" ht="157.5" customHeight="1" x14ac:dyDescent="0.25">
      <c r="A350" s="77" t="s">
        <v>291</v>
      </c>
      <c r="B350" s="93"/>
      <c r="C350" s="94" t="s">
        <v>4</v>
      </c>
      <c r="D350" s="94" t="s">
        <v>41</v>
      </c>
      <c r="E350" s="94" t="s">
        <v>9</v>
      </c>
      <c r="F350" s="94" t="s">
        <v>110</v>
      </c>
      <c r="G350" s="94" t="s">
        <v>15</v>
      </c>
      <c r="H350" s="94" t="s">
        <v>124</v>
      </c>
      <c r="I350" s="94" t="s">
        <v>22</v>
      </c>
      <c r="J350" s="94" t="s">
        <v>129</v>
      </c>
      <c r="K350" s="94" t="str">
        <f>VLOOKUP(J350,[1]Matrice!$U$15:$X$19,2,FALSE)</f>
        <v>A -LIMI ARGILLOSI E ARGILLE LIMOSE/ARGILLE LIMOSE E LIMI ARGILLOSI</v>
      </c>
      <c r="L350" s="94" t="str">
        <f>VLOOKUP(J350,[1]Matrice!$U$15:$X$19,3,FALSE)</f>
        <v>MODERATAMENTE INFLUENTE</v>
      </c>
      <c r="M350" s="94" t="s">
        <v>170</v>
      </c>
      <c r="N350" s="95"/>
      <c r="O350" s="95"/>
      <c r="P350" s="96"/>
    </row>
    <row r="351" spans="1:16" ht="26.25" x14ac:dyDescent="0.25">
      <c r="A351" s="78"/>
      <c r="B351" s="54" t="s">
        <v>95</v>
      </c>
      <c r="C351" s="65">
        <f>HLOOKUP(C350,[1]Matrice!$D$2:$O$3,2,FALSE)</f>
        <v>0.75</v>
      </c>
      <c r="D351" s="65">
        <f>HLOOKUP(D350,[1]Matrice!$D$4:$O$5,2,FALSE)*$D$2</f>
        <v>1</v>
      </c>
      <c r="E351" s="65">
        <f>HLOOKUP(E350,[1]Matrice!$D$6:$O$7,2,FALSE)</f>
        <v>1</v>
      </c>
      <c r="F351" s="65">
        <f>HLOOKUP(F350,[1]Matrice!$D$8:$O$9,2,FALSE)</f>
        <v>0.25</v>
      </c>
      <c r="G351" s="65">
        <f>HLOOKUP(G350,[1]Matrice!$D$10:$O$11,2,FALSE)</f>
        <v>0</v>
      </c>
      <c r="H351" s="65">
        <f>HLOOKUP(H350,[1]Matrice!$D$12:$O$14,2,FALSE)</f>
        <v>0.75</v>
      </c>
      <c r="I351" s="65">
        <f>HLOOKUP(I350,[1]Matrice!$D$15:$O$16,2,FALSE)</f>
        <v>0.5</v>
      </c>
      <c r="J351" s="65"/>
      <c r="K351" s="65">
        <f>HLOOKUP(K350,[1]Matrice!$D$17:$O$18,2,FALSE)</f>
        <v>0.5</v>
      </c>
      <c r="L351" s="65">
        <f>HLOOKUP(L350,[1]Matrice!$D$19:$O$20,2,FALSE)</f>
        <v>0.25</v>
      </c>
      <c r="M351" s="65">
        <f>HLOOKUP(M350,[1]Matrice!$D$21:$O$22,2,FALSE)</f>
        <v>0</v>
      </c>
      <c r="N351" s="66"/>
      <c r="O351" s="66"/>
      <c r="P351" s="57">
        <f>C351*$C$2+D351*$D$2+E351*$E$2+F351*$F$2+G351*$G$2+H351*$H$2+I351*$I$2+K351*$K$2+L351*$L$2+M351*$M$2</f>
        <v>4.625</v>
      </c>
    </row>
    <row r="352" spans="1:16" s="97" customFormat="1" ht="157.5" customHeight="1" x14ac:dyDescent="0.25">
      <c r="A352" s="77" t="s">
        <v>292</v>
      </c>
      <c r="B352" s="93"/>
      <c r="C352" s="94" t="s">
        <v>4</v>
      </c>
      <c r="D352" s="94" t="s">
        <v>41</v>
      </c>
      <c r="E352" s="94" t="s">
        <v>9</v>
      </c>
      <c r="F352" s="94" t="s">
        <v>110</v>
      </c>
      <c r="G352" s="94" t="s">
        <v>15</v>
      </c>
      <c r="H352" s="94" t="s">
        <v>124</v>
      </c>
      <c r="I352" s="94" t="s">
        <v>22</v>
      </c>
      <c r="J352" s="94" t="s">
        <v>129</v>
      </c>
      <c r="K352" s="94" t="str">
        <f>VLOOKUP(J352,[1]Matrice!$U$15:$X$19,2,FALSE)</f>
        <v>A -LIMI ARGILLOSI E ARGILLE LIMOSE/ARGILLE LIMOSE E LIMI ARGILLOSI</v>
      </c>
      <c r="L352" s="94" t="str">
        <f>VLOOKUP(J352,[1]Matrice!$U$15:$X$19,3,FALSE)</f>
        <v>MODERATAMENTE INFLUENTE</v>
      </c>
      <c r="M352" s="94" t="s">
        <v>170</v>
      </c>
      <c r="N352" s="95"/>
      <c r="O352" s="95"/>
      <c r="P352" s="96"/>
    </row>
    <row r="353" spans="1:16" ht="26.25" x14ac:dyDescent="0.25">
      <c r="A353" s="78"/>
      <c r="B353" s="54" t="s">
        <v>95</v>
      </c>
      <c r="C353" s="65">
        <f>HLOOKUP(C352,[1]Matrice!$D$2:$O$3,2,FALSE)</f>
        <v>0.75</v>
      </c>
      <c r="D353" s="65">
        <f>HLOOKUP(D352,[1]Matrice!$D$4:$O$5,2,FALSE)*$D$2</f>
        <v>1</v>
      </c>
      <c r="E353" s="65">
        <f>HLOOKUP(E352,[1]Matrice!$D$6:$O$7,2,FALSE)</f>
        <v>1</v>
      </c>
      <c r="F353" s="65">
        <f>HLOOKUP(F352,[1]Matrice!$D$8:$O$9,2,FALSE)</f>
        <v>0.25</v>
      </c>
      <c r="G353" s="65">
        <f>HLOOKUP(G352,[1]Matrice!$D$10:$O$11,2,FALSE)</f>
        <v>0</v>
      </c>
      <c r="H353" s="65">
        <f>HLOOKUP(H352,[1]Matrice!$D$12:$O$14,2,FALSE)</f>
        <v>0.75</v>
      </c>
      <c r="I353" s="65">
        <f>HLOOKUP(I352,[1]Matrice!$D$15:$O$16,2,FALSE)</f>
        <v>0.5</v>
      </c>
      <c r="J353" s="65"/>
      <c r="K353" s="65">
        <f>HLOOKUP(K352,[1]Matrice!$D$17:$O$18,2,FALSE)</f>
        <v>0.5</v>
      </c>
      <c r="L353" s="65">
        <f>HLOOKUP(L352,[1]Matrice!$D$19:$O$20,2,FALSE)</f>
        <v>0.25</v>
      </c>
      <c r="M353" s="65">
        <f>HLOOKUP(M352,[1]Matrice!$D$21:$O$22,2,FALSE)</f>
        <v>0</v>
      </c>
      <c r="N353" s="66"/>
      <c r="O353" s="66"/>
      <c r="P353" s="57">
        <f>C353*$C$2+D353*$D$2+E353*$E$2+F353*$F$2+G353*$G$2+H353*$H$2+I353*$I$2+K353*$K$2+L353*$L$2+M353*$M$2</f>
        <v>4.625</v>
      </c>
    </row>
    <row r="354" spans="1:16" s="97" customFormat="1" ht="157.5" customHeight="1" x14ac:dyDescent="0.25">
      <c r="A354" s="77" t="s">
        <v>293</v>
      </c>
      <c r="B354" s="93"/>
      <c r="C354" s="94" t="s">
        <v>4</v>
      </c>
      <c r="D354" s="94" t="s">
        <v>41</v>
      </c>
      <c r="E354" s="94" t="s">
        <v>9</v>
      </c>
      <c r="F354" s="94" t="s">
        <v>110</v>
      </c>
      <c r="G354" s="94" t="s">
        <v>15</v>
      </c>
      <c r="H354" s="94" t="s">
        <v>124</v>
      </c>
      <c r="I354" s="94" t="s">
        <v>22</v>
      </c>
      <c r="J354" s="94" t="s">
        <v>129</v>
      </c>
      <c r="K354" s="94" t="str">
        <f>VLOOKUP(J354,[1]Matrice!$U$15:$X$19,2,FALSE)</f>
        <v>A -LIMI ARGILLOSI E ARGILLE LIMOSE/ARGILLE LIMOSE E LIMI ARGILLOSI</v>
      </c>
      <c r="L354" s="94" t="str">
        <f>VLOOKUP(J354,[1]Matrice!$U$15:$X$19,3,FALSE)</f>
        <v>MODERATAMENTE INFLUENTE</v>
      </c>
      <c r="M354" s="94" t="s">
        <v>170</v>
      </c>
      <c r="N354" s="95"/>
      <c r="O354" s="95"/>
      <c r="P354" s="96"/>
    </row>
    <row r="355" spans="1:16" ht="26.25" x14ac:dyDescent="0.25">
      <c r="A355" s="78"/>
      <c r="B355" s="54" t="s">
        <v>95</v>
      </c>
      <c r="C355" s="65">
        <f>HLOOKUP(C354,[1]Matrice!$D$2:$O$3,2,FALSE)</f>
        <v>0.75</v>
      </c>
      <c r="D355" s="65">
        <f>HLOOKUP(D354,[1]Matrice!$D$4:$O$5,2,FALSE)*$D$2</f>
        <v>1</v>
      </c>
      <c r="E355" s="65">
        <f>HLOOKUP(E354,[1]Matrice!$D$6:$O$7,2,FALSE)</f>
        <v>1</v>
      </c>
      <c r="F355" s="65">
        <f>HLOOKUP(F354,[1]Matrice!$D$8:$O$9,2,FALSE)</f>
        <v>0.25</v>
      </c>
      <c r="G355" s="65">
        <f>HLOOKUP(G354,[1]Matrice!$D$10:$O$11,2,FALSE)</f>
        <v>0</v>
      </c>
      <c r="H355" s="65">
        <f>HLOOKUP(H354,[1]Matrice!$D$12:$O$14,2,FALSE)</f>
        <v>0.75</v>
      </c>
      <c r="I355" s="65">
        <f>HLOOKUP(I354,[1]Matrice!$D$15:$O$16,2,FALSE)</f>
        <v>0.5</v>
      </c>
      <c r="J355" s="65"/>
      <c r="K355" s="65">
        <f>HLOOKUP(K354,[1]Matrice!$D$17:$O$18,2,FALSE)</f>
        <v>0.5</v>
      </c>
      <c r="L355" s="65">
        <f>HLOOKUP(L354,[1]Matrice!$D$19:$O$20,2,FALSE)</f>
        <v>0.25</v>
      </c>
      <c r="M355" s="65">
        <f>HLOOKUP(M354,[1]Matrice!$D$21:$O$22,2,FALSE)</f>
        <v>0</v>
      </c>
      <c r="N355" s="66"/>
      <c r="O355" s="66"/>
      <c r="P355" s="57">
        <f>C355*$C$2+D355*$D$2+E355*$E$2+F355*$F$2+G355*$G$2+H355*$H$2+I355*$I$2+K355*$K$2+L355*$L$2+M355*$M$2</f>
        <v>4.625</v>
      </c>
    </row>
    <row r="356" spans="1:16" s="97" customFormat="1" ht="157.5" customHeight="1" x14ac:dyDescent="0.25">
      <c r="A356" s="77" t="s">
        <v>294</v>
      </c>
      <c r="B356" s="93"/>
      <c r="C356" s="94" t="s">
        <v>4</v>
      </c>
      <c r="D356" s="94" t="s">
        <v>41</v>
      </c>
      <c r="E356" s="94" t="s">
        <v>9</v>
      </c>
      <c r="F356" s="94" t="s">
        <v>110</v>
      </c>
      <c r="G356" s="94" t="s">
        <v>15</v>
      </c>
      <c r="H356" s="94" t="s">
        <v>124</v>
      </c>
      <c r="I356" s="94" t="s">
        <v>22</v>
      </c>
      <c r="J356" s="94" t="s">
        <v>129</v>
      </c>
      <c r="K356" s="94" t="str">
        <f>VLOOKUP(J356,[1]Matrice!$U$15:$X$19,2,FALSE)</f>
        <v>A -LIMI ARGILLOSI E ARGILLE LIMOSE/ARGILLE LIMOSE E LIMI ARGILLOSI</v>
      </c>
      <c r="L356" s="94" t="str">
        <f>VLOOKUP(J356,[1]Matrice!$U$15:$X$19,3,FALSE)</f>
        <v>MODERATAMENTE INFLUENTE</v>
      </c>
      <c r="M356" s="94" t="s">
        <v>170</v>
      </c>
      <c r="N356" s="95"/>
      <c r="O356" s="95"/>
      <c r="P356" s="96"/>
    </row>
    <row r="357" spans="1:16" ht="26.25" x14ac:dyDescent="0.25">
      <c r="A357" s="78"/>
      <c r="B357" s="54" t="s">
        <v>95</v>
      </c>
      <c r="C357" s="65">
        <f>HLOOKUP(C356,[1]Matrice!$D$2:$O$3,2,FALSE)</f>
        <v>0.75</v>
      </c>
      <c r="D357" s="65">
        <f>HLOOKUP(D356,[1]Matrice!$D$4:$O$5,2,FALSE)*$D$2</f>
        <v>1</v>
      </c>
      <c r="E357" s="65">
        <f>HLOOKUP(E356,[1]Matrice!$D$6:$O$7,2,FALSE)</f>
        <v>1</v>
      </c>
      <c r="F357" s="65">
        <f>HLOOKUP(F356,[1]Matrice!$D$8:$O$9,2,FALSE)</f>
        <v>0.25</v>
      </c>
      <c r="G357" s="65">
        <f>HLOOKUP(G356,[1]Matrice!$D$10:$O$11,2,FALSE)</f>
        <v>0</v>
      </c>
      <c r="H357" s="65">
        <f>HLOOKUP(H356,[1]Matrice!$D$12:$O$14,2,FALSE)</f>
        <v>0.75</v>
      </c>
      <c r="I357" s="65">
        <f>HLOOKUP(I356,[1]Matrice!$D$15:$O$16,2,FALSE)</f>
        <v>0.5</v>
      </c>
      <c r="J357" s="65"/>
      <c r="K357" s="65">
        <f>HLOOKUP(K356,[1]Matrice!$D$17:$O$18,2,FALSE)</f>
        <v>0.5</v>
      </c>
      <c r="L357" s="65">
        <f>HLOOKUP(L356,[1]Matrice!$D$19:$O$20,2,FALSE)</f>
        <v>0.25</v>
      </c>
      <c r="M357" s="65">
        <f>HLOOKUP(M356,[1]Matrice!$D$21:$O$22,2,FALSE)</f>
        <v>0</v>
      </c>
      <c r="N357" s="66"/>
      <c r="O357" s="66"/>
      <c r="P357" s="57">
        <f>C357*$C$2+D357*$D$2+E357*$E$2+F357*$F$2+G357*$G$2+H357*$H$2+I357*$I$2+K357*$K$2+L357*$L$2+M357*$M$2</f>
        <v>4.625</v>
      </c>
    </row>
    <row r="358" spans="1:16" ht="110.25" customHeight="1" x14ac:dyDescent="0.25">
      <c r="A358" s="77" t="s">
        <v>295</v>
      </c>
      <c r="B358" s="61"/>
      <c r="C358" s="62" t="s">
        <v>3</v>
      </c>
      <c r="D358" s="62" t="s">
        <v>7</v>
      </c>
      <c r="E358" s="62" t="s">
        <v>42</v>
      </c>
      <c r="F358" s="62" t="s">
        <v>14</v>
      </c>
      <c r="G358" s="62" t="s">
        <v>15</v>
      </c>
      <c r="H358" s="62" t="s">
        <v>92</v>
      </c>
      <c r="I358" s="62" t="s">
        <v>23</v>
      </c>
      <c r="J358" s="62" t="s">
        <v>106</v>
      </c>
      <c r="K358" s="62" t="s">
        <v>97</v>
      </c>
      <c r="L358" s="62" t="s">
        <v>94</v>
      </c>
      <c r="M358" s="62" t="s">
        <v>132</v>
      </c>
      <c r="N358" s="63"/>
      <c r="O358" s="63"/>
      <c r="P358" s="57"/>
    </row>
    <row r="359" spans="1:16" ht="26.25" x14ac:dyDescent="0.25">
      <c r="A359" s="78"/>
      <c r="B359" s="54" t="s">
        <v>95</v>
      </c>
      <c r="C359" s="65">
        <f>HLOOKUP(C358,[1]Matrice!$D$2:$O$3,2,FALSE)</f>
        <v>0.5</v>
      </c>
      <c r="D359" s="65">
        <f>HLOOKUP(D358,[1]Matrice!$D$4:$O$5,2,FALSE)*$D$2</f>
        <v>0.25</v>
      </c>
      <c r="E359" s="65">
        <f>HLOOKUP(E358,[1]Matrice!$D$6:$O$7,2,FALSE)</f>
        <v>0.25</v>
      </c>
      <c r="F359" s="65">
        <f>HLOOKUP(F358,[1]Matrice!$D$8:$O$9,2,FALSE)</f>
        <v>1</v>
      </c>
      <c r="G359" s="65">
        <f>HLOOKUP(G358,[1]Matrice!$D$10:$O$11,2,FALSE)</f>
        <v>0</v>
      </c>
      <c r="H359" s="65">
        <f>HLOOKUP(H358,[1]Matrice!$D$12:$O$14,2,FALSE)</f>
        <v>0.25</v>
      </c>
      <c r="I359" s="65">
        <f>HLOOKUP(I358,[1]Matrice!$D$15:$O$16,2,FALSE)</f>
        <v>0.75</v>
      </c>
      <c r="J359" s="65"/>
      <c r="K359" s="65">
        <f>HLOOKUP(K358,[1]Matrice!$D$17:$O$18,2,FALSE)</f>
        <v>0.75</v>
      </c>
      <c r="L359" s="65">
        <f>HLOOKUP(L358,[1]Matrice!$D$19:$O$20,2,FALSE)</f>
        <v>0.75</v>
      </c>
      <c r="M359" s="65">
        <f>HLOOKUP(M358,[1]Matrice!$D$21:$O$22,2,FALSE)</f>
        <v>0.75</v>
      </c>
      <c r="N359" s="66"/>
      <c r="O359" s="66"/>
      <c r="P359" s="57">
        <f>C359*$C$2+D359*$D$2+E359*$E$2+F359*$F$2+G359*$G$2+H359*$H$2+I359*$I$2+K359*$K$2+L359*$L$2+M359*$M$2</f>
        <v>5.4375</v>
      </c>
    </row>
    <row r="360" spans="1:16" s="97" customFormat="1" ht="157.5" customHeight="1" x14ac:dyDescent="0.25">
      <c r="A360" s="77" t="s">
        <v>296</v>
      </c>
      <c r="B360" s="93"/>
      <c r="C360" s="94" t="s">
        <v>3</v>
      </c>
      <c r="D360" s="94" t="s">
        <v>7</v>
      </c>
      <c r="E360" s="94" t="s">
        <v>43</v>
      </c>
      <c r="F360" s="94" t="s">
        <v>13</v>
      </c>
      <c r="G360" s="94" t="s">
        <v>15</v>
      </c>
      <c r="H360" s="94" t="s">
        <v>92</v>
      </c>
      <c r="I360" s="94" t="s">
        <v>22</v>
      </c>
      <c r="J360" s="94" t="s">
        <v>106</v>
      </c>
      <c r="K360" s="94" t="s">
        <v>198</v>
      </c>
      <c r="L360" s="94" t="s">
        <v>214</v>
      </c>
      <c r="M360" s="94" t="s">
        <v>142</v>
      </c>
      <c r="N360" s="95"/>
      <c r="O360" s="95"/>
      <c r="P360" s="96"/>
    </row>
    <row r="361" spans="1:16" ht="26.25" x14ac:dyDescent="0.25">
      <c r="A361" s="78"/>
      <c r="B361" s="54" t="s">
        <v>95</v>
      </c>
      <c r="C361" s="65">
        <f>HLOOKUP(C360,[1]Matrice!$D$2:$O$3,2,FALSE)</f>
        <v>0.5</v>
      </c>
      <c r="D361" s="65">
        <f>HLOOKUP(D360,[1]Matrice!$D$4:$O$5,2,FALSE)*$D$2</f>
        <v>0.25</v>
      </c>
      <c r="E361" s="65">
        <f>HLOOKUP(E360,[1]Matrice!$D$6:$O$7,2,FALSE)</f>
        <v>0.5</v>
      </c>
      <c r="F361" s="65">
        <f>HLOOKUP(F360,[1]Matrice!$D$8:$O$9,2,FALSE)</f>
        <v>0.75</v>
      </c>
      <c r="G361" s="65">
        <f>HLOOKUP(G360,[1]Matrice!$D$10:$O$11,2,FALSE)</f>
        <v>0</v>
      </c>
      <c r="H361" s="65">
        <f>HLOOKUP(H360,[1]Matrice!$D$12:$O$14,2,FALSE)</f>
        <v>0.25</v>
      </c>
      <c r="I361" s="65">
        <f>HLOOKUP(I360,[1]Matrice!$D$15:$O$16,2,FALSE)</f>
        <v>0.5</v>
      </c>
      <c r="J361" s="65"/>
      <c r="K361" s="65">
        <f>HLOOKUP(K360,[1]Matrice!$D$17:$O$18,2,FALSE)</f>
        <v>0.5</v>
      </c>
      <c r="L361" s="65">
        <f>HLOOKUP(L360,[1]Matrice!$D$19:$O$20,2,FALSE)</f>
        <v>0.5</v>
      </c>
      <c r="M361" s="65">
        <f>HLOOKUP(M360,[1]Matrice!$D$21:$O$22,2,FALSE)</f>
        <v>0.25</v>
      </c>
      <c r="N361" s="66"/>
      <c r="O361" s="66"/>
      <c r="P361" s="57">
        <f>C361*$C$2+D361*$D$2+E361*$E$2+F361*$F$2+G361*$G$2+H361*$H$2+I361*$I$2+K361*$K$2+L361*$L$2+M361*$M$2</f>
        <v>4</v>
      </c>
    </row>
    <row r="362" spans="1:16" ht="110.25" customHeight="1" x14ac:dyDescent="0.25">
      <c r="A362" s="77" t="s">
        <v>297</v>
      </c>
      <c r="B362" s="61"/>
      <c r="C362" s="62" t="s">
        <v>2</v>
      </c>
      <c r="D362" s="62" t="s">
        <v>41</v>
      </c>
      <c r="E362" s="62" t="s">
        <v>42</v>
      </c>
      <c r="F362" s="62" t="s">
        <v>298</v>
      </c>
      <c r="G362" s="62" t="s">
        <v>15</v>
      </c>
      <c r="H362" s="62" t="s">
        <v>92</v>
      </c>
      <c r="I362" s="62" t="s">
        <v>23</v>
      </c>
      <c r="J362" s="62" t="s">
        <v>100</v>
      </c>
      <c r="K362" s="62" t="s">
        <v>299</v>
      </c>
      <c r="L362" s="62" t="s">
        <v>30</v>
      </c>
      <c r="M362" s="62" t="s">
        <v>170</v>
      </c>
      <c r="N362" s="63"/>
      <c r="O362" s="63"/>
      <c r="P362" s="57"/>
    </row>
    <row r="363" spans="1:16" ht="26.25" x14ac:dyDescent="0.25">
      <c r="A363" s="78"/>
      <c r="B363" s="54" t="s">
        <v>95</v>
      </c>
      <c r="C363" s="65">
        <f>HLOOKUP(C362,[1]Matrice!$D$2:$O$3,2,FALSE)</f>
        <v>0.25</v>
      </c>
      <c r="D363" s="65">
        <f>HLOOKUP(D362,[1]Matrice!$D$4:$O$5,2,FALSE)*$D$2</f>
        <v>1</v>
      </c>
      <c r="E363" s="65">
        <f>HLOOKUP(E362,[1]Matrice!$D$6:$O$7,2,FALSE)</f>
        <v>0.25</v>
      </c>
      <c r="F363" s="65">
        <f>HLOOKUP(F362,[1]Matrice!$D$8:$O$9,2,FALSE)</f>
        <v>0</v>
      </c>
      <c r="G363" s="65">
        <f>HLOOKUP(G362,[1]Matrice!$D$10:$O$11,2,FALSE)</f>
        <v>0</v>
      </c>
      <c r="H363" s="65">
        <f>HLOOKUP(H362,[1]Matrice!$D$12:$O$14,2,FALSE)</f>
        <v>0.25</v>
      </c>
      <c r="I363" s="65">
        <f>HLOOKUP(I362,[1]Matrice!$D$15:$O$16,2,FALSE)</f>
        <v>0.75</v>
      </c>
      <c r="J363" s="65"/>
      <c r="K363" s="65">
        <f>HLOOKUP(K362,[1]Matrice!$D$17:$O$18,2,FALSE)</f>
        <v>0</v>
      </c>
      <c r="L363" s="65">
        <f>HLOOKUP(L362,[1]Matrice!$D$19:$O$20,2,FALSE)</f>
        <v>0</v>
      </c>
      <c r="M363" s="65">
        <f>HLOOKUP(M362,[1]Matrice!$D$21:$O$22,2,FALSE)</f>
        <v>0</v>
      </c>
      <c r="N363" s="66"/>
      <c r="O363" s="66"/>
      <c r="P363" s="57">
        <f>C363*$C$2+D363*$D$2+E363*$E$2+F363*$F$2+G363*$G$2+H363*$H$2+I363*$I$2+K363*$K$2+L363*$L$2+M363*$M$2</f>
        <v>2.0625</v>
      </c>
    </row>
    <row r="364" spans="1:16" ht="110.25" customHeight="1" x14ac:dyDescent="0.25">
      <c r="A364" s="77" t="s">
        <v>300</v>
      </c>
      <c r="B364" s="61"/>
      <c r="C364" s="62" t="s">
        <v>2</v>
      </c>
      <c r="D364" s="62" t="s">
        <v>41</v>
      </c>
      <c r="E364" s="62" t="s">
        <v>42</v>
      </c>
      <c r="F364" s="62" t="s">
        <v>298</v>
      </c>
      <c r="G364" s="62" t="s">
        <v>15</v>
      </c>
      <c r="H364" s="62" t="s">
        <v>92</v>
      </c>
      <c r="I364" s="62" t="s">
        <v>23</v>
      </c>
      <c r="J364" s="62" t="s">
        <v>126</v>
      </c>
      <c r="K364" s="62" t="s">
        <v>299</v>
      </c>
      <c r="L364" s="62" t="s">
        <v>30</v>
      </c>
      <c r="M364" s="62" t="s">
        <v>170</v>
      </c>
      <c r="N364" s="63"/>
      <c r="O364" s="63"/>
      <c r="P364" s="57"/>
    </row>
    <row r="365" spans="1:16" ht="26.25" x14ac:dyDescent="0.25">
      <c r="A365" s="78"/>
      <c r="B365" s="54" t="s">
        <v>95</v>
      </c>
      <c r="C365" s="65">
        <f>HLOOKUP(C364,[1]Matrice!$D$2:$O$3,2,FALSE)</f>
        <v>0.25</v>
      </c>
      <c r="D365" s="65">
        <f>HLOOKUP(D364,[1]Matrice!$D$4:$O$5,2,FALSE)*$D$2</f>
        <v>1</v>
      </c>
      <c r="E365" s="65">
        <f>HLOOKUP(E364,[1]Matrice!$D$6:$O$7,2,FALSE)</f>
        <v>0.25</v>
      </c>
      <c r="F365" s="65">
        <f>HLOOKUP(F364,[1]Matrice!$D$8:$O$9,2,FALSE)</f>
        <v>0</v>
      </c>
      <c r="G365" s="65">
        <f>HLOOKUP(G364,[1]Matrice!$D$10:$O$11,2,FALSE)</f>
        <v>0</v>
      </c>
      <c r="H365" s="65">
        <f>HLOOKUP(H364,[1]Matrice!$D$12:$O$14,2,FALSE)</f>
        <v>0.25</v>
      </c>
      <c r="I365" s="65">
        <f>HLOOKUP(I364,[1]Matrice!$D$15:$O$16,2,FALSE)</f>
        <v>0.75</v>
      </c>
      <c r="J365" s="65"/>
      <c r="K365" s="65">
        <f>HLOOKUP(K364,[1]Matrice!$D$17:$O$18,2,FALSE)</f>
        <v>0</v>
      </c>
      <c r="L365" s="65">
        <f>HLOOKUP(L364,[1]Matrice!$D$19:$O$20,2,FALSE)</f>
        <v>0</v>
      </c>
      <c r="M365" s="65">
        <f>HLOOKUP(M364,[1]Matrice!$D$21:$O$22,2,FALSE)</f>
        <v>0</v>
      </c>
      <c r="N365" s="66"/>
      <c r="O365" s="66"/>
      <c r="P365" s="57">
        <f>C365*$C$2+D365*$D$2+E365*$E$2+F365*$F$2+G365*$G$2+H365*$H$2+I365*$I$2+K365*$K$2+L365*$L$2+M365*$M$2</f>
        <v>2.0625</v>
      </c>
    </row>
    <row r="366" spans="1:16" s="97" customFormat="1" ht="157.5" customHeight="1" x14ac:dyDescent="0.25">
      <c r="A366" s="77" t="s">
        <v>301</v>
      </c>
      <c r="B366" s="93"/>
      <c r="C366" s="94" t="s">
        <v>3</v>
      </c>
      <c r="D366" s="94" t="s">
        <v>7</v>
      </c>
      <c r="E366" s="94" t="s">
        <v>44</v>
      </c>
      <c r="F366" s="94" t="s">
        <v>128</v>
      </c>
      <c r="G366" s="94" t="s">
        <v>15</v>
      </c>
      <c r="H366" s="94" t="s">
        <v>92</v>
      </c>
      <c r="I366" s="94" t="s">
        <v>22</v>
      </c>
      <c r="J366" s="94" t="s">
        <v>129</v>
      </c>
      <c r="K366" s="94" t="s">
        <v>141</v>
      </c>
      <c r="L366" s="94" t="str">
        <f>VLOOKUP(J366,[1]Matrice!$U$15:$X$19,3,FALSE)</f>
        <v>MODERATAMENTE INFLUENTE</v>
      </c>
      <c r="M366" s="94" t="str">
        <f>VLOOKUP(J366,[1]Matrice!$U$15:$X$19,4,FALSE)</f>
        <v>B - ASSENTI ININFLUENTI</v>
      </c>
      <c r="N366" s="95"/>
      <c r="O366" s="95"/>
      <c r="P366" s="96"/>
    </row>
    <row r="367" spans="1:16" ht="26.25" x14ac:dyDescent="0.25">
      <c r="A367" s="78"/>
      <c r="B367" s="54" t="s">
        <v>95</v>
      </c>
      <c r="C367" s="65">
        <f>HLOOKUP(C366,[1]Matrice!$D$2:$O$3,2,FALSE)</f>
        <v>0.5</v>
      </c>
      <c r="D367" s="65">
        <f>HLOOKUP(D366,[1]Matrice!$D$4:$O$5,2,FALSE)*$D$2</f>
        <v>0.25</v>
      </c>
      <c r="E367" s="65">
        <f>HLOOKUP(E366,[1]Matrice!$D$6:$O$7,2,FALSE)</f>
        <v>0.75</v>
      </c>
      <c r="F367" s="65">
        <f>HLOOKUP(F366,[1]Matrice!$D$8:$O$9,2,FALSE)</f>
        <v>0.25</v>
      </c>
      <c r="G367" s="65">
        <f>HLOOKUP(G366,[1]Matrice!$D$10:$O$11,2,FALSE)</f>
        <v>0</v>
      </c>
      <c r="H367" s="65">
        <f>HLOOKUP(H366,[1]Matrice!$D$12:$O$14,2,FALSE)</f>
        <v>0.25</v>
      </c>
      <c r="I367" s="65">
        <f>HLOOKUP(I366,[1]Matrice!$D$15:$O$16,2,FALSE)</f>
        <v>0.5</v>
      </c>
      <c r="J367" s="65"/>
      <c r="K367" s="65">
        <f>HLOOKUP(K366,[1]Matrice!$D$17:$O$18,2,FALSE)</f>
        <v>0.75</v>
      </c>
      <c r="L367" s="65">
        <f>HLOOKUP(L366,[1]Matrice!$D$19:$O$20,2,FALSE)</f>
        <v>0.25</v>
      </c>
      <c r="M367" s="65">
        <f>HLOOKUP(M366,[1]Matrice!$D$21:$O$22,2,FALSE)</f>
        <v>0.25</v>
      </c>
      <c r="N367" s="66"/>
      <c r="O367" s="66"/>
      <c r="P367" s="57">
        <f>C367*$C$2+D367*$D$2+E367*$E$2+F367*$F$2+G367*$G$2+H367*$H$2+I367*$I$2+K367*$K$2+L367*$L$2+M367*$M$2</f>
        <v>3.25</v>
      </c>
    </row>
    <row r="368" spans="1:16" s="97" customFormat="1" ht="157.5" customHeight="1" x14ac:dyDescent="0.25">
      <c r="A368" s="77" t="s">
        <v>302</v>
      </c>
      <c r="B368" s="93"/>
      <c r="C368" s="94" t="s">
        <v>3</v>
      </c>
      <c r="D368" s="94" t="s">
        <v>7</v>
      </c>
      <c r="E368" s="94" t="s">
        <v>44</v>
      </c>
      <c r="F368" s="94" t="s">
        <v>128</v>
      </c>
      <c r="G368" s="94" t="s">
        <v>15</v>
      </c>
      <c r="H368" s="94" t="s">
        <v>92</v>
      </c>
      <c r="I368" s="94" t="s">
        <v>22</v>
      </c>
      <c r="J368" s="94" t="s">
        <v>129</v>
      </c>
      <c r="K368" s="94" t="str">
        <f>VLOOKUP(J368,[1]Matrice!$U$15:$X$19,2,FALSE)</f>
        <v>A -LIMI ARGILLOSI E ARGILLE LIMOSE/ARGILLE LIMOSE E LIMI ARGILLOSI</v>
      </c>
      <c r="L368" s="94" t="s">
        <v>51</v>
      </c>
      <c r="M368" s="94" t="s">
        <v>170</v>
      </c>
      <c r="N368" s="95"/>
      <c r="O368" s="95"/>
      <c r="P368" s="96"/>
    </row>
    <row r="369" spans="1:16" ht="26.25" x14ac:dyDescent="0.25">
      <c r="A369" s="78"/>
      <c r="B369" s="54" t="s">
        <v>95</v>
      </c>
      <c r="C369" s="65">
        <f>HLOOKUP(C368,[1]Matrice!$D$2:$O$3,2,FALSE)</f>
        <v>0.5</v>
      </c>
      <c r="D369" s="65">
        <f>HLOOKUP(D368,[1]Matrice!$D$4:$O$5,2,FALSE)*$D$2</f>
        <v>0.25</v>
      </c>
      <c r="E369" s="65">
        <f>HLOOKUP(E368,[1]Matrice!$D$6:$O$7,2,FALSE)</f>
        <v>0.75</v>
      </c>
      <c r="F369" s="65">
        <f>HLOOKUP(F368,[1]Matrice!$D$8:$O$9,2,FALSE)</f>
        <v>0.25</v>
      </c>
      <c r="G369" s="65">
        <f>HLOOKUP(G368,[1]Matrice!$D$10:$O$11,2,FALSE)</f>
        <v>0</v>
      </c>
      <c r="H369" s="65">
        <f>HLOOKUP(H368,[1]Matrice!$D$12:$O$14,2,FALSE)</f>
        <v>0.25</v>
      </c>
      <c r="I369" s="65">
        <f>HLOOKUP(I368,[1]Matrice!$D$15:$O$16,2,FALSE)</f>
        <v>0.5</v>
      </c>
      <c r="J369" s="65"/>
      <c r="K369" s="65">
        <f>HLOOKUP(K368,[1]Matrice!$D$17:$O$18,2,FALSE)</f>
        <v>0.5</v>
      </c>
      <c r="L369" s="65">
        <f>HLOOKUP(L368,[1]Matrice!$D$19:$O$20,2,FALSE)</f>
        <v>0.25</v>
      </c>
      <c r="M369" s="65">
        <f>HLOOKUP(M368,[1]Matrice!$D$21:$O$22,2,FALSE)</f>
        <v>0</v>
      </c>
      <c r="N369" s="66"/>
      <c r="O369" s="66"/>
      <c r="P369" s="57">
        <f>C369*$C$2+D369*$D$2+E369*$E$2+F369*$F$2+G369*$G$2+H369*$H$2+I369*$I$2+K369*$K$2+L369*$L$2+M369*$M$2</f>
        <v>2.75</v>
      </c>
    </row>
    <row r="370" spans="1:16" s="97" customFormat="1" ht="157.5" customHeight="1" x14ac:dyDescent="0.25">
      <c r="A370" s="77" t="s">
        <v>303</v>
      </c>
      <c r="B370" s="93"/>
      <c r="C370" s="94" t="s">
        <v>3</v>
      </c>
      <c r="D370" s="94" t="s">
        <v>41</v>
      </c>
      <c r="E370" s="94" t="s">
        <v>43</v>
      </c>
      <c r="F370" s="94" t="s">
        <v>116</v>
      </c>
      <c r="G370" s="94" t="s">
        <v>15</v>
      </c>
      <c r="H370" s="94" t="s">
        <v>92</v>
      </c>
      <c r="I370" s="94" t="s">
        <v>23</v>
      </c>
      <c r="J370" s="94" t="s">
        <v>129</v>
      </c>
      <c r="K370" s="94" t="str">
        <f>VLOOKUP(J370,[1]Matrice!$U$15:$X$19,2,FALSE)</f>
        <v>A -LIMI ARGILLOSI E ARGILLE LIMOSE/ARGILLE LIMOSE E LIMI ARGILLOSI</v>
      </c>
      <c r="L370" s="94" t="str">
        <f>VLOOKUP(J370,[1]Matrice!$U$15:$X$19,3,FALSE)</f>
        <v>MODERATAMENTE INFLUENTE</v>
      </c>
      <c r="M370" s="94" t="str">
        <f>VLOOKUP(J370,[1]Matrice!$U$15:$X$19,4,FALSE)</f>
        <v>B - ASSENTI ININFLUENTI</v>
      </c>
      <c r="N370" s="95"/>
      <c r="O370" s="95"/>
      <c r="P370" s="96"/>
    </row>
    <row r="371" spans="1:16" ht="26.25" x14ac:dyDescent="0.25">
      <c r="A371" s="78"/>
      <c r="B371" s="54" t="s">
        <v>95</v>
      </c>
      <c r="C371" s="65">
        <f>HLOOKUP(C370,[1]Matrice!$D$2:$O$3,2,FALSE)</f>
        <v>0.5</v>
      </c>
      <c r="D371" s="65">
        <f>HLOOKUP(D370,[1]Matrice!$D$4:$O$5,2,FALSE)*$D$2</f>
        <v>1</v>
      </c>
      <c r="E371" s="65">
        <f>HLOOKUP(E370,[1]Matrice!$D$6:$O$7,2,FALSE)</f>
        <v>0.5</v>
      </c>
      <c r="F371" s="65">
        <f>HLOOKUP(F370,[1]Matrice!$D$8:$O$9,2,FALSE)</f>
        <v>0.5</v>
      </c>
      <c r="G371" s="65">
        <f>HLOOKUP(G370,[1]Matrice!$D$10:$O$11,2,FALSE)</f>
        <v>0</v>
      </c>
      <c r="H371" s="65">
        <f>HLOOKUP(H370,[1]Matrice!$D$12:$O$14,2,FALSE)</f>
        <v>0.25</v>
      </c>
      <c r="I371" s="65">
        <f>HLOOKUP(I370,[1]Matrice!$D$15:$O$16,2,FALSE)</f>
        <v>0.75</v>
      </c>
      <c r="J371" s="65"/>
      <c r="K371" s="65">
        <f>HLOOKUP(K370,[1]Matrice!$D$17:$O$18,2,FALSE)</f>
        <v>0.5</v>
      </c>
      <c r="L371" s="65">
        <f>HLOOKUP(L370,[1]Matrice!$D$19:$O$20,2,FALSE)</f>
        <v>0.25</v>
      </c>
      <c r="M371" s="65">
        <f>HLOOKUP(M370,[1]Matrice!$D$21:$O$22,2,FALSE)</f>
        <v>0.25</v>
      </c>
      <c r="N371" s="66"/>
      <c r="O371" s="66"/>
      <c r="P371" s="57">
        <f>C371*$C$2+D371*$D$2+E371*$E$2+F371*$F$2+G371*$G$2+H371*$H$2+I371*$I$2+K371*$K$2+L371*$L$2+M371*$M$2</f>
        <v>4.1875</v>
      </c>
    </row>
    <row r="372" spans="1:16" ht="110.25" customHeight="1" x14ac:dyDescent="0.25">
      <c r="A372" s="77" t="s">
        <v>304</v>
      </c>
      <c r="B372" s="61"/>
      <c r="C372" s="62" t="s">
        <v>4</v>
      </c>
      <c r="D372" s="62" t="s">
        <v>41</v>
      </c>
      <c r="E372" s="62" t="s">
        <v>42</v>
      </c>
      <c r="F372" s="62" t="s">
        <v>128</v>
      </c>
      <c r="G372" s="62" t="s">
        <v>15</v>
      </c>
      <c r="H372" s="62" t="s">
        <v>305</v>
      </c>
      <c r="I372" s="62" t="s">
        <v>23</v>
      </c>
      <c r="J372" s="62" t="s">
        <v>129</v>
      </c>
      <c r="K372" s="62" t="s">
        <v>169</v>
      </c>
      <c r="L372" s="62" t="s">
        <v>30</v>
      </c>
      <c r="M372" s="62" t="s">
        <v>170</v>
      </c>
      <c r="N372" s="63"/>
      <c r="O372" s="63"/>
      <c r="P372" s="57"/>
    </row>
    <row r="373" spans="1:16" ht="26.25" x14ac:dyDescent="0.25">
      <c r="A373" s="78"/>
      <c r="B373" s="54" t="s">
        <v>95</v>
      </c>
      <c r="C373" s="65">
        <f>HLOOKUP(C372,[1]Matrice!$D$2:$O$3,2,FALSE)</f>
        <v>0.75</v>
      </c>
      <c r="D373" s="65">
        <f>HLOOKUP(D372,[1]Matrice!$D$4:$O$5,2,FALSE)*$D$2</f>
        <v>1</v>
      </c>
      <c r="E373" s="65">
        <f>HLOOKUP(E372,[1]Matrice!$D$6:$O$7,2,FALSE)</f>
        <v>0.25</v>
      </c>
      <c r="F373" s="65">
        <f>HLOOKUP(F372,[1]Matrice!$D$8:$O$9,2,FALSE)</f>
        <v>0.25</v>
      </c>
      <c r="G373" s="65">
        <f>HLOOKUP(G372,[1]Matrice!$D$10:$O$11,2,FALSE)</f>
        <v>0</v>
      </c>
      <c r="H373" s="65">
        <f>HLOOKUP(H372,[1]Matrice!$D$12:$O$14,2,FALSE)</f>
        <v>0.75</v>
      </c>
      <c r="I373" s="65">
        <f>HLOOKUP(I372,[1]Matrice!$D$15:$O$16,2,FALSE)</f>
        <v>0.75</v>
      </c>
      <c r="J373" s="65"/>
      <c r="K373" s="65">
        <f>HLOOKUP(K372,[1]Matrice!$D$17:$O$18,2,FALSE)</f>
        <v>0.25</v>
      </c>
      <c r="L373" s="65">
        <f>HLOOKUP(L372,[1]Matrice!$D$19:$O$20,2,FALSE)</f>
        <v>0</v>
      </c>
      <c r="M373" s="65">
        <f>HLOOKUP(M372,[1]Matrice!$D$21:$O$22,2,FALSE)</f>
        <v>0</v>
      </c>
      <c r="N373" s="66"/>
      <c r="O373" s="66"/>
      <c r="P373" s="57">
        <f>C373*$C$2+D373*$D$2+E373*$E$2+F373*$F$2+G373*$G$2+H373*$H$2+I373*$I$2+K373*$K$2+L373*$L$2+M373*$M$2</f>
        <v>3.875</v>
      </c>
    </row>
    <row r="374" spans="1:16" s="97" customFormat="1" ht="157.5" customHeight="1" x14ac:dyDescent="0.25">
      <c r="A374" s="77" t="s">
        <v>306</v>
      </c>
      <c r="B374" s="93"/>
      <c r="C374" s="94" t="s">
        <v>3</v>
      </c>
      <c r="D374" s="94" t="s">
        <v>41</v>
      </c>
      <c r="E374" s="94" t="s">
        <v>42</v>
      </c>
      <c r="F374" s="94" t="s">
        <v>128</v>
      </c>
      <c r="G374" s="94" t="s">
        <v>168</v>
      </c>
      <c r="H374" s="94" t="s">
        <v>92</v>
      </c>
      <c r="I374" s="94" t="s">
        <v>23</v>
      </c>
      <c r="J374" s="94" t="s">
        <v>129</v>
      </c>
      <c r="K374" s="94" t="s">
        <v>198</v>
      </c>
      <c r="L374" s="94" t="str">
        <f>VLOOKUP(J374,[1]Matrice!$U$15:$X$19,3,FALSE)</f>
        <v>MODERATAMENTE INFLUENTE</v>
      </c>
      <c r="M374" s="94" t="s">
        <v>170</v>
      </c>
      <c r="N374" s="95"/>
      <c r="O374" s="95"/>
      <c r="P374" s="96"/>
    </row>
    <row r="375" spans="1:16" ht="26.25" x14ac:dyDescent="0.25">
      <c r="A375" s="78"/>
      <c r="B375" s="54" t="s">
        <v>95</v>
      </c>
      <c r="C375" s="65">
        <f>HLOOKUP(C374,[1]Matrice!$D$2:$O$3,2,FALSE)</f>
        <v>0.5</v>
      </c>
      <c r="D375" s="65">
        <f>HLOOKUP(D374,[1]Matrice!$D$4:$O$5,2,FALSE)*$D$2</f>
        <v>1</v>
      </c>
      <c r="E375" s="65">
        <f>HLOOKUP(E374,[1]Matrice!$D$6:$O$7,2,FALSE)</f>
        <v>0.25</v>
      </c>
      <c r="F375" s="65">
        <f>HLOOKUP(F374,[1]Matrice!$D$8:$O$9,2,FALSE)</f>
        <v>0.25</v>
      </c>
      <c r="G375" s="65">
        <f>HLOOKUP(G374,[1]Matrice!$D$10:$O$11,2,FALSE)</f>
        <v>0.25</v>
      </c>
      <c r="H375" s="65">
        <f>HLOOKUP(H374,[1]Matrice!$D$12:$O$14,2,FALSE)</f>
        <v>0.25</v>
      </c>
      <c r="I375" s="65">
        <f>HLOOKUP(I374,[1]Matrice!$D$15:$O$16,2,FALSE)</f>
        <v>0.75</v>
      </c>
      <c r="J375" s="65"/>
      <c r="K375" s="65">
        <f>HLOOKUP(K374,[1]Matrice!$D$17:$O$18,2,FALSE)</f>
        <v>0.5</v>
      </c>
      <c r="L375" s="65">
        <f>HLOOKUP(L374,[1]Matrice!$D$19:$O$20,2,FALSE)</f>
        <v>0.25</v>
      </c>
      <c r="M375" s="65">
        <f>HLOOKUP(M374,[1]Matrice!$D$21:$O$22,2,FALSE)</f>
        <v>0</v>
      </c>
      <c r="N375" s="66"/>
      <c r="O375" s="66"/>
      <c r="P375" s="57">
        <f>C375*$C$2+D375*$D$2+E375*$E$2+F375*$F$2+G375*$G$2+H375*$H$2+I375*$I$2+K375*$K$2+L375*$L$2+M375*$M$2</f>
        <v>3.625</v>
      </c>
    </row>
    <row r="376" spans="1:16" s="97" customFormat="1" ht="157.5" customHeight="1" x14ac:dyDescent="0.25">
      <c r="A376" s="77" t="s">
        <v>307</v>
      </c>
      <c r="B376" s="93"/>
      <c r="C376" s="94" t="s">
        <v>3</v>
      </c>
      <c r="D376" s="94" t="s">
        <v>41</v>
      </c>
      <c r="E376" s="94" t="s">
        <v>42</v>
      </c>
      <c r="F376" s="94" t="s">
        <v>128</v>
      </c>
      <c r="G376" s="94" t="s">
        <v>168</v>
      </c>
      <c r="H376" s="94" t="s">
        <v>92</v>
      </c>
      <c r="I376" s="94" t="s">
        <v>23</v>
      </c>
      <c r="J376" s="94" t="s">
        <v>129</v>
      </c>
      <c r="K376" s="94" t="str">
        <f>VLOOKUP(J376,[1]Matrice!$U$15:$X$19,2,FALSE)</f>
        <v>A -LIMI ARGILLOSI E ARGILLE LIMOSE/ARGILLE LIMOSE E LIMI ARGILLOSI</v>
      </c>
      <c r="L376" s="94" t="str">
        <f>VLOOKUP(J376,[1]Matrice!$U$15:$X$19,3,FALSE)</f>
        <v>MODERATAMENTE INFLUENTE</v>
      </c>
      <c r="M376" s="94" t="str">
        <f>VLOOKUP(J376,[1]Matrice!$U$15:$X$19,4,FALSE)</f>
        <v>B - ASSENTI ININFLUENTI</v>
      </c>
      <c r="N376" s="95"/>
      <c r="O376" s="95"/>
      <c r="P376" s="96"/>
    </row>
    <row r="377" spans="1:16" ht="26.25" x14ac:dyDescent="0.25">
      <c r="A377" s="78"/>
      <c r="B377" s="54" t="s">
        <v>95</v>
      </c>
      <c r="C377" s="65">
        <f>HLOOKUP(C376,[1]Matrice!$D$2:$O$3,2,FALSE)</f>
        <v>0.5</v>
      </c>
      <c r="D377" s="65">
        <f>HLOOKUP(D376,[1]Matrice!$D$4:$O$5,2,FALSE)*$D$2</f>
        <v>1</v>
      </c>
      <c r="E377" s="65">
        <f>HLOOKUP(E376,[1]Matrice!$D$6:$O$7,2,FALSE)</f>
        <v>0.25</v>
      </c>
      <c r="F377" s="65">
        <f>HLOOKUP(F376,[1]Matrice!$D$8:$O$9,2,FALSE)</f>
        <v>0.25</v>
      </c>
      <c r="G377" s="65">
        <f>HLOOKUP(G376,[1]Matrice!$D$10:$O$11,2,FALSE)</f>
        <v>0.25</v>
      </c>
      <c r="H377" s="65">
        <f>HLOOKUP(H376,[1]Matrice!$D$12:$O$14,2,FALSE)</f>
        <v>0.25</v>
      </c>
      <c r="I377" s="65">
        <f>HLOOKUP(I376,[1]Matrice!$D$15:$O$16,2,FALSE)</f>
        <v>0.75</v>
      </c>
      <c r="J377" s="65"/>
      <c r="K377" s="65">
        <f>HLOOKUP(K376,[1]Matrice!$D$17:$O$18,2,FALSE)</f>
        <v>0.5</v>
      </c>
      <c r="L377" s="65">
        <f>HLOOKUP(L376,[1]Matrice!$D$19:$O$20,2,FALSE)</f>
        <v>0.25</v>
      </c>
      <c r="M377" s="65">
        <f>HLOOKUP(M376,[1]Matrice!$D$21:$O$22,2,FALSE)</f>
        <v>0.25</v>
      </c>
      <c r="N377" s="66"/>
      <c r="O377" s="66"/>
      <c r="P377" s="57">
        <f>C377*$C$2+D377*$D$2+E377*$E$2+F377*$F$2+G377*$G$2+H377*$H$2+I377*$I$2+K377*$K$2+L377*$L$2+M377*$M$2</f>
        <v>3.875</v>
      </c>
    </row>
    <row r="378" spans="1:16" s="97" customFormat="1" ht="157.5" customHeight="1" x14ac:dyDescent="0.25">
      <c r="A378" s="77" t="s">
        <v>308</v>
      </c>
      <c r="B378" s="93"/>
      <c r="C378" s="94" t="s">
        <v>3</v>
      </c>
      <c r="D378" s="94" t="s">
        <v>41</v>
      </c>
      <c r="E378" s="94" t="s">
        <v>42</v>
      </c>
      <c r="F378" s="94" t="s">
        <v>128</v>
      </c>
      <c r="G378" s="94" t="s">
        <v>15</v>
      </c>
      <c r="H378" s="94" t="s">
        <v>92</v>
      </c>
      <c r="I378" s="94" t="s">
        <v>23</v>
      </c>
      <c r="J378" s="94" t="s">
        <v>129</v>
      </c>
      <c r="K378" s="94" t="str">
        <f>VLOOKUP(J378,[1]Matrice!$U$15:$X$19,2,FALSE)</f>
        <v>A -LIMI ARGILLOSI E ARGILLE LIMOSE/ARGILLE LIMOSE E LIMI ARGILLOSI</v>
      </c>
      <c r="L378" s="94" t="str">
        <f>VLOOKUP(J378,[1]Matrice!$U$15:$X$19,3,FALSE)</f>
        <v>MODERATAMENTE INFLUENTE</v>
      </c>
      <c r="M378" s="94" t="str">
        <f>VLOOKUP(J378,[1]Matrice!$U$15:$X$19,4,FALSE)</f>
        <v>B - ASSENTI ININFLUENTI</v>
      </c>
      <c r="N378" s="95"/>
      <c r="O378" s="95"/>
      <c r="P378" s="96"/>
    </row>
    <row r="379" spans="1:16" ht="26.25" x14ac:dyDescent="0.25">
      <c r="A379" s="78"/>
      <c r="B379" s="54" t="s">
        <v>95</v>
      </c>
      <c r="C379" s="65">
        <f>HLOOKUP(C378,[1]Matrice!$D$2:$O$3,2,FALSE)</f>
        <v>0.5</v>
      </c>
      <c r="D379" s="65">
        <f>HLOOKUP(D378,[1]Matrice!$D$4:$O$5,2,FALSE)*$D$2</f>
        <v>1</v>
      </c>
      <c r="E379" s="65">
        <f>HLOOKUP(E378,[1]Matrice!$D$6:$O$7,2,FALSE)</f>
        <v>0.25</v>
      </c>
      <c r="F379" s="65">
        <f>HLOOKUP(F378,[1]Matrice!$D$8:$O$9,2,FALSE)</f>
        <v>0.25</v>
      </c>
      <c r="G379" s="65">
        <f>HLOOKUP(G378,[1]Matrice!$D$10:$O$11,2,FALSE)</f>
        <v>0</v>
      </c>
      <c r="H379" s="65">
        <f>HLOOKUP(H378,[1]Matrice!$D$12:$O$14,2,FALSE)</f>
        <v>0.25</v>
      </c>
      <c r="I379" s="65">
        <f>HLOOKUP(I378,[1]Matrice!$D$15:$O$16,2,FALSE)</f>
        <v>0.75</v>
      </c>
      <c r="J379" s="65"/>
      <c r="K379" s="65">
        <f>HLOOKUP(K378,[1]Matrice!$D$17:$O$18,2,FALSE)</f>
        <v>0.5</v>
      </c>
      <c r="L379" s="65">
        <f>HLOOKUP(L378,[1]Matrice!$D$19:$O$20,2,FALSE)</f>
        <v>0.25</v>
      </c>
      <c r="M379" s="65">
        <f>HLOOKUP(M378,[1]Matrice!$D$21:$O$22,2,FALSE)</f>
        <v>0.25</v>
      </c>
      <c r="N379" s="66"/>
      <c r="O379" s="66"/>
      <c r="P379" s="57">
        <f>C379*$C$2+D379*$D$2+E379*$E$2+F379*$F$2+G379*$G$2+H379*$H$2+I379*$I$2+K379*$K$2+L379*$L$2+M379*$M$2</f>
        <v>3.625</v>
      </c>
    </row>
    <row r="380" spans="1:16" ht="157.5" customHeight="1" x14ac:dyDescent="0.25">
      <c r="A380" s="77" t="s">
        <v>309</v>
      </c>
      <c r="B380" s="61"/>
      <c r="C380" s="62" t="s">
        <v>3</v>
      </c>
      <c r="D380" s="62" t="s">
        <v>41</v>
      </c>
      <c r="E380" s="62" t="s">
        <v>42</v>
      </c>
      <c r="F380" s="62" t="s">
        <v>128</v>
      </c>
      <c r="G380" s="62" t="s">
        <v>15</v>
      </c>
      <c r="H380" s="62" t="s">
        <v>92</v>
      </c>
      <c r="I380" s="62" t="s">
        <v>23</v>
      </c>
      <c r="J380" s="62" t="s">
        <v>129</v>
      </c>
      <c r="K380" s="62" t="str">
        <f>VLOOKUP(J380,[1]Matrice!$U$15:$X$19,2,FALSE)</f>
        <v>A -LIMI ARGILLOSI E ARGILLE LIMOSE/ARGILLE LIMOSE E LIMI ARGILLOSI</v>
      </c>
      <c r="L380" s="62" t="str">
        <f>VLOOKUP(J380,[1]Matrice!$U$15:$X$19,3,FALSE)</f>
        <v>MODERATAMENTE INFLUENTE</v>
      </c>
      <c r="M380" s="62" t="str">
        <f>VLOOKUP(J380,[1]Matrice!$U$15:$X$19,4,FALSE)</f>
        <v>B - ASSENTI ININFLUENTI</v>
      </c>
      <c r="N380" s="63"/>
      <c r="O380" s="63"/>
      <c r="P380" s="57"/>
    </row>
    <row r="381" spans="1:16" ht="26.25" x14ac:dyDescent="0.25">
      <c r="A381" s="78"/>
      <c r="B381" s="54" t="s">
        <v>95</v>
      </c>
      <c r="C381" s="65">
        <f>HLOOKUP(C380,[1]Matrice!$D$2:$O$3,2,FALSE)</f>
        <v>0.5</v>
      </c>
      <c r="D381" s="65">
        <f>HLOOKUP(D380,[1]Matrice!$D$4:$O$5,2,FALSE)*$D$2</f>
        <v>1</v>
      </c>
      <c r="E381" s="65">
        <f>HLOOKUP(E380,[1]Matrice!$D$6:$O$7,2,FALSE)</f>
        <v>0.25</v>
      </c>
      <c r="F381" s="65">
        <f>HLOOKUP(F380,[1]Matrice!$D$8:$O$9,2,FALSE)</f>
        <v>0.25</v>
      </c>
      <c r="G381" s="65">
        <f>HLOOKUP(G380,[1]Matrice!$D$10:$O$11,2,FALSE)</f>
        <v>0</v>
      </c>
      <c r="H381" s="65">
        <f>HLOOKUP(H380,[1]Matrice!$D$12:$O$14,2,FALSE)</f>
        <v>0.25</v>
      </c>
      <c r="I381" s="65">
        <f>HLOOKUP(I380,[1]Matrice!$D$15:$O$16,2,FALSE)</f>
        <v>0.75</v>
      </c>
      <c r="J381" s="65"/>
      <c r="K381" s="65">
        <f>HLOOKUP(K380,[1]Matrice!$D$17:$O$18,2,FALSE)</f>
        <v>0.5</v>
      </c>
      <c r="L381" s="65">
        <f>HLOOKUP(L380,[1]Matrice!$D$19:$O$20,2,FALSE)</f>
        <v>0.25</v>
      </c>
      <c r="M381" s="65">
        <f>HLOOKUP(M380,[1]Matrice!$D$21:$O$22,2,FALSE)</f>
        <v>0.25</v>
      </c>
      <c r="N381" s="66"/>
      <c r="O381" s="66"/>
      <c r="P381" s="57">
        <f>C381*$C$2+D381*$D$2+E381*$E$2+F381*$F$2+G381*$G$2+H381*$H$2+I381*$I$2+K381*$K$2+L381*$L$2+M381*$M$2</f>
        <v>3.625</v>
      </c>
    </row>
    <row r="382" spans="1:16" ht="157.5" customHeight="1" x14ac:dyDescent="0.25">
      <c r="A382" s="77" t="s">
        <v>310</v>
      </c>
      <c r="B382" s="61"/>
      <c r="C382" s="62" t="s">
        <v>3</v>
      </c>
      <c r="D382" s="62" t="s">
        <v>41</v>
      </c>
      <c r="E382" s="62" t="s">
        <v>42</v>
      </c>
      <c r="F382" s="62" t="s">
        <v>128</v>
      </c>
      <c r="G382" s="62" t="s">
        <v>15</v>
      </c>
      <c r="H382" s="62" t="s">
        <v>92</v>
      </c>
      <c r="I382" s="62" t="s">
        <v>23</v>
      </c>
      <c r="J382" s="62" t="s">
        <v>129</v>
      </c>
      <c r="K382" s="62" t="str">
        <f>VLOOKUP(J382,[1]Matrice!$U$15:$X$19,2,FALSE)</f>
        <v>A -LIMI ARGILLOSI E ARGILLE LIMOSE/ARGILLE LIMOSE E LIMI ARGILLOSI</v>
      </c>
      <c r="L382" s="62" t="str">
        <f>VLOOKUP(J382,[1]Matrice!$U$15:$X$19,3,FALSE)</f>
        <v>MODERATAMENTE INFLUENTE</v>
      </c>
      <c r="M382" s="62" t="str">
        <f>VLOOKUP(J382,[1]Matrice!$U$15:$X$19,4,FALSE)</f>
        <v>B - ASSENTI ININFLUENTI</v>
      </c>
      <c r="N382" s="63"/>
      <c r="O382" s="63"/>
      <c r="P382" s="57"/>
    </row>
    <row r="383" spans="1:16" ht="26.25" x14ac:dyDescent="0.25">
      <c r="A383" s="78"/>
      <c r="B383" s="54" t="s">
        <v>95</v>
      </c>
      <c r="C383" s="65">
        <f>HLOOKUP(C382,[1]Matrice!$D$2:$O$3,2,FALSE)</f>
        <v>0.5</v>
      </c>
      <c r="D383" s="65">
        <f>HLOOKUP(D382,[1]Matrice!$D$4:$O$5,2,FALSE)*$D$2</f>
        <v>1</v>
      </c>
      <c r="E383" s="65">
        <f>HLOOKUP(E382,[1]Matrice!$D$6:$O$7,2,FALSE)</f>
        <v>0.25</v>
      </c>
      <c r="F383" s="65">
        <f>HLOOKUP(F382,[1]Matrice!$D$8:$O$9,2,FALSE)</f>
        <v>0.25</v>
      </c>
      <c r="G383" s="65">
        <f>HLOOKUP(G382,[1]Matrice!$D$10:$O$11,2,FALSE)</f>
        <v>0</v>
      </c>
      <c r="H383" s="65">
        <f>HLOOKUP(H382,[1]Matrice!$D$12:$O$14,2,FALSE)</f>
        <v>0.25</v>
      </c>
      <c r="I383" s="65">
        <f>HLOOKUP(I382,[1]Matrice!$D$15:$O$16,2,FALSE)</f>
        <v>0.75</v>
      </c>
      <c r="J383" s="65"/>
      <c r="K383" s="65">
        <f>HLOOKUP(K382,[1]Matrice!$D$17:$O$18,2,FALSE)</f>
        <v>0.5</v>
      </c>
      <c r="L383" s="65">
        <f>HLOOKUP(L382,[1]Matrice!$D$19:$O$20,2,FALSE)</f>
        <v>0.25</v>
      </c>
      <c r="M383" s="65">
        <f>HLOOKUP(M382,[1]Matrice!$D$21:$O$22,2,FALSE)</f>
        <v>0.25</v>
      </c>
      <c r="N383" s="66"/>
      <c r="O383" s="66"/>
      <c r="P383" s="57">
        <f>C383*$C$2+D383*$D$2+E383*$E$2+F383*$F$2+G383*$G$2+H383*$H$2+I383*$I$2+K383*$K$2+L383*$L$2+M383*$M$2</f>
        <v>3.625</v>
      </c>
    </row>
    <row r="384" spans="1:16" ht="110.25" customHeight="1" x14ac:dyDescent="0.25">
      <c r="A384" s="77" t="s">
        <v>311</v>
      </c>
      <c r="B384" s="61"/>
      <c r="C384" s="62" t="s">
        <v>3</v>
      </c>
      <c r="D384" s="62" t="s">
        <v>41</v>
      </c>
      <c r="E384" s="62" t="s">
        <v>43</v>
      </c>
      <c r="F384" s="62" t="s">
        <v>128</v>
      </c>
      <c r="G384" s="62" t="s">
        <v>15</v>
      </c>
      <c r="H384" s="62" t="s">
        <v>92</v>
      </c>
      <c r="I384" s="62" t="s">
        <v>23</v>
      </c>
      <c r="J384" s="62" t="s">
        <v>129</v>
      </c>
      <c r="K384" s="62" t="s">
        <v>169</v>
      </c>
      <c r="L384" s="62" t="s">
        <v>30</v>
      </c>
      <c r="M384" s="62" t="s">
        <v>170</v>
      </c>
      <c r="N384" s="63"/>
      <c r="O384" s="63"/>
      <c r="P384" s="57"/>
    </row>
    <row r="385" spans="1:16" ht="26.25" x14ac:dyDescent="0.25">
      <c r="A385" s="78"/>
      <c r="B385" s="54" t="s">
        <v>95</v>
      </c>
      <c r="C385" s="65">
        <f>HLOOKUP(C384,[1]Matrice!$D$2:$O$3,2,FALSE)</f>
        <v>0.5</v>
      </c>
      <c r="D385" s="65">
        <f>HLOOKUP(D384,[1]Matrice!$D$4:$O$5,2,FALSE)*$D$2</f>
        <v>1</v>
      </c>
      <c r="E385" s="65">
        <f>HLOOKUP(E384,[1]Matrice!$D$6:$O$7,2,FALSE)</f>
        <v>0.5</v>
      </c>
      <c r="F385" s="65">
        <f>HLOOKUP(F384,[1]Matrice!$D$8:$O$9,2,FALSE)</f>
        <v>0.25</v>
      </c>
      <c r="G385" s="65">
        <f>HLOOKUP(G384,[1]Matrice!$D$10:$O$11,2,FALSE)</f>
        <v>0</v>
      </c>
      <c r="H385" s="65">
        <f>HLOOKUP(H384,[1]Matrice!$D$12:$O$14,2,FALSE)</f>
        <v>0.25</v>
      </c>
      <c r="I385" s="65">
        <f>HLOOKUP(I384,[1]Matrice!$D$15:$O$16,2,FALSE)</f>
        <v>0.75</v>
      </c>
      <c r="J385" s="65"/>
      <c r="K385" s="65">
        <f>HLOOKUP(K384,[1]Matrice!$D$17:$O$18,2,FALSE)</f>
        <v>0.25</v>
      </c>
      <c r="L385" s="65">
        <f>HLOOKUP(L384,[1]Matrice!$D$19:$O$20,2,FALSE)</f>
        <v>0</v>
      </c>
      <c r="M385" s="65">
        <f>HLOOKUP(M384,[1]Matrice!$D$21:$O$22,2,FALSE)</f>
        <v>0</v>
      </c>
      <c r="N385" s="66"/>
      <c r="O385" s="66"/>
      <c r="P385" s="57">
        <f>C385*$C$2+D385*$D$2+E385*$E$2+F385*$F$2+G385*$G$2+H385*$H$2+I385*$I$2+K385*$K$2+L385*$L$2+M385*$M$2</f>
        <v>3</v>
      </c>
    </row>
    <row r="386" spans="1:16" ht="110.25" customHeight="1" x14ac:dyDescent="0.25">
      <c r="A386" s="77" t="s">
        <v>312</v>
      </c>
      <c r="B386" s="61"/>
      <c r="C386" s="62" t="s">
        <v>3</v>
      </c>
      <c r="D386" s="62" t="s">
        <v>41</v>
      </c>
      <c r="E386" s="62" t="s">
        <v>43</v>
      </c>
      <c r="F386" s="62" t="s">
        <v>298</v>
      </c>
      <c r="G386" s="62" t="s">
        <v>15</v>
      </c>
      <c r="H386" s="62" t="s">
        <v>92</v>
      </c>
      <c r="I386" s="62" t="s">
        <v>23</v>
      </c>
      <c r="J386" s="62" t="s">
        <v>129</v>
      </c>
      <c r="K386" s="62" t="s">
        <v>169</v>
      </c>
      <c r="L386" s="62" t="s">
        <v>30</v>
      </c>
      <c r="M386" s="62" t="s">
        <v>170</v>
      </c>
      <c r="N386" s="63"/>
      <c r="O386" s="63"/>
      <c r="P386" s="57"/>
    </row>
    <row r="387" spans="1:16" ht="26.25" x14ac:dyDescent="0.25">
      <c r="A387" s="78"/>
      <c r="B387" s="54" t="s">
        <v>95</v>
      </c>
      <c r="C387" s="65">
        <f>HLOOKUP(C386,[1]Matrice!$D$2:$O$3,2,FALSE)</f>
        <v>0.5</v>
      </c>
      <c r="D387" s="65">
        <f>HLOOKUP(D386,[1]Matrice!$D$4:$O$5,2,FALSE)*$D$2</f>
        <v>1</v>
      </c>
      <c r="E387" s="65">
        <f>HLOOKUP(E386,[1]Matrice!$D$6:$O$7,2,FALSE)</f>
        <v>0.5</v>
      </c>
      <c r="F387" s="65">
        <f>HLOOKUP(F386,[1]Matrice!$D$8:$O$9,2,FALSE)</f>
        <v>0</v>
      </c>
      <c r="G387" s="65">
        <f>HLOOKUP(G386,[1]Matrice!$D$10:$O$11,2,FALSE)</f>
        <v>0</v>
      </c>
      <c r="H387" s="65">
        <f>HLOOKUP(H386,[1]Matrice!$D$12:$O$14,2,FALSE)</f>
        <v>0.25</v>
      </c>
      <c r="I387" s="65">
        <f>HLOOKUP(I386,[1]Matrice!$D$15:$O$16,2,FALSE)</f>
        <v>0.75</v>
      </c>
      <c r="J387" s="65"/>
      <c r="K387" s="65">
        <f>HLOOKUP(K386,[1]Matrice!$D$17:$O$18,2,FALSE)</f>
        <v>0.25</v>
      </c>
      <c r="L387" s="65">
        <f>HLOOKUP(L386,[1]Matrice!$D$19:$O$20,2,FALSE)</f>
        <v>0</v>
      </c>
      <c r="M387" s="65">
        <f>HLOOKUP(M386,[1]Matrice!$D$21:$O$22,2,FALSE)</f>
        <v>0</v>
      </c>
      <c r="N387" s="66"/>
      <c r="O387" s="66"/>
      <c r="P387" s="57">
        <f>C387*$C$2+D387*$D$2+E387*$E$2+F387*$F$2+G387*$G$2+H387*$H$2+I387*$I$2+K387*$K$2+L387*$L$2+M387*$M$2</f>
        <v>2.5625</v>
      </c>
    </row>
    <row r="388" spans="1:16" ht="110.25" customHeight="1" x14ac:dyDescent="0.25">
      <c r="A388" s="77" t="s">
        <v>313</v>
      </c>
      <c r="B388" s="61"/>
      <c r="C388" s="62" t="s">
        <v>5</v>
      </c>
      <c r="D388" s="62" t="s">
        <v>41</v>
      </c>
      <c r="E388" s="62" t="s">
        <v>43</v>
      </c>
      <c r="F388" s="62" t="s">
        <v>13</v>
      </c>
      <c r="G388" s="62" t="s">
        <v>15</v>
      </c>
      <c r="H388" s="62" t="s">
        <v>124</v>
      </c>
      <c r="I388" s="62" t="s">
        <v>23</v>
      </c>
      <c r="J388" s="62" t="s">
        <v>106</v>
      </c>
      <c r="K388" s="62" t="str">
        <f>VLOOKUP(J388,[1]Matrice!$U$15:$X$19,2,FALSE)</f>
        <v>B - RIPORTO/ARGILLE LIMOSE E LIMI ARGILLOSI</v>
      </c>
      <c r="L388" s="62" t="str">
        <f>VLOOKUP(J388,[1]Matrice!$U$15:$X$19,3,FALSE)</f>
        <v>INFLUENTE</v>
      </c>
      <c r="M388" s="62" t="str">
        <f>VLOOKUP(J388,[1]Matrice!$U$15:$X$19,4,FALSE)</f>
        <v>B - INFLUENTI</v>
      </c>
      <c r="N388" s="63"/>
      <c r="O388" s="63"/>
      <c r="P388" s="57"/>
    </row>
    <row r="389" spans="1:16" ht="26.25" x14ac:dyDescent="0.25">
      <c r="A389" s="78"/>
      <c r="B389" s="54" t="s">
        <v>95</v>
      </c>
      <c r="C389" s="65">
        <f>HLOOKUP(C388,[1]Matrice!$D$2:$O$3,2,FALSE)</f>
        <v>1</v>
      </c>
      <c r="D389" s="65">
        <f>HLOOKUP(D388,[1]Matrice!$D$4:$O$5,2,FALSE)*$D$2</f>
        <v>1</v>
      </c>
      <c r="E389" s="65">
        <f>HLOOKUP(E388,[1]Matrice!$D$6:$O$7,2,FALSE)</f>
        <v>0.5</v>
      </c>
      <c r="F389" s="65">
        <f>HLOOKUP(F388,[1]Matrice!$D$8:$O$9,2,FALSE)</f>
        <v>0.75</v>
      </c>
      <c r="G389" s="65">
        <f>HLOOKUP(G388,[1]Matrice!$D$10:$O$11,2,FALSE)</f>
        <v>0</v>
      </c>
      <c r="H389" s="65">
        <f>HLOOKUP(H388,[1]Matrice!$D$12:$O$14,2,FALSE)</f>
        <v>0.75</v>
      </c>
      <c r="I389" s="65">
        <f>HLOOKUP(I388,[1]Matrice!$D$15:$O$16,2,FALSE)</f>
        <v>0.75</v>
      </c>
      <c r="J389" s="65"/>
      <c r="K389" s="65">
        <f>HLOOKUP(K388,[1]Matrice!$D$17:$O$18,2,FALSE)</f>
        <v>1</v>
      </c>
      <c r="L389" s="65">
        <f>HLOOKUP(L388,[1]Matrice!$D$19:$O$20,2,FALSE)</f>
        <v>1</v>
      </c>
      <c r="M389" s="65">
        <f>HLOOKUP(M388,[1]Matrice!$D$21:$O$22,2,FALSE)</f>
        <v>1</v>
      </c>
      <c r="N389" s="66"/>
      <c r="O389" s="66"/>
      <c r="P389" s="57">
        <f>C389*$C$2+D389*$D$2+E389*$E$2+F389*$F$2+G389*$G$2+H389*$H$2+I389*$I$2+K389*$K$2+L389*$L$2+M389*$M$2</f>
        <v>7.75</v>
      </c>
    </row>
    <row r="390" spans="1:16" ht="157.5" customHeight="1" x14ac:dyDescent="0.25">
      <c r="A390" s="77" t="s">
        <v>314</v>
      </c>
      <c r="B390" s="61"/>
      <c r="C390" s="62" t="s">
        <v>3</v>
      </c>
      <c r="D390" s="62" t="s">
        <v>7</v>
      </c>
      <c r="E390" s="62" t="s">
        <v>44</v>
      </c>
      <c r="F390" s="62" t="s">
        <v>13</v>
      </c>
      <c r="G390" s="62" t="s">
        <v>15</v>
      </c>
      <c r="H390" s="62" t="s">
        <v>92</v>
      </c>
      <c r="I390" s="62" t="s">
        <v>22</v>
      </c>
      <c r="J390" s="62" t="s">
        <v>129</v>
      </c>
      <c r="K390" s="62" t="str">
        <f>VLOOKUP(J390,[1]Matrice!$U$15:$X$19,2,FALSE)</f>
        <v>A -LIMI ARGILLOSI E ARGILLE LIMOSE/ARGILLE LIMOSE E LIMI ARGILLOSI</v>
      </c>
      <c r="L390" s="62" t="s">
        <v>214</v>
      </c>
      <c r="M390" s="62" t="str">
        <f>VLOOKUP(J390,[1]Matrice!$U$15:$X$19,4,FALSE)</f>
        <v>B - ASSENTI ININFLUENTI</v>
      </c>
      <c r="N390" s="63"/>
      <c r="O390" s="63"/>
      <c r="P390" s="57"/>
    </row>
    <row r="391" spans="1:16" ht="26.25" x14ac:dyDescent="0.25">
      <c r="A391" s="78"/>
      <c r="B391" s="54" t="s">
        <v>95</v>
      </c>
      <c r="C391" s="65">
        <f>HLOOKUP(C390,[1]Matrice!$D$2:$O$3,2,FALSE)</f>
        <v>0.5</v>
      </c>
      <c r="D391" s="65">
        <f>HLOOKUP(D390,[1]Matrice!$D$4:$O$5,2,FALSE)*$D$2</f>
        <v>0.25</v>
      </c>
      <c r="E391" s="65">
        <f>HLOOKUP(E390,[1]Matrice!$D$6:$O$7,2,FALSE)</f>
        <v>0.75</v>
      </c>
      <c r="F391" s="65">
        <f>HLOOKUP(F390,[1]Matrice!$D$8:$O$9,2,FALSE)</f>
        <v>0.75</v>
      </c>
      <c r="G391" s="65">
        <f>HLOOKUP(G390,[1]Matrice!$D$10:$O$11,2,FALSE)</f>
        <v>0</v>
      </c>
      <c r="H391" s="65">
        <f>HLOOKUP(H390,[1]Matrice!$D$12:$O$14,2,FALSE)</f>
        <v>0.25</v>
      </c>
      <c r="I391" s="65">
        <f>HLOOKUP(I390,[1]Matrice!$D$15:$O$16,2,FALSE)</f>
        <v>0.5</v>
      </c>
      <c r="J391" s="65"/>
      <c r="K391" s="65">
        <f>HLOOKUP(K390,[1]Matrice!$D$17:$O$18,2,FALSE)</f>
        <v>0.5</v>
      </c>
      <c r="L391" s="65">
        <f>HLOOKUP(L390,[1]Matrice!$D$19:$O$20,2,FALSE)</f>
        <v>0.5</v>
      </c>
      <c r="M391" s="65">
        <f>HLOOKUP(M390,[1]Matrice!$D$21:$O$22,2,FALSE)</f>
        <v>0.25</v>
      </c>
      <c r="N391" s="66"/>
      <c r="O391" s="66"/>
      <c r="P391" s="57">
        <f>C391*$C$2+D391*$D$2+E391*$E$2+F391*$F$2+G391*$G$2+H391*$H$2+I391*$I$2+K391*$K$2+L391*$L$2+M391*$M$2</f>
        <v>4.125</v>
      </c>
    </row>
    <row r="392" spans="1:16" ht="157.5" customHeight="1" x14ac:dyDescent="0.25">
      <c r="A392" s="77" t="s">
        <v>315</v>
      </c>
      <c r="B392" s="61"/>
      <c r="C392" s="62" t="s">
        <v>5</v>
      </c>
      <c r="D392" s="62" t="s">
        <v>41</v>
      </c>
      <c r="E392" s="62" t="s">
        <v>44</v>
      </c>
      <c r="F392" s="62" t="s">
        <v>116</v>
      </c>
      <c r="G392" s="62" t="s">
        <v>15</v>
      </c>
      <c r="H392" s="62" t="s">
        <v>124</v>
      </c>
      <c r="I392" s="62" t="s">
        <v>22</v>
      </c>
      <c r="J392" s="62" t="s">
        <v>100</v>
      </c>
      <c r="K392" s="62" t="str">
        <f>VLOOKUP(J392,[1]Matrice!$U$15:$X$19,2,FALSE)</f>
        <v>B - LIMI ARGILLOSI E ARGILLE LIMOSE/ARGILLE LIMOSE E LIMI ARGILLOSI</v>
      </c>
      <c r="L392" s="62" t="str">
        <f>VLOOKUP(J392,[1]Matrice!$U$15:$X$19,3,FALSE)</f>
        <v>A - SIGNIFICATIVAM. INFLUENTE</v>
      </c>
      <c r="M392" s="62" t="str">
        <f>VLOOKUP(J392,[1]Matrice!$U$15:$X$19,4,FALSE)</f>
        <v>A - PROBABILMENTE INFLUENTI</v>
      </c>
      <c r="N392" s="63"/>
      <c r="O392" s="63"/>
      <c r="P392" s="57"/>
    </row>
    <row r="393" spans="1:16" ht="26.25" x14ac:dyDescent="0.25">
      <c r="A393" s="78"/>
      <c r="B393" s="54" t="s">
        <v>95</v>
      </c>
      <c r="C393" s="65">
        <f>HLOOKUP(C392,[1]Matrice!$D$2:$O$3,2,FALSE)</f>
        <v>1</v>
      </c>
      <c r="D393" s="65">
        <f>HLOOKUP(D392,[1]Matrice!$D$4:$O$5,2,FALSE)*$D$2</f>
        <v>1</v>
      </c>
      <c r="E393" s="65">
        <f>HLOOKUP(E392,[1]Matrice!$D$6:$O$7,2,FALSE)</f>
        <v>0.75</v>
      </c>
      <c r="F393" s="65">
        <f>HLOOKUP(F392,[1]Matrice!$D$8:$O$9,2,FALSE)</f>
        <v>0.5</v>
      </c>
      <c r="G393" s="65">
        <f>HLOOKUP(G392,[1]Matrice!$D$10:$O$11,2,FALSE)</f>
        <v>0</v>
      </c>
      <c r="H393" s="65">
        <f>HLOOKUP(H392,[1]Matrice!$D$12:$O$14,2,FALSE)</f>
        <v>0.75</v>
      </c>
      <c r="I393" s="65">
        <f>HLOOKUP(I392,[1]Matrice!$D$15:$O$16,2,FALSE)</f>
        <v>0.5</v>
      </c>
      <c r="J393" s="65"/>
      <c r="K393" s="65">
        <f>HLOOKUP(K392,[1]Matrice!$D$17:$O$18,2,FALSE)</f>
        <v>0.75</v>
      </c>
      <c r="L393" s="65">
        <f>HLOOKUP(L392,[1]Matrice!$D$19:$O$20,2,FALSE)</f>
        <v>0.5</v>
      </c>
      <c r="M393" s="65">
        <f>HLOOKUP(M392,[1]Matrice!$D$21:$O$22,2,FALSE)</f>
        <v>0.5</v>
      </c>
      <c r="N393" s="66"/>
      <c r="O393" s="66"/>
      <c r="P393" s="57">
        <f>C393*$C$2+D393*$D$2+E393*$E$2+F393*$F$2+G393*$G$2+H393*$H$2+I393*$I$2+K393*$K$2+L393*$L$2+M393*$M$2</f>
        <v>6.0625</v>
      </c>
    </row>
    <row r="394" spans="1:16" ht="157.5" customHeight="1" x14ac:dyDescent="0.25">
      <c r="A394" s="77" t="s">
        <v>316</v>
      </c>
      <c r="B394" s="61"/>
      <c r="C394" s="62" t="s">
        <v>5</v>
      </c>
      <c r="D394" s="62" t="s">
        <v>41</v>
      </c>
      <c r="E394" s="62" t="s">
        <v>44</v>
      </c>
      <c r="F394" s="62" t="s">
        <v>116</v>
      </c>
      <c r="G394" s="62" t="s">
        <v>15</v>
      </c>
      <c r="H394" s="62" t="s">
        <v>124</v>
      </c>
      <c r="I394" s="62" t="s">
        <v>22</v>
      </c>
      <c r="J394" s="62" t="s">
        <v>100</v>
      </c>
      <c r="K394" s="62" t="str">
        <f>VLOOKUP(J394,[1]Matrice!$U$15:$X$19,2,FALSE)</f>
        <v>B - LIMI ARGILLOSI E ARGILLE LIMOSE/ARGILLE LIMOSE E LIMI ARGILLOSI</v>
      </c>
      <c r="L394" s="62" t="s">
        <v>214</v>
      </c>
      <c r="M394" s="62" t="str">
        <f>VLOOKUP(J394,[1]Matrice!$U$15:$X$19,4,FALSE)</f>
        <v>A - PROBABILMENTE INFLUENTI</v>
      </c>
      <c r="N394" s="63"/>
      <c r="O394" s="63"/>
      <c r="P394" s="57"/>
    </row>
    <row r="395" spans="1:16" ht="26.25" x14ac:dyDescent="0.25">
      <c r="A395" s="78"/>
      <c r="B395" s="54" t="s">
        <v>95</v>
      </c>
      <c r="C395" s="65">
        <f>HLOOKUP(C394,[1]Matrice!$D$2:$O$3,2,FALSE)</f>
        <v>1</v>
      </c>
      <c r="D395" s="65">
        <f>HLOOKUP(D394,[1]Matrice!$D$4:$O$5,2,FALSE)*$D$2</f>
        <v>1</v>
      </c>
      <c r="E395" s="65">
        <f>HLOOKUP(E394,[1]Matrice!$D$6:$O$7,2,FALSE)</f>
        <v>0.75</v>
      </c>
      <c r="F395" s="65">
        <f>HLOOKUP(F394,[1]Matrice!$D$8:$O$9,2,FALSE)</f>
        <v>0.5</v>
      </c>
      <c r="G395" s="65">
        <f>HLOOKUP(G394,[1]Matrice!$D$10:$O$11,2,FALSE)</f>
        <v>0</v>
      </c>
      <c r="H395" s="65">
        <f>HLOOKUP(H394,[1]Matrice!$D$12:$O$14,2,FALSE)</f>
        <v>0.75</v>
      </c>
      <c r="I395" s="65">
        <f>HLOOKUP(I394,[1]Matrice!$D$15:$O$16,2,FALSE)</f>
        <v>0.5</v>
      </c>
      <c r="J395" s="65"/>
      <c r="K395" s="65">
        <f>HLOOKUP(K394,[1]Matrice!$D$17:$O$18,2,FALSE)</f>
        <v>0.75</v>
      </c>
      <c r="L395" s="65">
        <f>HLOOKUP(L394,[1]Matrice!$D$19:$O$20,2,FALSE)</f>
        <v>0.5</v>
      </c>
      <c r="M395" s="65">
        <f>HLOOKUP(M394,[1]Matrice!$D$21:$O$22,2,FALSE)</f>
        <v>0.5</v>
      </c>
      <c r="N395" s="66"/>
      <c r="O395" s="66"/>
      <c r="P395" s="57">
        <f>C395*$C$2+D395*$D$2+E395*$E$2+F395*$F$2+G395*$G$2+H395*$H$2+I395*$I$2+K395*$K$2+L395*$L$2+M395*$M$2</f>
        <v>6.0625</v>
      </c>
    </row>
    <row r="396" spans="1:16" s="97" customFormat="1" ht="157.5" customHeight="1" x14ac:dyDescent="0.25">
      <c r="A396" s="77" t="s">
        <v>317</v>
      </c>
      <c r="B396" s="93"/>
      <c r="C396" s="94" t="s">
        <v>3</v>
      </c>
      <c r="D396" s="94" t="s">
        <v>7</v>
      </c>
      <c r="E396" s="94" t="s">
        <v>9</v>
      </c>
      <c r="F396" s="94" t="s">
        <v>13</v>
      </c>
      <c r="G396" s="94" t="s">
        <v>15</v>
      </c>
      <c r="H396" s="94" t="s">
        <v>92</v>
      </c>
      <c r="I396" s="94" t="s">
        <v>22</v>
      </c>
      <c r="J396" s="94" t="s">
        <v>129</v>
      </c>
      <c r="K396" s="94" t="s">
        <v>198</v>
      </c>
      <c r="L396" s="94" t="str">
        <f>VLOOKUP(J396,[1]Matrice!$U$15:$X$19,3,FALSE)</f>
        <v>MODERATAMENTE INFLUENTE</v>
      </c>
      <c r="M396" s="94" t="str">
        <f>VLOOKUP(J396,[1]Matrice!$U$15:$X$19,4,FALSE)</f>
        <v>B - ASSENTI ININFLUENTI</v>
      </c>
      <c r="N396" s="95"/>
      <c r="O396" s="95"/>
      <c r="P396" s="96"/>
    </row>
    <row r="397" spans="1:16" ht="26.25" x14ac:dyDescent="0.25">
      <c r="A397" s="78"/>
      <c r="B397" s="54" t="s">
        <v>95</v>
      </c>
      <c r="C397" s="65">
        <f>HLOOKUP(C396,[1]Matrice!$D$2:$O$3,2,FALSE)</f>
        <v>0.5</v>
      </c>
      <c r="D397" s="65">
        <f>HLOOKUP(D396,[1]Matrice!$D$4:$O$5,2,FALSE)*$D$2</f>
        <v>0.25</v>
      </c>
      <c r="E397" s="65">
        <f>HLOOKUP(E396,[1]Matrice!$D$6:$O$7,2,FALSE)</f>
        <v>1</v>
      </c>
      <c r="F397" s="65">
        <f>HLOOKUP(F396,[1]Matrice!$D$8:$O$9,2,FALSE)</f>
        <v>0.75</v>
      </c>
      <c r="G397" s="65">
        <f>HLOOKUP(G396,[1]Matrice!$D$10:$O$11,2,FALSE)</f>
        <v>0</v>
      </c>
      <c r="H397" s="65">
        <f>HLOOKUP(H396,[1]Matrice!$D$12:$O$14,2,FALSE)</f>
        <v>0.25</v>
      </c>
      <c r="I397" s="65">
        <f>HLOOKUP(I396,[1]Matrice!$D$15:$O$16,2,FALSE)</f>
        <v>0.5</v>
      </c>
      <c r="J397" s="65"/>
      <c r="K397" s="65">
        <f>HLOOKUP(K396,[1]Matrice!$D$17:$O$18,2,FALSE)</f>
        <v>0.5</v>
      </c>
      <c r="L397" s="65">
        <f>HLOOKUP(L396,[1]Matrice!$D$19:$O$20,2,FALSE)</f>
        <v>0.25</v>
      </c>
      <c r="M397" s="65">
        <f>HLOOKUP(M396,[1]Matrice!$D$21:$O$22,2,FALSE)</f>
        <v>0.25</v>
      </c>
      <c r="N397" s="66"/>
      <c r="O397" s="66"/>
      <c r="P397" s="57">
        <f>C397*$C$2+D397*$D$2+E397*$E$2+F397*$F$2+G397*$G$2+H397*$H$2+I397*$I$2+K397*$K$2+L397*$L$2+M397*$M$2</f>
        <v>4</v>
      </c>
    </row>
    <row r="398" spans="1:16" ht="157.5" customHeight="1" x14ac:dyDescent="0.25">
      <c r="A398" s="77" t="s">
        <v>318</v>
      </c>
      <c r="B398" s="61"/>
      <c r="C398" s="62" t="s">
        <v>5</v>
      </c>
      <c r="D398" s="62" t="s">
        <v>41</v>
      </c>
      <c r="E398" s="62" t="s">
        <v>44</v>
      </c>
      <c r="F398" s="62" t="s">
        <v>116</v>
      </c>
      <c r="G398" s="62" t="s">
        <v>15</v>
      </c>
      <c r="H398" s="62" t="s">
        <v>92</v>
      </c>
      <c r="I398" s="62" t="s">
        <v>22</v>
      </c>
      <c r="J398" s="62" t="s">
        <v>129</v>
      </c>
      <c r="K398" s="62" t="str">
        <f>VLOOKUP(J398,[1]Matrice!$U$15:$X$19,2,FALSE)</f>
        <v>A -LIMI ARGILLOSI E ARGILLE LIMOSE/ARGILLE LIMOSE E LIMI ARGILLOSI</v>
      </c>
      <c r="L398" s="62" t="str">
        <f>VLOOKUP(J398,[1]Matrice!$U$15:$X$19,3,FALSE)</f>
        <v>MODERATAMENTE INFLUENTE</v>
      </c>
      <c r="M398" s="62" t="s">
        <v>170</v>
      </c>
      <c r="N398" s="63"/>
      <c r="O398" s="63"/>
      <c r="P398" s="57"/>
    </row>
    <row r="399" spans="1:16" ht="26.25" x14ac:dyDescent="0.25">
      <c r="A399" s="78"/>
      <c r="B399" s="54" t="s">
        <v>95</v>
      </c>
      <c r="C399" s="65">
        <f>HLOOKUP(C398,[1]Matrice!$D$2:$O$3,2,FALSE)</f>
        <v>1</v>
      </c>
      <c r="D399" s="65">
        <f>HLOOKUP(D398,[1]Matrice!$D$4:$O$5,2,FALSE)*$D$2</f>
        <v>1</v>
      </c>
      <c r="E399" s="65">
        <f>HLOOKUP(E398,[1]Matrice!$D$6:$O$7,2,FALSE)</f>
        <v>0.75</v>
      </c>
      <c r="F399" s="65">
        <f>HLOOKUP(F398,[1]Matrice!$D$8:$O$9,2,FALSE)</f>
        <v>0.5</v>
      </c>
      <c r="G399" s="65">
        <f>HLOOKUP(G398,[1]Matrice!$D$10:$O$11,2,FALSE)</f>
        <v>0</v>
      </c>
      <c r="H399" s="65">
        <f>HLOOKUP(H398,[1]Matrice!$D$12:$O$14,2,FALSE)</f>
        <v>0.25</v>
      </c>
      <c r="I399" s="65">
        <f>HLOOKUP(I398,[1]Matrice!$D$15:$O$16,2,FALSE)</f>
        <v>0.5</v>
      </c>
      <c r="J399" s="65"/>
      <c r="K399" s="65">
        <f>HLOOKUP(K398,[1]Matrice!$D$17:$O$18,2,FALSE)</f>
        <v>0.5</v>
      </c>
      <c r="L399" s="65">
        <f>HLOOKUP(L398,[1]Matrice!$D$19:$O$20,2,FALSE)</f>
        <v>0.25</v>
      </c>
      <c r="M399" s="65">
        <f>HLOOKUP(M398,[1]Matrice!$D$21:$O$22,2,FALSE)</f>
        <v>0</v>
      </c>
      <c r="N399" s="66"/>
      <c r="O399" s="66"/>
      <c r="P399" s="57">
        <f>C399*$C$2+D399*$D$2+E399*$E$2+F399*$F$2+G399*$G$2+H399*$H$2+I399*$I$2+K399*$K$2+L399*$L$2+M399*$M$2</f>
        <v>4.1875</v>
      </c>
    </row>
    <row r="400" spans="1:16" ht="157.5" customHeight="1" x14ac:dyDescent="0.25">
      <c r="A400" s="77" t="s">
        <v>319</v>
      </c>
      <c r="B400" s="61"/>
      <c r="C400" s="62" t="s">
        <v>3</v>
      </c>
      <c r="D400" s="62" t="s">
        <v>41</v>
      </c>
      <c r="E400" s="62" t="s">
        <v>43</v>
      </c>
      <c r="F400" s="62" t="s">
        <v>110</v>
      </c>
      <c r="G400" s="62" t="s">
        <v>15</v>
      </c>
      <c r="H400" s="62" t="s">
        <v>92</v>
      </c>
      <c r="I400" s="62" t="s">
        <v>22</v>
      </c>
      <c r="J400" s="62" t="s">
        <v>129</v>
      </c>
      <c r="K400" s="62" t="s">
        <v>198</v>
      </c>
      <c r="L400" s="62" t="s">
        <v>51</v>
      </c>
      <c r="M400" s="62" t="s">
        <v>142</v>
      </c>
      <c r="N400" s="63"/>
      <c r="O400" s="63"/>
      <c r="P400" s="57"/>
    </row>
    <row r="401" spans="1:16" ht="26.25" x14ac:dyDescent="0.25">
      <c r="A401" s="78"/>
      <c r="B401" s="54" t="s">
        <v>95</v>
      </c>
      <c r="C401" s="65">
        <f>HLOOKUP(C400,[1]Matrice!$D$2:$O$3,2,FALSE)</f>
        <v>0.5</v>
      </c>
      <c r="D401" s="65">
        <f>HLOOKUP(D400,[1]Matrice!$D$4:$O$5,2,FALSE)*$D$2</f>
        <v>1</v>
      </c>
      <c r="E401" s="65">
        <f>HLOOKUP(E400,[1]Matrice!$D$6:$O$7,2,FALSE)</f>
        <v>0.5</v>
      </c>
      <c r="F401" s="65">
        <f>HLOOKUP(F400,[1]Matrice!$D$8:$O$9,2,FALSE)</f>
        <v>0.25</v>
      </c>
      <c r="G401" s="65">
        <f>HLOOKUP(G400,[1]Matrice!$D$10:$O$11,2,FALSE)</f>
        <v>0</v>
      </c>
      <c r="H401" s="65">
        <f>HLOOKUP(H400,[1]Matrice!$D$12:$O$14,2,FALSE)</f>
        <v>0.25</v>
      </c>
      <c r="I401" s="65">
        <f>HLOOKUP(I400,[1]Matrice!$D$15:$O$16,2,FALSE)</f>
        <v>0.5</v>
      </c>
      <c r="J401" s="65"/>
      <c r="K401" s="65">
        <f>HLOOKUP(K400,[1]Matrice!$D$17:$O$18,2,FALSE)</f>
        <v>0.5</v>
      </c>
      <c r="L401" s="65">
        <f>HLOOKUP(L400,[1]Matrice!$D$19:$O$20,2,FALSE)</f>
        <v>0.25</v>
      </c>
      <c r="M401" s="65">
        <f>HLOOKUP(M400,[1]Matrice!$D$21:$O$22,2,FALSE)</f>
        <v>0.25</v>
      </c>
      <c r="N401" s="66"/>
      <c r="O401" s="66"/>
      <c r="P401" s="57">
        <f>C401*$C$2+D401*$D$2+E401*$E$2+F401*$F$2+G401*$G$2+H401*$H$2+I401*$I$2+K401*$K$2+L401*$L$2+M401*$M$2</f>
        <v>3.625</v>
      </c>
    </row>
    <row r="402" spans="1:16" ht="110.25" customHeight="1" x14ac:dyDescent="0.25">
      <c r="A402" s="77" t="s">
        <v>320</v>
      </c>
      <c r="B402" s="61"/>
      <c r="C402" s="62" t="s">
        <v>3</v>
      </c>
      <c r="D402" s="62" t="s">
        <v>7</v>
      </c>
      <c r="E402" s="62" t="s">
        <v>42</v>
      </c>
      <c r="F402" s="62" t="s">
        <v>14</v>
      </c>
      <c r="G402" s="62" t="s">
        <v>15</v>
      </c>
      <c r="H402" s="62" t="s">
        <v>92</v>
      </c>
      <c r="I402" s="62" t="s">
        <v>23</v>
      </c>
      <c r="J402" s="62" t="s">
        <v>126</v>
      </c>
      <c r="K402" s="62" t="s">
        <v>97</v>
      </c>
      <c r="L402" s="62" t="str">
        <f>VLOOKUP(J402,[1]Matrice!$U$15:$X$19,3,FALSE)</f>
        <v>B - SIGNIFICATIVAM. INFLUENTE</v>
      </c>
      <c r="M402" s="62" t="str">
        <f>VLOOKUP(J402,[1]Matrice!$U$15:$X$19,4,FALSE)</f>
        <v>A - INFLUENTI</v>
      </c>
      <c r="N402" s="63"/>
      <c r="O402" s="63"/>
      <c r="P402" s="57"/>
    </row>
    <row r="403" spans="1:16" ht="26.25" x14ac:dyDescent="0.25">
      <c r="A403" s="78"/>
      <c r="B403" s="54" t="s">
        <v>95</v>
      </c>
      <c r="C403" s="65">
        <f>HLOOKUP(C402,[1]Matrice!$D$2:$O$3,2,FALSE)</f>
        <v>0.5</v>
      </c>
      <c r="D403" s="65">
        <f>HLOOKUP(D402,[1]Matrice!$D$4:$O$5,2,FALSE)*$D$2</f>
        <v>0.25</v>
      </c>
      <c r="E403" s="65">
        <f>HLOOKUP(E402,[1]Matrice!$D$6:$O$7,2,FALSE)</f>
        <v>0.25</v>
      </c>
      <c r="F403" s="65">
        <f>HLOOKUP(F402,[1]Matrice!$D$8:$O$9,2,FALSE)</f>
        <v>1</v>
      </c>
      <c r="G403" s="65">
        <f>HLOOKUP(G402,[1]Matrice!$D$10:$O$11,2,FALSE)</f>
        <v>0</v>
      </c>
      <c r="H403" s="65">
        <f>HLOOKUP(H402,[1]Matrice!$D$12:$O$14,2,FALSE)</f>
        <v>0.25</v>
      </c>
      <c r="I403" s="65">
        <f>HLOOKUP(I402,[1]Matrice!$D$15:$O$16,2,FALSE)</f>
        <v>0.75</v>
      </c>
      <c r="J403" s="65"/>
      <c r="K403" s="65">
        <f>HLOOKUP(K402,[1]Matrice!$D$17:$O$18,2,FALSE)</f>
        <v>0.75</v>
      </c>
      <c r="L403" s="65">
        <f>HLOOKUP(L402,[1]Matrice!$D$19:$O$20,2,FALSE)</f>
        <v>0.75</v>
      </c>
      <c r="M403" s="65">
        <f>HLOOKUP(M402,[1]Matrice!$D$21:$O$22,2,FALSE)</f>
        <v>0.75</v>
      </c>
      <c r="N403" s="66"/>
      <c r="O403" s="66"/>
      <c r="P403" s="57">
        <f>C403*$C$2+D403*$D$2+E403*$E$2+F403*$F$2+G403*$G$2+H403*$H$2+I403*$I$2+K403*$K$2+L403*$L$2+M403*$M$2</f>
        <v>5.4375</v>
      </c>
    </row>
  </sheetData>
  <mergeCells count="200">
    <mergeCell ref="A400:A401"/>
    <mergeCell ref="A402:A403"/>
    <mergeCell ref="A388:A389"/>
    <mergeCell ref="A390:A391"/>
    <mergeCell ref="A392:A393"/>
    <mergeCell ref="A394:A395"/>
    <mergeCell ref="A396:A397"/>
    <mergeCell ref="A398:A399"/>
    <mergeCell ref="A376:A377"/>
    <mergeCell ref="A378:A379"/>
    <mergeCell ref="A380:A381"/>
    <mergeCell ref="A382:A383"/>
    <mergeCell ref="A384:A385"/>
    <mergeCell ref="A386:A387"/>
    <mergeCell ref="A364:A365"/>
    <mergeCell ref="A366:A367"/>
    <mergeCell ref="A368:A369"/>
    <mergeCell ref="A370:A371"/>
    <mergeCell ref="A372:A373"/>
    <mergeCell ref="A374:A375"/>
    <mergeCell ref="A352:A353"/>
    <mergeCell ref="A354:A355"/>
    <mergeCell ref="A356:A357"/>
    <mergeCell ref="A358:A359"/>
    <mergeCell ref="A360:A361"/>
    <mergeCell ref="A362:A363"/>
    <mergeCell ref="A340:A341"/>
    <mergeCell ref="A342:A343"/>
    <mergeCell ref="A344:A345"/>
    <mergeCell ref="A346:A347"/>
    <mergeCell ref="A348:A349"/>
    <mergeCell ref="A350:A351"/>
    <mergeCell ref="A328:A329"/>
    <mergeCell ref="A330:A331"/>
    <mergeCell ref="A332:A333"/>
    <mergeCell ref="A334:A335"/>
    <mergeCell ref="A336:A337"/>
    <mergeCell ref="A338:A339"/>
    <mergeCell ref="A316:A317"/>
    <mergeCell ref="A318:A319"/>
    <mergeCell ref="A320:A321"/>
    <mergeCell ref="A322:A323"/>
    <mergeCell ref="A324:A325"/>
    <mergeCell ref="A326:A327"/>
    <mergeCell ref="A304:A305"/>
    <mergeCell ref="A306:A307"/>
    <mergeCell ref="A308:A309"/>
    <mergeCell ref="A310:A311"/>
    <mergeCell ref="A312:A313"/>
    <mergeCell ref="A314:A315"/>
    <mergeCell ref="A292:A293"/>
    <mergeCell ref="A294:A295"/>
    <mergeCell ref="A296:A297"/>
    <mergeCell ref="A298:A299"/>
    <mergeCell ref="A300:A301"/>
    <mergeCell ref="A302:A303"/>
    <mergeCell ref="A280:A281"/>
    <mergeCell ref="A282:A283"/>
    <mergeCell ref="A284:A285"/>
    <mergeCell ref="A286:A287"/>
    <mergeCell ref="A288:A289"/>
    <mergeCell ref="A290:A291"/>
    <mergeCell ref="A268:A269"/>
    <mergeCell ref="A270:A271"/>
    <mergeCell ref="A272:A273"/>
    <mergeCell ref="A274:A275"/>
    <mergeCell ref="A276:A277"/>
    <mergeCell ref="A278:A279"/>
    <mergeCell ref="A256:A257"/>
    <mergeCell ref="A258:A259"/>
    <mergeCell ref="A260:A261"/>
    <mergeCell ref="A262:A263"/>
    <mergeCell ref="A264:A265"/>
    <mergeCell ref="A266:A267"/>
    <mergeCell ref="A244:A245"/>
    <mergeCell ref="A246:A247"/>
    <mergeCell ref="A248:A249"/>
    <mergeCell ref="A250:A251"/>
    <mergeCell ref="A252:A253"/>
    <mergeCell ref="A254:A255"/>
    <mergeCell ref="A232:A233"/>
    <mergeCell ref="A234:A235"/>
    <mergeCell ref="A236:A237"/>
    <mergeCell ref="A238:A239"/>
    <mergeCell ref="A240:A241"/>
    <mergeCell ref="A242:A243"/>
    <mergeCell ref="A220:A221"/>
    <mergeCell ref="A222:A223"/>
    <mergeCell ref="A224:A225"/>
    <mergeCell ref="A226:A227"/>
    <mergeCell ref="A228:A229"/>
    <mergeCell ref="A230:A231"/>
    <mergeCell ref="A208:A209"/>
    <mergeCell ref="A210:A211"/>
    <mergeCell ref="A212:A213"/>
    <mergeCell ref="A214:A215"/>
    <mergeCell ref="A216:A217"/>
    <mergeCell ref="A218:A219"/>
    <mergeCell ref="A196:A197"/>
    <mergeCell ref="A198:A199"/>
    <mergeCell ref="A200:A201"/>
    <mergeCell ref="A202:A203"/>
    <mergeCell ref="A204:A205"/>
    <mergeCell ref="A206:A207"/>
    <mergeCell ref="A184:A185"/>
    <mergeCell ref="A186:A187"/>
    <mergeCell ref="A188:A189"/>
    <mergeCell ref="A190:A191"/>
    <mergeCell ref="A192:A193"/>
    <mergeCell ref="A194:A195"/>
    <mergeCell ref="A172:A173"/>
    <mergeCell ref="A174:A175"/>
    <mergeCell ref="A176:A177"/>
    <mergeCell ref="A178:A179"/>
    <mergeCell ref="A180:A181"/>
    <mergeCell ref="A182:A183"/>
    <mergeCell ref="A160:A161"/>
    <mergeCell ref="A162:A163"/>
    <mergeCell ref="A164:A165"/>
    <mergeCell ref="A166:A167"/>
    <mergeCell ref="A168:A169"/>
    <mergeCell ref="A170:A171"/>
    <mergeCell ref="A148:A149"/>
    <mergeCell ref="A150:A151"/>
    <mergeCell ref="A152:A153"/>
    <mergeCell ref="A154:A155"/>
    <mergeCell ref="A156:A157"/>
    <mergeCell ref="A158:A159"/>
    <mergeCell ref="A136:A137"/>
    <mergeCell ref="A138:A139"/>
    <mergeCell ref="A140:A141"/>
    <mergeCell ref="A142:A143"/>
    <mergeCell ref="A144:A145"/>
    <mergeCell ref="A146:A147"/>
    <mergeCell ref="A124:A125"/>
    <mergeCell ref="A126:A127"/>
    <mergeCell ref="A128:A129"/>
    <mergeCell ref="A130:A131"/>
    <mergeCell ref="A132:A133"/>
    <mergeCell ref="A134:A135"/>
    <mergeCell ref="A112:A113"/>
    <mergeCell ref="A114:A115"/>
    <mergeCell ref="A116:A117"/>
    <mergeCell ref="A118:A119"/>
    <mergeCell ref="A120:A121"/>
    <mergeCell ref="A122:A123"/>
    <mergeCell ref="A100:A101"/>
    <mergeCell ref="A102:A103"/>
    <mergeCell ref="A104:A105"/>
    <mergeCell ref="A106:A107"/>
    <mergeCell ref="A108:A109"/>
    <mergeCell ref="A110:A111"/>
    <mergeCell ref="A88:A89"/>
    <mergeCell ref="A90:A91"/>
    <mergeCell ref="A92:A93"/>
    <mergeCell ref="A94:A95"/>
    <mergeCell ref="A96:A97"/>
    <mergeCell ref="A98:A99"/>
    <mergeCell ref="A76:A77"/>
    <mergeCell ref="A78:A79"/>
    <mergeCell ref="A80:A81"/>
    <mergeCell ref="A82:A83"/>
    <mergeCell ref="A84:A85"/>
    <mergeCell ref="A86:A87"/>
    <mergeCell ref="A64:A65"/>
    <mergeCell ref="A66:A67"/>
    <mergeCell ref="A68:A69"/>
    <mergeCell ref="A70:A71"/>
    <mergeCell ref="A72:A73"/>
    <mergeCell ref="A74:A75"/>
    <mergeCell ref="A52:A53"/>
    <mergeCell ref="A54:A55"/>
    <mergeCell ref="A56:A57"/>
    <mergeCell ref="A58:A59"/>
    <mergeCell ref="A60:A61"/>
    <mergeCell ref="A62:A63"/>
    <mergeCell ref="A40:A41"/>
    <mergeCell ref="A42:A43"/>
    <mergeCell ref="A44:A45"/>
    <mergeCell ref="A46:A47"/>
    <mergeCell ref="A48:A49"/>
    <mergeCell ref="A50:A51"/>
    <mergeCell ref="A28:A29"/>
    <mergeCell ref="A30:A31"/>
    <mergeCell ref="A32:A33"/>
    <mergeCell ref="A34:A35"/>
    <mergeCell ref="A36:A37"/>
    <mergeCell ref="A38:A39"/>
    <mergeCell ref="A16:A17"/>
    <mergeCell ref="A18:A19"/>
    <mergeCell ref="A20:A21"/>
    <mergeCell ref="A22:A23"/>
    <mergeCell ref="A24:A25"/>
    <mergeCell ref="A26:A27"/>
    <mergeCell ref="A4:A5"/>
    <mergeCell ref="A6:A7"/>
    <mergeCell ref="A8:A9"/>
    <mergeCell ref="A10:A11"/>
    <mergeCell ref="A12:A13"/>
    <mergeCell ref="A14:A15"/>
  </mergeCells>
  <conditionalFormatting sqref="P1:P403">
    <cfRule type="cellIs" dxfId="7" priority="5" operator="between">
      <formula>8</formula>
      <formula>10</formula>
    </cfRule>
    <cfRule type="cellIs" dxfId="6" priority="6" operator="between">
      <formula>6</formula>
      <formula>8</formula>
    </cfRule>
    <cfRule type="cellIs" dxfId="5" priority="7" operator="between">
      <formula>4</formula>
      <formula>6</formula>
    </cfRule>
    <cfRule type="cellIs" dxfId="4" priority="8" operator="between">
      <formula>3</formula>
      <formula>4</formula>
    </cfRule>
  </conditionalFormatting>
  <conditionalFormatting sqref="P1:P403">
    <cfRule type="cellIs" dxfId="3" priority="1" operator="between">
      <formula>8</formula>
      <formula>10</formula>
    </cfRule>
    <cfRule type="cellIs" dxfId="2" priority="2" operator="between">
      <formula>6</formula>
      <formula>8</formula>
    </cfRule>
    <cfRule type="cellIs" dxfId="1" priority="3" operator="between">
      <formula>4</formula>
      <formula>6</formula>
    </cfRule>
    <cfRule type="cellIs" dxfId="0" priority="4" operator="between">
      <formula>3</formula>
      <formula>4</formula>
    </cfRule>
  </conditionalFormatting>
  <dataValidations count="1">
    <dataValidation type="list" allowBlank="1"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402 J124 J126 J128 J130 J132 J134 J136 J138 J140 J142 J144 J146 J148 J150 J152 J154 J156 J158 J160 J164 J166 J168 J170 J172 J174 J176 J178 J180 J182 J184 J186 J188 J190 J192 J196 J198 J200 J202 J204 J206 J208 J210 J212 J214 J216 J218 J220 J222 J224 J226 J228 J230 J232 J234 J236 J238 J240 J242 J244 J246 J248 J250 J252 J254 J256 J258 J260 J262 J264 J266 J268 J270 J272 J274 J276 J278 J280 J282 J284 J286 J288 J292 J294 J296 J298 J300 J302 J304 J306 J308 J310 J312 J314 J316 J318 J320 J322 J324 J326 J328 J330 J332 J334 J336 J338 J340 J342 J344 J346 J348 J350 J352 J354 J356 J358 J360 J362 J364 J366 J368 J370 J372 J374 J376 J378 J380 J382 J384 J386 J388 J390 J392 J394 J396 J398 J400 J162 J290 J194" xr:uid="{D427DF49-2701-4FCB-9F91-2FAD595E8792}">
      <formula1>"FASCIA 1,FASCIA 2,FASCIA 3,FASCIA 4,FASCIA 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4104-D52F-4893-90C8-8160AF857BD0}">
  <dimension ref="A1:H198"/>
  <sheetViews>
    <sheetView workbookViewId="0"/>
    <sheetView tabSelected="1" topLeftCell="A61" workbookViewId="1">
      <selection activeCell="F12" sqref="F12"/>
    </sheetView>
  </sheetViews>
  <sheetFormatPr defaultRowHeight="15.75" x14ac:dyDescent="0.25"/>
  <cols>
    <col min="1" max="1" width="26.5" customWidth="1"/>
    <col min="2" max="2" width="28.625" customWidth="1"/>
  </cols>
  <sheetData>
    <row r="1" spans="1:8" x14ac:dyDescent="0.25">
      <c r="A1" s="98" t="s">
        <v>321</v>
      </c>
      <c r="B1" s="98" t="s">
        <v>322</v>
      </c>
      <c r="C1" s="3"/>
      <c r="D1" s="3"/>
      <c r="E1" s="3"/>
      <c r="F1" s="3"/>
      <c r="G1" s="3"/>
      <c r="H1" s="3"/>
    </row>
    <row r="2" spans="1:8" x14ac:dyDescent="0.25">
      <c r="A2" s="3" t="s">
        <v>91</v>
      </c>
      <c r="B2" s="3" t="s">
        <v>323</v>
      </c>
      <c r="C2" s="3"/>
      <c r="D2" s="3"/>
      <c r="E2" s="3"/>
      <c r="F2" s="3"/>
      <c r="G2" s="3"/>
      <c r="H2" s="3"/>
    </row>
    <row r="3" spans="1:8" x14ac:dyDescent="0.25">
      <c r="A3" s="3" t="s">
        <v>96</v>
      </c>
      <c r="B3" s="3" t="s">
        <v>324</v>
      </c>
      <c r="C3" s="3"/>
      <c r="D3" s="3"/>
      <c r="E3" s="3"/>
      <c r="F3" s="3"/>
      <c r="G3" s="3"/>
      <c r="H3" s="3"/>
    </row>
    <row r="4" spans="1:8" x14ac:dyDescent="0.25">
      <c r="A4" s="3" t="s">
        <v>98</v>
      </c>
      <c r="B4" s="3" t="s">
        <v>325</v>
      </c>
      <c r="C4" s="3"/>
      <c r="D4" s="3"/>
      <c r="E4" s="3"/>
      <c r="F4" s="3"/>
      <c r="G4" s="3"/>
      <c r="H4" s="3"/>
    </row>
    <row r="5" spans="1:8" x14ac:dyDescent="0.25">
      <c r="A5" s="3" t="s">
        <v>101</v>
      </c>
      <c r="B5" s="3" t="s">
        <v>325</v>
      </c>
      <c r="C5" s="3"/>
      <c r="D5" s="3"/>
      <c r="E5" s="3"/>
      <c r="F5" s="3"/>
      <c r="G5" s="3"/>
      <c r="H5" s="3"/>
    </row>
    <row r="6" spans="1:8" x14ac:dyDescent="0.25">
      <c r="A6" s="3" t="s">
        <v>102</v>
      </c>
      <c r="B6" s="3" t="s">
        <v>325</v>
      </c>
      <c r="C6" s="3"/>
      <c r="D6" s="3"/>
      <c r="E6" s="3"/>
      <c r="F6" s="3"/>
      <c r="G6" s="3"/>
      <c r="H6" s="3"/>
    </row>
    <row r="7" spans="1:8" x14ac:dyDescent="0.25">
      <c r="A7" s="3" t="s">
        <v>103</v>
      </c>
      <c r="B7" s="3" t="s">
        <v>325</v>
      </c>
      <c r="C7" s="3"/>
      <c r="D7" s="3"/>
      <c r="E7" s="3"/>
      <c r="F7" s="3"/>
      <c r="G7" s="3"/>
      <c r="H7" s="3"/>
    </row>
    <row r="8" spans="1:8" x14ac:dyDescent="0.25">
      <c r="A8" s="3" t="s">
        <v>104</v>
      </c>
      <c r="B8" s="3" t="s">
        <v>325</v>
      </c>
      <c r="C8" s="3"/>
      <c r="D8" s="3"/>
      <c r="E8" s="3"/>
      <c r="F8" s="3"/>
      <c r="G8" s="3"/>
      <c r="H8" s="3"/>
    </row>
    <row r="9" spans="1:8" x14ac:dyDescent="0.25">
      <c r="A9" s="3" t="s">
        <v>105</v>
      </c>
      <c r="B9" s="3" t="s">
        <v>326</v>
      </c>
      <c r="C9" s="3"/>
      <c r="D9" s="3"/>
      <c r="E9" s="3"/>
      <c r="F9" s="3"/>
      <c r="G9" s="3"/>
      <c r="H9" s="3"/>
    </row>
    <row r="10" spans="1:8" x14ac:dyDescent="0.25">
      <c r="A10" s="3" t="s">
        <v>107</v>
      </c>
      <c r="B10" s="3" t="s">
        <v>326</v>
      </c>
      <c r="C10" s="3"/>
      <c r="D10" s="3"/>
      <c r="E10" s="3"/>
      <c r="F10" s="3"/>
      <c r="G10" s="3"/>
      <c r="H10" s="3"/>
    </row>
    <row r="11" spans="1:8" x14ac:dyDescent="0.25">
      <c r="A11" s="3" t="s">
        <v>109</v>
      </c>
      <c r="B11" s="3" t="s">
        <v>326</v>
      </c>
      <c r="C11" s="3"/>
      <c r="D11" s="3"/>
      <c r="E11" s="3"/>
      <c r="F11" s="3"/>
      <c r="G11" s="3"/>
      <c r="H11" s="3"/>
    </row>
    <row r="12" spans="1:8" x14ac:dyDescent="0.25">
      <c r="A12" s="3" t="s">
        <v>111</v>
      </c>
      <c r="B12" s="3" t="s">
        <v>326</v>
      </c>
      <c r="C12" s="3"/>
      <c r="D12" s="3"/>
      <c r="E12" s="3"/>
      <c r="F12" s="3"/>
      <c r="G12" s="3"/>
      <c r="H12" s="3"/>
    </row>
    <row r="13" spans="1:8" x14ac:dyDescent="0.25">
      <c r="A13" s="3" t="s">
        <v>112</v>
      </c>
      <c r="B13" s="3" t="s">
        <v>327</v>
      </c>
      <c r="C13" s="3"/>
      <c r="D13" s="3"/>
      <c r="E13" s="3"/>
      <c r="F13" s="3"/>
      <c r="G13" s="3"/>
      <c r="H13" s="3"/>
    </row>
    <row r="14" spans="1:8" x14ac:dyDescent="0.25">
      <c r="A14" s="3" t="s">
        <v>113</v>
      </c>
      <c r="B14" s="3" t="s">
        <v>328</v>
      </c>
      <c r="C14" s="3"/>
      <c r="D14" s="3"/>
      <c r="E14" s="3"/>
      <c r="F14" s="3"/>
      <c r="G14" s="3"/>
      <c r="H14" s="3"/>
    </row>
    <row r="15" spans="1:8" x14ac:dyDescent="0.25">
      <c r="A15" s="3" t="s">
        <v>114</v>
      </c>
      <c r="B15" s="3" t="s">
        <v>329</v>
      </c>
      <c r="C15" s="3"/>
      <c r="D15" s="3"/>
      <c r="E15" s="3"/>
      <c r="F15" s="3"/>
      <c r="G15" s="3"/>
      <c r="H15" s="3"/>
    </row>
    <row r="16" spans="1:8" x14ac:dyDescent="0.25">
      <c r="A16" s="3" t="s">
        <v>115</v>
      </c>
      <c r="B16" s="3" t="s">
        <v>330</v>
      </c>
      <c r="C16" s="3"/>
      <c r="D16" s="3"/>
      <c r="E16" s="3"/>
      <c r="F16" s="3"/>
      <c r="G16" s="3"/>
      <c r="H16" s="3"/>
    </row>
    <row r="17" spans="1:8" x14ac:dyDescent="0.25">
      <c r="A17" s="3" t="s">
        <v>117</v>
      </c>
      <c r="B17" s="3" t="s">
        <v>331</v>
      </c>
      <c r="C17" s="3"/>
      <c r="D17" s="3"/>
      <c r="E17" s="3"/>
      <c r="F17" s="3"/>
      <c r="G17" s="3"/>
      <c r="H17" s="3"/>
    </row>
    <row r="18" spans="1:8" x14ac:dyDescent="0.25">
      <c r="A18" s="3" t="s">
        <v>118</v>
      </c>
      <c r="B18" s="3" t="s">
        <v>332</v>
      </c>
      <c r="C18" s="3"/>
      <c r="D18" s="3"/>
      <c r="E18" s="3"/>
      <c r="F18" s="3"/>
      <c r="G18" s="3"/>
      <c r="H18" s="3"/>
    </row>
    <row r="19" spans="1:8" x14ac:dyDescent="0.25">
      <c r="A19" s="3" t="s">
        <v>119</v>
      </c>
      <c r="B19" s="3" t="s">
        <v>333</v>
      </c>
      <c r="C19" s="3"/>
      <c r="D19" s="3"/>
      <c r="E19" s="3"/>
      <c r="F19" s="3"/>
      <c r="G19" s="3"/>
      <c r="H19" s="3"/>
    </row>
    <row r="20" spans="1:8" x14ac:dyDescent="0.25">
      <c r="A20" s="3" t="s">
        <v>120</v>
      </c>
      <c r="B20" s="3" t="s">
        <v>333</v>
      </c>
      <c r="C20" s="3"/>
      <c r="D20" s="3"/>
      <c r="E20" s="3"/>
      <c r="F20" s="3"/>
      <c r="G20" s="3"/>
      <c r="H20" s="3"/>
    </row>
    <row r="21" spans="1:8" x14ac:dyDescent="0.25">
      <c r="A21" s="3" t="s">
        <v>121</v>
      </c>
      <c r="B21" s="3" t="s">
        <v>334</v>
      </c>
      <c r="C21" s="3"/>
      <c r="D21" s="3"/>
      <c r="E21" s="3"/>
      <c r="F21" s="3"/>
      <c r="G21" s="3"/>
      <c r="H21" s="3"/>
    </row>
    <row r="22" spans="1:8" x14ac:dyDescent="0.25">
      <c r="A22" s="3" t="s">
        <v>122</v>
      </c>
      <c r="B22" s="3" t="s">
        <v>335</v>
      </c>
      <c r="C22" s="3"/>
      <c r="D22" s="3"/>
      <c r="E22" s="3"/>
      <c r="F22" s="3"/>
      <c r="G22" s="3"/>
      <c r="H22" s="3"/>
    </row>
    <row r="23" spans="1:8" x14ac:dyDescent="0.25">
      <c r="A23" s="3" t="s">
        <v>123</v>
      </c>
      <c r="B23" s="3" t="s">
        <v>336</v>
      </c>
      <c r="C23" s="3"/>
      <c r="D23" s="3"/>
      <c r="E23" s="3"/>
      <c r="F23" s="3"/>
      <c r="G23" s="3"/>
      <c r="H23" s="3"/>
    </row>
    <row r="24" spans="1:8" x14ac:dyDescent="0.25">
      <c r="A24" s="3" t="s">
        <v>125</v>
      </c>
      <c r="B24" s="3" t="s">
        <v>337</v>
      </c>
      <c r="C24" s="3"/>
      <c r="D24" s="3"/>
      <c r="E24" s="3"/>
      <c r="F24" s="3"/>
      <c r="G24" s="3"/>
      <c r="H24" s="3"/>
    </row>
    <row r="25" spans="1:8" x14ac:dyDescent="0.25">
      <c r="A25" s="3" t="s">
        <v>127</v>
      </c>
      <c r="B25" s="3" t="s">
        <v>338</v>
      </c>
      <c r="C25" s="3"/>
      <c r="D25" s="3"/>
      <c r="E25" s="3"/>
      <c r="F25" s="3"/>
      <c r="G25" s="3"/>
      <c r="H25" s="3"/>
    </row>
    <row r="26" spans="1:8" x14ac:dyDescent="0.25">
      <c r="A26" s="3" t="s">
        <v>130</v>
      </c>
      <c r="B26" s="3" t="s">
        <v>339</v>
      </c>
      <c r="C26" s="3"/>
      <c r="D26" s="3"/>
      <c r="E26" s="3"/>
      <c r="F26" s="3"/>
      <c r="G26" s="3"/>
      <c r="H26" s="3"/>
    </row>
    <row r="27" spans="1:8" x14ac:dyDescent="0.25">
      <c r="A27" s="3" t="s">
        <v>131</v>
      </c>
      <c r="B27" s="3" t="s">
        <v>340</v>
      </c>
      <c r="C27" s="3"/>
      <c r="D27" s="3"/>
      <c r="E27" s="3"/>
      <c r="F27" s="3"/>
      <c r="G27" s="3"/>
      <c r="H27" s="3"/>
    </row>
    <row r="28" spans="1:8" x14ac:dyDescent="0.25">
      <c r="A28" s="3" t="s">
        <v>133</v>
      </c>
      <c r="B28" s="3" t="s">
        <v>340</v>
      </c>
      <c r="C28" s="3"/>
      <c r="D28" s="3"/>
      <c r="E28" s="3"/>
      <c r="F28" s="3"/>
      <c r="G28" s="3"/>
      <c r="H28" s="3"/>
    </row>
    <row r="29" spans="1:8" x14ac:dyDescent="0.25">
      <c r="A29" s="3" t="s">
        <v>134</v>
      </c>
      <c r="B29" s="3" t="s">
        <v>340</v>
      </c>
      <c r="C29" s="3"/>
      <c r="D29" s="3"/>
      <c r="E29" s="3"/>
      <c r="F29" s="3"/>
      <c r="G29" s="3"/>
      <c r="H29" s="3"/>
    </row>
    <row r="30" spans="1:8" x14ac:dyDescent="0.25">
      <c r="A30" s="3" t="s">
        <v>135</v>
      </c>
      <c r="B30" s="3" t="s">
        <v>340</v>
      </c>
      <c r="C30" s="3"/>
      <c r="D30" s="3"/>
      <c r="E30" s="3"/>
      <c r="F30" s="3"/>
      <c r="G30" s="3"/>
      <c r="H30" s="3"/>
    </row>
    <row r="31" spans="1:8" x14ac:dyDescent="0.25">
      <c r="A31" s="3" t="s">
        <v>136</v>
      </c>
      <c r="B31" s="3" t="s">
        <v>340</v>
      </c>
      <c r="C31" s="3"/>
      <c r="D31" s="3"/>
      <c r="E31" s="3"/>
      <c r="F31" s="3"/>
      <c r="G31" s="3"/>
      <c r="H31" s="3"/>
    </row>
    <row r="32" spans="1:8" x14ac:dyDescent="0.25">
      <c r="A32" s="3" t="s">
        <v>137</v>
      </c>
      <c r="B32" s="3" t="s">
        <v>341</v>
      </c>
      <c r="C32" s="3"/>
      <c r="D32" s="3"/>
      <c r="E32" s="3"/>
      <c r="F32" s="3"/>
      <c r="G32" s="3"/>
      <c r="H32" s="3"/>
    </row>
    <row r="33" spans="1:8" x14ac:dyDescent="0.25">
      <c r="A33" s="3" t="s">
        <v>138</v>
      </c>
      <c r="B33" s="3" t="s">
        <v>341</v>
      </c>
      <c r="C33" s="3"/>
      <c r="D33" s="3"/>
      <c r="E33" s="3"/>
      <c r="F33" s="3"/>
      <c r="G33" s="3"/>
      <c r="H33" s="3"/>
    </row>
    <row r="34" spans="1:8" x14ac:dyDescent="0.25">
      <c r="A34" s="3" t="s">
        <v>138</v>
      </c>
      <c r="B34" s="3" t="s">
        <v>341</v>
      </c>
      <c r="C34" s="3"/>
      <c r="D34" s="3"/>
      <c r="E34" s="3"/>
      <c r="F34" s="3"/>
      <c r="G34" s="3"/>
      <c r="H34" s="3"/>
    </row>
    <row r="35" spans="1:8" x14ac:dyDescent="0.25">
      <c r="A35" s="3" t="s">
        <v>139</v>
      </c>
      <c r="B35" s="3" t="s">
        <v>341</v>
      </c>
      <c r="C35" s="3"/>
      <c r="D35" s="3"/>
      <c r="E35" s="3"/>
      <c r="F35" s="3"/>
      <c r="G35" s="3"/>
      <c r="H35" s="3"/>
    </row>
    <row r="36" spans="1:8" x14ac:dyDescent="0.25">
      <c r="A36" s="3" t="s">
        <v>140</v>
      </c>
      <c r="B36" s="3" t="s">
        <v>341</v>
      </c>
      <c r="C36" s="3"/>
      <c r="D36" s="3"/>
      <c r="E36" s="3"/>
      <c r="F36" s="3"/>
      <c r="G36" s="3"/>
      <c r="H36" s="3"/>
    </row>
    <row r="37" spans="1:8" x14ac:dyDescent="0.25">
      <c r="A37" s="3" t="s">
        <v>143</v>
      </c>
      <c r="B37" s="3" t="s">
        <v>341</v>
      </c>
      <c r="C37" s="3"/>
      <c r="D37" s="3"/>
      <c r="E37" s="3"/>
      <c r="F37" s="3"/>
      <c r="G37" s="3"/>
      <c r="H37" s="3"/>
    </row>
    <row r="38" spans="1:8" x14ac:dyDescent="0.25">
      <c r="A38" s="3" t="s">
        <v>144</v>
      </c>
      <c r="B38" s="3" t="s">
        <v>341</v>
      </c>
      <c r="C38" s="3"/>
      <c r="D38" s="3"/>
      <c r="E38" s="3"/>
      <c r="F38" s="3"/>
      <c r="G38" s="3"/>
      <c r="H38" s="3"/>
    </row>
    <row r="39" spans="1:8" x14ac:dyDescent="0.25">
      <c r="A39" s="3" t="s">
        <v>145</v>
      </c>
      <c r="B39" s="3" t="s">
        <v>342</v>
      </c>
      <c r="C39" s="3"/>
      <c r="D39" s="3"/>
      <c r="E39" s="3"/>
      <c r="F39" s="3"/>
      <c r="G39" s="3"/>
      <c r="H39" s="3"/>
    </row>
    <row r="40" spans="1:8" x14ac:dyDescent="0.25">
      <c r="A40" s="3" t="s">
        <v>146</v>
      </c>
      <c r="B40" s="3" t="s">
        <v>343</v>
      </c>
      <c r="C40" s="3"/>
      <c r="D40" s="3"/>
      <c r="E40" s="3"/>
      <c r="F40" s="3"/>
      <c r="G40" s="3"/>
      <c r="H40" s="3"/>
    </row>
    <row r="41" spans="1:8" x14ac:dyDescent="0.25">
      <c r="A41" s="3" t="s">
        <v>147</v>
      </c>
      <c r="B41" s="3" t="s">
        <v>341</v>
      </c>
      <c r="C41" s="3"/>
      <c r="D41" s="3"/>
      <c r="E41" s="3"/>
      <c r="F41" s="3"/>
      <c r="G41" s="3"/>
      <c r="H41" s="3"/>
    </row>
    <row r="42" spans="1:8" x14ac:dyDescent="0.25">
      <c r="A42" s="3" t="s">
        <v>148</v>
      </c>
      <c r="B42" s="3" t="s">
        <v>341</v>
      </c>
      <c r="C42" s="3"/>
      <c r="D42" s="3"/>
      <c r="E42" s="3"/>
      <c r="F42" s="3"/>
      <c r="G42" s="3"/>
      <c r="H42" s="3"/>
    </row>
    <row r="43" spans="1:8" x14ac:dyDescent="0.25">
      <c r="A43" s="3" t="s">
        <v>149</v>
      </c>
      <c r="B43" s="3" t="s">
        <v>341</v>
      </c>
      <c r="C43" s="3"/>
      <c r="D43" s="3"/>
      <c r="E43" s="3"/>
      <c r="F43" s="3"/>
      <c r="G43" s="3"/>
      <c r="H43" s="3"/>
    </row>
    <row r="44" spans="1:8" x14ac:dyDescent="0.25">
      <c r="A44" s="3" t="s">
        <v>150</v>
      </c>
      <c r="B44" s="3" t="s">
        <v>341</v>
      </c>
      <c r="C44" s="3"/>
      <c r="D44" s="3"/>
      <c r="E44" s="3"/>
      <c r="F44" s="3"/>
      <c r="G44" s="3"/>
      <c r="H44" s="3"/>
    </row>
    <row r="45" spans="1:8" x14ac:dyDescent="0.25">
      <c r="A45" s="3" t="s">
        <v>151</v>
      </c>
      <c r="B45" s="3" t="s">
        <v>341</v>
      </c>
      <c r="C45" s="3"/>
      <c r="D45" s="3"/>
      <c r="E45" s="3"/>
      <c r="F45" s="3"/>
      <c r="G45" s="3"/>
      <c r="H45" s="3"/>
    </row>
    <row r="46" spans="1:8" x14ac:dyDescent="0.25">
      <c r="A46" s="3" t="s">
        <v>152</v>
      </c>
      <c r="B46" s="3" t="s">
        <v>344</v>
      </c>
      <c r="C46" s="3"/>
      <c r="D46" s="3"/>
      <c r="E46" s="3"/>
      <c r="F46" s="3"/>
      <c r="G46" s="3"/>
      <c r="H46" s="3"/>
    </row>
    <row r="47" spans="1:8" x14ac:dyDescent="0.25">
      <c r="A47" s="3" t="s">
        <v>153</v>
      </c>
      <c r="B47" s="3" t="s">
        <v>344</v>
      </c>
      <c r="C47" s="3"/>
      <c r="D47" s="3"/>
      <c r="E47" s="3"/>
      <c r="F47" s="3"/>
      <c r="G47" s="3"/>
      <c r="H47" s="3"/>
    </row>
    <row r="48" spans="1:8" x14ac:dyDescent="0.25">
      <c r="A48" s="3" t="s">
        <v>154</v>
      </c>
      <c r="B48" s="3" t="s">
        <v>344</v>
      </c>
      <c r="C48" s="3"/>
      <c r="D48" s="3"/>
      <c r="E48" s="3"/>
      <c r="F48" s="3"/>
      <c r="G48" s="3"/>
      <c r="H48" s="3"/>
    </row>
    <row r="49" spans="1:8" x14ac:dyDescent="0.25">
      <c r="A49" s="3" t="s">
        <v>155</v>
      </c>
      <c r="B49" s="3" t="s">
        <v>344</v>
      </c>
      <c r="C49" s="3"/>
      <c r="D49" s="3"/>
      <c r="E49" s="3"/>
      <c r="F49" s="3"/>
      <c r="G49" s="3"/>
      <c r="H49" s="3"/>
    </row>
    <row r="50" spans="1:8" x14ac:dyDescent="0.25">
      <c r="A50" s="3" t="s">
        <v>156</v>
      </c>
      <c r="B50" s="3" t="s">
        <v>344</v>
      </c>
      <c r="C50" s="3"/>
      <c r="D50" s="3"/>
      <c r="E50" s="3"/>
      <c r="F50" s="3"/>
      <c r="G50" s="3"/>
      <c r="H50" s="3"/>
    </row>
    <row r="51" spans="1:8" x14ac:dyDescent="0.25">
      <c r="A51" s="3" t="s">
        <v>157</v>
      </c>
      <c r="B51" s="3" t="s">
        <v>341</v>
      </c>
      <c r="C51" s="3"/>
      <c r="D51" s="3"/>
      <c r="E51" s="3"/>
      <c r="F51" s="3"/>
      <c r="G51" s="3"/>
      <c r="H51" s="3"/>
    </row>
    <row r="52" spans="1:8" x14ac:dyDescent="0.25">
      <c r="A52" s="3" t="s">
        <v>158</v>
      </c>
      <c r="B52" s="3" t="s">
        <v>341</v>
      </c>
      <c r="C52" s="3"/>
      <c r="D52" s="3"/>
      <c r="E52" s="3"/>
      <c r="F52" s="3"/>
      <c r="G52" s="3"/>
      <c r="H52" s="3"/>
    </row>
    <row r="53" spans="1:8" x14ac:dyDescent="0.25">
      <c r="A53" s="3" t="s">
        <v>159</v>
      </c>
      <c r="B53" s="3" t="s">
        <v>345</v>
      </c>
      <c r="C53" s="3"/>
      <c r="D53" s="3"/>
      <c r="E53" s="3"/>
      <c r="F53" s="3"/>
      <c r="G53" s="3"/>
      <c r="H53" s="3"/>
    </row>
    <row r="54" spans="1:8" x14ac:dyDescent="0.25">
      <c r="A54" s="3" t="s">
        <v>160</v>
      </c>
      <c r="B54" s="3" t="s">
        <v>345</v>
      </c>
      <c r="C54" s="3"/>
      <c r="D54" s="3"/>
      <c r="E54" s="3"/>
      <c r="F54" s="3"/>
      <c r="G54" s="3"/>
      <c r="H54" s="3"/>
    </row>
    <row r="55" spans="1:8" x14ac:dyDescent="0.25">
      <c r="A55" s="3" t="s">
        <v>161</v>
      </c>
      <c r="B55" s="3" t="s">
        <v>345</v>
      </c>
      <c r="C55" s="3"/>
      <c r="D55" s="3"/>
      <c r="E55" s="3"/>
      <c r="F55" s="3"/>
      <c r="G55" s="3"/>
      <c r="H55" s="3"/>
    </row>
    <row r="56" spans="1:8" x14ac:dyDescent="0.25">
      <c r="A56" s="3" t="s">
        <v>162</v>
      </c>
      <c r="B56" s="3" t="s">
        <v>345</v>
      </c>
      <c r="C56" s="3"/>
      <c r="D56" s="3"/>
      <c r="E56" s="3"/>
      <c r="F56" s="3"/>
      <c r="G56" s="3"/>
      <c r="H56" s="3"/>
    </row>
    <row r="57" spans="1:8" x14ac:dyDescent="0.25">
      <c r="A57" s="3" t="s">
        <v>163</v>
      </c>
      <c r="B57" s="3" t="s">
        <v>345</v>
      </c>
      <c r="C57" s="3"/>
      <c r="D57" s="3"/>
      <c r="E57" s="3"/>
      <c r="F57" s="3"/>
      <c r="G57" s="3"/>
      <c r="H57" s="3"/>
    </row>
    <row r="58" spans="1:8" x14ac:dyDescent="0.25">
      <c r="A58" s="3" t="s">
        <v>164</v>
      </c>
      <c r="B58" s="3" t="s">
        <v>345</v>
      </c>
      <c r="C58" s="3"/>
      <c r="D58" s="3"/>
      <c r="E58" s="3"/>
      <c r="F58" s="3"/>
      <c r="G58" s="3"/>
      <c r="H58" s="3"/>
    </row>
    <row r="59" spans="1:8" x14ac:dyDescent="0.25">
      <c r="A59" s="3" t="s">
        <v>165</v>
      </c>
      <c r="B59" s="3" t="s">
        <v>345</v>
      </c>
      <c r="C59" s="3"/>
      <c r="D59" s="3"/>
      <c r="E59" s="3"/>
      <c r="F59" s="3"/>
      <c r="G59" s="3"/>
      <c r="H59" s="3"/>
    </row>
    <row r="60" spans="1:8" x14ac:dyDescent="0.25">
      <c r="A60" s="3" t="s">
        <v>166</v>
      </c>
      <c r="B60" s="3" t="s">
        <v>345</v>
      </c>
      <c r="C60" s="3"/>
      <c r="D60" s="3"/>
      <c r="E60" s="3"/>
      <c r="F60" s="3"/>
      <c r="G60" s="3"/>
      <c r="H60" s="3"/>
    </row>
    <row r="61" spans="1:8" x14ac:dyDescent="0.25">
      <c r="A61" s="3" t="s">
        <v>167</v>
      </c>
      <c r="B61" s="3" t="s">
        <v>346</v>
      </c>
      <c r="C61" s="3"/>
      <c r="D61" s="3"/>
      <c r="E61" s="3"/>
      <c r="F61" s="3"/>
      <c r="G61" s="3"/>
      <c r="H61" s="3"/>
    </row>
    <row r="62" spans="1:8" x14ac:dyDescent="0.25">
      <c r="A62" s="3" t="s">
        <v>171</v>
      </c>
      <c r="B62" s="3" t="s">
        <v>346</v>
      </c>
      <c r="C62" s="3"/>
      <c r="D62" s="3"/>
      <c r="E62" s="3"/>
      <c r="F62" s="3"/>
      <c r="G62" s="3"/>
      <c r="H62" s="3"/>
    </row>
    <row r="63" spans="1:8" x14ac:dyDescent="0.25">
      <c r="A63" s="3" t="s">
        <v>172</v>
      </c>
      <c r="B63" s="3" t="s">
        <v>346</v>
      </c>
      <c r="C63" s="3"/>
      <c r="D63" s="3"/>
      <c r="E63" s="3"/>
      <c r="F63" s="3"/>
      <c r="G63" s="3"/>
      <c r="H63" s="3"/>
    </row>
    <row r="64" spans="1:8" x14ac:dyDescent="0.25">
      <c r="A64" s="3" t="s">
        <v>173</v>
      </c>
      <c r="B64" s="3" t="s">
        <v>346</v>
      </c>
      <c r="C64" s="3"/>
      <c r="D64" s="3"/>
      <c r="E64" s="3"/>
      <c r="F64" s="3"/>
      <c r="G64" s="3"/>
      <c r="H64" s="3"/>
    </row>
    <row r="65" spans="1:8" x14ac:dyDescent="0.25">
      <c r="A65" s="3" t="s">
        <v>174</v>
      </c>
      <c r="B65" s="3" t="s">
        <v>347</v>
      </c>
      <c r="C65" s="3"/>
      <c r="D65" s="3"/>
      <c r="E65" s="3"/>
      <c r="F65" s="3"/>
      <c r="G65" s="3"/>
      <c r="H65" s="3"/>
    </row>
    <row r="66" spans="1:8" x14ac:dyDescent="0.25">
      <c r="A66" s="3" t="s">
        <v>175</v>
      </c>
      <c r="B66" s="3" t="s">
        <v>348</v>
      </c>
      <c r="C66" s="3"/>
      <c r="D66" s="3"/>
      <c r="E66" s="3"/>
      <c r="F66" s="3"/>
      <c r="G66" s="3"/>
      <c r="H66" s="3"/>
    </row>
    <row r="67" spans="1:8" x14ac:dyDescent="0.25">
      <c r="A67" s="3" t="s">
        <v>176</v>
      </c>
      <c r="B67" s="3" t="s">
        <v>349</v>
      </c>
      <c r="C67" s="3"/>
      <c r="D67" s="3"/>
      <c r="E67" s="3"/>
      <c r="F67" s="3"/>
      <c r="G67" s="3"/>
      <c r="H67" s="3"/>
    </row>
    <row r="68" spans="1:8" x14ac:dyDescent="0.25">
      <c r="A68" s="3" t="s">
        <v>177</v>
      </c>
      <c r="B68" s="3" t="s">
        <v>350</v>
      </c>
      <c r="C68" s="3"/>
      <c r="D68" s="3"/>
      <c r="E68" s="3"/>
      <c r="F68" s="3"/>
      <c r="G68" s="3"/>
      <c r="H68" s="3"/>
    </row>
    <row r="69" spans="1:8" x14ac:dyDescent="0.25">
      <c r="A69" s="3" t="s">
        <v>178</v>
      </c>
      <c r="B69" s="3" t="s">
        <v>351</v>
      </c>
      <c r="C69" s="3"/>
      <c r="D69" s="3"/>
      <c r="E69" s="3"/>
      <c r="F69" s="3"/>
      <c r="G69" s="3"/>
      <c r="H69" s="3"/>
    </row>
    <row r="70" spans="1:8" x14ac:dyDescent="0.25">
      <c r="A70" s="3" t="s">
        <v>179</v>
      </c>
      <c r="B70" s="3" t="s">
        <v>351</v>
      </c>
      <c r="C70" s="3"/>
      <c r="D70" s="3"/>
      <c r="E70" s="3"/>
      <c r="F70" s="3"/>
      <c r="G70" s="3"/>
      <c r="H70" s="3"/>
    </row>
    <row r="71" spans="1:8" x14ac:dyDescent="0.25">
      <c r="A71" s="3" t="s">
        <v>180</v>
      </c>
      <c r="B71" s="3" t="s">
        <v>352</v>
      </c>
      <c r="C71" s="3"/>
      <c r="D71" s="3"/>
      <c r="E71" s="3"/>
      <c r="F71" s="3"/>
      <c r="G71" s="3"/>
      <c r="H71" s="3"/>
    </row>
    <row r="72" spans="1:8" x14ac:dyDescent="0.25">
      <c r="A72" s="3" t="s">
        <v>181</v>
      </c>
      <c r="B72" s="3" t="s">
        <v>353</v>
      </c>
      <c r="C72" s="3"/>
      <c r="D72" s="3"/>
      <c r="E72" s="3"/>
      <c r="F72" s="3"/>
      <c r="G72" s="3"/>
      <c r="H72" s="3"/>
    </row>
    <row r="73" spans="1:8" x14ac:dyDescent="0.25">
      <c r="A73" s="3" t="s">
        <v>182</v>
      </c>
      <c r="B73" s="3" t="s">
        <v>354</v>
      </c>
      <c r="C73" s="3"/>
      <c r="D73" s="3"/>
      <c r="E73" s="3"/>
      <c r="F73" s="3"/>
      <c r="G73" s="3"/>
      <c r="H73" s="3"/>
    </row>
    <row r="74" spans="1:8" x14ac:dyDescent="0.25">
      <c r="A74" s="3" t="s">
        <v>183</v>
      </c>
      <c r="B74" s="3" t="s">
        <v>355</v>
      </c>
      <c r="C74" s="3"/>
      <c r="D74" s="3"/>
      <c r="E74" s="3"/>
      <c r="F74" s="3"/>
      <c r="G74" s="3"/>
      <c r="H74" s="3"/>
    </row>
    <row r="75" spans="1:8" x14ac:dyDescent="0.25">
      <c r="A75" s="3" t="s">
        <v>184</v>
      </c>
      <c r="B75" s="3" t="s">
        <v>356</v>
      </c>
      <c r="C75" s="3"/>
      <c r="D75" s="3"/>
      <c r="E75" s="3"/>
      <c r="F75" s="3"/>
      <c r="G75" s="3"/>
      <c r="H75" s="3"/>
    </row>
    <row r="76" spans="1:8" x14ac:dyDescent="0.25">
      <c r="A76" s="3" t="s">
        <v>185</v>
      </c>
      <c r="B76" s="3" t="s">
        <v>351</v>
      </c>
      <c r="C76" s="3"/>
      <c r="D76" s="3"/>
      <c r="E76" s="3"/>
      <c r="F76" s="3"/>
      <c r="G76" s="3"/>
      <c r="H76" s="3"/>
    </row>
    <row r="77" spans="1:8" x14ac:dyDescent="0.25">
      <c r="A77" s="3" t="s">
        <v>186</v>
      </c>
      <c r="B77" s="3" t="s">
        <v>351</v>
      </c>
      <c r="C77" s="3"/>
      <c r="D77" s="3"/>
      <c r="E77" s="3"/>
      <c r="F77" s="3"/>
      <c r="G77" s="3"/>
      <c r="H77" s="3"/>
    </row>
    <row r="78" spans="1:8" x14ac:dyDescent="0.25">
      <c r="A78" s="3" t="s">
        <v>187</v>
      </c>
      <c r="B78" s="3" t="s">
        <v>351</v>
      </c>
      <c r="C78" s="3"/>
      <c r="D78" s="3"/>
      <c r="E78" s="3"/>
      <c r="F78" s="3"/>
      <c r="G78" s="3"/>
      <c r="H78" s="3"/>
    </row>
    <row r="79" spans="1:8" x14ac:dyDescent="0.25">
      <c r="A79" s="3" t="s">
        <v>188</v>
      </c>
      <c r="B79" s="3" t="s">
        <v>351</v>
      </c>
      <c r="C79" s="3"/>
      <c r="D79" s="3"/>
      <c r="E79" s="3"/>
      <c r="F79" s="3"/>
      <c r="G79" s="3"/>
      <c r="H79" s="3"/>
    </row>
    <row r="80" spans="1:8" x14ac:dyDescent="0.25">
      <c r="A80" s="3" t="s">
        <v>189</v>
      </c>
      <c r="B80" s="3" t="s">
        <v>351</v>
      </c>
      <c r="C80" s="3"/>
      <c r="D80" s="3"/>
      <c r="E80" s="3"/>
      <c r="F80" s="3"/>
      <c r="G80" s="3"/>
      <c r="H80" s="3"/>
    </row>
    <row r="81" spans="1:8" x14ac:dyDescent="0.25">
      <c r="A81" s="3" t="s">
        <v>190</v>
      </c>
      <c r="B81" s="3" t="s">
        <v>351</v>
      </c>
      <c r="C81" s="3"/>
      <c r="D81" s="3"/>
      <c r="E81" s="3"/>
      <c r="F81" s="3"/>
      <c r="G81" s="3"/>
      <c r="H81" s="3"/>
    </row>
    <row r="82" spans="1:8" x14ac:dyDescent="0.25">
      <c r="A82" s="3" t="s">
        <v>191</v>
      </c>
      <c r="B82" s="3" t="s">
        <v>351</v>
      </c>
      <c r="C82" s="3"/>
      <c r="D82" s="3"/>
      <c r="E82" s="3"/>
      <c r="F82" s="3"/>
      <c r="G82" s="3"/>
      <c r="H82" s="3"/>
    </row>
    <row r="83" spans="1:8" x14ac:dyDescent="0.25">
      <c r="A83" s="3" t="s">
        <v>192</v>
      </c>
      <c r="B83" s="3" t="s">
        <v>357</v>
      </c>
      <c r="C83" s="3"/>
      <c r="D83" s="3"/>
      <c r="E83" s="3"/>
      <c r="F83" s="3"/>
      <c r="G83" s="3"/>
      <c r="H83" s="3"/>
    </row>
    <row r="84" spans="1:8" x14ac:dyDescent="0.25">
      <c r="A84" s="3" t="s">
        <v>194</v>
      </c>
      <c r="B84" s="3" t="s">
        <v>357</v>
      </c>
      <c r="C84" s="3"/>
      <c r="D84" s="3"/>
      <c r="E84" s="3"/>
      <c r="F84" s="3"/>
      <c r="G84" s="3"/>
      <c r="H84" s="3"/>
    </row>
    <row r="85" spans="1:8" x14ac:dyDescent="0.25">
      <c r="A85" s="3" t="s">
        <v>195</v>
      </c>
      <c r="B85" s="3" t="s">
        <v>357</v>
      </c>
      <c r="C85" s="3"/>
      <c r="D85" s="3"/>
      <c r="E85" s="3"/>
      <c r="F85" s="3"/>
      <c r="G85" s="3"/>
      <c r="H85" s="3"/>
    </row>
    <row r="86" spans="1:8" x14ac:dyDescent="0.25">
      <c r="A86" s="3" t="s">
        <v>196</v>
      </c>
      <c r="B86" s="3" t="s">
        <v>358</v>
      </c>
      <c r="C86" s="3"/>
      <c r="D86" s="3"/>
      <c r="E86" s="3"/>
      <c r="F86" s="3"/>
      <c r="G86" s="3"/>
      <c r="H86" s="3"/>
    </row>
    <row r="87" spans="1:8" x14ac:dyDescent="0.25">
      <c r="A87" s="3" t="s">
        <v>197</v>
      </c>
      <c r="B87" s="3" t="s">
        <v>358</v>
      </c>
      <c r="C87" s="3"/>
      <c r="D87" s="3"/>
      <c r="E87" s="3"/>
      <c r="F87" s="3"/>
      <c r="G87" s="3"/>
      <c r="H87" s="3"/>
    </row>
    <row r="88" spans="1:8" x14ac:dyDescent="0.25">
      <c r="A88" s="3" t="s">
        <v>199</v>
      </c>
      <c r="B88" s="3" t="s">
        <v>358</v>
      </c>
      <c r="C88" s="3"/>
      <c r="D88" s="3"/>
      <c r="E88" s="3"/>
      <c r="F88" s="3"/>
      <c r="G88" s="3"/>
      <c r="H88" s="3"/>
    </row>
    <row r="89" spans="1:8" x14ac:dyDescent="0.25">
      <c r="A89" s="3" t="s">
        <v>200</v>
      </c>
      <c r="B89" s="3" t="s">
        <v>359</v>
      </c>
      <c r="C89" s="3"/>
      <c r="D89" s="3"/>
      <c r="E89" s="3"/>
      <c r="F89" s="3"/>
      <c r="G89" s="3"/>
      <c r="H89" s="3"/>
    </row>
    <row r="90" spans="1:8" x14ac:dyDescent="0.25">
      <c r="A90" s="3" t="s">
        <v>201</v>
      </c>
      <c r="B90" s="3" t="s">
        <v>359</v>
      </c>
      <c r="C90" s="3"/>
      <c r="D90" s="3"/>
      <c r="E90" s="3"/>
      <c r="F90" s="3"/>
      <c r="G90" s="3"/>
      <c r="H90" s="3"/>
    </row>
    <row r="91" spans="1:8" x14ac:dyDescent="0.25">
      <c r="A91" s="3" t="s">
        <v>202</v>
      </c>
      <c r="B91" s="3" t="s">
        <v>359</v>
      </c>
      <c r="C91" s="3"/>
      <c r="D91" s="3"/>
      <c r="E91" s="3"/>
      <c r="F91" s="3"/>
      <c r="G91" s="3"/>
      <c r="H91" s="3"/>
    </row>
    <row r="92" spans="1:8" x14ac:dyDescent="0.25">
      <c r="A92" s="3" t="s">
        <v>203</v>
      </c>
      <c r="B92" s="3" t="s">
        <v>359</v>
      </c>
      <c r="C92" s="3"/>
      <c r="D92" s="3"/>
      <c r="E92" s="3"/>
      <c r="F92" s="3"/>
      <c r="G92" s="3"/>
      <c r="H92" s="3"/>
    </row>
    <row r="93" spans="1:8" x14ac:dyDescent="0.25">
      <c r="A93" s="3" t="s">
        <v>206</v>
      </c>
      <c r="B93" s="3" t="s">
        <v>359</v>
      </c>
      <c r="C93" s="3"/>
      <c r="D93" s="3"/>
      <c r="E93" s="3"/>
      <c r="F93" s="3"/>
      <c r="G93" s="3"/>
      <c r="H93" s="3"/>
    </row>
    <row r="94" spans="1:8" x14ac:dyDescent="0.25">
      <c r="A94" s="3" t="s">
        <v>207</v>
      </c>
      <c r="B94" s="3" t="s">
        <v>360</v>
      </c>
      <c r="C94" s="3"/>
      <c r="D94" s="3"/>
      <c r="E94" s="3"/>
      <c r="F94" s="3"/>
      <c r="G94" s="3"/>
      <c r="H94" s="3"/>
    </row>
    <row r="95" spans="1:8" x14ac:dyDescent="0.25">
      <c r="A95" s="3" t="s">
        <v>208</v>
      </c>
      <c r="B95" s="3" t="s">
        <v>361</v>
      </c>
      <c r="C95" s="3"/>
      <c r="D95" s="3"/>
      <c r="E95" s="3"/>
      <c r="F95" s="3"/>
      <c r="G95" s="3"/>
      <c r="H95" s="3"/>
    </row>
    <row r="96" spans="1:8" x14ac:dyDescent="0.25">
      <c r="A96" s="3" t="s">
        <v>210</v>
      </c>
      <c r="B96" s="3" t="s">
        <v>359</v>
      </c>
      <c r="C96" s="3"/>
      <c r="D96" s="3"/>
      <c r="E96" s="3"/>
      <c r="F96" s="3"/>
      <c r="G96" s="3"/>
      <c r="H96" s="3"/>
    </row>
    <row r="97" spans="1:8" x14ac:dyDescent="0.25">
      <c r="A97" s="3" t="s">
        <v>211</v>
      </c>
      <c r="B97" s="3" t="s">
        <v>362</v>
      </c>
      <c r="C97" s="3"/>
      <c r="D97" s="3"/>
      <c r="E97" s="3"/>
      <c r="F97" s="3"/>
      <c r="G97" s="3"/>
      <c r="H97" s="3"/>
    </row>
    <row r="98" spans="1:8" x14ac:dyDescent="0.25">
      <c r="A98" s="3" t="s">
        <v>213</v>
      </c>
      <c r="B98" s="3" t="s">
        <v>363</v>
      </c>
      <c r="C98" s="3"/>
      <c r="D98" s="3"/>
      <c r="E98" s="3"/>
      <c r="F98" s="3"/>
      <c r="G98" s="3"/>
      <c r="H98" s="3"/>
    </row>
    <row r="99" spans="1:8" x14ac:dyDescent="0.25">
      <c r="A99" s="3" t="s">
        <v>215</v>
      </c>
      <c r="B99" s="3" t="s">
        <v>364</v>
      </c>
      <c r="C99" s="3"/>
      <c r="D99" s="3"/>
      <c r="E99" s="3"/>
      <c r="F99" s="3"/>
      <c r="G99" s="3"/>
      <c r="H99" s="3"/>
    </row>
    <row r="100" spans="1:8" x14ac:dyDescent="0.25">
      <c r="A100" s="3" t="s">
        <v>216</v>
      </c>
      <c r="B100" s="3" t="s">
        <v>365</v>
      </c>
      <c r="C100" s="3"/>
      <c r="D100" s="3"/>
      <c r="E100" s="3"/>
      <c r="F100" s="3"/>
      <c r="G100" s="3"/>
      <c r="H100" s="3"/>
    </row>
    <row r="101" spans="1:8" x14ac:dyDescent="0.25">
      <c r="A101" s="3" t="s">
        <v>217</v>
      </c>
      <c r="B101" s="3" t="s">
        <v>366</v>
      </c>
      <c r="C101" s="3"/>
      <c r="D101" s="3"/>
      <c r="E101" s="3"/>
      <c r="F101" s="3"/>
      <c r="G101" s="3"/>
      <c r="H101" s="3"/>
    </row>
    <row r="102" spans="1:8" x14ac:dyDescent="0.25">
      <c r="A102" s="3" t="s">
        <v>218</v>
      </c>
      <c r="B102" s="3" t="s">
        <v>367</v>
      </c>
      <c r="C102" s="3"/>
      <c r="D102" s="3"/>
      <c r="E102" s="3"/>
      <c r="F102" s="3"/>
      <c r="G102" s="3"/>
      <c r="H102" s="3"/>
    </row>
    <row r="103" spans="1:8" x14ac:dyDescent="0.25">
      <c r="A103" s="3" t="s">
        <v>219</v>
      </c>
      <c r="B103" s="3" t="s">
        <v>368</v>
      </c>
      <c r="C103" s="3"/>
      <c r="D103" s="3"/>
      <c r="E103" s="3"/>
      <c r="F103" s="3"/>
      <c r="G103" s="3"/>
      <c r="H103" s="3"/>
    </row>
    <row r="104" spans="1:8" x14ac:dyDescent="0.25">
      <c r="A104" s="3" t="s">
        <v>220</v>
      </c>
      <c r="B104" s="3" t="s">
        <v>369</v>
      </c>
      <c r="C104" s="3"/>
      <c r="D104" s="3"/>
      <c r="E104" s="3"/>
      <c r="F104" s="3"/>
      <c r="G104" s="3"/>
      <c r="H104" s="3"/>
    </row>
    <row r="105" spans="1:8" x14ac:dyDescent="0.25">
      <c r="A105" s="3" t="s">
        <v>221</v>
      </c>
      <c r="B105" s="3" t="s">
        <v>370</v>
      </c>
      <c r="C105" s="3"/>
      <c r="D105" s="3"/>
      <c r="E105" s="3"/>
      <c r="F105" s="3"/>
      <c r="G105" s="3"/>
      <c r="H105" s="3"/>
    </row>
    <row r="106" spans="1:8" x14ac:dyDescent="0.25">
      <c r="A106" s="3" t="s">
        <v>222</v>
      </c>
      <c r="B106" s="3" t="s">
        <v>371</v>
      </c>
      <c r="C106" s="3"/>
      <c r="D106" s="3"/>
      <c r="E106" s="3"/>
      <c r="F106" s="3"/>
      <c r="G106" s="3"/>
      <c r="H106" s="3"/>
    </row>
    <row r="107" spans="1:8" x14ac:dyDescent="0.25">
      <c r="A107" s="3" t="s">
        <v>223</v>
      </c>
      <c r="B107" s="3" t="s">
        <v>372</v>
      </c>
      <c r="C107" s="3"/>
      <c r="D107" s="3"/>
      <c r="E107" s="3"/>
      <c r="F107" s="3"/>
      <c r="G107" s="3"/>
      <c r="H107" s="3"/>
    </row>
    <row r="108" spans="1:8" x14ac:dyDescent="0.25">
      <c r="A108" s="3" t="s">
        <v>224</v>
      </c>
      <c r="B108" s="3" t="s">
        <v>373</v>
      </c>
      <c r="C108" s="3"/>
      <c r="D108" s="3"/>
      <c r="E108" s="3"/>
      <c r="F108" s="3"/>
      <c r="G108" s="3"/>
      <c r="H108" s="3"/>
    </row>
    <row r="109" spans="1:8" x14ac:dyDescent="0.25">
      <c r="A109" s="3" t="s">
        <v>225</v>
      </c>
      <c r="B109" s="3" t="s">
        <v>374</v>
      </c>
      <c r="C109" s="3"/>
      <c r="D109" s="3"/>
      <c r="E109" s="3"/>
      <c r="F109" s="3"/>
      <c r="G109" s="3"/>
      <c r="H109" s="3"/>
    </row>
    <row r="110" spans="1:8" x14ac:dyDescent="0.25">
      <c r="A110" s="3" t="s">
        <v>226</v>
      </c>
      <c r="B110" s="3" t="s">
        <v>375</v>
      </c>
      <c r="C110" s="3"/>
      <c r="D110" s="3"/>
      <c r="E110" s="3"/>
      <c r="F110" s="3"/>
      <c r="G110" s="3"/>
      <c r="H110" s="3"/>
    </row>
    <row r="111" spans="1:8" x14ac:dyDescent="0.25">
      <c r="A111" s="3" t="s">
        <v>227</v>
      </c>
      <c r="B111" s="3" t="s">
        <v>376</v>
      </c>
      <c r="C111" s="3"/>
      <c r="D111" s="3"/>
      <c r="E111" s="3"/>
      <c r="F111" s="3"/>
      <c r="G111" s="3"/>
      <c r="H111" s="3"/>
    </row>
    <row r="112" spans="1:8" x14ac:dyDescent="0.25">
      <c r="A112" s="3" t="s">
        <v>228</v>
      </c>
      <c r="B112" s="3" t="s">
        <v>377</v>
      </c>
      <c r="C112" s="3"/>
      <c r="D112" s="3"/>
      <c r="E112" s="3"/>
      <c r="F112" s="3"/>
      <c r="G112" s="3"/>
      <c r="H112" s="3"/>
    </row>
    <row r="113" spans="1:8" x14ac:dyDescent="0.25">
      <c r="A113" s="3" t="s">
        <v>229</v>
      </c>
      <c r="B113" s="3" t="s">
        <v>378</v>
      </c>
      <c r="C113" s="3"/>
      <c r="D113" s="3"/>
      <c r="E113" s="3"/>
      <c r="F113" s="3"/>
      <c r="G113" s="3"/>
      <c r="H113" s="3"/>
    </row>
    <row r="114" spans="1:8" x14ac:dyDescent="0.25">
      <c r="A114" s="3" t="s">
        <v>230</v>
      </c>
      <c r="B114" s="3" t="s">
        <v>379</v>
      </c>
      <c r="C114" s="3"/>
      <c r="D114" s="3"/>
      <c r="E114" s="3"/>
      <c r="F114" s="3"/>
      <c r="G114" s="3"/>
      <c r="H114" s="3"/>
    </row>
    <row r="115" spans="1:8" x14ac:dyDescent="0.25">
      <c r="A115" s="3" t="s">
        <v>231</v>
      </c>
      <c r="B115" s="3" t="s">
        <v>380</v>
      </c>
      <c r="C115" s="3"/>
      <c r="D115" s="3"/>
      <c r="E115" s="3"/>
      <c r="F115" s="3"/>
      <c r="G115" s="3"/>
      <c r="H115" s="3"/>
    </row>
    <row r="116" spans="1:8" x14ac:dyDescent="0.25">
      <c r="A116" s="3" t="s">
        <v>232</v>
      </c>
      <c r="B116" s="3" t="s">
        <v>381</v>
      </c>
      <c r="C116" s="3"/>
      <c r="D116" s="3"/>
      <c r="E116" s="3"/>
      <c r="F116" s="3"/>
      <c r="G116" s="3"/>
      <c r="H116" s="3"/>
    </row>
    <row r="117" spans="1:8" x14ac:dyDescent="0.25">
      <c r="A117" s="3" t="s">
        <v>233</v>
      </c>
      <c r="B117" s="3" t="s">
        <v>381</v>
      </c>
      <c r="C117" s="3"/>
      <c r="D117" s="3"/>
      <c r="E117" s="3"/>
      <c r="F117" s="3"/>
      <c r="G117" s="3"/>
      <c r="H117" s="3"/>
    </row>
    <row r="118" spans="1:8" x14ac:dyDescent="0.25">
      <c r="A118" s="3" t="s">
        <v>234</v>
      </c>
      <c r="B118" s="3" t="s">
        <v>381</v>
      </c>
      <c r="C118" s="3"/>
      <c r="D118" s="3"/>
      <c r="E118" s="3"/>
      <c r="F118" s="3"/>
      <c r="G118" s="3"/>
      <c r="H118" s="3"/>
    </row>
    <row r="119" spans="1:8" x14ac:dyDescent="0.25">
      <c r="A119" s="3" t="s">
        <v>235</v>
      </c>
      <c r="B119" s="3" t="s">
        <v>381</v>
      </c>
      <c r="C119" s="3"/>
      <c r="D119" s="3"/>
      <c r="E119" s="3"/>
      <c r="F119" s="3"/>
      <c r="G119" s="3"/>
      <c r="H119" s="3"/>
    </row>
    <row r="120" spans="1:8" x14ac:dyDescent="0.25">
      <c r="A120" s="3" t="s">
        <v>236</v>
      </c>
      <c r="B120" s="3" t="s">
        <v>382</v>
      </c>
      <c r="C120" s="3"/>
      <c r="D120" s="3"/>
      <c r="E120" s="3"/>
      <c r="F120" s="3"/>
      <c r="G120" s="3"/>
      <c r="H120" s="3"/>
    </row>
    <row r="121" spans="1:8" x14ac:dyDescent="0.25">
      <c r="A121" s="3" t="s">
        <v>237</v>
      </c>
      <c r="B121" s="3" t="s">
        <v>382</v>
      </c>
      <c r="C121" s="3"/>
      <c r="D121" s="3"/>
      <c r="E121" s="3"/>
      <c r="F121" s="3"/>
      <c r="G121" s="3"/>
      <c r="H121" s="3"/>
    </row>
    <row r="122" spans="1:8" x14ac:dyDescent="0.25">
      <c r="A122" s="3" t="s">
        <v>239</v>
      </c>
      <c r="B122" s="3" t="s">
        <v>383</v>
      </c>
      <c r="C122" s="3"/>
      <c r="D122" s="3"/>
      <c r="E122" s="3"/>
      <c r="F122" s="3"/>
      <c r="G122" s="3"/>
      <c r="H122" s="3"/>
    </row>
    <row r="123" spans="1:8" x14ac:dyDescent="0.25">
      <c r="A123" s="3" t="s">
        <v>240</v>
      </c>
      <c r="B123" s="3" t="s">
        <v>384</v>
      </c>
      <c r="C123" s="3"/>
      <c r="D123" s="3"/>
      <c r="E123" s="3"/>
      <c r="F123" s="3"/>
      <c r="G123" s="3"/>
      <c r="H123" s="3"/>
    </row>
    <row r="124" spans="1:8" x14ac:dyDescent="0.25">
      <c r="A124" s="3" t="s">
        <v>241</v>
      </c>
      <c r="B124" s="3" t="s">
        <v>385</v>
      </c>
      <c r="C124" s="3"/>
      <c r="D124" s="3"/>
      <c r="E124" s="3"/>
      <c r="F124" s="3"/>
      <c r="G124" s="3"/>
      <c r="H124" s="3"/>
    </row>
    <row r="125" spans="1:8" x14ac:dyDescent="0.25">
      <c r="A125" s="3" t="s">
        <v>242</v>
      </c>
      <c r="B125" s="3" t="s">
        <v>386</v>
      </c>
      <c r="C125" s="3"/>
      <c r="D125" s="3"/>
      <c r="E125" s="3"/>
      <c r="F125" s="3"/>
      <c r="G125" s="3"/>
      <c r="H125" s="3"/>
    </row>
    <row r="126" spans="1:8" x14ac:dyDescent="0.25">
      <c r="A126" s="3" t="s">
        <v>243</v>
      </c>
      <c r="B126" s="3" t="s">
        <v>387</v>
      </c>
      <c r="C126" s="3"/>
      <c r="D126" s="3"/>
      <c r="E126" s="3"/>
      <c r="F126" s="3"/>
      <c r="G126" s="3"/>
      <c r="H126" s="3"/>
    </row>
    <row r="127" spans="1:8" x14ac:dyDescent="0.25">
      <c r="A127" s="3" t="s">
        <v>244</v>
      </c>
      <c r="B127" s="3" t="s">
        <v>388</v>
      </c>
      <c r="C127" s="3"/>
      <c r="D127" s="3"/>
      <c r="E127" s="3"/>
      <c r="F127" s="3"/>
      <c r="G127" s="3"/>
      <c r="H127" s="3"/>
    </row>
    <row r="128" spans="1:8" x14ac:dyDescent="0.25">
      <c r="A128" s="3" t="s">
        <v>245</v>
      </c>
      <c r="B128" s="3" t="s">
        <v>389</v>
      </c>
      <c r="C128" s="3"/>
      <c r="D128" s="3"/>
      <c r="E128" s="3"/>
      <c r="F128" s="3"/>
      <c r="G128" s="3"/>
      <c r="H128" s="3"/>
    </row>
    <row r="129" spans="1:8" x14ac:dyDescent="0.25">
      <c r="A129" s="3" t="s">
        <v>246</v>
      </c>
      <c r="B129" s="3" t="s">
        <v>390</v>
      </c>
      <c r="C129" s="3"/>
      <c r="D129" s="3"/>
      <c r="E129" s="3"/>
      <c r="F129" s="3"/>
      <c r="G129" s="3"/>
      <c r="H129" s="3"/>
    </row>
    <row r="130" spans="1:8" x14ac:dyDescent="0.25">
      <c r="A130" s="3" t="s">
        <v>247</v>
      </c>
      <c r="B130" s="3" t="s">
        <v>391</v>
      </c>
      <c r="C130" s="3"/>
      <c r="D130" s="3"/>
      <c r="E130" s="3"/>
      <c r="F130" s="3"/>
      <c r="G130" s="3"/>
      <c r="H130" s="3"/>
    </row>
    <row r="131" spans="1:8" x14ac:dyDescent="0.25">
      <c r="A131" s="3" t="s">
        <v>248</v>
      </c>
      <c r="B131" s="3" t="s">
        <v>392</v>
      </c>
      <c r="C131" s="3"/>
      <c r="D131" s="3"/>
      <c r="E131" s="3"/>
      <c r="F131" s="3"/>
      <c r="G131" s="3"/>
      <c r="H131" s="3"/>
    </row>
    <row r="132" spans="1:8" x14ac:dyDescent="0.25">
      <c r="A132" s="3" t="s">
        <v>249</v>
      </c>
      <c r="B132" s="3" t="s">
        <v>393</v>
      </c>
      <c r="C132" s="3"/>
      <c r="D132" s="3"/>
      <c r="E132" s="3"/>
      <c r="F132" s="3"/>
      <c r="G132" s="3"/>
      <c r="H132" s="3"/>
    </row>
    <row r="133" spans="1:8" x14ac:dyDescent="0.25">
      <c r="A133" s="3" t="s">
        <v>250</v>
      </c>
      <c r="B133" s="3" t="s">
        <v>394</v>
      </c>
      <c r="C133" s="3"/>
      <c r="D133" s="3"/>
      <c r="E133" s="3"/>
      <c r="F133" s="3"/>
      <c r="G133" s="3"/>
      <c r="H133" s="3"/>
    </row>
    <row r="134" spans="1:8" x14ac:dyDescent="0.25">
      <c r="A134" s="3" t="s">
        <v>251</v>
      </c>
      <c r="B134" s="3" t="s">
        <v>395</v>
      </c>
      <c r="C134" s="3"/>
      <c r="D134" s="3"/>
      <c r="E134" s="3"/>
      <c r="F134" s="3"/>
      <c r="G134" s="3"/>
      <c r="H134" s="3"/>
    </row>
    <row r="135" spans="1:8" x14ac:dyDescent="0.25">
      <c r="A135" s="3" t="s">
        <v>252</v>
      </c>
      <c r="B135" s="3" t="s">
        <v>396</v>
      </c>
      <c r="C135" s="3"/>
      <c r="D135" s="3"/>
      <c r="E135" s="3"/>
      <c r="F135" s="3"/>
      <c r="G135" s="3"/>
      <c r="H135" s="3"/>
    </row>
    <row r="136" spans="1:8" x14ac:dyDescent="0.25">
      <c r="A136" s="3" t="s">
        <v>253</v>
      </c>
      <c r="B136" s="3" t="s">
        <v>397</v>
      </c>
      <c r="C136" s="3"/>
      <c r="D136" s="3"/>
      <c r="E136" s="3"/>
      <c r="F136" s="3"/>
      <c r="G136" s="3"/>
      <c r="H136" s="3"/>
    </row>
    <row r="137" spans="1:8" x14ac:dyDescent="0.25">
      <c r="A137" s="3" t="s">
        <v>254</v>
      </c>
      <c r="B137" s="3" t="s">
        <v>398</v>
      </c>
      <c r="C137" s="3"/>
      <c r="D137" s="3"/>
      <c r="E137" s="3"/>
      <c r="F137" s="3"/>
      <c r="G137" s="3"/>
      <c r="H137" s="3"/>
    </row>
    <row r="138" spans="1:8" x14ac:dyDescent="0.25">
      <c r="A138" s="3" t="s">
        <v>255</v>
      </c>
      <c r="B138" s="3" t="s">
        <v>399</v>
      </c>
      <c r="C138" s="3"/>
      <c r="D138" s="3"/>
      <c r="E138" s="3"/>
      <c r="F138" s="3"/>
      <c r="G138" s="3"/>
      <c r="H138" s="3"/>
    </row>
    <row r="139" spans="1:8" x14ac:dyDescent="0.25">
      <c r="A139" s="3" t="s">
        <v>256</v>
      </c>
      <c r="B139" s="3" t="s">
        <v>400</v>
      </c>
      <c r="C139" s="3"/>
      <c r="D139" s="3"/>
      <c r="E139" s="3"/>
      <c r="F139" s="3"/>
      <c r="G139" s="3"/>
      <c r="H139" s="3"/>
    </row>
    <row r="140" spans="1:8" x14ac:dyDescent="0.25">
      <c r="A140" s="3" t="s">
        <v>257</v>
      </c>
      <c r="B140" s="3" t="s">
        <v>401</v>
      </c>
      <c r="C140" s="3"/>
      <c r="D140" s="3"/>
      <c r="E140" s="3"/>
      <c r="F140" s="3"/>
      <c r="G140" s="3"/>
      <c r="H140" s="3"/>
    </row>
    <row r="141" spans="1:8" x14ac:dyDescent="0.25">
      <c r="A141" s="3" t="s">
        <v>258</v>
      </c>
      <c r="B141" s="3" t="s">
        <v>402</v>
      </c>
      <c r="C141" s="3"/>
      <c r="D141" s="3"/>
      <c r="E141" s="3"/>
      <c r="F141" s="3"/>
      <c r="G141" s="3"/>
      <c r="H141" s="3"/>
    </row>
    <row r="142" spans="1:8" x14ac:dyDescent="0.25">
      <c r="A142" s="3" t="s">
        <v>259</v>
      </c>
      <c r="B142" s="3" t="s">
        <v>403</v>
      </c>
      <c r="C142" s="3"/>
      <c r="D142" s="3"/>
      <c r="E142" s="3"/>
      <c r="F142" s="3"/>
      <c r="G142" s="3"/>
      <c r="H142" s="3"/>
    </row>
    <row r="143" spans="1:8" x14ac:dyDescent="0.25">
      <c r="A143" s="3" t="s">
        <v>260</v>
      </c>
      <c r="B143" s="3" t="s">
        <v>404</v>
      </c>
      <c r="C143" s="3"/>
      <c r="D143" s="3"/>
      <c r="E143" s="3"/>
      <c r="F143" s="3"/>
      <c r="G143" s="3"/>
      <c r="H143" s="3"/>
    </row>
    <row r="144" spans="1:8" x14ac:dyDescent="0.25">
      <c r="A144" s="3" t="s">
        <v>261</v>
      </c>
      <c r="B144" s="3" t="s">
        <v>404</v>
      </c>
      <c r="C144" s="3"/>
      <c r="D144" s="3"/>
      <c r="E144" s="3"/>
      <c r="F144" s="3"/>
      <c r="G144" s="3"/>
      <c r="H144" s="3"/>
    </row>
    <row r="145" spans="1:8" x14ac:dyDescent="0.25">
      <c r="A145" s="3" t="s">
        <v>262</v>
      </c>
      <c r="B145" s="3" t="s">
        <v>402</v>
      </c>
      <c r="C145" s="3"/>
      <c r="D145" s="3"/>
      <c r="E145" s="3"/>
      <c r="F145" s="3"/>
      <c r="G145" s="3"/>
      <c r="H145" s="3"/>
    </row>
    <row r="146" spans="1:8" x14ac:dyDescent="0.25">
      <c r="A146" s="3" t="s">
        <v>263</v>
      </c>
      <c r="B146" s="3" t="s">
        <v>405</v>
      </c>
      <c r="C146" s="3"/>
      <c r="D146" s="3"/>
      <c r="E146" s="3"/>
      <c r="F146" s="3"/>
      <c r="G146" s="3"/>
      <c r="H146" s="3"/>
    </row>
    <row r="147" spans="1:8" x14ac:dyDescent="0.25">
      <c r="A147" s="3" t="s">
        <v>264</v>
      </c>
      <c r="B147" s="3" t="s">
        <v>405</v>
      </c>
      <c r="C147" s="3"/>
      <c r="D147" s="3"/>
      <c r="E147" s="3"/>
      <c r="F147" s="3"/>
      <c r="G147" s="3"/>
      <c r="H147" s="3"/>
    </row>
    <row r="148" spans="1:8" x14ac:dyDescent="0.25">
      <c r="A148" s="3" t="s">
        <v>265</v>
      </c>
      <c r="B148" s="3" t="s">
        <v>405</v>
      </c>
      <c r="C148" s="3"/>
      <c r="D148" s="3"/>
      <c r="E148" s="3"/>
      <c r="F148" s="3"/>
      <c r="G148" s="3"/>
      <c r="H148" s="3"/>
    </row>
    <row r="149" spans="1:8" x14ac:dyDescent="0.25">
      <c r="A149" s="3" t="s">
        <v>266</v>
      </c>
      <c r="B149" s="3" t="s">
        <v>406</v>
      </c>
      <c r="C149" s="3"/>
      <c r="D149" s="3"/>
      <c r="E149" s="3"/>
      <c r="F149" s="3"/>
      <c r="G149" s="3"/>
      <c r="H149" s="3"/>
    </row>
    <row r="150" spans="1:8" x14ac:dyDescent="0.25">
      <c r="A150" s="3" t="s">
        <v>267</v>
      </c>
      <c r="B150" s="3" t="s">
        <v>407</v>
      </c>
      <c r="C150" s="3"/>
      <c r="D150" s="3"/>
      <c r="E150" s="3"/>
      <c r="F150" s="3"/>
      <c r="G150" s="3"/>
      <c r="H150" s="3"/>
    </row>
    <row r="151" spans="1:8" x14ac:dyDescent="0.25">
      <c r="A151" s="3" t="s">
        <v>268</v>
      </c>
      <c r="B151" s="3" t="s">
        <v>408</v>
      </c>
      <c r="C151" s="3"/>
      <c r="D151" s="3"/>
      <c r="E151" s="3"/>
      <c r="F151" s="3"/>
      <c r="G151" s="3"/>
      <c r="H151" s="3"/>
    </row>
    <row r="152" spans="1:8" x14ac:dyDescent="0.25">
      <c r="A152" s="3" t="s">
        <v>269</v>
      </c>
      <c r="B152" s="3" t="s">
        <v>409</v>
      </c>
      <c r="C152" s="3"/>
      <c r="D152" s="3"/>
      <c r="E152" s="3"/>
      <c r="F152" s="3"/>
      <c r="G152" s="3"/>
      <c r="H152" s="3"/>
    </row>
    <row r="153" spans="1:8" x14ac:dyDescent="0.25">
      <c r="A153" s="3" t="s">
        <v>270</v>
      </c>
      <c r="B153" s="3" t="s">
        <v>410</v>
      </c>
      <c r="C153" s="3"/>
      <c r="D153" s="3"/>
      <c r="E153" s="3"/>
      <c r="F153" s="3"/>
      <c r="G153" s="3"/>
      <c r="H153" s="3"/>
    </row>
    <row r="154" spans="1:8" x14ac:dyDescent="0.25">
      <c r="A154" s="3" t="s">
        <v>271</v>
      </c>
      <c r="B154" s="3" t="s">
        <v>410</v>
      </c>
      <c r="C154" s="3"/>
      <c r="D154" s="3"/>
      <c r="E154" s="3"/>
      <c r="F154" s="3"/>
      <c r="G154" s="3"/>
      <c r="H154" s="3"/>
    </row>
    <row r="155" spans="1:8" x14ac:dyDescent="0.25">
      <c r="A155" s="3" t="s">
        <v>272</v>
      </c>
      <c r="B155" s="3" t="s">
        <v>410</v>
      </c>
      <c r="C155" s="3"/>
      <c r="D155" s="3"/>
      <c r="E155" s="3"/>
      <c r="F155" s="3"/>
      <c r="G155" s="3"/>
      <c r="H155" s="3"/>
    </row>
    <row r="156" spans="1:8" x14ac:dyDescent="0.25">
      <c r="A156" s="3" t="s">
        <v>273</v>
      </c>
      <c r="B156" s="3" t="s">
        <v>411</v>
      </c>
      <c r="C156" s="3"/>
      <c r="D156" s="3"/>
      <c r="E156" s="3"/>
      <c r="F156" s="3"/>
      <c r="G156" s="3"/>
      <c r="H156" s="3"/>
    </row>
    <row r="157" spans="1:8" x14ac:dyDescent="0.25">
      <c r="A157" s="3" t="s">
        <v>274</v>
      </c>
      <c r="B157" s="3" t="s">
        <v>411</v>
      </c>
      <c r="C157" s="3"/>
      <c r="D157" s="3"/>
      <c r="E157" s="3"/>
      <c r="F157" s="3"/>
      <c r="G157" s="3"/>
      <c r="H157" s="3"/>
    </row>
    <row r="158" spans="1:8" x14ac:dyDescent="0.25">
      <c r="A158" s="3" t="s">
        <v>275</v>
      </c>
      <c r="B158" s="3" t="s">
        <v>411</v>
      </c>
      <c r="C158" s="3"/>
      <c r="D158" s="3"/>
      <c r="E158" s="3"/>
      <c r="F158" s="3"/>
      <c r="G158" s="3"/>
      <c r="H158" s="3"/>
    </row>
    <row r="159" spans="1:8" x14ac:dyDescent="0.25">
      <c r="A159" s="3" t="s">
        <v>276</v>
      </c>
      <c r="B159" s="3" t="s">
        <v>412</v>
      </c>
      <c r="C159" s="3"/>
      <c r="D159" s="3"/>
      <c r="E159" s="3"/>
      <c r="F159" s="3"/>
      <c r="G159" s="3"/>
      <c r="H159" s="3"/>
    </row>
    <row r="160" spans="1:8" x14ac:dyDescent="0.25">
      <c r="A160" s="3" t="s">
        <v>277</v>
      </c>
      <c r="B160" s="3" t="s">
        <v>412</v>
      </c>
      <c r="C160" s="3"/>
      <c r="D160" s="3"/>
      <c r="E160" s="3"/>
      <c r="F160" s="3"/>
      <c r="G160" s="3"/>
      <c r="H160" s="3"/>
    </row>
    <row r="161" spans="1:8" x14ac:dyDescent="0.25">
      <c r="A161" s="3" t="s">
        <v>278</v>
      </c>
      <c r="B161" s="3" t="s">
        <v>412</v>
      </c>
      <c r="C161" s="3"/>
      <c r="D161" s="3"/>
      <c r="E161" s="3"/>
      <c r="F161" s="3"/>
      <c r="G161" s="3"/>
      <c r="H161" s="3"/>
    </row>
    <row r="162" spans="1:8" x14ac:dyDescent="0.25">
      <c r="A162" s="3" t="s">
        <v>279</v>
      </c>
      <c r="B162" s="3" t="s">
        <v>413</v>
      </c>
      <c r="C162" s="3"/>
      <c r="D162" s="3"/>
      <c r="E162" s="3"/>
      <c r="F162" s="3"/>
      <c r="G162" s="3"/>
      <c r="H162" s="3"/>
    </row>
    <row r="163" spans="1:8" x14ac:dyDescent="0.25">
      <c r="A163" s="3" t="s">
        <v>280</v>
      </c>
      <c r="B163" s="3" t="s">
        <v>414</v>
      </c>
      <c r="C163" s="3"/>
      <c r="D163" s="3"/>
      <c r="E163" s="3"/>
      <c r="F163" s="3"/>
      <c r="G163" s="3"/>
      <c r="H163" s="3"/>
    </row>
    <row r="164" spans="1:8" x14ac:dyDescent="0.25">
      <c r="A164" s="3" t="s">
        <v>281</v>
      </c>
      <c r="B164" s="3" t="s">
        <v>414</v>
      </c>
      <c r="C164" s="3"/>
      <c r="D164" s="3"/>
      <c r="E164" s="3"/>
      <c r="F164" s="3"/>
      <c r="G164" s="3"/>
      <c r="H164" s="3"/>
    </row>
    <row r="165" spans="1:8" x14ac:dyDescent="0.25">
      <c r="A165" s="3" t="s">
        <v>282</v>
      </c>
      <c r="B165" s="3" t="s">
        <v>414</v>
      </c>
      <c r="C165" s="3"/>
      <c r="D165" s="3"/>
      <c r="E165" s="3"/>
      <c r="F165" s="3"/>
      <c r="G165" s="3"/>
      <c r="H165" s="3"/>
    </row>
    <row r="166" spans="1:8" x14ac:dyDescent="0.25">
      <c r="A166" s="3" t="s">
        <v>283</v>
      </c>
      <c r="B166" s="3" t="s">
        <v>415</v>
      </c>
      <c r="C166" s="3"/>
      <c r="D166" s="3"/>
      <c r="E166" s="3"/>
      <c r="F166" s="3"/>
      <c r="G166" s="3"/>
      <c r="H166" s="3"/>
    </row>
    <row r="167" spans="1:8" x14ac:dyDescent="0.25">
      <c r="A167" s="3" t="s">
        <v>284</v>
      </c>
      <c r="B167" s="3" t="s">
        <v>415</v>
      </c>
      <c r="C167" s="3"/>
      <c r="D167" s="3"/>
      <c r="E167" s="3"/>
      <c r="F167" s="3"/>
      <c r="G167" s="3"/>
      <c r="H167" s="3"/>
    </row>
    <row r="168" spans="1:8" x14ac:dyDescent="0.25">
      <c r="A168" s="3" t="s">
        <v>285</v>
      </c>
      <c r="B168" s="3" t="s">
        <v>415</v>
      </c>
      <c r="C168" s="3"/>
      <c r="D168" s="3"/>
      <c r="E168" s="3"/>
      <c r="F168" s="3"/>
      <c r="G168" s="3"/>
      <c r="H168" s="3"/>
    </row>
    <row r="169" spans="1:8" x14ac:dyDescent="0.25">
      <c r="A169" s="3" t="s">
        <v>286</v>
      </c>
      <c r="B169" s="3" t="s">
        <v>343</v>
      </c>
      <c r="C169" s="3"/>
      <c r="D169" s="3"/>
      <c r="E169" s="3"/>
      <c r="F169" s="3"/>
      <c r="G169" s="3"/>
      <c r="H169" s="3"/>
    </row>
    <row r="170" spans="1:8" x14ac:dyDescent="0.25">
      <c r="A170" s="3" t="s">
        <v>287</v>
      </c>
      <c r="B170" s="3" t="s">
        <v>416</v>
      </c>
      <c r="C170" s="3"/>
      <c r="D170" s="3"/>
      <c r="E170" s="3"/>
      <c r="F170" s="3"/>
      <c r="G170" s="3"/>
      <c r="H170" s="3"/>
    </row>
    <row r="171" spans="1:8" x14ac:dyDescent="0.25">
      <c r="A171" s="3" t="s">
        <v>289</v>
      </c>
      <c r="B171" s="3" t="s">
        <v>343</v>
      </c>
      <c r="C171" s="3"/>
      <c r="D171" s="3"/>
      <c r="E171" s="3"/>
      <c r="F171" s="3"/>
      <c r="G171" s="3"/>
      <c r="H171" s="3"/>
    </row>
    <row r="172" spans="1:8" x14ac:dyDescent="0.25">
      <c r="A172" s="3" t="s">
        <v>290</v>
      </c>
      <c r="B172" s="3" t="s">
        <v>343</v>
      </c>
      <c r="C172" s="3"/>
      <c r="D172" s="3"/>
      <c r="E172" s="3"/>
      <c r="F172" s="3"/>
      <c r="G172" s="3"/>
      <c r="H172" s="3"/>
    </row>
    <row r="173" spans="1:8" x14ac:dyDescent="0.25">
      <c r="A173" s="3" t="s">
        <v>291</v>
      </c>
      <c r="B173" s="3" t="s">
        <v>417</v>
      </c>
      <c r="C173" s="3"/>
      <c r="D173" s="3"/>
      <c r="E173" s="3"/>
      <c r="F173" s="3"/>
      <c r="G173" s="3"/>
      <c r="H173" s="3"/>
    </row>
    <row r="174" spans="1:8" x14ac:dyDescent="0.25">
      <c r="A174" s="3" t="s">
        <v>292</v>
      </c>
      <c r="B174" s="3" t="s">
        <v>417</v>
      </c>
      <c r="C174" s="3"/>
      <c r="D174" s="3"/>
      <c r="E174" s="3"/>
      <c r="F174" s="3"/>
      <c r="G174" s="3"/>
      <c r="H174" s="3"/>
    </row>
    <row r="175" spans="1:8" x14ac:dyDescent="0.25">
      <c r="A175" s="3" t="s">
        <v>293</v>
      </c>
      <c r="B175" s="3" t="s">
        <v>417</v>
      </c>
      <c r="C175" s="3"/>
      <c r="D175" s="3"/>
      <c r="E175" s="3"/>
      <c r="F175" s="3"/>
      <c r="G175" s="3"/>
      <c r="H175" s="3"/>
    </row>
    <row r="176" spans="1:8" x14ac:dyDescent="0.25">
      <c r="A176" s="3" t="s">
        <v>294</v>
      </c>
      <c r="B176" s="3" t="s">
        <v>417</v>
      </c>
      <c r="C176" s="3"/>
      <c r="D176" s="3"/>
      <c r="E176" s="3"/>
      <c r="F176" s="3"/>
      <c r="G176" s="3"/>
      <c r="H176" s="3"/>
    </row>
    <row r="177" spans="1:8" x14ac:dyDescent="0.25">
      <c r="A177" s="3" t="s">
        <v>295</v>
      </c>
      <c r="B177" s="3" t="s">
        <v>418</v>
      </c>
      <c r="C177" s="3"/>
      <c r="D177" s="3"/>
      <c r="E177" s="3"/>
      <c r="F177" s="3"/>
      <c r="G177" s="3"/>
      <c r="H177" s="3"/>
    </row>
    <row r="178" spans="1:8" x14ac:dyDescent="0.25">
      <c r="A178" s="3" t="s">
        <v>296</v>
      </c>
      <c r="B178" s="3" t="s">
        <v>326</v>
      </c>
      <c r="C178" s="3"/>
      <c r="D178" s="3"/>
      <c r="E178" s="3"/>
      <c r="F178" s="3"/>
      <c r="G178" s="3"/>
      <c r="H178" s="3"/>
    </row>
    <row r="179" spans="1:8" x14ac:dyDescent="0.25">
      <c r="A179" s="3" t="s">
        <v>297</v>
      </c>
      <c r="B179" s="3" t="s">
        <v>419</v>
      </c>
      <c r="C179" s="3"/>
      <c r="D179" s="3"/>
      <c r="E179" s="3"/>
      <c r="F179" s="3"/>
      <c r="G179" s="3"/>
      <c r="H179" s="3"/>
    </row>
    <row r="180" spans="1:8" x14ac:dyDescent="0.25">
      <c r="A180" s="3" t="s">
        <v>300</v>
      </c>
      <c r="B180" s="3" t="s">
        <v>419</v>
      </c>
      <c r="C180" s="3"/>
      <c r="D180" s="3"/>
      <c r="E180" s="3"/>
      <c r="F180" s="3"/>
      <c r="G180" s="3"/>
      <c r="H180" s="3"/>
    </row>
    <row r="181" spans="1:8" x14ac:dyDescent="0.25">
      <c r="A181" s="3" t="s">
        <v>301</v>
      </c>
      <c r="B181" s="3" t="s">
        <v>420</v>
      </c>
      <c r="C181" s="3"/>
      <c r="D181" s="3"/>
      <c r="E181" s="3"/>
      <c r="F181" s="3"/>
      <c r="G181" s="3"/>
      <c r="H181" s="3"/>
    </row>
    <row r="182" spans="1:8" x14ac:dyDescent="0.25">
      <c r="A182" s="3" t="s">
        <v>302</v>
      </c>
      <c r="B182" s="3" t="s">
        <v>421</v>
      </c>
      <c r="C182" s="3"/>
      <c r="D182" s="3"/>
      <c r="E182" s="3"/>
      <c r="F182" s="3"/>
      <c r="G182" s="3"/>
      <c r="H182" s="3"/>
    </row>
    <row r="183" spans="1:8" x14ac:dyDescent="0.25">
      <c r="A183" s="3" t="s">
        <v>303</v>
      </c>
      <c r="B183" s="3" t="s">
        <v>422</v>
      </c>
      <c r="C183" s="3"/>
      <c r="D183" s="3"/>
      <c r="E183" s="3"/>
      <c r="F183" s="3"/>
      <c r="G183" s="3"/>
      <c r="H183" s="3"/>
    </row>
    <row r="184" spans="1:8" x14ac:dyDescent="0.25">
      <c r="A184" s="3" t="s">
        <v>306</v>
      </c>
      <c r="B184" s="3" t="s">
        <v>412</v>
      </c>
      <c r="C184" s="3"/>
      <c r="D184" s="3"/>
      <c r="E184" s="3"/>
      <c r="F184" s="3"/>
      <c r="G184" s="3"/>
      <c r="H184" s="3"/>
    </row>
    <row r="185" spans="1:8" x14ac:dyDescent="0.25">
      <c r="A185" s="3" t="s">
        <v>307</v>
      </c>
      <c r="B185" s="3" t="s">
        <v>423</v>
      </c>
      <c r="C185" s="3"/>
      <c r="D185" s="3"/>
      <c r="E185" s="3"/>
      <c r="F185" s="3"/>
      <c r="G185" s="3"/>
      <c r="H185" s="3"/>
    </row>
    <row r="186" spans="1:8" x14ac:dyDescent="0.25">
      <c r="A186" s="3" t="s">
        <v>308</v>
      </c>
      <c r="B186" s="3" t="s">
        <v>424</v>
      </c>
      <c r="C186" s="3"/>
      <c r="D186" s="3"/>
      <c r="E186" s="3"/>
      <c r="F186" s="3"/>
      <c r="G186" s="3"/>
      <c r="H186" s="3"/>
    </row>
    <row r="187" spans="1:8" x14ac:dyDescent="0.25">
      <c r="A187" s="3" t="s">
        <v>425</v>
      </c>
      <c r="B187" s="3" t="s">
        <v>424</v>
      </c>
      <c r="C187" s="3"/>
      <c r="D187" s="3"/>
      <c r="E187" s="3"/>
      <c r="F187" s="3"/>
      <c r="G187" s="3"/>
      <c r="H187" s="3"/>
    </row>
    <row r="188" spans="1:8" x14ac:dyDescent="0.25">
      <c r="A188" s="3" t="s">
        <v>309</v>
      </c>
      <c r="B188" s="3" t="s">
        <v>423</v>
      </c>
      <c r="C188" s="3"/>
      <c r="D188" s="3"/>
      <c r="E188" s="3"/>
      <c r="F188" s="3"/>
      <c r="G188" s="3"/>
      <c r="H188" s="3"/>
    </row>
    <row r="189" spans="1:8" x14ac:dyDescent="0.25">
      <c r="A189" s="3" t="s">
        <v>310</v>
      </c>
      <c r="B189" s="3" t="s">
        <v>423</v>
      </c>
      <c r="C189" s="3"/>
      <c r="D189" s="3"/>
      <c r="E189" s="3"/>
      <c r="F189" s="3"/>
      <c r="G189" s="3"/>
      <c r="H189" s="3"/>
    </row>
    <row r="190" spans="1:8" x14ac:dyDescent="0.25">
      <c r="A190" s="3" t="s">
        <v>311</v>
      </c>
      <c r="B190" s="3" t="s">
        <v>423</v>
      </c>
      <c r="C190" s="3"/>
      <c r="D190" s="3"/>
      <c r="E190" s="3"/>
      <c r="F190" s="3"/>
      <c r="G190" s="3"/>
      <c r="H190" s="3"/>
    </row>
    <row r="191" spans="1:8" x14ac:dyDescent="0.25">
      <c r="A191" s="3" t="s">
        <v>312</v>
      </c>
      <c r="B191" s="3" t="s">
        <v>423</v>
      </c>
      <c r="C191" s="3"/>
      <c r="D191" s="3"/>
      <c r="E191" s="3"/>
      <c r="F191" s="3"/>
      <c r="G191" s="3"/>
      <c r="H191" s="3"/>
    </row>
    <row r="192" spans="1:8" x14ac:dyDescent="0.25">
      <c r="A192" s="3" t="s">
        <v>313</v>
      </c>
      <c r="B192" s="3" t="s">
        <v>358</v>
      </c>
      <c r="C192" s="3"/>
      <c r="D192" s="3"/>
      <c r="E192" s="3"/>
      <c r="F192" s="3"/>
      <c r="G192" s="3"/>
      <c r="H192" s="3"/>
    </row>
    <row r="193" spans="1:8" x14ac:dyDescent="0.25">
      <c r="A193" s="3" t="s">
        <v>314</v>
      </c>
      <c r="B193" s="3" t="s">
        <v>326</v>
      </c>
      <c r="C193" s="3"/>
      <c r="D193" s="3"/>
      <c r="E193" s="3"/>
      <c r="F193" s="3"/>
      <c r="G193" s="3"/>
      <c r="H193" s="3"/>
    </row>
    <row r="194" spans="1:8" x14ac:dyDescent="0.25">
      <c r="A194" s="3" t="s">
        <v>315</v>
      </c>
      <c r="B194" s="3" t="s">
        <v>343</v>
      </c>
      <c r="C194" s="3"/>
      <c r="D194" s="3"/>
      <c r="E194" s="3"/>
      <c r="F194" s="3"/>
      <c r="G194" s="3"/>
      <c r="H194" s="3"/>
    </row>
    <row r="195" spans="1:8" x14ac:dyDescent="0.25">
      <c r="A195" s="3" t="s">
        <v>316</v>
      </c>
      <c r="B195" s="3" t="s">
        <v>343</v>
      </c>
      <c r="C195" s="3"/>
      <c r="D195" s="3"/>
      <c r="E195" s="3"/>
      <c r="F195" s="3"/>
      <c r="G195" s="3"/>
      <c r="H195" s="3"/>
    </row>
    <row r="196" spans="1:8" x14ac:dyDescent="0.25">
      <c r="A196" s="3" t="s">
        <v>317</v>
      </c>
      <c r="B196" s="3" t="s">
        <v>426</v>
      </c>
      <c r="C196" s="3"/>
      <c r="D196" s="3"/>
      <c r="E196" s="3"/>
      <c r="F196" s="3"/>
      <c r="G196" s="3"/>
      <c r="H196" s="3"/>
    </row>
    <row r="197" spans="1:8" x14ac:dyDescent="0.25">
      <c r="A197" s="3" t="s">
        <v>318</v>
      </c>
      <c r="B197" s="3" t="s">
        <v>427</v>
      </c>
      <c r="C197" s="3"/>
      <c r="D197" s="3"/>
      <c r="E197" s="3"/>
      <c r="F197" s="3"/>
      <c r="G197" s="3"/>
      <c r="H197" s="3"/>
    </row>
    <row r="198" spans="1:8" x14ac:dyDescent="0.25">
      <c r="A198" s="3" t="s">
        <v>319</v>
      </c>
      <c r="B198" s="3" t="s">
        <v>428</v>
      </c>
      <c r="C198" s="3"/>
      <c r="D198" s="3"/>
      <c r="E198" s="3"/>
      <c r="F198" s="3"/>
      <c r="G198" s="3"/>
      <c r="H19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Matrice</vt:lpstr>
      <vt:lpstr>Foglio1</vt:lpstr>
      <vt:lpstr>Foglio2</vt:lpstr>
      <vt:lpstr>Foglio3</vt:lpstr>
      <vt:lpstr>Foglio4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Bricca</dc:creator>
  <cp:lastModifiedBy>DAI Studio</cp:lastModifiedBy>
  <dcterms:created xsi:type="dcterms:W3CDTF">2025-03-11T10:38:50Z</dcterms:created>
  <dcterms:modified xsi:type="dcterms:W3CDTF">2025-08-05T15:18:03Z</dcterms:modified>
</cp:coreProperties>
</file>