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8"/>
  <workbookPr codeName="ThisWorkbook" defaultThemeVersion="124226"/>
  <mc:AlternateContent xmlns:mc="http://schemas.openxmlformats.org/markup-compatibility/2006">
    <mc:Choice Requires="x15">
      <x15ac:absPath xmlns:x15ac="http://schemas.microsoft.com/office/spreadsheetml/2010/11/ac" url="https://softserveinc.sharepoint.com/sites/UniversityJointProgram/Shared Documents/UJP - Program/Profiling Management/Practice Playground/Estimation Templates/"/>
    </mc:Choice>
  </mc:AlternateContent>
  <xr:revisionPtr revIDLastSave="0" documentId="8_{63B11697-CFFE-4921-909F-AED0C5534E6C}" xr6:coauthVersionLast="47" xr6:coauthVersionMax="47" xr10:uidLastSave="{00000000-0000-0000-0000-000000000000}"/>
  <bookViews>
    <workbookView xWindow="0" yWindow="500" windowWidth="28800" windowHeight="17500" xr2:uid="{00000000-000D-0000-FFFF-FFFF00000000}"/>
  </bookViews>
  <sheets>
    <sheet name="Development Efforts" sheetId="2" r:id="rId1"/>
    <sheet name="Total Efforts - Autocalculated" sheetId="9" r:id="rId2"/>
    <sheet name="Input Data" sheetId="1" r:id="rId3"/>
    <sheet name="Adjustment Factors" sheetId="11" r:id="rId4"/>
  </sheets>
  <externalReferences>
    <externalReference r:id="rId5"/>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99" i="2" l="1"/>
  <c r="P298" i="2"/>
  <c r="P293" i="2"/>
  <c r="P292" i="2"/>
  <c r="P291" i="2"/>
  <c r="P290" i="2"/>
  <c r="P289" i="2"/>
  <c r="P288" i="2"/>
  <c r="P287" i="2"/>
  <c r="P286" i="2"/>
  <c r="P285" i="2"/>
  <c r="P284" i="2"/>
  <c r="P283" i="2"/>
  <c r="P282" i="2"/>
  <c r="P281" i="2"/>
  <c r="P280" i="2"/>
  <c r="P277" i="2"/>
  <c r="P276" i="2"/>
  <c r="P275" i="2"/>
  <c r="P274" i="2"/>
  <c r="P271" i="2"/>
  <c r="P270" i="2"/>
  <c r="P269" i="2"/>
  <c r="P268" i="2"/>
  <c r="P267" i="2"/>
  <c r="P266" i="2"/>
  <c r="P265" i="2"/>
  <c r="P264" i="2"/>
  <c r="P263" i="2"/>
  <c r="P262" i="2"/>
  <c r="P259" i="2"/>
  <c r="P258" i="2"/>
  <c r="P257" i="2"/>
  <c r="P256" i="2"/>
  <c r="P255" i="2"/>
  <c r="P254" i="2"/>
  <c r="P253" i="2"/>
  <c r="P252" i="2"/>
  <c r="P251" i="2"/>
  <c r="P250" i="2"/>
  <c r="P249" i="2"/>
  <c r="P248" i="2"/>
  <c r="P247" i="2"/>
  <c r="P246" i="2"/>
  <c r="P245" i="2"/>
  <c r="P244" i="2"/>
  <c r="P243" i="2"/>
  <c r="P242" i="2"/>
  <c r="P241" i="2"/>
  <c r="P240" i="2"/>
  <c r="P239" i="2"/>
  <c r="P236" i="2"/>
  <c r="P235" i="2"/>
  <c r="P234" i="2"/>
  <c r="P233" i="2"/>
  <c r="P230" i="2"/>
  <c r="P229" i="2"/>
  <c r="P228" i="2"/>
  <c r="P227" i="2"/>
  <c r="P226" i="2"/>
  <c r="P225" i="2"/>
  <c r="P224" i="2"/>
  <c r="P223" i="2"/>
  <c r="P222" i="2"/>
  <c r="P221" i="2"/>
  <c r="P220" i="2"/>
  <c r="P219" i="2"/>
  <c r="P218" i="2"/>
  <c r="P217" i="2"/>
  <c r="P216" i="2"/>
  <c r="P215" i="2"/>
  <c r="P214" i="2"/>
  <c r="P213" i="2"/>
  <c r="P212" i="2"/>
  <c r="P211" i="2"/>
  <c r="P208" i="2"/>
  <c r="P207" i="2"/>
  <c r="P206" i="2"/>
  <c r="P205" i="2"/>
  <c r="P204" i="2"/>
  <c r="P203" i="2"/>
  <c r="P200" i="2"/>
  <c r="P199" i="2"/>
  <c r="P198" i="2"/>
  <c r="P197" i="2"/>
  <c r="P194" i="2"/>
  <c r="P193" i="2"/>
  <c r="P192" i="2"/>
  <c r="P191" i="2"/>
  <c r="P190" i="2"/>
  <c r="P189" i="2"/>
  <c r="P188" i="2"/>
  <c r="P187" i="2"/>
  <c r="P186" i="2"/>
  <c r="P185" i="2"/>
  <c r="P184" i="2"/>
  <c r="P183" i="2"/>
  <c r="P182" i="2"/>
  <c r="P181" i="2"/>
  <c r="P180" i="2"/>
  <c r="P179" i="2"/>
  <c r="P176" i="2"/>
  <c r="P175" i="2"/>
  <c r="P174" i="2"/>
  <c r="P173" i="2"/>
  <c r="P172" i="2"/>
  <c r="P171" i="2"/>
  <c r="P170" i="2"/>
  <c r="P169" i="2"/>
  <c r="P168" i="2"/>
  <c r="P167" i="2"/>
  <c r="P166" i="2"/>
  <c r="P165" i="2"/>
  <c r="P162" i="2"/>
  <c r="P161" i="2"/>
  <c r="P160" i="2"/>
  <c r="P159" i="2"/>
  <c r="P158" i="2"/>
  <c r="P157" i="2"/>
  <c r="P156" i="2"/>
  <c r="P155" i="2"/>
  <c r="P152" i="2"/>
  <c r="P151" i="2"/>
  <c r="P150" i="2"/>
  <c r="P149" i="2"/>
  <c r="P146" i="2"/>
  <c r="P145" i="2"/>
  <c r="P140" i="2"/>
  <c r="P141" i="2"/>
  <c r="P142" i="2"/>
  <c r="P139" i="2"/>
  <c r="P134" i="2"/>
  <c r="P135" i="2"/>
  <c r="P136" i="2"/>
  <c r="P132" i="2"/>
  <c r="P133" i="2"/>
  <c r="P128" i="2"/>
  <c r="P129" i="2"/>
  <c r="P130" i="2"/>
  <c r="P131" i="2"/>
  <c r="P124" i="2"/>
  <c r="P125" i="2"/>
  <c r="P126" i="2"/>
  <c r="P127" i="2"/>
  <c r="P122" i="2"/>
  <c r="P123" i="2"/>
  <c r="P121" i="2"/>
  <c r="P116" i="2"/>
  <c r="P117" i="2"/>
  <c r="P118" i="2"/>
  <c r="P112" i="2"/>
  <c r="P113" i="2"/>
  <c r="P114" i="2"/>
  <c r="P115" i="2"/>
  <c r="P109" i="2"/>
  <c r="P110" i="2"/>
  <c r="P111" i="2"/>
  <c r="P106" i="2"/>
  <c r="P107" i="2"/>
  <c r="P108" i="2"/>
  <c r="P105" i="2"/>
  <c r="P102" i="2"/>
  <c r="P100" i="2"/>
  <c r="P101" i="2"/>
  <c r="P98" i="2"/>
  <c r="P99" i="2"/>
  <c r="P97" i="2"/>
  <c r="P93" i="2"/>
  <c r="P94" i="2"/>
  <c r="P85" i="2"/>
  <c r="P86" i="2"/>
  <c r="P87" i="2"/>
  <c r="P88" i="2"/>
  <c r="P89" i="2"/>
  <c r="P90" i="2"/>
  <c r="P91" i="2"/>
  <c r="P92" i="2"/>
  <c r="P82" i="2"/>
  <c r="P83" i="2"/>
  <c r="P84" i="2"/>
  <c r="P80" i="2"/>
  <c r="P81" i="2"/>
  <c r="P77" i="2"/>
  <c r="P78" i="2"/>
  <c r="P79" i="2"/>
  <c r="P75" i="2"/>
  <c r="P76" i="2"/>
  <c r="P72" i="2"/>
  <c r="P73" i="2"/>
  <c r="P74" i="2"/>
  <c r="P71" i="2"/>
  <c r="P68" i="2"/>
  <c r="P62" i="2"/>
  <c r="P63" i="2"/>
  <c r="P64" i="2"/>
  <c r="P65" i="2"/>
  <c r="P66" i="2"/>
  <c r="P67" i="2"/>
  <c r="P61" i="2"/>
  <c r="P58" i="2"/>
  <c r="P55" i="2"/>
  <c r="P56" i="2"/>
  <c r="P57" i="2"/>
  <c r="P50" i="2"/>
  <c r="P51" i="2"/>
  <c r="P52" i="2"/>
  <c r="P53" i="2"/>
  <c r="P54" i="2"/>
  <c r="P49" i="2"/>
  <c r="P46" i="2"/>
  <c r="P42" i="2"/>
  <c r="P43" i="2"/>
  <c r="P44" i="2"/>
  <c r="P45" i="2"/>
  <c r="P37" i="2"/>
  <c r="P38" i="2"/>
  <c r="P39" i="2"/>
  <c r="P40" i="2"/>
  <c r="P41" i="2"/>
  <c r="P34" i="2"/>
  <c r="P35" i="2"/>
  <c r="P36" i="2"/>
  <c r="P31" i="2"/>
  <c r="P32" i="2"/>
  <c r="P33" i="2"/>
  <c r="P30" i="2"/>
  <c r="P29" i="2"/>
  <c r="P26" i="2"/>
  <c r="P10" i="2"/>
  <c r="P11" i="2"/>
  <c r="P12" i="2"/>
  <c r="P13" i="2"/>
  <c r="P9" i="2"/>
  <c r="P6" i="2"/>
  <c r="J6" i="2"/>
  <c r="K6" i="2" s="1"/>
  <c r="J5" i="2"/>
  <c r="K5" i="2" s="1"/>
  <c r="J4" i="2"/>
  <c r="K4" i="2" s="1"/>
  <c r="J3" i="2"/>
  <c r="K3" i="2" s="1"/>
  <c r="I6" i="2"/>
  <c r="I5" i="2"/>
  <c r="I4" i="2"/>
  <c r="I3" i="2"/>
  <c r="P17" i="2"/>
  <c r="P16" i="2"/>
  <c r="P15" i="2"/>
  <c r="P14" i="2"/>
  <c r="P5" i="2"/>
  <c r="P4" i="2"/>
  <c r="P3" i="2"/>
  <c r="P25" i="2"/>
  <c r="P24" i="2"/>
  <c r="P23" i="2"/>
  <c r="P22" i="2"/>
  <c r="P21" i="2"/>
  <c r="P20" i="2"/>
  <c r="P19" i="2"/>
  <c r="P18" i="2"/>
  <c r="R17" i="2"/>
  <c r="D28" i="11" a="1"/>
  <c r="D28" i="11" s="1"/>
  <c r="C28" i="11" a="1"/>
  <c r="C28" i="11" s="1"/>
  <c r="H295" i="2"/>
  <c r="G295" i="2"/>
  <c r="F295" i="2"/>
  <c r="J252" i="2"/>
  <c r="K252" i="2" s="1"/>
  <c r="I252" i="2"/>
  <c r="J194" i="2"/>
  <c r="K194" i="2" s="1"/>
  <c r="I194" i="2"/>
  <c r="J193" i="2"/>
  <c r="K193" i="2" s="1"/>
  <c r="I193" i="2"/>
  <c r="J94" i="2"/>
  <c r="K94" i="2" s="1"/>
  <c r="I94" i="2"/>
  <c r="J93" i="2"/>
  <c r="K93" i="2" s="1"/>
  <c r="I93" i="2"/>
  <c r="J46" i="2"/>
  <c r="K46" i="2" s="1"/>
  <c r="I46" i="2"/>
  <c r="J45" i="2"/>
  <c r="K45" i="2" s="1"/>
  <c r="I45" i="2"/>
  <c r="O3" i="2" l="1"/>
  <c r="N3" i="2"/>
  <c r="M3" i="2"/>
  <c r="L3" i="2"/>
  <c r="Q3" i="2" s="1"/>
  <c r="O4" i="2"/>
  <c r="N4" i="2"/>
  <c r="M4" i="2"/>
  <c r="L4" i="2"/>
  <c r="Q4" i="2" s="1"/>
  <c r="O5" i="2"/>
  <c r="N5" i="2"/>
  <c r="M5" i="2"/>
  <c r="L5" i="2"/>
  <c r="Q5" i="2" s="1"/>
  <c r="O6" i="2"/>
  <c r="N6" i="2"/>
  <c r="M6" i="2"/>
  <c r="L6" i="2"/>
  <c r="Q6" i="2" s="1"/>
  <c r="R293" i="2"/>
  <c r="R292" i="2"/>
  <c r="R291" i="2"/>
  <c r="R290" i="2"/>
  <c r="R289" i="2"/>
  <c r="R288" i="2"/>
  <c r="R287" i="2"/>
  <c r="R286" i="2"/>
  <c r="R285" i="2"/>
  <c r="R284" i="2"/>
  <c r="R283" i="2"/>
  <c r="R282" i="2"/>
  <c r="R281" i="2"/>
  <c r="R280" i="2"/>
  <c r="R277" i="2"/>
  <c r="R276" i="2"/>
  <c r="R275" i="2"/>
  <c r="R274" i="2"/>
  <c r="R271" i="2"/>
  <c r="R270" i="2"/>
  <c r="R269" i="2"/>
  <c r="R268" i="2"/>
  <c r="R267" i="2"/>
  <c r="R266" i="2"/>
  <c r="R265" i="2"/>
  <c r="R264" i="2"/>
  <c r="R263" i="2"/>
  <c r="R262" i="2"/>
  <c r="R259" i="2"/>
  <c r="R258" i="2"/>
  <c r="R257" i="2"/>
  <c r="R256" i="2"/>
  <c r="R255" i="2"/>
  <c r="R254" i="2"/>
  <c r="R253" i="2"/>
  <c r="R252" i="2"/>
  <c r="R251" i="2"/>
  <c r="R250" i="2"/>
  <c r="R249" i="2"/>
  <c r="R248" i="2"/>
  <c r="R247" i="2"/>
  <c r="R246" i="2"/>
  <c r="R245" i="2"/>
  <c r="R244" i="2"/>
  <c r="R243" i="2"/>
  <c r="R242" i="2"/>
  <c r="R241" i="2"/>
  <c r="R240" i="2"/>
  <c r="R239" i="2"/>
  <c r="R236" i="2"/>
  <c r="R235" i="2"/>
  <c r="R234" i="2"/>
  <c r="R233" i="2"/>
  <c r="R230" i="2"/>
  <c r="R229" i="2"/>
  <c r="R228" i="2"/>
  <c r="R227" i="2"/>
  <c r="R226" i="2"/>
  <c r="R225" i="2"/>
  <c r="R224" i="2"/>
  <c r="R223" i="2"/>
  <c r="R222" i="2"/>
  <c r="R221" i="2"/>
  <c r="R220" i="2"/>
  <c r="R219" i="2"/>
  <c r="R218" i="2"/>
  <c r="R217" i="2"/>
  <c r="R216" i="2"/>
  <c r="R215" i="2"/>
  <c r="R214" i="2"/>
  <c r="R213" i="2"/>
  <c r="R212" i="2"/>
  <c r="R211" i="2"/>
  <c r="R208" i="2"/>
  <c r="R207" i="2"/>
  <c r="R206" i="2"/>
  <c r="R205" i="2"/>
  <c r="R204" i="2"/>
  <c r="R203" i="2"/>
  <c r="R200" i="2"/>
  <c r="R199" i="2"/>
  <c r="R198" i="2"/>
  <c r="R197" i="2"/>
  <c r="R194" i="2"/>
  <c r="R193" i="2"/>
  <c r="R192" i="2"/>
  <c r="R191" i="2"/>
  <c r="R190" i="2"/>
  <c r="R189" i="2"/>
  <c r="R188" i="2"/>
  <c r="R187" i="2"/>
  <c r="R186" i="2"/>
  <c r="R185" i="2"/>
  <c r="R184" i="2"/>
  <c r="R183" i="2"/>
  <c r="R182" i="2"/>
  <c r="R181" i="2"/>
  <c r="R180" i="2"/>
  <c r="R179" i="2"/>
  <c r="R176" i="2"/>
  <c r="R175" i="2"/>
  <c r="R174" i="2"/>
  <c r="R173" i="2"/>
  <c r="R172" i="2"/>
  <c r="R171" i="2"/>
  <c r="R170" i="2"/>
  <c r="R169" i="2"/>
  <c r="R168" i="2"/>
  <c r="R167" i="2"/>
  <c r="R166" i="2"/>
  <c r="R165" i="2"/>
  <c r="R162" i="2"/>
  <c r="R161" i="2"/>
  <c r="R160" i="2"/>
  <c r="R159" i="2"/>
  <c r="R158" i="2"/>
  <c r="R157" i="2"/>
  <c r="R156" i="2"/>
  <c r="R155" i="2"/>
  <c r="R152" i="2"/>
  <c r="R151" i="2"/>
  <c r="R150" i="2"/>
  <c r="R149" i="2"/>
  <c r="R146" i="2"/>
  <c r="R145" i="2"/>
  <c r="R142" i="2"/>
  <c r="R141" i="2"/>
  <c r="R140" i="2"/>
  <c r="R139" i="2"/>
  <c r="R136" i="2"/>
  <c r="R135" i="2"/>
  <c r="R134" i="2"/>
  <c r="R133" i="2"/>
  <c r="R132" i="2"/>
  <c r="R131" i="2"/>
  <c r="R130" i="2"/>
  <c r="R129" i="2"/>
  <c r="R128" i="2"/>
  <c r="R127" i="2"/>
  <c r="R126" i="2"/>
  <c r="R125" i="2"/>
  <c r="R124" i="2"/>
  <c r="R123" i="2"/>
  <c r="R122" i="2"/>
  <c r="R121" i="2"/>
  <c r="R118" i="2"/>
  <c r="R117" i="2"/>
  <c r="R116" i="2"/>
  <c r="R115" i="2"/>
  <c r="R114" i="2"/>
  <c r="R113" i="2"/>
  <c r="R112" i="2"/>
  <c r="R111" i="2"/>
  <c r="R110" i="2"/>
  <c r="R109" i="2"/>
  <c r="R108" i="2"/>
  <c r="R107" i="2"/>
  <c r="R106" i="2"/>
  <c r="R105" i="2"/>
  <c r="R102" i="2"/>
  <c r="R101" i="2"/>
  <c r="R100" i="2"/>
  <c r="R99" i="2"/>
  <c r="R98" i="2"/>
  <c r="R97" i="2"/>
  <c r="R94" i="2"/>
  <c r="R93" i="2"/>
  <c r="R92" i="2"/>
  <c r="R91" i="2"/>
  <c r="R90" i="2"/>
  <c r="R89" i="2"/>
  <c r="R88" i="2"/>
  <c r="R87" i="2"/>
  <c r="R86" i="2"/>
  <c r="R85" i="2"/>
  <c r="R84" i="2"/>
  <c r="R83" i="2"/>
  <c r="R82" i="2"/>
  <c r="R81" i="2"/>
  <c r="R80" i="2"/>
  <c r="R79" i="2"/>
  <c r="R78" i="2"/>
  <c r="R77" i="2"/>
  <c r="R76" i="2"/>
  <c r="R75" i="2"/>
  <c r="R74" i="2"/>
  <c r="R73" i="2"/>
  <c r="R72" i="2"/>
  <c r="R71" i="2"/>
  <c r="R68" i="2"/>
  <c r="R67" i="2"/>
  <c r="R66" i="2"/>
  <c r="R65" i="2"/>
  <c r="R64" i="2"/>
  <c r="R63" i="2"/>
  <c r="R62" i="2"/>
  <c r="R61" i="2"/>
  <c r="R58" i="2"/>
  <c r="R57" i="2"/>
  <c r="R56" i="2"/>
  <c r="R55" i="2"/>
  <c r="R54" i="2"/>
  <c r="R53" i="2"/>
  <c r="R52" i="2"/>
  <c r="R51" i="2"/>
  <c r="R50" i="2"/>
  <c r="R49" i="2"/>
  <c r="R46" i="2"/>
  <c r="R45" i="2"/>
  <c r="R44" i="2"/>
  <c r="R43" i="2"/>
  <c r="R42" i="2"/>
  <c r="R41" i="2"/>
  <c r="R40" i="2"/>
  <c r="R39" i="2"/>
  <c r="R38" i="2"/>
  <c r="R37" i="2"/>
  <c r="R36" i="2"/>
  <c r="R35" i="2"/>
  <c r="R34" i="2"/>
  <c r="R33" i="2"/>
  <c r="R32" i="2"/>
  <c r="R31" i="2"/>
  <c r="R30" i="2"/>
  <c r="R29" i="2"/>
  <c r="R26" i="2"/>
  <c r="R25" i="2"/>
  <c r="R24" i="2"/>
  <c r="R23" i="2"/>
  <c r="R22" i="2"/>
  <c r="R21" i="2"/>
  <c r="R20" i="2"/>
  <c r="R19" i="2"/>
  <c r="R18" i="2"/>
  <c r="R16" i="2"/>
  <c r="R15" i="2"/>
  <c r="R14" i="2"/>
  <c r="R13" i="2"/>
  <c r="R12" i="2"/>
  <c r="R11" i="2"/>
  <c r="R10" i="2"/>
  <c r="R9" i="2"/>
  <c r="R6" i="2"/>
  <c r="S6" i="2" s="1"/>
  <c r="R5" i="2"/>
  <c r="S5" i="2" s="1"/>
  <c r="R4" i="2"/>
  <c r="S4" i="2" s="1"/>
  <c r="R3" i="2"/>
  <c r="O252" i="2"/>
  <c r="N252" i="2"/>
  <c r="M252" i="2"/>
  <c r="L252" i="2"/>
  <c r="O193" i="2"/>
  <c r="N193" i="2"/>
  <c r="M193" i="2"/>
  <c r="L193" i="2"/>
  <c r="O194" i="2"/>
  <c r="N194" i="2"/>
  <c r="M194" i="2"/>
  <c r="L194" i="2"/>
  <c r="O93" i="2"/>
  <c r="N93" i="2"/>
  <c r="M93" i="2"/>
  <c r="L93" i="2"/>
  <c r="O94" i="2"/>
  <c r="N94" i="2"/>
  <c r="M94" i="2"/>
  <c r="L94" i="2"/>
  <c r="O45" i="2"/>
  <c r="N45" i="2"/>
  <c r="M45" i="2"/>
  <c r="L45" i="2"/>
  <c r="O46" i="2"/>
  <c r="N46" i="2"/>
  <c r="M46" i="2"/>
  <c r="L46" i="2"/>
  <c r="S46" i="2" l="1"/>
  <c r="Q46" i="2"/>
  <c r="S45" i="2"/>
  <c r="Q45" i="2"/>
  <c r="S94" i="2"/>
  <c r="Q94" i="2"/>
  <c r="S93" i="2"/>
  <c r="Q93" i="2"/>
  <c r="S194" i="2"/>
  <c r="Q194" i="2"/>
  <c r="S193" i="2"/>
  <c r="Q193" i="2"/>
  <c r="S252" i="2"/>
  <c r="Q252" i="2"/>
  <c r="S3" i="2"/>
  <c r="J292" i="2"/>
  <c r="I292" i="2"/>
  <c r="J291" i="2"/>
  <c r="I291" i="2"/>
  <c r="J290" i="2"/>
  <c r="I290" i="2"/>
  <c r="J289" i="2"/>
  <c r="I289" i="2"/>
  <c r="J288" i="2"/>
  <c r="I288" i="2"/>
  <c r="J287" i="2"/>
  <c r="I287" i="2"/>
  <c r="J286" i="2"/>
  <c r="I286" i="2"/>
  <c r="J285" i="2"/>
  <c r="I285" i="2"/>
  <c r="J284" i="2"/>
  <c r="I284" i="2"/>
  <c r="J283" i="2"/>
  <c r="I283" i="2"/>
  <c r="J282" i="2"/>
  <c r="I282" i="2"/>
  <c r="J276" i="2"/>
  <c r="I276" i="2"/>
  <c r="J271" i="2"/>
  <c r="I271" i="2"/>
  <c r="J270" i="2"/>
  <c r="I270" i="2"/>
  <c r="J269" i="2"/>
  <c r="I269" i="2"/>
  <c r="J268" i="2"/>
  <c r="I268" i="2"/>
  <c r="J267" i="2"/>
  <c r="I267" i="2"/>
  <c r="J266" i="2"/>
  <c r="I266" i="2"/>
  <c r="J265" i="2"/>
  <c r="I265" i="2"/>
  <c r="J264" i="2"/>
  <c r="I264" i="2"/>
  <c r="J259" i="2"/>
  <c r="K259" i="2" s="1"/>
  <c r="I259" i="2"/>
  <c r="J258" i="2"/>
  <c r="K258" i="2" s="1"/>
  <c r="I258" i="2"/>
  <c r="J257" i="2"/>
  <c r="K257" i="2" s="1"/>
  <c r="I257" i="2"/>
  <c r="J256" i="2"/>
  <c r="K256" i="2" s="1"/>
  <c r="I256" i="2"/>
  <c r="J255" i="2"/>
  <c r="K255" i="2" s="1"/>
  <c r="I255" i="2"/>
  <c r="J254" i="2"/>
  <c r="K254" i="2" s="1"/>
  <c r="I254" i="2"/>
  <c r="J253" i="2"/>
  <c r="K253" i="2" s="1"/>
  <c r="I253" i="2"/>
  <c r="J251" i="2"/>
  <c r="K251" i="2" s="1"/>
  <c r="I251" i="2"/>
  <c r="J250" i="2"/>
  <c r="K250" i="2" s="1"/>
  <c r="I250" i="2"/>
  <c r="J249" i="2"/>
  <c r="K249" i="2" s="1"/>
  <c r="I249" i="2"/>
  <c r="J248" i="2"/>
  <c r="K248" i="2" s="1"/>
  <c r="I248" i="2"/>
  <c r="J247" i="2"/>
  <c r="K247" i="2" s="1"/>
  <c r="I247" i="2"/>
  <c r="J246" i="2"/>
  <c r="K246" i="2" s="1"/>
  <c r="I246" i="2"/>
  <c r="J245" i="2"/>
  <c r="K245" i="2" s="1"/>
  <c r="I245" i="2"/>
  <c r="J244" i="2"/>
  <c r="K244" i="2" s="1"/>
  <c r="I244" i="2"/>
  <c r="J243" i="2"/>
  <c r="K243" i="2" s="1"/>
  <c r="I243" i="2"/>
  <c r="J242" i="2"/>
  <c r="K242" i="2" s="1"/>
  <c r="I242" i="2"/>
  <c r="J241" i="2"/>
  <c r="K241" i="2" s="1"/>
  <c r="I241" i="2"/>
  <c r="J235" i="2"/>
  <c r="K235" i="2" s="1"/>
  <c r="I235" i="2"/>
  <c r="J229" i="2"/>
  <c r="K229" i="2" s="1"/>
  <c r="I229" i="2"/>
  <c r="J227" i="2"/>
  <c r="K227" i="2" s="1"/>
  <c r="I227" i="2"/>
  <c r="J226" i="2"/>
  <c r="K226" i="2" s="1"/>
  <c r="I226" i="2"/>
  <c r="J225" i="2"/>
  <c r="K225" i="2" s="1"/>
  <c r="I225" i="2"/>
  <c r="J224" i="2"/>
  <c r="K224" i="2" s="1"/>
  <c r="I224" i="2"/>
  <c r="J223" i="2"/>
  <c r="K223" i="2" s="1"/>
  <c r="I223" i="2"/>
  <c r="J222" i="2"/>
  <c r="K222" i="2" s="1"/>
  <c r="I222" i="2"/>
  <c r="J221" i="2"/>
  <c r="K221" i="2" s="1"/>
  <c r="I221" i="2"/>
  <c r="J220" i="2"/>
  <c r="K220" i="2" s="1"/>
  <c r="I220" i="2"/>
  <c r="J219" i="2"/>
  <c r="K219" i="2" s="1"/>
  <c r="I219" i="2"/>
  <c r="J218" i="2"/>
  <c r="K218" i="2" s="1"/>
  <c r="I218" i="2"/>
  <c r="J217" i="2"/>
  <c r="K217" i="2" s="1"/>
  <c r="I217" i="2"/>
  <c r="J216" i="2"/>
  <c r="K216" i="2" s="1"/>
  <c r="I216" i="2"/>
  <c r="J215" i="2"/>
  <c r="K215" i="2" s="1"/>
  <c r="I215" i="2"/>
  <c r="J214" i="2"/>
  <c r="K214" i="2" s="1"/>
  <c r="I214" i="2"/>
  <c r="J213" i="2"/>
  <c r="K213" i="2" s="1"/>
  <c r="I213" i="2"/>
  <c r="J207" i="2"/>
  <c r="K207" i="2" s="1"/>
  <c r="I207" i="2"/>
  <c r="J206" i="2"/>
  <c r="K206" i="2" s="1"/>
  <c r="I206" i="2"/>
  <c r="J205" i="2"/>
  <c r="K205" i="2" s="1"/>
  <c r="I205" i="2"/>
  <c r="J199" i="2"/>
  <c r="K199" i="2" s="1"/>
  <c r="I199" i="2"/>
  <c r="J191" i="2"/>
  <c r="K191" i="2" s="1"/>
  <c r="I191" i="2"/>
  <c r="J190" i="2"/>
  <c r="K190" i="2" s="1"/>
  <c r="I190" i="2"/>
  <c r="J189" i="2"/>
  <c r="K189" i="2" s="1"/>
  <c r="I189" i="2"/>
  <c r="J188" i="2"/>
  <c r="K188" i="2" s="1"/>
  <c r="I188" i="2"/>
  <c r="J187" i="2"/>
  <c r="K187" i="2" s="1"/>
  <c r="I187" i="2"/>
  <c r="J186" i="2"/>
  <c r="K186" i="2" s="1"/>
  <c r="I186" i="2"/>
  <c r="J185" i="2"/>
  <c r="K185" i="2" s="1"/>
  <c r="I185" i="2"/>
  <c r="J184" i="2"/>
  <c r="K184" i="2" s="1"/>
  <c r="I184" i="2"/>
  <c r="J183" i="2"/>
  <c r="K183" i="2" s="1"/>
  <c r="I183" i="2"/>
  <c r="J182" i="2"/>
  <c r="K182" i="2" s="1"/>
  <c r="I182" i="2"/>
  <c r="J181" i="2"/>
  <c r="K181" i="2" s="1"/>
  <c r="I181" i="2"/>
  <c r="J175" i="2"/>
  <c r="K175" i="2" s="1"/>
  <c r="I175" i="2"/>
  <c r="J174" i="2"/>
  <c r="K174" i="2" s="1"/>
  <c r="I174" i="2"/>
  <c r="J173" i="2"/>
  <c r="K173" i="2" s="1"/>
  <c r="I173" i="2"/>
  <c r="J172" i="2"/>
  <c r="K172" i="2" s="1"/>
  <c r="I172" i="2"/>
  <c r="J171" i="2"/>
  <c r="K171" i="2" s="1"/>
  <c r="I171" i="2"/>
  <c r="J170" i="2"/>
  <c r="K170" i="2" s="1"/>
  <c r="I170" i="2"/>
  <c r="J169" i="2"/>
  <c r="K169" i="2" s="1"/>
  <c r="I169" i="2"/>
  <c r="J168" i="2"/>
  <c r="K168" i="2" s="1"/>
  <c r="I168" i="2"/>
  <c r="J167" i="2"/>
  <c r="K167" i="2" s="1"/>
  <c r="I167" i="2"/>
  <c r="J161" i="2"/>
  <c r="K161" i="2" s="1"/>
  <c r="I161" i="2"/>
  <c r="J160" i="2"/>
  <c r="K160" i="2" s="1"/>
  <c r="I160" i="2"/>
  <c r="J159" i="2"/>
  <c r="K159" i="2" s="1"/>
  <c r="I159" i="2"/>
  <c r="J158" i="2"/>
  <c r="K158" i="2" s="1"/>
  <c r="I158" i="2"/>
  <c r="J157" i="2"/>
  <c r="K157" i="2" s="1"/>
  <c r="I157" i="2"/>
  <c r="J151" i="2"/>
  <c r="K151" i="2" s="1"/>
  <c r="I151" i="2"/>
  <c r="J142" i="2"/>
  <c r="K142" i="2" s="1"/>
  <c r="I142" i="2"/>
  <c r="J141" i="2"/>
  <c r="K141" i="2" s="1"/>
  <c r="I141" i="2"/>
  <c r="J140" i="2"/>
  <c r="K140" i="2" s="1"/>
  <c r="I140" i="2"/>
  <c r="J139" i="2"/>
  <c r="K139" i="2" s="1"/>
  <c r="I139" i="2"/>
  <c r="J136" i="2"/>
  <c r="K136" i="2" s="1"/>
  <c r="I136" i="2"/>
  <c r="J135" i="2"/>
  <c r="K135" i="2" s="1"/>
  <c r="I135" i="2"/>
  <c r="J134" i="2"/>
  <c r="K134" i="2" s="1"/>
  <c r="I134" i="2"/>
  <c r="J133" i="2"/>
  <c r="K133" i="2" s="1"/>
  <c r="I133" i="2"/>
  <c r="J132" i="2"/>
  <c r="K132" i="2" s="1"/>
  <c r="I132" i="2"/>
  <c r="J131" i="2"/>
  <c r="K131" i="2" s="1"/>
  <c r="I131" i="2"/>
  <c r="J130" i="2"/>
  <c r="K130" i="2" s="1"/>
  <c r="I130" i="2"/>
  <c r="J129" i="2"/>
  <c r="K129" i="2" s="1"/>
  <c r="I129" i="2"/>
  <c r="J128" i="2"/>
  <c r="K128" i="2" s="1"/>
  <c r="I128" i="2"/>
  <c r="J127" i="2"/>
  <c r="K127" i="2" s="1"/>
  <c r="I127" i="2"/>
  <c r="J126" i="2"/>
  <c r="K126" i="2" s="1"/>
  <c r="I126" i="2"/>
  <c r="J125" i="2"/>
  <c r="K125" i="2" s="1"/>
  <c r="I125" i="2"/>
  <c r="J124" i="2"/>
  <c r="K124" i="2" s="1"/>
  <c r="I124" i="2"/>
  <c r="J123" i="2"/>
  <c r="K123" i="2" s="1"/>
  <c r="I123" i="2"/>
  <c r="J122" i="2"/>
  <c r="K122" i="2" s="1"/>
  <c r="I122" i="2"/>
  <c r="J121" i="2"/>
  <c r="K121" i="2" s="1"/>
  <c r="I121" i="2"/>
  <c r="J118" i="2"/>
  <c r="K118" i="2" s="1"/>
  <c r="I118" i="2"/>
  <c r="J117" i="2"/>
  <c r="K117" i="2" s="1"/>
  <c r="I117" i="2"/>
  <c r="J116" i="2"/>
  <c r="K116" i="2" s="1"/>
  <c r="I116" i="2"/>
  <c r="J115" i="2"/>
  <c r="K115" i="2" s="1"/>
  <c r="I115" i="2"/>
  <c r="J114" i="2"/>
  <c r="K114" i="2" s="1"/>
  <c r="I114" i="2"/>
  <c r="J113" i="2"/>
  <c r="K113" i="2" s="1"/>
  <c r="I113" i="2"/>
  <c r="J112" i="2"/>
  <c r="K112" i="2" s="1"/>
  <c r="I112" i="2"/>
  <c r="J111" i="2"/>
  <c r="K111" i="2" s="1"/>
  <c r="I111" i="2"/>
  <c r="J110" i="2"/>
  <c r="K110" i="2" s="1"/>
  <c r="I110" i="2"/>
  <c r="J109" i="2"/>
  <c r="K109" i="2" s="1"/>
  <c r="I109" i="2"/>
  <c r="J108" i="2"/>
  <c r="K108" i="2" s="1"/>
  <c r="I108" i="2"/>
  <c r="J107" i="2"/>
  <c r="K107" i="2" s="1"/>
  <c r="I107" i="2"/>
  <c r="J106" i="2"/>
  <c r="K106" i="2" s="1"/>
  <c r="I106" i="2"/>
  <c r="J105" i="2"/>
  <c r="K105" i="2" s="1"/>
  <c r="I105" i="2"/>
  <c r="J102" i="2"/>
  <c r="K102" i="2" s="1"/>
  <c r="I102" i="2"/>
  <c r="J101" i="2"/>
  <c r="K101" i="2" s="1"/>
  <c r="I101" i="2"/>
  <c r="J100" i="2"/>
  <c r="K100" i="2" s="1"/>
  <c r="I100" i="2"/>
  <c r="J99" i="2"/>
  <c r="K99" i="2" s="1"/>
  <c r="I99" i="2"/>
  <c r="J98" i="2"/>
  <c r="K98" i="2" s="1"/>
  <c r="I98" i="2"/>
  <c r="J97" i="2"/>
  <c r="K97" i="2" s="1"/>
  <c r="I97" i="2"/>
  <c r="J92" i="2"/>
  <c r="K92" i="2" s="1"/>
  <c r="I92" i="2"/>
  <c r="J91" i="2"/>
  <c r="K91" i="2" s="1"/>
  <c r="I91" i="2"/>
  <c r="J90" i="2"/>
  <c r="K90" i="2" s="1"/>
  <c r="I90" i="2"/>
  <c r="J89" i="2"/>
  <c r="K89" i="2" s="1"/>
  <c r="I89" i="2"/>
  <c r="J88" i="2"/>
  <c r="K88" i="2" s="1"/>
  <c r="I88" i="2"/>
  <c r="J87" i="2"/>
  <c r="K87" i="2" s="1"/>
  <c r="I87" i="2"/>
  <c r="J86" i="2"/>
  <c r="K86" i="2" s="1"/>
  <c r="I86" i="2"/>
  <c r="J85" i="2"/>
  <c r="K85" i="2" s="1"/>
  <c r="I85" i="2"/>
  <c r="J84" i="2"/>
  <c r="K84" i="2" s="1"/>
  <c r="I84" i="2"/>
  <c r="J83" i="2"/>
  <c r="K83" i="2" s="1"/>
  <c r="I83" i="2"/>
  <c r="J82" i="2"/>
  <c r="K82" i="2" s="1"/>
  <c r="I82" i="2"/>
  <c r="J81" i="2"/>
  <c r="K81" i="2" s="1"/>
  <c r="I81" i="2"/>
  <c r="J80" i="2"/>
  <c r="K80" i="2" s="1"/>
  <c r="I80" i="2"/>
  <c r="J79" i="2"/>
  <c r="K79" i="2" s="1"/>
  <c r="I79" i="2"/>
  <c r="J78" i="2"/>
  <c r="K78" i="2" s="1"/>
  <c r="I78" i="2"/>
  <c r="J77" i="2"/>
  <c r="K77" i="2" s="1"/>
  <c r="I77" i="2"/>
  <c r="J76" i="2"/>
  <c r="K76" i="2" s="1"/>
  <c r="I76" i="2"/>
  <c r="J75" i="2"/>
  <c r="K75" i="2" s="1"/>
  <c r="I75" i="2"/>
  <c r="J74" i="2"/>
  <c r="K74" i="2" s="1"/>
  <c r="I74" i="2"/>
  <c r="J73" i="2"/>
  <c r="K73" i="2" s="1"/>
  <c r="I73" i="2"/>
  <c r="J68" i="2"/>
  <c r="K68" i="2" s="1"/>
  <c r="I68" i="2"/>
  <c r="J67" i="2"/>
  <c r="K67" i="2" s="1"/>
  <c r="I67" i="2"/>
  <c r="J66" i="2"/>
  <c r="K66" i="2" s="1"/>
  <c r="I66" i="2"/>
  <c r="J65" i="2"/>
  <c r="K65" i="2" s="1"/>
  <c r="I65" i="2"/>
  <c r="J64" i="2"/>
  <c r="K64" i="2" s="1"/>
  <c r="I64" i="2"/>
  <c r="J63" i="2"/>
  <c r="K63" i="2" s="1"/>
  <c r="I63" i="2"/>
  <c r="J58" i="2"/>
  <c r="K58" i="2" s="1"/>
  <c r="I58" i="2"/>
  <c r="J57" i="2"/>
  <c r="K57" i="2" s="1"/>
  <c r="I57" i="2"/>
  <c r="J56" i="2"/>
  <c r="K56" i="2" s="1"/>
  <c r="I56" i="2"/>
  <c r="J55" i="2"/>
  <c r="K55" i="2" s="1"/>
  <c r="I55" i="2"/>
  <c r="J54" i="2"/>
  <c r="K54" i="2" s="1"/>
  <c r="I54" i="2"/>
  <c r="J53" i="2"/>
  <c r="K53" i="2" s="1"/>
  <c r="I53" i="2"/>
  <c r="J51" i="2"/>
  <c r="K51" i="2" s="1"/>
  <c r="I51" i="2"/>
  <c r="J44" i="2"/>
  <c r="K44" i="2" s="1"/>
  <c r="J43" i="2"/>
  <c r="K43" i="2" s="1"/>
  <c r="J42" i="2"/>
  <c r="K42" i="2" s="1"/>
  <c r="J41" i="2"/>
  <c r="K41" i="2" s="1"/>
  <c r="J40" i="2"/>
  <c r="K40" i="2" s="1"/>
  <c r="J39" i="2"/>
  <c r="K39" i="2" s="1"/>
  <c r="J38" i="2"/>
  <c r="K38" i="2" s="1"/>
  <c r="J37" i="2"/>
  <c r="K37" i="2" s="1"/>
  <c r="J36" i="2"/>
  <c r="K36" i="2" s="1"/>
  <c r="J35" i="2"/>
  <c r="K35" i="2" s="1"/>
  <c r="J34" i="2"/>
  <c r="K34" i="2" s="1"/>
  <c r="J33" i="2"/>
  <c r="K33" i="2" s="1"/>
  <c r="J31" i="2"/>
  <c r="K31" i="2" s="1"/>
  <c r="I44" i="2"/>
  <c r="I43" i="2"/>
  <c r="I42" i="2"/>
  <c r="I41" i="2"/>
  <c r="I40" i="2"/>
  <c r="I39" i="2"/>
  <c r="I38" i="2"/>
  <c r="I37" i="2"/>
  <c r="I36" i="2"/>
  <c r="I35" i="2"/>
  <c r="I34" i="2"/>
  <c r="I33" i="2"/>
  <c r="I32" i="2"/>
  <c r="I31" i="2"/>
  <c r="I25" i="2"/>
  <c r="I24" i="2"/>
  <c r="I23" i="2"/>
  <c r="I22" i="2"/>
  <c r="I21" i="2"/>
  <c r="I20" i="2"/>
  <c r="I19" i="2"/>
  <c r="I18" i="2"/>
  <c r="I17" i="2"/>
  <c r="I16" i="2"/>
  <c r="I15" i="2"/>
  <c r="I14" i="2"/>
  <c r="I13" i="2"/>
  <c r="I12" i="2"/>
  <c r="I11" i="2"/>
  <c r="J26" i="2"/>
  <c r="K26" i="2" s="1"/>
  <c r="J25" i="2"/>
  <c r="K25" i="2" s="1"/>
  <c r="J24" i="2"/>
  <c r="K24" i="2" s="1"/>
  <c r="J23" i="2"/>
  <c r="K23" i="2" s="1"/>
  <c r="J22" i="2"/>
  <c r="K22" i="2" s="1"/>
  <c r="J21" i="2"/>
  <c r="K21" i="2" s="1"/>
  <c r="J20" i="2"/>
  <c r="K20" i="2" s="1"/>
  <c r="J19" i="2"/>
  <c r="K19" i="2" s="1"/>
  <c r="J18" i="2"/>
  <c r="K18" i="2" s="1"/>
  <c r="J17" i="2"/>
  <c r="K17" i="2" s="1"/>
  <c r="J16" i="2"/>
  <c r="K16" i="2" s="1"/>
  <c r="J15" i="2"/>
  <c r="K15" i="2" s="1"/>
  <c r="J13" i="2"/>
  <c r="K13" i="2" s="1"/>
  <c r="J12" i="2"/>
  <c r="K12" i="2" s="1"/>
  <c r="J11" i="2"/>
  <c r="K11" i="2" s="1"/>
  <c r="M25" i="2"/>
  <c r="O24" i="2"/>
  <c r="M24" i="2"/>
  <c r="L24" i="2"/>
  <c r="N23" i="2"/>
  <c r="M23" i="2"/>
  <c r="L23" i="2"/>
  <c r="O22" i="2"/>
  <c r="N22" i="2"/>
  <c r="L17" i="2"/>
  <c r="K264" i="2" l="1"/>
  <c r="L265" i="2"/>
  <c r="K265" i="2"/>
  <c r="K266" i="2"/>
  <c r="K267" i="2"/>
  <c r="K268" i="2"/>
  <c r="K269" i="2"/>
  <c r="K270" i="2"/>
  <c r="K271" i="2"/>
  <c r="K276" i="2"/>
  <c r="K282" i="2"/>
  <c r="K283" i="2"/>
  <c r="M284" i="2"/>
  <c r="K284" i="2"/>
  <c r="K285" i="2"/>
  <c r="K286" i="2"/>
  <c r="K287" i="2"/>
  <c r="K288" i="2"/>
  <c r="K289" i="2"/>
  <c r="K290" i="2"/>
  <c r="K291" i="2"/>
  <c r="K292" i="2"/>
  <c r="O11" i="2"/>
  <c r="M12" i="2"/>
  <c r="O13" i="2"/>
  <c r="O16" i="2"/>
  <c r="O19" i="2"/>
  <c r="O20" i="2"/>
  <c r="M22" i="2"/>
  <c r="O23" i="2"/>
  <c r="S23" i="2"/>
  <c r="Q23" i="2"/>
  <c r="N24" i="2"/>
  <c r="S24" i="2"/>
  <c r="Q24" i="2"/>
  <c r="O25" i="2"/>
  <c r="L39" i="2"/>
  <c r="L73" i="2"/>
  <c r="O81" i="2"/>
  <c r="M83" i="2"/>
  <c r="O87" i="2"/>
  <c r="L92" i="2"/>
  <c r="O105" i="2"/>
  <c r="N108" i="2"/>
  <c r="O113" i="2"/>
  <c r="O115" i="2"/>
  <c r="M117" i="2"/>
  <c r="N126" i="2"/>
  <c r="L135" i="2"/>
  <c r="M139" i="2"/>
  <c r="L160" i="2"/>
  <c r="L174" i="2"/>
  <c r="N181" i="2"/>
  <c r="O186" i="2"/>
  <c r="M188" i="2"/>
  <c r="N190" i="2"/>
  <c r="L216" i="2"/>
  <c r="N217" i="2"/>
  <c r="M221" i="2"/>
  <c r="O222" i="2"/>
  <c r="M224" i="2"/>
  <c r="O241" i="2"/>
  <c r="O243" i="2"/>
  <c r="L253" i="2"/>
  <c r="O254" i="2"/>
  <c r="N12" i="2"/>
  <c r="M20" i="2"/>
  <c r="O12" i="2"/>
  <c r="N19" i="2"/>
  <c r="L11" i="2"/>
  <c r="M11" i="2"/>
  <c r="N11" i="2"/>
  <c r="L12" i="2"/>
  <c r="O286" i="2"/>
  <c r="N286" i="2"/>
  <c r="O270" i="2"/>
  <c r="N270" i="2"/>
  <c r="O250" i="2"/>
  <c r="N250" i="2"/>
  <c r="M250" i="2"/>
  <c r="O219" i="2"/>
  <c r="N219" i="2"/>
  <c r="O183" i="2"/>
  <c r="N183" i="2"/>
  <c r="M183" i="2"/>
  <c r="O169" i="2"/>
  <c r="N169" i="2"/>
  <c r="M169" i="2"/>
  <c r="L169" i="2"/>
  <c r="O172" i="2"/>
  <c r="N172" i="2"/>
  <c r="O158" i="2"/>
  <c r="N158" i="2"/>
  <c r="O141" i="2"/>
  <c r="N141" i="2"/>
  <c r="M141" i="2"/>
  <c r="O123" i="2"/>
  <c r="N123" i="2"/>
  <c r="O130" i="2"/>
  <c r="N130" i="2"/>
  <c r="M130" i="2"/>
  <c r="O133" i="2"/>
  <c r="N133" i="2"/>
  <c r="O112" i="2"/>
  <c r="N112" i="2"/>
  <c r="M112" i="2"/>
  <c r="O101" i="2"/>
  <c r="N101" i="2"/>
  <c r="M101" i="2"/>
  <c r="L101" i="2"/>
  <c r="O78" i="2"/>
  <c r="N78" i="2"/>
  <c r="M78" i="2"/>
  <c r="M80" i="2"/>
  <c r="L80" i="2"/>
  <c r="O91" i="2"/>
  <c r="N91" i="2"/>
  <c r="M91" i="2"/>
  <c r="L91" i="2"/>
  <c r="L67" i="2"/>
  <c r="O67" i="2"/>
  <c r="N67" i="2"/>
  <c r="O51" i="2"/>
  <c r="N51" i="2"/>
  <c r="O34" i="2"/>
  <c r="N34" i="2"/>
  <c r="M34" i="2"/>
  <c r="L34" i="2"/>
  <c r="O35" i="2"/>
  <c r="N35" i="2"/>
  <c r="L35" i="2"/>
  <c r="O37" i="2"/>
  <c r="N37" i="2"/>
  <c r="M37" i="2"/>
  <c r="L37" i="2"/>
  <c r="N38" i="2"/>
  <c r="O38" i="2"/>
  <c r="L38" i="2"/>
  <c r="O40" i="2"/>
  <c r="N40" i="2"/>
  <c r="M40" i="2"/>
  <c r="L40" i="2"/>
  <c r="O41" i="2"/>
  <c r="N41" i="2"/>
  <c r="M41" i="2"/>
  <c r="L41" i="2"/>
  <c r="M43" i="2"/>
  <c r="O43" i="2"/>
  <c r="L43" i="2"/>
  <c r="L65" i="2"/>
  <c r="M247" i="2"/>
  <c r="O257" i="2"/>
  <c r="L268" i="2"/>
  <c r="O290" i="2"/>
  <c r="L121" i="2"/>
  <c r="N16" i="2"/>
  <c r="N75" i="2"/>
  <c r="O88" i="2"/>
  <c r="O106" i="2"/>
  <c r="L116" i="2"/>
  <c r="L139" i="2"/>
  <c r="M181" i="2"/>
  <c r="M217" i="2"/>
  <c r="O223" i="2"/>
  <c r="N241" i="2"/>
  <c r="O244" i="2"/>
  <c r="N25" i="2"/>
  <c r="O15" i="2"/>
  <c r="N43" i="2"/>
  <c r="N53" i="2"/>
  <c r="M65" i="2"/>
  <c r="O68" i="2"/>
  <c r="O82" i="2"/>
  <c r="L99" i="2"/>
  <c r="M121" i="2"/>
  <c r="O124" i="2"/>
  <c r="L128" i="2"/>
  <c r="O134" i="2"/>
  <c r="O159" i="2"/>
  <c r="O173" i="2"/>
  <c r="O220" i="2"/>
  <c r="L247" i="2"/>
  <c r="O255" i="2"/>
  <c r="M268" i="2"/>
  <c r="O271" i="2"/>
  <c r="L284" i="2"/>
  <c r="N287" i="2"/>
  <c r="L89" i="2"/>
  <c r="N131" i="2"/>
  <c r="M248" i="2"/>
  <c r="O56" i="2"/>
  <c r="O187" i="2"/>
  <c r="M17" i="2"/>
  <c r="L44" i="2"/>
  <c r="O53" i="2"/>
  <c r="O65" i="2"/>
  <c r="L83" i="2"/>
  <c r="M85" i="2"/>
  <c r="M99" i="2"/>
  <c r="O102" i="2"/>
  <c r="M110" i="2"/>
  <c r="O121" i="2"/>
  <c r="N125" i="2"/>
  <c r="N128" i="2"/>
  <c r="N139" i="2"/>
  <c r="L167" i="2"/>
  <c r="N170" i="2"/>
  <c r="O181" i="2"/>
  <c r="M190" i="2"/>
  <c r="L206" i="2"/>
  <c r="M214" i="2"/>
  <c r="O217" i="2"/>
  <c r="L223" i="2"/>
  <c r="M226" i="2"/>
  <c r="N242" i="2"/>
  <c r="M265" i="2"/>
  <c r="O268" i="2"/>
  <c r="O276" i="2"/>
  <c r="N284" i="2"/>
  <c r="O287" i="2"/>
  <c r="M76" i="2"/>
  <c r="N107" i="2"/>
  <c r="M128" i="2"/>
  <c r="O184" i="2"/>
  <c r="L31" i="2"/>
  <c r="O18" i="2"/>
  <c r="M31" i="2"/>
  <c r="M35" i="2"/>
  <c r="M38" i="2"/>
  <c r="M44" i="2"/>
  <c r="N54" i="2"/>
  <c r="O58" i="2"/>
  <c r="O66" i="2"/>
  <c r="N76" i="2"/>
  <c r="N85" i="2"/>
  <c r="N99" i="2"/>
  <c r="M108" i="2"/>
  <c r="N110" i="2"/>
  <c r="O122" i="2"/>
  <c r="O128" i="2"/>
  <c r="O131" i="2"/>
  <c r="O139" i="2"/>
  <c r="O151" i="2"/>
  <c r="M167" i="2"/>
  <c r="O182" i="2"/>
  <c r="L188" i="2"/>
  <c r="M206" i="2"/>
  <c r="N214" i="2"/>
  <c r="O218" i="2"/>
  <c r="L224" i="2"/>
  <c r="N226" i="2"/>
  <c r="N248" i="2"/>
  <c r="L255" i="2"/>
  <c r="L258" i="2"/>
  <c r="N265" i="2"/>
  <c r="O269" i="2"/>
  <c r="O284" i="2"/>
  <c r="L288" i="2"/>
  <c r="L291" i="2"/>
  <c r="L79" i="2"/>
  <c r="L110" i="2"/>
  <c r="L20" i="2"/>
  <c r="M19" i="2"/>
  <c r="N31" i="2"/>
  <c r="N44" i="2"/>
  <c r="O76" i="2"/>
  <c r="O85" i="2"/>
  <c r="M89" i="2"/>
  <c r="O92" i="2"/>
  <c r="O99" i="2"/>
  <c r="O110" i="2"/>
  <c r="L114" i="2"/>
  <c r="L117" i="2"/>
  <c r="M126" i="2"/>
  <c r="O129" i="2"/>
  <c r="M132" i="2"/>
  <c r="O140" i="2"/>
  <c r="N167" i="2"/>
  <c r="O170" i="2"/>
  <c r="O190" i="2"/>
  <c r="N206" i="2"/>
  <c r="O214" i="2"/>
  <c r="L221" i="2"/>
  <c r="O226" i="2"/>
  <c r="L245" i="2"/>
  <c r="O248" i="2"/>
  <c r="L256" i="2"/>
  <c r="M258" i="2"/>
  <c r="O265" i="2"/>
  <c r="M282" i="2"/>
  <c r="O285" i="2"/>
  <c r="M291" i="2"/>
  <c r="N63" i="2"/>
  <c r="M77" i="2"/>
  <c r="O86" i="2"/>
  <c r="N89" i="2"/>
  <c r="O100" i="2"/>
  <c r="N111" i="2"/>
  <c r="L157" i="2"/>
  <c r="O167" i="2"/>
  <c r="O171" i="2"/>
  <c r="O191" i="2"/>
  <c r="O206" i="2"/>
  <c r="O215" i="2"/>
  <c r="O227" i="2"/>
  <c r="L243" i="2"/>
  <c r="M245" i="2"/>
  <c r="M249" i="2"/>
  <c r="N258" i="2"/>
  <c r="N266" i="2"/>
  <c r="L289" i="2"/>
  <c r="N291" i="2"/>
  <c r="N65" i="2"/>
  <c r="O251" i="2"/>
  <c r="L55" i="2"/>
  <c r="N20" i="2"/>
  <c r="O21" i="2"/>
  <c r="L36" i="2"/>
  <c r="M73" i="2"/>
  <c r="N83" i="2"/>
  <c r="O89" i="2"/>
  <c r="L115" i="2"/>
  <c r="N117" i="2"/>
  <c r="L133" i="2"/>
  <c r="M135" i="2"/>
  <c r="M160" i="2"/>
  <c r="O168" i="2"/>
  <c r="M174" i="2"/>
  <c r="L185" i="2"/>
  <c r="N188" i="2"/>
  <c r="O207" i="2"/>
  <c r="N221" i="2"/>
  <c r="N224" i="2"/>
  <c r="N245" i="2"/>
  <c r="M253" i="2"/>
  <c r="O258" i="2"/>
  <c r="N282" i="2"/>
  <c r="O291" i="2"/>
  <c r="L98" i="2"/>
  <c r="N186" i="2"/>
  <c r="N121" i="2"/>
  <c r="L190" i="2"/>
  <c r="M33" i="2"/>
  <c r="M36" i="2"/>
  <c r="M39" i="2"/>
  <c r="M42" i="2"/>
  <c r="M55" i="2"/>
  <c r="O63" i="2"/>
  <c r="N73" i="2"/>
  <c r="N80" i="2"/>
  <c r="O83" i="2"/>
  <c r="N87" i="2"/>
  <c r="O90" i="2"/>
  <c r="N97" i="2"/>
  <c r="L105" i="2"/>
  <c r="O108" i="2"/>
  <c r="O117" i="2"/>
  <c r="O126" i="2"/>
  <c r="N135" i="2"/>
  <c r="L158" i="2"/>
  <c r="N160" i="2"/>
  <c r="L172" i="2"/>
  <c r="N174" i="2"/>
  <c r="M185" i="2"/>
  <c r="O188" i="2"/>
  <c r="O199" i="2"/>
  <c r="M216" i="2"/>
  <c r="O221" i="2"/>
  <c r="O224" i="2"/>
  <c r="O229" i="2"/>
  <c r="O245" i="2"/>
  <c r="N253" i="2"/>
  <c r="M256" i="2"/>
  <c r="O259" i="2"/>
  <c r="O266" i="2"/>
  <c r="O282" i="2"/>
  <c r="M289" i="2"/>
  <c r="O292" i="2"/>
  <c r="L226" i="2"/>
  <c r="O31" i="2"/>
  <c r="O44" i="2"/>
  <c r="M13" i="2"/>
  <c r="N36" i="2"/>
  <c r="N39" i="2"/>
  <c r="N42" i="2"/>
  <c r="L51" i="2"/>
  <c r="N55" i="2"/>
  <c r="M64" i="2"/>
  <c r="O73" i="2"/>
  <c r="O80" i="2"/>
  <c r="L84" i="2"/>
  <c r="M105" i="2"/>
  <c r="O109" i="2"/>
  <c r="M115" i="2"/>
  <c r="O118" i="2"/>
  <c r="L123" i="2"/>
  <c r="L127" i="2"/>
  <c r="O135" i="2"/>
  <c r="O160" i="2"/>
  <c r="O174" i="2"/>
  <c r="N185" i="2"/>
  <c r="O189" i="2"/>
  <c r="O213" i="2"/>
  <c r="L219" i="2"/>
  <c r="N222" i="2"/>
  <c r="O225" i="2"/>
  <c r="M243" i="2"/>
  <c r="O246" i="2"/>
  <c r="O253" i="2"/>
  <c r="N256" i="2"/>
  <c r="O267" i="2"/>
  <c r="L270" i="2"/>
  <c r="O283" i="2"/>
  <c r="L286" i="2"/>
  <c r="N289" i="2"/>
  <c r="M16" i="2"/>
  <c r="L85" i="2"/>
  <c r="N113" i="2"/>
  <c r="O142" i="2"/>
  <c r="L214" i="2"/>
  <c r="N268" i="2"/>
  <c r="L33" i="2"/>
  <c r="L42" i="2"/>
  <c r="L13" i="2"/>
  <c r="M21" i="2"/>
  <c r="N33" i="2"/>
  <c r="N13" i="2"/>
  <c r="L22" i="2"/>
  <c r="L25" i="2"/>
  <c r="O33" i="2"/>
  <c r="O36" i="2"/>
  <c r="O39" i="2"/>
  <c r="O42" i="2"/>
  <c r="M51" i="2"/>
  <c r="O55" i="2"/>
  <c r="M67" i="2"/>
  <c r="O74" i="2"/>
  <c r="L78" i="2"/>
  <c r="N81" i="2"/>
  <c r="O97" i="2"/>
  <c r="N105" i="2"/>
  <c r="L112" i="2"/>
  <c r="N115" i="2"/>
  <c r="M123" i="2"/>
  <c r="L130" i="2"/>
  <c r="M133" i="2"/>
  <c r="O136" i="2"/>
  <c r="L141" i="2"/>
  <c r="M158" i="2"/>
  <c r="O161" i="2"/>
  <c r="M172" i="2"/>
  <c r="O175" i="2"/>
  <c r="L183" i="2"/>
  <c r="O185" i="2"/>
  <c r="O205" i="2"/>
  <c r="M219" i="2"/>
  <c r="O235" i="2"/>
  <c r="N243" i="2"/>
  <c r="L250" i="2"/>
  <c r="N254" i="2"/>
  <c r="O256" i="2"/>
  <c r="O264" i="2"/>
  <c r="M270" i="2"/>
  <c r="M286" i="2"/>
  <c r="O289" i="2"/>
  <c r="L21" i="2"/>
  <c r="L283" i="2"/>
  <c r="M288" i="2"/>
  <c r="M283" i="2"/>
  <c r="N288" i="2"/>
  <c r="L290" i="2"/>
  <c r="N283" i="2"/>
  <c r="L285" i="2"/>
  <c r="O288" i="2"/>
  <c r="M290" i="2"/>
  <c r="M285" i="2"/>
  <c r="N290" i="2"/>
  <c r="L292" i="2"/>
  <c r="N285" i="2"/>
  <c r="L287" i="2"/>
  <c r="M292" i="2"/>
  <c r="L282" i="2"/>
  <c r="M287" i="2"/>
  <c r="N292" i="2"/>
  <c r="L276" i="2"/>
  <c r="M276" i="2"/>
  <c r="N276" i="2"/>
  <c r="L267" i="2"/>
  <c r="M267" i="2"/>
  <c r="N267" i="2"/>
  <c r="L269" i="2"/>
  <c r="L264" i="2"/>
  <c r="M269" i="2"/>
  <c r="M264" i="2"/>
  <c r="N269" i="2"/>
  <c r="L271" i="2"/>
  <c r="N264" i="2"/>
  <c r="L266" i="2"/>
  <c r="M271" i="2"/>
  <c r="M266" i="2"/>
  <c r="N271" i="2"/>
  <c r="M242" i="2"/>
  <c r="N247" i="2"/>
  <c r="L249" i="2"/>
  <c r="M255" i="2"/>
  <c r="O247" i="2"/>
  <c r="N255" i="2"/>
  <c r="L257" i="2"/>
  <c r="L242" i="2"/>
  <c r="O242" i="2"/>
  <c r="M244" i="2"/>
  <c r="N249" i="2"/>
  <c r="L251" i="2"/>
  <c r="M257" i="2"/>
  <c r="L244" i="2"/>
  <c r="N244" i="2"/>
  <c r="L246" i="2"/>
  <c r="O249" i="2"/>
  <c r="M251" i="2"/>
  <c r="N257" i="2"/>
  <c r="L259" i="2"/>
  <c r="L241" i="2"/>
  <c r="M246" i="2"/>
  <c r="N251" i="2"/>
  <c r="L254" i="2"/>
  <c r="M259" i="2"/>
  <c r="M241" i="2"/>
  <c r="N246" i="2"/>
  <c r="L248" i="2"/>
  <c r="M254" i="2"/>
  <c r="N259" i="2"/>
  <c r="L235" i="2"/>
  <c r="M235" i="2"/>
  <c r="N235" i="2"/>
  <c r="L229" i="2"/>
  <c r="M229" i="2"/>
  <c r="N229" i="2"/>
  <c r="M223" i="2"/>
  <c r="L213" i="2"/>
  <c r="O216" i="2"/>
  <c r="M218" i="2"/>
  <c r="N223" i="2"/>
  <c r="L225" i="2"/>
  <c r="L218" i="2"/>
  <c r="M213" i="2"/>
  <c r="N218" i="2"/>
  <c r="L220" i="2"/>
  <c r="M225" i="2"/>
  <c r="N213" i="2"/>
  <c r="L215" i="2"/>
  <c r="M220" i="2"/>
  <c r="N225" i="2"/>
  <c r="L227" i="2"/>
  <c r="M215" i="2"/>
  <c r="N220" i="2"/>
  <c r="L222" i="2"/>
  <c r="M227" i="2"/>
  <c r="N216" i="2"/>
  <c r="N215" i="2"/>
  <c r="L217" i="2"/>
  <c r="M222" i="2"/>
  <c r="N227" i="2"/>
  <c r="L205" i="2"/>
  <c r="M205" i="2"/>
  <c r="N205" i="2"/>
  <c r="L207" i="2"/>
  <c r="M207" i="2"/>
  <c r="N207" i="2"/>
  <c r="L199" i="2"/>
  <c r="M199" i="2"/>
  <c r="N199" i="2"/>
  <c r="L187" i="2"/>
  <c r="L182" i="2"/>
  <c r="M187" i="2"/>
  <c r="N187" i="2"/>
  <c r="L189" i="2"/>
  <c r="M182" i="2"/>
  <c r="N182" i="2"/>
  <c r="L184" i="2"/>
  <c r="M189" i="2"/>
  <c r="M184" i="2"/>
  <c r="N189" i="2"/>
  <c r="L191" i="2"/>
  <c r="N184" i="2"/>
  <c r="L186" i="2"/>
  <c r="M191" i="2"/>
  <c r="L181" i="2"/>
  <c r="M186" i="2"/>
  <c r="N191" i="2"/>
  <c r="L171" i="2"/>
  <c r="N171" i="2"/>
  <c r="L173" i="2"/>
  <c r="M171" i="2"/>
  <c r="L168" i="2"/>
  <c r="M173" i="2"/>
  <c r="M168" i="2"/>
  <c r="N173" i="2"/>
  <c r="L175" i="2"/>
  <c r="N168" i="2"/>
  <c r="L170" i="2"/>
  <c r="M175" i="2"/>
  <c r="M170" i="2"/>
  <c r="N175" i="2"/>
  <c r="N157" i="2"/>
  <c r="L159" i="2"/>
  <c r="M157" i="2"/>
  <c r="O157" i="2"/>
  <c r="M159" i="2"/>
  <c r="N159" i="2"/>
  <c r="L161" i="2"/>
  <c r="M161" i="2"/>
  <c r="N161" i="2"/>
  <c r="L151" i="2"/>
  <c r="M151" i="2"/>
  <c r="N151" i="2"/>
  <c r="L140" i="2"/>
  <c r="M140" i="2"/>
  <c r="N140" i="2"/>
  <c r="L142" i="2"/>
  <c r="M142" i="2"/>
  <c r="N142" i="2"/>
  <c r="L132" i="2"/>
  <c r="O125" i="2"/>
  <c r="M127" i="2"/>
  <c r="N132" i="2"/>
  <c r="L134" i="2"/>
  <c r="N127" i="2"/>
  <c r="L129" i="2"/>
  <c r="O132" i="2"/>
  <c r="M134" i="2"/>
  <c r="N122" i="2"/>
  <c r="L124" i="2"/>
  <c r="O127" i="2"/>
  <c r="M129" i="2"/>
  <c r="N134" i="2"/>
  <c r="L136" i="2"/>
  <c r="L125" i="2"/>
  <c r="M125" i="2"/>
  <c r="L122" i="2"/>
  <c r="M122" i="2"/>
  <c r="M124" i="2"/>
  <c r="N129" i="2"/>
  <c r="L131" i="2"/>
  <c r="M136" i="2"/>
  <c r="N124" i="2"/>
  <c r="L126" i="2"/>
  <c r="M131" i="2"/>
  <c r="N136" i="2"/>
  <c r="M109" i="2"/>
  <c r="L107" i="2"/>
  <c r="L109" i="2"/>
  <c r="M114" i="2"/>
  <c r="N109" i="2"/>
  <c r="L111" i="2"/>
  <c r="O114" i="2"/>
  <c r="M116" i="2"/>
  <c r="L106" i="2"/>
  <c r="M111" i="2"/>
  <c r="N116" i="2"/>
  <c r="L118" i="2"/>
  <c r="O107" i="2"/>
  <c r="N114" i="2"/>
  <c r="M107" i="2"/>
  <c r="O116" i="2"/>
  <c r="N106" i="2"/>
  <c r="L108" i="2"/>
  <c r="O111" i="2"/>
  <c r="M113" i="2"/>
  <c r="N118" i="2"/>
  <c r="M106" i="2"/>
  <c r="L113" i="2"/>
  <c r="M118" i="2"/>
  <c r="M98" i="2"/>
  <c r="N98" i="2"/>
  <c r="L100" i="2"/>
  <c r="O98" i="2"/>
  <c r="M100" i="2"/>
  <c r="N100" i="2"/>
  <c r="L102" i="2"/>
  <c r="L97" i="2"/>
  <c r="M102" i="2"/>
  <c r="M97" i="2"/>
  <c r="N102" i="2"/>
  <c r="M88" i="2"/>
  <c r="N88" i="2"/>
  <c r="L90" i="2"/>
  <c r="L88" i="2"/>
  <c r="M90" i="2"/>
  <c r="N90" i="2"/>
  <c r="L87" i="2"/>
  <c r="M92" i="2"/>
  <c r="M87" i="2"/>
  <c r="N92" i="2"/>
  <c r="M82" i="2"/>
  <c r="M75" i="2"/>
  <c r="O75" i="2"/>
  <c r="N77" i="2"/>
  <c r="M84" i="2"/>
  <c r="L75" i="2"/>
  <c r="L82" i="2"/>
  <c r="N82" i="2"/>
  <c r="O77" i="2"/>
  <c r="M79" i="2"/>
  <c r="N84" i="2"/>
  <c r="L86" i="2"/>
  <c r="L77" i="2"/>
  <c r="L74" i="2"/>
  <c r="M74" i="2"/>
  <c r="N79" i="2"/>
  <c r="L81" i="2"/>
  <c r="O84" i="2"/>
  <c r="M86" i="2"/>
  <c r="N74" i="2"/>
  <c r="L76" i="2"/>
  <c r="O79" i="2"/>
  <c r="M81" i="2"/>
  <c r="N86" i="2"/>
  <c r="O64" i="2"/>
  <c r="M66" i="2"/>
  <c r="N66" i="2"/>
  <c r="L68" i="2"/>
  <c r="L64" i="2"/>
  <c r="L66" i="2"/>
  <c r="L63" i="2"/>
  <c r="M68" i="2"/>
  <c r="N64" i="2"/>
  <c r="M63" i="2"/>
  <c r="N68" i="2"/>
  <c r="L54" i="2"/>
  <c r="L57" i="2"/>
  <c r="O54" i="2"/>
  <c r="M56" i="2"/>
  <c r="M57" i="2"/>
  <c r="N56" i="2"/>
  <c r="L58" i="2"/>
  <c r="M54" i="2"/>
  <c r="M58" i="2"/>
  <c r="N58" i="2"/>
  <c r="N57" i="2"/>
  <c r="O57" i="2"/>
  <c r="L56" i="2"/>
  <c r="L53" i="2"/>
  <c r="M53" i="2"/>
  <c r="L15" i="2"/>
  <c r="L18" i="2"/>
  <c r="M18" i="2"/>
  <c r="N17" i="2"/>
  <c r="N15" i="2"/>
  <c r="N18" i="2"/>
  <c r="N21" i="2"/>
  <c r="M15" i="2"/>
  <c r="O17" i="2"/>
  <c r="L16" i="2"/>
  <c r="L19" i="2"/>
  <c r="S266" i="2" l="1"/>
  <c r="Q266" i="2"/>
  <c r="S271" i="2"/>
  <c r="Q271" i="2"/>
  <c r="S264" i="2"/>
  <c r="Q264" i="2"/>
  <c r="S269" i="2"/>
  <c r="Q269" i="2"/>
  <c r="S267" i="2"/>
  <c r="Q267" i="2"/>
  <c r="S276" i="2"/>
  <c r="Q276" i="2"/>
  <c r="S282" i="2"/>
  <c r="Q282" i="2"/>
  <c r="S287" i="2"/>
  <c r="Q287" i="2"/>
  <c r="S292" i="2"/>
  <c r="Q292" i="2"/>
  <c r="S285" i="2"/>
  <c r="Q285" i="2"/>
  <c r="S290" i="2"/>
  <c r="Q290" i="2"/>
  <c r="S283" i="2"/>
  <c r="Q283" i="2"/>
  <c r="S286" i="2"/>
  <c r="Q286" i="2"/>
  <c r="S270" i="2"/>
  <c r="Q270" i="2"/>
  <c r="S289" i="2"/>
  <c r="Q289" i="2"/>
  <c r="S291" i="2"/>
  <c r="Q291" i="2"/>
  <c r="S288" i="2"/>
  <c r="Q288" i="2"/>
  <c r="S265" i="2"/>
  <c r="Q265" i="2"/>
  <c r="S284" i="2"/>
  <c r="Q284" i="2"/>
  <c r="S268" i="2"/>
  <c r="Q268" i="2"/>
  <c r="S19" i="2"/>
  <c r="Q19" i="2"/>
  <c r="S16" i="2"/>
  <c r="Q16" i="2"/>
  <c r="S18" i="2"/>
  <c r="Q18" i="2"/>
  <c r="S15" i="2"/>
  <c r="Q15" i="2"/>
  <c r="S53" i="2"/>
  <c r="Q53" i="2"/>
  <c r="S56" i="2"/>
  <c r="Q56" i="2"/>
  <c r="S58" i="2"/>
  <c r="Q58" i="2"/>
  <c r="S57" i="2"/>
  <c r="Q57" i="2"/>
  <c r="S54" i="2"/>
  <c r="Q54" i="2"/>
  <c r="S63" i="2"/>
  <c r="Q63" i="2"/>
  <c r="S66" i="2"/>
  <c r="Q66" i="2"/>
  <c r="S64" i="2"/>
  <c r="Q64" i="2"/>
  <c r="S68" i="2"/>
  <c r="Q68" i="2"/>
  <c r="S76" i="2"/>
  <c r="Q76" i="2"/>
  <c r="S81" i="2"/>
  <c r="Q81" i="2"/>
  <c r="S74" i="2"/>
  <c r="Q74" i="2"/>
  <c r="S77" i="2"/>
  <c r="Q77" i="2"/>
  <c r="S86" i="2"/>
  <c r="Q86" i="2"/>
  <c r="S82" i="2"/>
  <c r="Q82" i="2"/>
  <c r="S75" i="2"/>
  <c r="Q75" i="2"/>
  <c r="S92" i="2"/>
  <c r="Q92" i="2"/>
  <c r="S87" i="2"/>
  <c r="Q87" i="2"/>
  <c r="S88" i="2"/>
  <c r="Q88" i="2"/>
  <c r="S90" i="2"/>
  <c r="Q90" i="2"/>
  <c r="S97" i="2"/>
  <c r="Q97" i="2"/>
  <c r="S102" i="2"/>
  <c r="Q102" i="2"/>
  <c r="S100" i="2"/>
  <c r="Q100" i="2"/>
  <c r="S113" i="2"/>
  <c r="Q113" i="2"/>
  <c r="S108" i="2"/>
  <c r="Q108" i="2"/>
  <c r="S118" i="2"/>
  <c r="Q118" i="2"/>
  <c r="S106" i="2"/>
  <c r="Q106" i="2"/>
  <c r="S111" i="2"/>
  <c r="Q111" i="2"/>
  <c r="S109" i="2"/>
  <c r="Q109" i="2"/>
  <c r="S107" i="2"/>
  <c r="Q107" i="2"/>
  <c r="S126" i="2"/>
  <c r="Q126" i="2"/>
  <c r="S131" i="2"/>
  <c r="Q131" i="2"/>
  <c r="S122" i="2"/>
  <c r="Q122" i="2"/>
  <c r="S125" i="2"/>
  <c r="Q125" i="2"/>
  <c r="S136" i="2"/>
  <c r="Q136" i="2"/>
  <c r="S124" i="2"/>
  <c r="Q124" i="2"/>
  <c r="S129" i="2"/>
  <c r="Q129" i="2"/>
  <c r="S134" i="2"/>
  <c r="Q134" i="2"/>
  <c r="S132" i="2"/>
  <c r="Q132" i="2"/>
  <c r="S142" i="2"/>
  <c r="Q142" i="2"/>
  <c r="S140" i="2"/>
  <c r="Q140" i="2"/>
  <c r="S151" i="2"/>
  <c r="Q151" i="2"/>
  <c r="S161" i="2"/>
  <c r="Q161" i="2"/>
  <c r="S159" i="2"/>
  <c r="Q159" i="2"/>
  <c r="S170" i="2"/>
  <c r="Q170" i="2"/>
  <c r="S175" i="2"/>
  <c r="Q175" i="2"/>
  <c r="S168" i="2"/>
  <c r="Q168" i="2"/>
  <c r="S173" i="2"/>
  <c r="Q173" i="2"/>
  <c r="S171" i="2"/>
  <c r="Q171" i="2"/>
  <c r="S181" i="2"/>
  <c r="Q181" i="2"/>
  <c r="S186" i="2"/>
  <c r="Q186" i="2"/>
  <c r="S191" i="2"/>
  <c r="Q191" i="2"/>
  <c r="S184" i="2"/>
  <c r="Q184" i="2"/>
  <c r="S189" i="2"/>
  <c r="Q189" i="2"/>
  <c r="S182" i="2"/>
  <c r="Q182" i="2"/>
  <c r="S187" i="2"/>
  <c r="Q187" i="2"/>
  <c r="S199" i="2"/>
  <c r="Q199" i="2"/>
  <c r="S207" i="2"/>
  <c r="Q207" i="2"/>
  <c r="S205" i="2"/>
  <c r="Q205" i="2"/>
  <c r="S217" i="2"/>
  <c r="Q217" i="2"/>
  <c r="S222" i="2"/>
  <c r="Q222" i="2"/>
  <c r="S227" i="2"/>
  <c r="Q227" i="2"/>
  <c r="S215" i="2"/>
  <c r="Q215" i="2"/>
  <c r="S220" i="2"/>
  <c r="Q220" i="2"/>
  <c r="S218" i="2"/>
  <c r="Q218" i="2"/>
  <c r="S225" i="2"/>
  <c r="Q225" i="2"/>
  <c r="S213" i="2"/>
  <c r="Q213" i="2"/>
  <c r="S229" i="2"/>
  <c r="Q229" i="2"/>
  <c r="S235" i="2"/>
  <c r="Q235" i="2"/>
  <c r="S248" i="2"/>
  <c r="Q248" i="2"/>
  <c r="S254" i="2"/>
  <c r="Q254" i="2"/>
  <c r="S241" i="2"/>
  <c r="Q241" i="2"/>
  <c r="S259" i="2"/>
  <c r="Q259" i="2"/>
  <c r="S246" i="2"/>
  <c r="Q246" i="2"/>
  <c r="S244" i="2"/>
  <c r="Q244" i="2"/>
  <c r="S251" i="2"/>
  <c r="Q251" i="2"/>
  <c r="S242" i="2"/>
  <c r="Q242" i="2"/>
  <c r="S257" i="2"/>
  <c r="Q257" i="2"/>
  <c r="S249" i="2"/>
  <c r="Q249" i="2"/>
  <c r="S21" i="2"/>
  <c r="Q21" i="2"/>
  <c r="S250" i="2"/>
  <c r="Q250" i="2"/>
  <c r="S183" i="2"/>
  <c r="Q183" i="2"/>
  <c r="S141" i="2"/>
  <c r="Q141" i="2"/>
  <c r="S130" i="2"/>
  <c r="Q130" i="2"/>
  <c r="S112" i="2"/>
  <c r="Q112" i="2"/>
  <c r="S78" i="2"/>
  <c r="Q78" i="2"/>
  <c r="S25" i="2"/>
  <c r="Q25" i="2"/>
  <c r="S22" i="2"/>
  <c r="Q22" i="2"/>
  <c r="S13" i="2"/>
  <c r="Q13" i="2"/>
  <c r="S42" i="2"/>
  <c r="Q42" i="2"/>
  <c r="S33" i="2"/>
  <c r="Q33" i="2"/>
  <c r="S214" i="2"/>
  <c r="Q214" i="2"/>
  <c r="S85" i="2"/>
  <c r="Q85" i="2"/>
  <c r="S219" i="2"/>
  <c r="Q219" i="2"/>
  <c r="S127" i="2"/>
  <c r="Q127" i="2"/>
  <c r="S123" i="2"/>
  <c r="Q123" i="2"/>
  <c r="S84" i="2"/>
  <c r="Q84" i="2"/>
  <c r="S51" i="2"/>
  <c r="Q51" i="2"/>
  <c r="S226" i="2"/>
  <c r="Q226" i="2"/>
  <c r="S216" i="2"/>
  <c r="Q216" i="2"/>
  <c r="S172" i="2"/>
  <c r="Q172" i="2"/>
  <c r="S158" i="2"/>
  <c r="Q158" i="2"/>
  <c r="S105" i="2"/>
  <c r="Q105" i="2"/>
  <c r="S39" i="2"/>
  <c r="Q39" i="2"/>
  <c r="S190" i="2"/>
  <c r="Q190" i="2"/>
  <c r="S98" i="2"/>
  <c r="Q98" i="2"/>
  <c r="S253" i="2"/>
  <c r="Q253" i="2"/>
  <c r="S185" i="2"/>
  <c r="Q185" i="2"/>
  <c r="S174" i="2"/>
  <c r="Q174" i="2"/>
  <c r="S160" i="2"/>
  <c r="Q160" i="2"/>
  <c r="S135" i="2"/>
  <c r="Q135" i="2"/>
  <c r="S133" i="2"/>
  <c r="Q133" i="2"/>
  <c r="S115" i="2"/>
  <c r="Q115" i="2"/>
  <c r="S73" i="2"/>
  <c r="Q73" i="2"/>
  <c r="S36" i="2"/>
  <c r="Q36" i="2"/>
  <c r="S55" i="2"/>
  <c r="Q55" i="2"/>
  <c r="S243" i="2"/>
  <c r="Q243" i="2"/>
  <c r="S157" i="2"/>
  <c r="Q157" i="2"/>
  <c r="S256" i="2"/>
  <c r="Q256" i="2"/>
  <c r="S245" i="2"/>
  <c r="Q245" i="2"/>
  <c r="S221" i="2"/>
  <c r="Q221" i="2"/>
  <c r="S117" i="2"/>
  <c r="Q117" i="2"/>
  <c r="S114" i="2"/>
  <c r="Q114" i="2"/>
  <c r="S20" i="2"/>
  <c r="Q20" i="2"/>
  <c r="S110" i="2"/>
  <c r="Q110" i="2"/>
  <c r="S79" i="2"/>
  <c r="Q79" i="2"/>
  <c r="S258" i="2"/>
  <c r="Q258" i="2"/>
  <c r="S255" i="2"/>
  <c r="Q255" i="2"/>
  <c r="S224" i="2"/>
  <c r="Q224" i="2"/>
  <c r="S188" i="2"/>
  <c r="Q188" i="2"/>
  <c r="S31" i="2"/>
  <c r="Q31" i="2"/>
  <c r="S223" i="2"/>
  <c r="Q223" i="2"/>
  <c r="S206" i="2"/>
  <c r="Q206" i="2"/>
  <c r="S167" i="2"/>
  <c r="Q167" i="2"/>
  <c r="S83" i="2"/>
  <c r="Q83" i="2"/>
  <c r="S44" i="2"/>
  <c r="Q44" i="2"/>
  <c r="S17" i="2"/>
  <c r="Q17" i="2"/>
  <c r="S89" i="2"/>
  <c r="Q89" i="2"/>
  <c r="S247" i="2"/>
  <c r="Q247" i="2"/>
  <c r="S128" i="2"/>
  <c r="Q128" i="2"/>
  <c r="S99" i="2"/>
  <c r="Q99" i="2"/>
  <c r="S139" i="2"/>
  <c r="Q139" i="2"/>
  <c r="S116" i="2"/>
  <c r="Q116" i="2"/>
  <c r="S121" i="2"/>
  <c r="Q121" i="2"/>
  <c r="S65" i="2"/>
  <c r="Q65" i="2"/>
  <c r="S43" i="2"/>
  <c r="Q43" i="2"/>
  <c r="S41" i="2"/>
  <c r="Q41" i="2"/>
  <c r="S40" i="2"/>
  <c r="Q40" i="2"/>
  <c r="S38" i="2"/>
  <c r="Q38" i="2"/>
  <c r="S37" i="2"/>
  <c r="Q37" i="2"/>
  <c r="S35" i="2"/>
  <c r="Q35" i="2"/>
  <c r="S34" i="2"/>
  <c r="Q34" i="2"/>
  <c r="S67" i="2"/>
  <c r="Q67" i="2"/>
  <c r="S91" i="2"/>
  <c r="Q91" i="2"/>
  <c r="S80" i="2"/>
  <c r="Q80" i="2"/>
  <c r="S101" i="2"/>
  <c r="Q101" i="2"/>
  <c r="S169" i="2"/>
  <c r="Q169" i="2"/>
  <c r="S12" i="2"/>
  <c r="Q12" i="2"/>
  <c r="S11" i="2"/>
  <c r="Q11" i="2"/>
  <c r="J274" i="2"/>
  <c r="I274" i="2"/>
  <c r="J280" i="2"/>
  <c r="I280" i="2"/>
  <c r="J262" i="2"/>
  <c r="K262" i="2" s="1"/>
  <c r="I262" i="2"/>
  <c r="J239" i="2"/>
  <c r="K239" i="2" s="1"/>
  <c r="I239" i="2"/>
  <c r="J233" i="2"/>
  <c r="K233" i="2" s="1"/>
  <c r="I233" i="2"/>
  <c r="J211" i="2"/>
  <c r="K211" i="2" s="1"/>
  <c r="I211" i="2"/>
  <c r="J203" i="2"/>
  <c r="K203" i="2" s="1"/>
  <c r="I203" i="2"/>
  <c r="J197" i="2"/>
  <c r="K197" i="2" s="1"/>
  <c r="I197" i="2"/>
  <c r="J180" i="2"/>
  <c r="K180" i="2" s="1"/>
  <c r="I180" i="2"/>
  <c r="J179" i="2"/>
  <c r="K179" i="2" s="1"/>
  <c r="I179" i="2"/>
  <c r="J165" i="2"/>
  <c r="K165" i="2" s="1"/>
  <c r="I165" i="2"/>
  <c r="J155" i="2"/>
  <c r="K155" i="2" s="1"/>
  <c r="I155" i="2"/>
  <c r="J149" i="2"/>
  <c r="K149" i="2" s="1"/>
  <c r="I149" i="2"/>
  <c r="J145" i="2"/>
  <c r="K145" i="2" s="1"/>
  <c r="I145" i="2"/>
  <c r="J71" i="2"/>
  <c r="K71" i="2" s="1"/>
  <c r="I71" i="2"/>
  <c r="J29" i="2"/>
  <c r="K29" i="2" s="1"/>
  <c r="I29" i="2"/>
  <c r="J61" i="2"/>
  <c r="K61" i="2" s="1"/>
  <c r="I61" i="2"/>
  <c r="J49" i="2"/>
  <c r="K49" i="2" s="1"/>
  <c r="I49" i="2"/>
  <c r="K280" i="2" l="1"/>
  <c r="K274" i="2"/>
  <c r="O49" i="2"/>
  <c r="O61" i="2"/>
  <c r="O180" i="2"/>
  <c r="M179" i="2"/>
  <c r="N179" i="2"/>
  <c r="O179" i="2"/>
  <c r="L49" i="2"/>
  <c r="M49" i="2"/>
  <c r="N49" i="2"/>
  <c r="L180" i="2"/>
  <c r="M180" i="2"/>
  <c r="N180" i="2"/>
  <c r="L179" i="2"/>
  <c r="M274" i="2"/>
  <c r="N274" i="2"/>
  <c r="L274" i="2"/>
  <c r="O274" i="2"/>
  <c r="L280" i="2"/>
  <c r="M280" i="2"/>
  <c r="N280" i="2"/>
  <c r="O280" i="2"/>
  <c r="L262" i="2"/>
  <c r="M262" i="2"/>
  <c r="N262" i="2"/>
  <c r="O262" i="2"/>
  <c r="L239" i="2"/>
  <c r="M239" i="2"/>
  <c r="N239" i="2"/>
  <c r="O239" i="2"/>
  <c r="L233" i="2"/>
  <c r="M233" i="2"/>
  <c r="N233" i="2"/>
  <c r="O233" i="2"/>
  <c r="L211" i="2"/>
  <c r="N211" i="2"/>
  <c r="O211" i="2"/>
  <c r="M211" i="2"/>
  <c r="N203" i="2"/>
  <c r="O203" i="2"/>
  <c r="L203" i="2"/>
  <c r="M203" i="2"/>
  <c r="L197" i="2"/>
  <c r="M197" i="2"/>
  <c r="N197" i="2"/>
  <c r="O197" i="2"/>
  <c r="L165" i="2"/>
  <c r="M165" i="2"/>
  <c r="N165" i="2"/>
  <c r="O165" i="2"/>
  <c r="L155" i="2"/>
  <c r="M155" i="2"/>
  <c r="N155" i="2"/>
  <c r="O155" i="2"/>
  <c r="L149" i="2"/>
  <c r="M149" i="2"/>
  <c r="O149" i="2"/>
  <c r="N149" i="2"/>
  <c r="L145" i="2"/>
  <c r="M145" i="2"/>
  <c r="N145" i="2"/>
  <c r="O145" i="2"/>
  <c r="N71" i="2"/>
  <c r="L71" i="2"/>
  <c r="O71" i="2"/>
  <c r="M71" i="2"/>
  <c r="M29" i="2"/>
  <c r="N29" i="2"/>
  <c r="O29" i="2"/>
  <c r="L29" i="2"/>
  <c r="L61" i="2"/>
  <c r="M61" i="2"/>
  <c r="N61" i="2"/>
  <c r="J9" i="2"/>
  <c r="I9" i="2"/>
  <c r="J293" i="2"/>
  <c r="J281" i="2"/>
  <c r="J277" i="2"/>
  <c r="J275" i="2"/>
  <c r="J263" i="2"/>
  <c r="J240" i="2"/>
  <c r="K240" i="2" s="1"/>
  <c r="J236" i="2"/>
  <c r="K236" i="2" s="1"/>
  <c r="J234" i="2"/>
  <c r="K234" i="2" s="1"/>
  <c r="J230" i="2"/>
  <c r="K230" i="2" s="1"/>
  <c r="J228" i="2"/>
  <c r="K228" i="2" s="1"/>
  <c r="J212" i="2"/>
  <c r="K212" i="2" s="1"/>
  <c r="J208" i="2"/>
  <c r="K208" i="2" s="1"/>
  <c r="J204" i="2"/>
  <c r="K204" i="2" s="1"/>
  <c r="J200" i="2"/>
  <c r="K200" i="2" s="1"/>
  <c r="J198" i="2"/>
  <c r="K198" i="2" s="1"/>
  <c r="J192" i="2"/>
  <c r="K192" i="2" s="1"/>
  <c r="J176" i="2"/>
  <c r="K176" i="2" s="1"/>
  <c r="J166" i="2"/>
  <c r="K166" i="2" s="1"/>
  <c r="J162" i="2"/>
  <c r="K162" i="2" s="1"/>
  <c r="J156" i="2"/>
  <c r="K156" i="2" s="1"/>
  <c r="J152" i="2"/>
  <c r="K152" i="2" s="1"/>
  <c r="J150" i="2"/>
  <c r="K150" i="2" s="1"/>
  <c r="J146" i="2"/>
  <c r="K146" i="2" s="1"/>
  <c r="J72" i="2"/>
  <c r="K72" i="2" s="1"/>
  <c r="J62" i="2"/>
  <c r="K62" i="2" s="1"/>
  <c r="J52" i="2"/>
  <c r="K52" i="2" s="1"/>
  <c r="J50" i="2"/>
  <c r="K50" i="2" s="1"/>
  <c r="I293" i="2"/>
  <c r="I281" i="2"/>
  <c r="I277" i="2"/>
  <c r="I275" i="2"/>
  <c r="I263" i="2"/>
  <c r="I240" i="2"/>
  <c r="I236" i="2"/>
  <c r="I234" i="2"/>
  <c r="I230" i="2"/>
  <c r="I228" i="2"/>
  <c r="I212" i="2"/>
  <c r="I208" i="2"/>
  <c r="I204" i="2"/>
  <c r="I200" i="2"/>
  <c r="I198" i="2"/>
  <c r="I192" i="2"/>
  <c r="I176" i="2"/>
  <c r="I166" i="2"/>
  <c r="I162" i="2"/>
  <c r="I156" i="2"/>
  <c r="I152" i="2"/>
  <c r="I150" i="2"/>
  <c r="I146" i="2"/>
  <c r="I72" i="2"/>
  <c r="I62" i="2"/>
  <c r="I52" i="2"/>
  <c r="I50" i="2"/>
  <c r="K263" i="2" l="1"/>
  <c r="K275" i="2"/>
  <c r="K277" i="2"/>
  <c r="K281" i="2"/>
  <c r="K293" i="2"/>
  <c r="S262" i="2"/>
  <c r="Q262" i="2"/>
  <c r="S280" i="2"/>
  <c r="Q280" i="2"/>
  <c r="S274" i="2"/>
  <c r="Q274" i="2"/>
  <c r="S61" i="2"/>
  <c r="Q61" i="2"/>
  <c r="S29" i="2"/>
  <c r="Q29" i="2"/>
  <c r="S71" i="2"/>
  <c r="Q71" i="2"/>
  <c r="S145" i="2"/>
  <c r="Q145" i="2"/>
  <c r="S149" i="2"/>
  <c r="Q149" i="2"/>
  <c r="S155" i="2"/>
  <c r="Q155" i="2"/>
  <c r="S165" i="2"/>
  <c r="Q165" i="2"/>
  <c r="S197" i="2"/>
  <c r="Q197" i="2"/>
  <c r="S203" i="2"/>
  <c r="Q203" i="2"/>
  <c r="S211" i="2"/>
  <c r="Q211" i="2"/>
  <c r="S233" i="2"/>
  <c r="Q233" i="2"/>
  <c r="S239" i="2"/>
  <c r="Q239" i="2"/>
  <c r="S179" i="2"/>
  <c r="Q179" i="2"/>
  <c r="S180" i="2"/>
  <c r="Q180" i="2"/>
  <c r="S49" i="2"/>
  <c r="Q49" i="2"/>
  <c r="K9" i="2"/>
  <c r="O293" i="2"/>
  <c r="M146" i="2"/>
  <c r="O150" i="2"/>
  <c r="O152" i="2"/>
  <c r="O162" i="2"/>
  <c r="O62" i="2"/>
  <c r="O240" i="2"/>
  <c r="O228" i="2"/>
  <c r="O230" i="2"/>
  <c r="O166" i="2"/>
  <c r="O204" i="2"/>
  <c r="O208" i="2"/>
  <c r="O236" i="2"/>
  <c r="O192" i="2"/>
  <c r="O72" i="2"/>
  <c r="M234" i="2"/>
  <c r="O176" i="2"/>
  <c r="N50" i="2"/>
  <c r="L198" i="2"/>
  <c r="L212" i="2"/>
  <c r="L156" i="2"/>
  <c r="L263" i="2"/>
  <c r="O52" i="2"/>
  <c r="O200" i="2"/>
  <c r="M281" i="2"/>
  <c r="M277" i="2"/>
  <c r="L277" i="2"/>
  <c r="O275" i="2"/>
  <c r="M275" i="2"/>
  <c r="L275" i="2"/>
  <c r="L9" i="2"/>
  <c r="M9" i="2"/>
  <c r="N9" i="2"/>
  <c r="O9" i="2"/>
  <c r="O50" i="2"/>
  <c r="L52" i="2"/>
  <c r="M52" i="2"/>
  <c r="N146" i="2"/>
  <c r="M156" i="2"/>
  <c r="M198" i="2"/>
  <c r="M212" i="2"/>
  <c r="L230" i="2"/>
  <c r="N234" i="2"/>
  <c r="M263" i="2"/>
  <c r="N281" i="2"/>
  <c r="N52" i="2"/>
  <c r="O146" i="2"/>
  <c r="L152" i="2"/>
  <c r="N156" i="2"/>
  <c r="L166" i="2"/>
  <c r="L192" i="2"/>
  <c r="N198" i="2"/>
  <c r="L208" i="2"/>
  <c r="N212" i="2"/>
  <c r="M230" i="2"/>
  <c r="O234" i="2"/>
  <c r="L240" i="2"/>
  <c r="N263" i="2"/>
  <c r="N277" i="2"/>
  <c r="O281" i="2"/>
  <c r="L62" i="2"/>
  <c r="M152" i="2"/>
  <c r="O156" i="2"/>
  <c r="L162" i="2"/>
  <c r="M166" i="2"/>
  <c r="M192" i="2"/>
  <c r="O198" i="2"/>
  <c r="L204" i="2"/>
  <c r="M208" i="2"/>
  <c r="O212" i="2"/>
  <c r="N230" i="2"/>
  <c r="M240" i="2"/>
  <c r="O263" i="2"/>
  <c r="O277" i="2"/>
  <c r="M62" i="2"/>
  <c r="N152" i="2"/>
  <c r="M162" i="2"/>
  <c r="N166" i="2"/>
  <c r="N192" i="2"/>
  <c r="M204" i="2"/>
  <c r="N208" i="2"/>
  <c r="L236" i="2"/>
  <c r="N240" i="2"/>
  <c r="N62" i="2"/>
  <c r="L72" i="2"/>
  <c r="N162" i="2"/>
  <c r="L176" i="2"/>
  <c r="L200" i="2"/>
  <c r="N204" i="2"/>
  <c r="M236" i="2"/>
  <c r="L50" i="2"/>
  <c r="M72" i="2"/>
  <c r="M176" i="2"/>
  <c r="M200" i="2"/>
  <c r="N236" i="2"/>
  <c r="M50" i="2"/>
  <c r="N72" i="2"/>
  <c r="N176" i="2"/>
  <c r="N200" i="2"/>
  <c r="L228" i="2"/>
  <c r="L150" i="2"/>
  <c r="M228" i="2"/>
  <c r="N275" i="2"/>
  <c r="L293" i="2"/>
  <c r="M150" i="2"/>
  <c r="N228" i="2"/>
  <c r="M293" i="2"/>
  <c r="L146" i="2"/>
  <c r="N150" i="2"/>
  <c r="L234" i="2"/>
  <c r="L281" i="2"/>
  <c r="N293" i="2"/>
  <c r="S281" i="2" l="1"/>
  <c r="Q281" i="2"/>
  <c r="S293" i="2"/>
  <c r="Q293" i="2"/>
  <c r="S275" i="2"/>
  <c r="Q275" i="2"/>
  <c r="S277" i="2"/>
  <c r="Q277" i="2"/>
  <c r="S263" i="2"/>
  <c r="Q263" i="2"/>
  <c r="S234" i="2"/>
  <c r="Q234" i="2"/>
  <c r="S146" i="2"/>
  <c r="Q146" i="2"/>
  <c r="S150" i="2"/>
  <c r="Q150" i="2"/>
  <c r="S228" i="2"/>
  <c r="Q228" i="2"/>
  <c r="S50" i="2"/>
  <c r="Q50" i="2"/>
  <c r="S200" i="2"/>
  <c r="Q200" i="2"/>
  <c r="S176" i="2"/>
  <c r="Q176" i="2"/>
  <c r="S72" i="2"/>
  <c r="Q72" i="2"/>
  <c r="S236" i="2"/>
  <c r="Q236" i="2"/>
  <c r="S204" i="2"/>
  <c r="Q204" i="2"/>
  <c r="S162" i="2"/>
  <c r="Q162" i="2"/>
  <c r="S62" i="2"/>
  <c r="Q62" i="2"/>
  <c r="S240" i="2"/>
  <c r="Q240" i="2"/>
  <c r="S208" i="2"/>
  <c r="Q208" i="2"/>
  <c r="S192" i="2"/>
  <c r="Q192" i="2"/>
  <c r="S166" i="2"/>
  <c r="Q166" i="2"/>
  <c r="S152" i="2"/>
  <c r="Q152" i="2"/>
  <c r="S230" i="2"/>
  <c r="Q230" i="2"/>
  <c r="S52" i="2"/>
  <c r="Q52" i="2"/>
  <c r="S9" i="2"/>
  <c r="Q9" i="2"/>
  <c r="S156" i="2"/>
  <c r="Q156" i="2"/>
  <c r="S212" i="2"/>
  <c r="Q212" i="2"/>
  <c r="S198" i="2"/>
  <c r="Q198" i="2"/>
  <c r="B11" i="1" l="1"/>
  <c r="J14" i="2" l="1"/>
  <c r="K14" i="2" s="1"/>
  <c r="J30" i="2"/>
  <c r="K30" i="2" s="1"/>
  <c r="J32" i="2"/>
  <c r="K32" i="2" s="1"/>
  <c r="J10" i="2"/>
  <c r="J295" i="2" s="1"/>
  <c r="K10" i="2" l="1"/>
  <c r="K295" i="2" l="1"/>
  <c r="P296" i="2" s="1"/>
  <c r="I26" i="2"/>
  <c r="I30" i="2"/>
  <c r="I10" i="2"/>
  <c r="I295" i="2" l="1"/>
  <c r="O26" i="2"/>
  <c r="M26" i="2"/>
  <c r="L26" i="2"/>
  <c r="N26" i="2"/>
  <c r="O14" i="2"/>
  <c r="M14" i="2"/>
  <c r="L14" i="2"/>
  <c r="O30" i="2"/>
  <c r="M30" i="2"/>
  <c r="L30" i="2"/>
  <c r="M10" i="2"/>
  <c r="L10" i="2"/>
  <c r="O32" i="2"/>
  <c r="L32" i="2"/>
  <c r="M32" i="2"/>
  <c r="N14" i="2"/>
  <c r="N30" i="2"/>
  <c r="O10" i="2"/>
  <c r="O295" i="2" s="1"/>
  <c r="N10" i="2"/>
  <c r="N32" i="2"/>
  <c r="S32" i="2" l="1"/>
  <c r="Q32" i="2"/>
  <c r="S10" i="2"/>
  <c r="Q10" i="2"/>
  <c r="S30" i="2"/>
  <c r="Q30" i="2"/>
  <c r="S14" i="2"/>
  <c r="Q14" i="2"/>
  <c r="S26" i="2"/>
  <c r="Q26" i="2"/>
  <c r="N295" i="2"/>
  <c r="L295" i="2"/>
  <c r="M295" i="2"/>
  <c r="S295" i="2" l="1"/>
  <c r="S297" i="2" s="1"/>
  <c r="A9" i="9" s="1"/>
  <c r="B9" i="9" s="1"/>
  <c r="Q295" i="2"/>
  <c r="Q297" i="2" s="1"/>
  <c r="A4" i="9" l="1"/>
  <c r="B4"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<sst xmlns="http://schemas.openxmlformats.org/spreadsheetml/2006/main" count="554" uniqueCount="252">
  <si>
    <t>#</t>
  </si>
  <si>
    <t>Decomposition Item</t>
  </si>
  <si>
    <t>Comments</t>
  </si>
  <si>
    <t>Dependencies</t>
  </si>
  <si>
    <t>Optimistic (man/days)</t>
  </si>
  <si>
    <t>Pessimistic (man/days)</t>
  </si>
  <si>
    <t>Mosk Likely (man/days)</t>
  </si>
  <si>
    <t>Expected (man/days)</t>
  </si>
  <si>
    <t>Standard Deviation  (Individual)</t>
  </si>
  <si>
    <t>Variance (Standard Deviation Squared)</t>
  </si>
  <si>
    <t>Documentation
(man/days)</t>
  </si>
  <si>
    <t>Unit Testing
(man/days)</t>
  </si>
  <si>
    <t>Code Review
(man/days)</t>
  </si>
  <si>
    <t>Defect Fixing 
(man/days)</t>
  </si>
  <si>
    <t>Comertional Adjustment Factors</t>
  </si>
  <si>
    <t>Comertial Final Expected
(man/days)</t>
  </si>
  <si>
    <t>Educational Adjustment Factors</t>
  </si>
  <si>
    <t>Educational Final Expected
(man/days)</t>
  </si>
  <si>
    <t>Configuration of the application</t>
  </si>
  <si>
    <t>Preparing workspace for application development
- Selecting programming language and configuring IDE based on it
- Select framework and ecosystem (packages to use) and configuring IDE base on it
- Installing initial dependency to create application(e.g. npm, node, git, brew and so on)</t>
  </si>
  <si>
    <t>front-end</t>
  </si>
  <si>
    <t> </t>
  </si>
  <si>
    <t>Initial configuration of the framework
- initiat the project
- install and configurate transpilation (if needed)
- install styling packages (e.g. bootstrap, material ui and similar)</t>
  </si>
  <si>
    <t xml:space="preserve">Configuration of the application navigation 
 - depending on the chosen framework install and use router package (react -router, vue-router, @angular/router)
 - configure application so it has some main route and easy to extend
</t>
  </si>
  <si>
    <t>Configuration to support multiple language in application
- find a library for the multi-language applications
useful links:
https://www.freecodecamp.org/news/how-to-add-localization-to-your-react-app/
https://dev.to/adrai/how-to-properly-internationalize-a-vue-application-using-i18next-1doj
https://phrase.com/blog/posts/angular-l10n-with-i18next/</t>
  </si>
  <si>
    <t xml:space="preserve">Page layout on the portal
</t>
  </si>
  <si>
    <t>Page structure (user side): general sections
 - to implement general section layout (you might use css-grid (after that for content it flexbox would be good))
 - other section  according to the requirements
 - add some mocked data just to visualise section (could be removed later)</t>
  </si>
  <si>
    <t>back-end</t>
  </si>
  <si>
    <t>Page structure (user side): user profile section in the header (user logged out)
 - implement required components to show buttons</t>
  </si>
  <si>
    <t>Page structure (admin side): general sections
 - add logic that will handle whether the user is admin
or not and display proper elementes
 - add router navigation to the admin page
 - add admin elements that required by the requirements</t>
  </si>
  <si>
    <t>Page structure (admin side): header section
 - extend header section with new admin elements</t>
  </si>
  <si>
    <t>Page structure (admin side): left vertical menu
 - extend header section with new admin elements
NOTE:
 - you could setup router so it navigates to the admin pages
or you can create only ONE empty page component and use it as a placeholder for now
that will be replaced later during implementation of each configuration page</t>
  </si>
  <si>
    <t>Page structure (user side): user profile section in the header (user logged-in)
 - implement required components to show buttons
and dropdown menu</t>
  </si>
  <si>
    <t>Page structure (user side): user profile pages (user logged-in)
 - add user profile page
 - configure router
 - on the profile page add tabs and make them active when needed (when user lends on proper sub-page)
 - create some placeholder empty sub-page (the same for each tab) for now that will be changed later</t>
  </si>
  <si>
    <t>Page structure (admin side): user profile section in the header
- extend it depending on role and reuse if needed on other pages</t>
  </si>
  <si>
    <t>Page structure (admin side): switch to user view
 - for admin only add switcher to the header menu
 -  use global state or localStorage to store whether it's admin or user (this could be helpfull cause later you would need to get the role from token or similar)</t>
  </si>
  <si>
    <t>Maintain navigation on the portal</t>
  </si>
  <si>
    <t>Allow admin user to create navigation menu items on the portal
 - create a new empty page (no content for now) to display navigation configuration page
 - configure routing  so admin can navigate to the page
 - add a first level of configuration (+ add category) to the page
 - on category click show sub-categories items as the next column
 - on sub-category click display teams items as a third column
 - configure all the needed behaviour and setup save button to save changes
NOTE:
 - lines that connect categories with their sub-categories and so on - could be implemented using before/after pseudo-elements
 - requirements column could be represented as a reusable component that would accept data (what to display, on click functions, "+ add..." button text etc.) and display it</t>
  </si>
  <si>
    <t>Allow admin user to show and hide navigation menu items on the portal
 - add an ellipsis dropdown-button with required elements to the reusable column items component and configure required buttons and their behaviour
NOTE:
 - if the reusable component is implemented you might have a property what buttons in the dropdown should appear
   and how they would behave</t>
  </si>
  <si>
    <t>Allow admin user to change order of the navigation menu items and move them between the categories and subcategories
-  add move button behaviour</t>
  </si>
  <si>
    <t>Allow admin users to add a new team on the portal
 - create a new empty page (no content for now) to display teams configuration page
 - configure routing  so admin can navigate to the page
 - add form to add team to the list
 - add table to display existing teams</t>
  </si>
  <si>
    <t>Allow admin users to edit the existing team
- add an edit requirements button to the teams table that will show the pre-filled editing form next to the map
 NOTE:
 - you should just reuse the existing "add team" form, it might need some adjustment</t>
  </si>
  <si>
    <t>Allow admin users to filter and search the teams
 - add search and filter buttons and configure them so it re-requests the teams with query params so BE returns proper results
 - display the result in the table</t>
  </si>
  <si>
    <t>Allow admin users to delete the existing team
 - to the teams table add delete button and using API add required functionality
NOTE: do not forget about confirmation window</t>
  </si>
  <si>
    <t>Allow site users to navigate to the sports categories, subcategories, and teams page on the portal-no articles, empty pages
- create navigation menu for plain users so they can
see proper menu items (categories, sub-categories and teams)</t>
  </si>
  <si>
    <t>Add and configure map on the portal
 - find a library to display the map
 - find third-party API to display locations</t>
  </si>
  <si>
    <t>Log in and sign up to the portal</t>
  </si>
  <si>
    <t>Allow users to sign up on the portal using an email
 - add empty page component for sign-up
 - configure router so on sing-up button click it redirects user to proper page
 - add required form (form elements)
 - add required validations (email, and password could be validated using RegExp or some library)
 - implement logic so user API new user can be created</t>
  </si>
  <si>
    <t>Allow users to log in to the portal using an email
 - the same component could be reused but you'll need to exclude some fields and  use different API</t>
  </si>
  <si>
    <t>Allow users to reset their password
 - extend sign in page form with "forgot password" functionality</t>
  </si>
  <si>
    <t xml:space="preserve">Add admin account to the portal
</t>
  </si>
  <si>
    <t>N/A (applicable only for back-end) (this should be done on the backend side - so once a user is given admin permissions it'll be handled in the next task)</t>
  </si>
  <si>
    <t>Allow admin user to log in to the portal using an email
 - admin should use existing login page as plain user
 - store whether it's admin or not in app store or localStorage or get everytime from cookies</t>
  </si>
  <si>
    <t>Site languages on the portal</t>
  </si>
  <si>
    <t>Allow admin user to configure site languages on the portal
 - create a new empty page (no content for now) to configure languages
 - configure router so admin can go to this page
 - fetch default languages from the API and siplay them
 - add ability to add/hide/delete a language</t>
  </si>
  <si>
    <t xml:space="preserve">Allow users to change a site language on the portal
- add a dropdown button to the main header component  
- call API to get list of available languages
- display languages that come from the BE
- configure store to save selected language and call API to save user's language setting
NOTE: you might need to set language for each data request </t>
  </si>
  <si>
    <t xml:space="preserve"> </t>
  </si>
  <si>
    <t>Allow admin user to change a site language on the portal</t>
  </si>
  <si>
    <t>Covered in the user story 2"Allow users to change a site language on the portal"</t>
  </si>
  <si>
    <t>Allow admin to configure content in multiple languages
 - add a reusable component the will be used in content editing pages to allow admin to configure languages
 NOTE: for each task about content management this component should be re-used and API should be used accordingly</t>
  </si>
  <si>
    <t xml:space="preserve">Manage articles on the portal </t>
  </si>
  <si>
    <t>Allow admin users to add a new article
 - add "+ Add article" button which is visible only for admin users
 - create a new empty page (no content for now)
 - connect click on "+ Add article"  to router to redirect user to the new empty page
 - add header section for the page (if not exist)
 - add "cancel" and "save article" buttons to the header
 - implement the form 
 - implement saving functionality and disabling buttons when needed</t>
  </si>
  <si>
    <t>Allow admin users to view the list of existing articles
 - Create a new page for the list of articles
 - create a component for the filter section of the page
 - add filter options to the filter sections
 - create a component for the article item (some mocked data can be used here)
 - implement logic so that when a user enters the page it loads data from the BE and displays the list of article (mocked data should be replaced with the real one)</t>
  </si>
  <si>
    <t xml:space="preserve">Allow admin users to edit an existing article
- add the ellipsis (...) button to the article card
 - on the button click Add dropdown menu with the "Edit" item
 - on the edit button click add a handler that will redirect the user to the editing page
 - use the page from "Allow admin users to add a new article" task and pre-fill the form with the article data
 - add service to updating existing article using the API </t>
  </si>
  <si>
    <t>Allow admin users to publish and unpublish an existing article
 - add new "Publish"  as an item to the "..." dropdown article menu (for not published articles)
 - add logic to send API request to change the article's status to Published
 - show notification on the API call success
 - for already published articles add "Unpublish" item to the dropdown menu
 - add logic to send API request to change the article's status to Unpublished
 - show "upublished article" notification</t>
  </si>
  <si>
    <t>Allow admin users to move an existing article between categories
- add "Move" item to "..." menu button
 - on "Move" hover show additional menu with categories
 - categories could be taken from application store (or using API on page load)
 - add handler on "Menu" sub-menu item (category) click to update the article
 - on successfull article update show notification
 - NOTE: Check that Subcategory and Team are reset</t>
  </si>
  <si>
    <t>Allow admin users to delete an existing article
 - add "Delete" item to "..." menu button
 - add modal component to handle deleting articles
 -  on "..." menu's "delete" button click show the modal and pass proper parameters to it
 - modal should have parameters to be able to show the name of the article we want to delete and article's id to proceed with deleting
 - on cancel button you just close the modal
 - on modal's delete button you should make a call to the API (with the id from parameters) to actually delete the article</t>
  </si>
  <si>
    <t>Allow admin users to have advanced editor of the article image - image update
- Before implementing these tasks we need to investigate third-party libraries that could give us such functionality and the way they could be customised to meet the requirements</t>
  </si>
  <si>
    <t>Allow admin users to have advanced editor of the article image - image deletion</t>
  </si>
  <si>
    <t>These tasks are dependent and require selection of third-party library for image editing first</t>
  </si>
  <si>
    <t>Allow admin users to have advanced editor of the article image - image crop</t>
  </si>
  <si>
    <t>Allow admin users to have advanced editor of the article image - image resize</t>
  </si>
  <si>
    <t>Allow admin users to have advanced editor of the article image - image filters</t>
  </si>
  <si>
    <t>Add and configurate image uplod on the portal</t>
  </si>
  <si>
    <t>Articles - user side on the portal</t>
  </si>
  <si>
    <t>Allow users to view an article on the portal (see note)
 - Add a new page component that will represent the article page
 - setup router so it is possible to open the article page by article id
 - add article headline, photo and metadata according to mockups (dummy data should be used here)
 - add article content under the photo
 - add a new comments section component to manage comments separately (will need to pass some parameters to it, e.g. article ID, so the component can get comment from the store/API) - could use dummy data here also.
 - configure component to use real API and delete dummy data</t>
  </si>
  <si>
    <t>Allow users to view more articles block on the portal
- add a new component that will accept at least article id parameter (other params might be needed) and will display 'more articles' section.
 - use this component in the article page component
NOTES:
 - each card of articles from 'more articles' section could be a separate component that might be reused in other places of the app.
 - you could use some dummy data to start with smth and add usage of API/store later</t>
  </si>
  <si>
    <t xml:space="preserve">Allow users to view leage/team page on the portal
 - assumining left navigation menu is implemented
 - add empty page component that will represent 'category or team page'
 - setup router to be able to access 'category or team page' by it's ID
 !!! For each of the next steps you could use some dummy data
 - add headline to the page (might use breadcrumbs components from third-party libs)
 - add photo section that will icnlude photo, and metadata section that is overlap the photo
 - add scrollable section for the list of articles 
 - add a new component to display article card (might be reused if there is already created one)
 !!! Here you need to start using real data
 - add logic that will get all the required information for the 'category or team page' first section
 - add logic that will get the articles for this category/team and implement 'infinite scroll' in the second (scrollable) section of articles
 NOTE: on article card click the user should be redirected to article page implemented earlier </t>
  </si>
  <si>
    <t>Home page of the portal</t>
  </si>
  <si>
    <t xml:space="preserve">Allow admin user to configure the Main articles section
 - create an empty page component to use as a home page configuration
 - configure router to be able to navigate to the edit home page
 - configure internal store (depends on architecture) to be able to store main articles section data
 - add a form that is representing one article (category, subcategory, team, article dropdowns, delete button, show on main page toggle).
 - manage adding new articles
 - add cancel editing and saving changes buttons and functionality
 - add Publish functionality </t>
  </si>
  <si>
    <t>Allow admin user to configure the Breakdown section
 - assuming main articles already implemented
 - add internal state for Breakdown section to store array of items
 - add the form and all action buttons
(similar to the main section)
 - update saving/publishing functionality</t>
  </si>
  <si>
    <t>Allow admin user to configure the Photo of the day section
 The approach will be similar to the previous tasks:
 - add internal state to manage the form
 - add the form
 - update saving/publishing functionality</t>
  </si>
  <si>
    <t>Allow admin user to preview the Home page
 - create a home page component that will be used as a preview and for plain users
 - configure the router to access the page
 - the home page component should accept all the data needed to be displayed
 - for now it could be blank page</t>
  </si>
  <si>
    <t xml:space="preserve">Display the Main articles section for site users on the Home page
 - assuming you already have all the data required here
 - display articles section on the home page component </t>
  </si>
  <si>
    <t xml:space="preserve">Display the Breakdown section for site users on the Home page
 - assuming you already have all the data required here
 - display breakdown section on the home page component </t>
  </si>
  <si>
    <t xml:space="preserve">Display Photo of the day for site users on the Home page
 - assuming you already have all the data required here
 - display photo of the day section on the home page component </t>
  </si>
  <si>
    <t>Social networks on the portal</t>
  </si>
  <si>
    <t xml:space="preserve">Allow admin user to configure social networks for sharing
if the `Social networks configuration page` is not available then do the following:
 - add empty page component to be used for social networks
 - configure router to be able to open the social networks configuration page
 -  add three tabs (Share, Follow and Login/Sign up) to the page (should be added as separate components)
 - configure switching between tabs
next implement `share` component logic following the next steps:
 - add table according to the design
 - add show/hide toggles so each time user changes it state persist on the page
 - configure store to load `share` page data from the BE on every page load
 - updated toggles handlers to save state to the BE 
</t>
  </si>
  <si>
    <t>Since these pages are similar, some
kind of reusable component could
be created so we reuse it inside
`Social networks configuration page` component
and just passing required properties to it,
e.g.: items and handlers for each item</t>
  </si>
  <si>
    <t>Allow admin user to configure social networks for following
Assuming at this point the `Social networks configuration page`
and `Follow` component already exist
 - steps are similar to the `Sharing` components</t>
  </si>
  <si>
    <t>Allow admin user to configure social networks for sign up and log in
"Assuming at this point the `Social networks configuration page`
and `Follow` component already exist
 - steps are similar to the `Sharing` and `Follow` components</t>
  </si>
  <si>
    <t xml:space="preserve">Allow users to share Sports Hub portal on social networks
- add share button to the header
 -  find `sdk` library for each social network
 - implement the logic to share the portal </t>
  </si>
  <si>
    <t xml:space="preserve">Allow users to follow the portal on social networks
 - add follow buttons to the header
 -  find `sdk` library for each social network
 - implement the logic to follow the portal </t>
  </si>
  <si>
    <t>Allow users to sign up using a third-party authentication provider
- to the sign up page add buttons to give users ability to
   create an account using social networks 
 - implement create account logic for each social network (according to the provider and SDK documentation) 
 NOTE: on sign up page load API should be triggered to get the list of enabled social networks to create an account</t>
  </si>
  <si>
    <t>Allow users to log in to the portal using a third-party authentication provider
 - to the sign up page add buttons to give users ability to
   log in using social networks 
 - implement login logic for each social neetwork (according to the provider and SDK documentation) 
 NOTE: on login page load API should be triggered to get the list of enabled social networks to login</t>
  </si>
  <si>
    <t xml:space="preserve">Allow users to share an article from the portal
 - add share button in required components/items
 -  find `sdk` library for each social neetwork
 - implement the logic to share the article </t>
  </si>
  <si>
    <t>Site footer of the portal</t>
  </si>
  <si>
    <t>Allow admin user to configure site footer
 - add empty page component to be used for footer configuration
 - configure router to be able to navigate to the page
 - add all required tabs to the page (empty components could be created for each tab)
Company Info tab:
 - add `footer menu names` component to display list of existing items 
 - add `privacy and terms` component to display list of existing items
 - add `+ add footer page` button to add it to the `footer menu names` 
 - add handlers to each row (show/hide)
 - add delete action button to work according to the requirements
 - add on row click handler to show editing component for clicked item (for editing you might need third-party library for formatting)
NOTE: similar steps could be reproduced for other tabs</t>
  </si>
  <si>
    <t>Allow users view site footer on the portal
 - add footer component that is used for each user facing page (if not exist)
 - on page load - load data for the footer from the BE
 - display all the links and configure routing for them</t>
  </si>
  <si>
    <t>Global site search on the portal</t>
  </si>
  <si>
    <t xml:space="preserve">Allow users to use site search on the portal
 - add search field to the header
 - use typeahead (autocomplite) component customise it according to the design
 - on endter symbols make API calls to get suggestion list by queary (might need some debounce) and show the suggestions in the dropdown
Search page
 - add new page where you will display search results
 - configure routing (might need to add query params to the URL)
 - implement displaying search results
</t>
  </si>
  <si>
    <t>Comments block on the portal</t>
  </si>
  <si>
    <t>Allow users to comment an article on the portal
 - add a component that will handle article's comments
 - use this component in the article component
 - load comments by article ID from the API
 - display articles (lazy loading might be needed to be implemented)
 - add logic to handle comments for not logged in users
 - add required by requirements action buttons</t>
  </si>
  <si>
    <t>Allow users to interact with existing article comments on the portal
 - add more interaction items according to requirements</t>
  </si>
  <si>
    <t>The most popular and commented articles on the portal</t>
  </si>
  <si>
    <t>Allow admin user to configure the Most popular section
 - on config page load the configuration for this section should be loaded
 - add most popular configuration section with the period dropdown
 - on toggle change use the API to save config</t>
  </si>
  <si>
    <t>Allow admin user to configure the Most commented section
  - on config page load the configuration for this section should be loaded
 - add most commented configuration section
 - on toggle change use the API to save config</t>
  </si>
  <si>
    <t>Allow site users to view the most popular articles
 - add a section to display most popular articles
   depending on whether the config is enabled
 - on page load load required data
 - the component could be implemented the way it could be reused for most commented</t>
  </si>
  <si>
    <t>Allow site users to view the most commented articles</t>
  </si>
  <si>
    <t>Covered in user story 3 "Allow site users to view the most popular articles"</t>
  </si>
  <si>
    <t>Lifestyle and Dealbook news</t>
  </si>
  <si>
    <t>Allow admin users to add new articles to Lifestyle and Dealbook
Assuming lifestyle and dealbook pages already exits
 - add new article page component
 - configure router so when user click on the button it opens this page
 - add page components one by one and configure internal state so save changes during editing
 - configure saving functionality so all the changes are saved using API</t>
  </si>
  <si>
    <t>Allow admin users to view the list of existing articles in Lifestyle and Dealbook
- add pages to show the list of lifestyle and dealbook articles:
   empty components
   router configuration
   using API get and display the data</t>
  </si>
  <si>
    <t>Allow admin users to edit Lifestyle and Dealbook's articles
 - on article card component add "..." button
 - add dropdown menu with publish/unpublish, edit and delete items
 - configure edit item to redirect you to pre-filled add new article page</t>
  </si>
  <si>
    <t>Allow admin users to publish/unpublish Lifestyle and Dealbook's articles
 - configure publish/unpublish button to trigger API to change article status</t>
  </si>
  <si>
    <t>Allow admin users to delete Lifestyle and Dealbook's articles
 - configure delete button to trigger API to delete article</t>
  </si>
  <si>
    <t>Allow site users to visit and read Lifestyle and Dealbook news
 - using roles configuration configure the app
 the way it show pages to the user
NOTE: all the editing capabilities should be visible only to admins</t>
  </si>
  <si>
    <t>Sports videos on the portal</t>
  </si>
  <si>
    <t>Allow admin users to add new videos
 - add '+ New video button' on Videos page
 - create modal with upload video form
 -  use third-party lib to manage upload process
 - save video locally
 - display video using third-party video player
 - add form elements to edit tite/comments
 - save video using API</t>
  </si>
  <si>
    <t xml:space="preserve">Allow admin users to view the list of existing videos
 - add empty component page that will be used as videos page
 - configure router to navigate to the page
 - add video preview component according to the design
 - add sorting dropdown
 - add 'allow share videos' toggle </t>
  </si>
  <si>
    <t>Allow admin users to publish/unpublish existing videos
 - add publish/unpublish menu and status identification to video card</t>
  </si>
  <si>
    <t>Allow admin users to edit existing videos
 - add edit for unpublished videos button to "..." menu
 - onClick navigate to edit video page</t>
  </si>
  <si>
    <t>Allow admin users to delete existing videos
 - add delete button to "..." menu
 - onClick show confirmation dialog where on confirm use API to delete video</t>
  </si>
  <si>
    <t>Allow site users to view videos on the portal
 - add new page component to show videos to users
 - configure router so for Admins and Users it navigates to different Videos pages
 - configure view videos page so users can see list of videos according to the design
 - on video click show video page with comment section (might be reused from other epics)
 - more videos section also could be reused</t>
  </si>
  <si>
    <t>Allow site users to share videos on social networks
 - if admin allowed to share videos show Share buttons on video</t>
  </si>
  <si>
    <t xml:space="preserve">Add and configurate video player on the page
Depending on the selected video player library:
- select video played (third-party library or browser API)
- configure required control panel elements
- work with BE team on how you would load and play the video on the FE side </t>
  </si>
  <si>
    <t>User personal cabinet</t>
  </si>
  <si>
    <t xml:space="preserve">Allow users to update their personal information
 - add manage user profile page
 - configure router 
 - add tabs component to the page
 - for the personal tab add form to manage user data 
 - use API to save updates
  - show notification on update result
</t>
  </si>
  <si>
    <t>Allow users to change their password via profile
 - on change password tab add a form to manage password
 - use API to save updates
 - show notification on update result</t>
  </si>
  <si>
    <t>Team hub: news about favorite teams</t>
  </si>
  <si>
    <t>Allow users to manage favorite teams in the personal cabinet
 - assuming user profile page (with router) exists
 - add "team hub" tab
 - add a component that will render the card with teams (according to designs) - with all the elements and some dummy data
 - add search input with autocomplite from third-party library
 - on user input show suggestions in drop down (some debaunce could be needed)
 - using API load the favorited teams and display as a list with "x" button to unfollow</t>
  </si>
  <si>
    <t>Allow users to see the Team hub page
 - add page to show list of news
 - configure router so user can navigate to the page
 - load data from API and display it as a list according to design
 - add unfollow button to each team name section</t>
  </si>
  <si>
    <t>Allow users to see teams news on Team hub based on their geolocation
 - when user leds to team hub page as them to use their geolocation
 - use API to properly load data and visualise it</t>
  </si>
  <si>
    <t>Manage news partners on the portal</t>
  </si>
  <si>
    <t>Allow admin user to configure new partners on the portal
 - add empty configure partners page component and configure navigation to the page
 - add two tabs to the page and empty components for each tab
 - using mocked/dummy data to implement the configure partners table (might use table from third-party lib - find a way to have collabsable rows)
 - use API (might need a way to seed the DB with data) get data from DB and replace usage of dummy data</t>
  </si>
  <si>
    <t>Allow admin user to edit existing partners' configurations on the portal
 -  configure editing and saving cappabilities using collapsable rows</t>
  </si>
  <si>
    <t xml:space="preserve">Allow admin user to activate and deactivate news partners
 - in the partners table add status column with toggles
 - configure toggle handler so admin can update the status </t>
  </si>
  <si>
    <t xml:space="preserve">Allow admin user to see a list of news from partners
 - in the empty news component show the list of articles (article card component might already exist so should be reused, also it might need some extension to improve reusability)
 - use API to get the data
</t>
  </si>
  <si>
    <t>Allow admin user to filter a list of news from partners
 - add filters form
 - update api usage to apply filters</t>
  </si>
  <si>
    <t>Allow admin user to edit news from partners
 - the article add/edit page component should already exist
 - it can be reused (might need to create wrapper to have Original &amp; Edit tabs)
 - configure the tabs and internal state related to each tab
 - add saving functionality</t>
  </si>
  <si>
    <t>Allow admin user to delete news from partners
 - deliting functionality might be already there since we are reusing article cards
 - might need some customization</t>
  </si>
  <si>
    <t>Allow admin user to process news from partners
 - on the edit article page add status dropdown
 -  call the API to get all statuses to know 
   which one is next
 - depending on current status show which status it can be moved to</t>
  </si>
  <si>
    <t>Allow admin user to see articles from configured partners on the articles list page
 - configure article card component and permission to display proper data to admins 
 - might need to configure use of API</t>
  </si>
  <si>
    <t>Allow site users to view news from configured partners
 - configure article card component and permission to display proper data to users
  - might need to configure use of API</t>
  </si>
  <si>
    <t>17.8; 17.9</t>
  </si>
  <si>
    <t>Newsletter subscription</t>
  </si>
  <si>
    <t xml:space="preserve">Allow admin user to configure Newsletter footer section
 - in Footer configuration page add a new tab "newsletter"
 - add the form and using BE save/update configuration
</t>
  </si>
  <si>
    <t>Allow users to subscribe to newsletter
 - find a lib that will allow you to create email templates as on design
 - show "newsletter" section (when it configured on the API) in footer or if it's there configure to use API to be able to subscribe</t>
  </si>
  <si>
    <t>User management on the portal</t>
  </si>
  <si>
    <t>Allow admin user to view user management page on the portal
 - add empty page component for viewing users/admins and configure router
 - using mocked data configure tabs and tables to display lists of users (pay attention to infinite scroll/pagination) according to the design
 - use API to fetch data for the tables and display proper data for each of tabs
 - you might actions dropdown as a placeholder without functionality</t>
  </si>
  <si>
    <t xml:space="preserve">Allow admin user to block users on the portal
 - update "block" button (in the actions drop down) handler to open confirmation dialogue and bock user on success
 - when user is blocked display "Activate" button instead of "Block"
 - update activate handler to activate the user
- add required logic to the block button so blocked users could be activated
</t>
  </si>
  <si>
    <t>Allow admin user to activate users on the portal</t>
  </si>
  <si>
    <t xml:space="preserve">Covered in user story 2 "Allow admin user to block users on the portal"
</t>
  </si>
  <si>
    <t>Allow admin user to delete users on the portal
 - update "delete" user button handler according to requirements's logic</t>
  </si>
  <si>
    <t>Allow admin user to give user admin permissions on the portal
 - update "make as admin" user button handler according to requirements's logic
 - for admin users update "remove from admin" button
- when user is admin change "make as admin" button to "remove from admin" and add required logic to change/save to BE user configuration 
 NOTE: the user should be added/removed from the tabs when these actions are performed</t>
  </si>
  <si>
    <t>Allow admin user to remove admin permissions from users on the portal</t>
  </si>
  <si>
    <t xml:space="preserve">Covered in user story 5 "Allow admin user to give user admin permissions on the portal"
</t>
  </si>
  <si>
    <t>Allow admin user to view online/offline status of users on the portal
 - on both tabs in user's image cell add a marker to show whether user is online or not
 NOTE: depending on the implementation you might use websockets here to get realtime users' statuses</t>
  </si>
  <si>
    <t>Allow admin user to view user details on the portal
 - add user details card component with tabs (use some dummy data here)
 - add handler on user's row click - it should fetch user's data from API and display them on the user details card</t>
  </si>
  <si>
    <t>Allow admin user to search users on the portal
 - add search input
 - add handler on enter to re-fetch users with search params
 NOTE:
    - some debouncing function is needed here
    - you should re-use existing function to fetch the data just add a search param</t>
  </si>
  <si>
    <t>Allow admin user to filter users on the portal
 - update table header to have sort by dropdown button
 - update existing fetch users function with sorting query param 
 NOTE: sorting shoud be done on the BE side because we are using paggination/infinite scroll</t>
  </si>
  <si>
    <t>Send notification emails to users on the portal
This might be done fully on the BE side.
 - add email template for status change action
 - on each status change send the email using the template and user info</t>
  </si>
  <si>
    <t>19.2-19.6</t>
  </si>
  <si>
    <t>Banners on the portal</t>
  </si>
  <si>
    <t>Allow admin users to configure banners on the portal
 - create a new empty page component for manage buneers page
 - configure router so only admins can access this page
NOTE: next steps are well described in requirements
 - fetch data from the API
 - add tabs and tables to display the banners' data 
 - add change status action (it differs for custom and predefined)
 - add delete button to custom table rows
 - add handlers for actions according to requirements
 - add bunner card on the right with edit cancel button that would be shown on custom banners row click
 - add edit handler</t>
  </si>
  <si>
    <t>Allow admin users to configure predefined banners on the portal
 - similar to previous
 - fetch data -&gt; add table and display data -&gt; add action button with proper handler</t>
  </si>
  <si>
    <t>Allow users to view configured banners on the portal
 - configure main page to fetch banner's data
 - add side bar and configure it to show banner 
 NOTE: you might add a reusable component for the banner that could be reused for all the types of banners</t>
  </si>
  <si>
    <t>Allow site users to view predefined Lifestyle and Dealbook banners
 - pretty the same os for configured banners</t>
  </si>
  <si>
    <t>Allow site users to view predefined Facebook banners on the portal
'- pretty the same os for configured banners</t>
  </si>
  <si>
    <t>Manage advertisements on the portal</t>
  </si>
  <si>
    <t>Allow admin user to configure advertisements
 - add empty page component to show ads configuration
 - configure router so only admin can access this page
 - add "+ new ad" button to add new ad
 - add table to display list of available ads
 - the table should have collapsable rows
 - when admin adds a new ad using "new ad" button it appears in the table uncollapsed
 - add a form to fill the ad properties
 - add on save handler
 - fetch available ads from API and display them in the table (when admin uncolapse the row it should be prefilled with saved data) 
 - add ad preview when user click on ad row</t>
  </si>
  <si>
    <t xml:space="preserve">Allow users to see advertisements
 - fetch advertisment data on the main page
 - display it on the right section </t>
  </si>
  <si>
    <t>Surveys on the portal</t>
  </si>
  <si>
    <t>Allow admin to create surveys on the portal
 - add empty page component to show surveys configuration page
 - configure router so admin can access this page
 - add two tabs to the page and visualise some mocked data close to real one
 - create a reader poll component that could be used to view and edit a poll info
 - add "+ new poll" button by clicking on it the poll component should display empty inputs and cancel/save buttons (save entered data locally inside the page component and display in the table)
 - using API fetch polls from the DB and display them in the tabs
 - using API make it possible to save newly created poll
 - in tabs' tables on row click show poll info using poll component and view mode in it</t>
  </si>
  <si>
    <t>Allow admin to publish surveys
 - configure tables in the tabs so we have status column
 - add dropdown and show action depending on the poll's status
 - using API configure changing status of a poll</t>
  </si>
  <si>
    <t>Allow admin to close surveys
 - configure tables in the tabs so we have status column
 - add dropdown and show action depending on the poll's status
 - using API configre changin status of a poll</t>
  </si>
  <si>
    <t>Allow admin to filter surveys
 - configure filtering by status 
NOTE: filterring might be needed to be implemented on the BE side so you would use API to re-fetch the data with query params</t>
  </si>
  <si>
    <t>Allow users to see a list of all surveys
 - in user profile navigation items (dropdown menu and tabs in user profile)
 - add required items so user can navigate to surveys page
 - add sub-tabs (open, closed) surveys and show table with surveys (might need pagination of infinite scroll)
 - fetch data from the BE and display it
 - add required functionality (sorting, searching)</t>
  </si>
  <si>
    <t>Allow users to participate in surveys on the My surveys page
 - add component to show poll info
 - automaticall show the first survey
 - configure displaying poll info and and required buttons and configure them</t>
  </si>
  <si>
    <t>Allow users to participate in surveys on news pages
 - reuse "readers poll" component on the news page</t>
  </si>
  <si>
    <t>Total</t>
  </si>
  <si>
    <t>Standard Complex Deviation</t>
  </si>
  <si>
    <t>Final Recommended Estimate (man/days)</t>
  </si>
  <si>
    <t>Final Optimistic Estimate (man/days)</t>
  </si>
  <si>
    <t>Final Pessimistic Estimate (man/days)</t>
  </si>
  <si>
    <t>Comercial Project</t>
  </si>
  <si>
    <t>Total Dev Efforts (man/days)</t>
  </si>
  <si>
    <t>QC Efforts 
(man/days)</t>
  </si>
  <si>
    <t>Training Project</t>
  </si>
  <si>
    <t>Activity Type</t>
  </si>
  <si>
    <t xml:space="preserve">% from efforts on implementation </t>
  </si>
  <si>
    <t>Documentation</t>
  </si>
  <si>
    <t>Unit Testing</t>
  </si>
  <si>
    <t>Code Review</t>
  </si>
  <si>
    <t>Bug Fixing</t>
  </si>
  <si>
    <t>% from dev efforts</t>
  </si>
  <si>
    <t>Manual Testing</t>
  </si>
  <si>
    <t>Factor</t>
  </si>
  <si>
    <t>Influence</t>
  </si>
  <si>
    <t>Project Type</t>
  </si>
  <si>
    <t>Observation</t>
  </si>
  <si>
    <t>Business Area Experience</t>
  </si>
  <si>
    <t>NO</t>
  </si>
  <si>
    <t>Teams that aren't familiar with the project's business area need significantly more time. This shouldn't be a surprise.</t>
  </si>
  <si>
    <t>Architecture and Risk Resolution</t>
  </si>
  <si>
    <t>The more actively the project attacks risks, the lower the effort and cost will be. This is one of the few Cocomo II factors that is controllable by the project manager.</t>
  </si>
  <si>
    <t>Database Size</t>
  </si>
  <si>
    <t>Large, complex databases require more effort project-wide. Total influence is moderate.</t>
  </si>
  <si>
    <t>Developed for Reuse</t>
  </si>
  <si>
    <t>Software that is developed with the goal of later reuse can increase costs as much as 31%. This doesn't say whether the initiative actually succeeds. Industry experience has been that forward-looking reuse programs often fail.</t>
  </si>
  <si>
    <t>Extent of Documentation Required</t>
  </si>
  <si>
    <t>Too much documentation can negatively affect the whole project. Impact is moderately high.</t>
  </si>
  <si>
    <t>Language and Tools Experience</t>
  </si>
  <si>
    <t>YES</t>
  </si>
  <si>
    <t>Teams that have experience with the programming language and/or tool set work moderately more productively than teams that are climbing a learning curve. This is not a surprise.</t>
  </si>
  <si>
    <t>Multi-Site Development</t>
  </si>
  <si>
    <t>Projects conducted by a team spread across multiple sites around the globe will take 56% more effort than projects that are conducted by a team co-located at one facility. Projects that are conducted at multiple sites, including out-sourced or offshore projects, need to take this effect seriously.</t>
  </si>
  <si>
    <t>Personnel Continuity (turnover)</t>
  </si>
  <si>
    <t>Project turnover is expensive—in the top one-third of influential factors.</t>
  </si>
  <si>
    <t>Platform Experience</t>
  </si>
  <si>
    <t>Experience with the underlying technology platform affects overall project performance moderately.</t>
  </si>
  <si>
    <t>Platform Volatility</t>
  </si>
  <si>
    <t>If the platform is unstable, development can take moderately longer. Projects should weigh this factor in their decision about when to adopt a new technology. This is one reason that systems projects tend to take longer than applications projects.</t>
  </si>
  <si>
    <t>Precedentedness</t>
  </si>
  <si>
    <t>Refers to how "precedented" (we usually say "unprecedented") the application is. Familiar systems are easier to create than unfamiliar systems.</t>
  </si>
  <si>
    <t>Process Maturity</t>
  </si>
  <si>
    <t>Projects that use more sophisticated development processes take less effort than projects that use unsophisticated processes. Cocomo II uses an adaptation of the CMM process maturity model to apply this criterion to a specific project.</t>
  </si>
  <si>
    <t>Product Complexity</t>
  </si>
  <si>
    <t>Product complexity (software complexity) is the single most significant adjustment factor in the Cocomo II model. Product complexity is largely determined by the type of software you're building.</t>
  </si>
  <si>
    <t>Programmer Capability (general)</t>
  </si>
  <si>
    <t>The skill of the programmers has an impact of a factor of almost 2 on overall project results.</t>
  </si>
  <si>
    <t>Required Reliability</t>
  </si>
  <si>
    <t>More reliable systems take longer. This is one reason (though not the only reason) that embedded systems and life-critical systems tend to take more effort than other projects of similar sizes. In most cases, your marketplace determines how reliable your software must be. You don't usually have much latitude to change this.</t>
  </si>
  <si>
    <t>Requirements Analyst Capability</t>
  </si>
  <si>
    <t>The single largest personnel factor—good requirements capability—makes a factor of 2 difference in the effort for the entire project. Competency in this area has the potential to reduce a project's overall effort from nominal more than any other factor.</t>
  </si>
  <si>
    <t>Requirements Flexibility</t>
  </si>
  <si>
    <t>Projects that allow the development team latitude in how they interpret requirements take less effort than projects that insist on rigid, literal interpretations of all requirements.</t>
  </si>
  <si>
    <t>Storage Constraint</t>
  </si>
  <si>
    <t>Working on a platform on which you're butting up against storage limitations moderately increases project effort.</t>
  </si>
  <si>
    <t>Team Cohesion</t>
  </si>
  <si>
    <t>Teams with highly cooperative interactions develop software more efficiently than teams with more contentious interactions.</t>
  </si>
  <si>
    <t>Time Constraint</t>
  </si>
  <si>
    <t>Minimizing response time increases effort across the board. This is one reason that systems projects and real-time projects tend to consume more effort than other projects of similar sizes.</t>
  </si>
  <si>
    <t>Use of Software Tools</t>
  </si>
  <si>
    <t>Advanced tool sets can reduce effort significantly.</t>
  </si>
  <si>
    <t>Localization</t>
  </si>
  <si>
    <t>Support of each additional Locale requires +10% for each screen implementation</t>
  </si>
  <si>
    <t>Multi-Web Browsers support</t>
  </si>
  <si>
    <t>Support of each additional Web browser requires +25% to effors planned for client side implementation (javascript code, CSS,...)</t>
  </si>
  <si>
    <t>Combined factors</t>
  </si>
  <si>
    <t>Averaging the factors (softer approach) smooths their impact by treating each one with equal weight</t>
  </si>
  <si>
    <t>Multiplying all factors (conservative approach) amplifies risk by compounding all adjustment factors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</si>
</sst>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4"/>
      <color theme="1"/>
      <name val="Calibri"/>
      <family val="2"/>
      <charset val="204"/>
      <scheme val="minor"/>
    </font>
    <font>
      <b/>
      <sz val="11"/>
      <color rgb="FFFA7D00"/>
      <name val="Calibri"/>
      <family val="2"/>
      <scheme val="minor"/>
    </font>
    <font>
      <i/>
      <sz val="11"/>
      <color rgb="FF7F7F7F"/>
      <name val="Calibri"/>
      <family val="2"/>
      <scheme val="minor"/>
    </font>
    <font>
      <b/>
      <sz val="11"/>
      <color theme="0"/>
      <name val="Calibri"/>
      <family val="2"/>
      <charset val="204"/>
      <scheme val="minor"/>
    </font>
    <font>
      <b/>
      <sz val="12"/>
      <color rgb="FFFA7D00"/>
      <name val="Calibri"/>
      <family val="2"/>
      <scheme val="minor"/>
    </font>
    <font>
      <b/>
      <sz val="11"/>
      <color theme="0"/>
      <name val="Calibri"/>
      <family val="2"/>
      <scheme val="minor"/>
    </font>
    <font>
      <sz val="11"/>
      <name val="Calibri"/>
      <family val="2"/>
      <scheme val="minor"/>
    </font>
    <font>
      <u/>
      <sz val="11"/>
      <color theme="10"/>
      <name val="Calibri"/>
      <family val="2"/>
    </font>
    <font>
      <sz val="11"/>
      <name val="Calibri"/>
      <family val="2"/>
    </font>
    <font>
      <b/>
      <sz val="12"/>
      <color theme="1"/>
      <name val="Calibri"/>
      <family val="2"/>
      <scheme val="minor"/>
    </font>
    <font>
      <b/>
      <sz val="12"/>
      <color theme="0"/>
      <name val="Calibri"/>
      <family val="2"/>
      <charset val="204"/>
      <scheme val="minor"/>
    </font>
    <font>
      <sz val="10"/>
      <color theme="1"/>
      <name val="Arial"/>
      <family val="2"/>
    </font>
    <font>
      <b/>
      <sz val="10"/>
      <color theme="1"/>
      <name val="Arial"/>
      <family val="2"/>
    </font>
    <font>
      <b/>
      <sz val="12"/>
      <color rgb="FF160530"/>
      <name val="Calibri"/>
      <family val="2"/>
      <charset val="204"/>
      <scheme val="minor"/>
    </font>
    <font>
      <sz val="12"/>
      <color rgb="FF160530"/>
      <name val="Calibri"/>
      <family val="2"/>
      <scheme val="minor"/>
    </font>
    <font>
      <b/>
      <sz val="12"/>
      <color rgb="FF160530"/>
      <name val="Calibri"/>
      <family val="2"/>
      <scheme val="minor"/>
    </font>
    <font>
      <b/>
      <sz val="12"/>
      <color rgb="FF160530"/>
      <name val="Arial"/>
      <family val="2"/>
    </font>
    <font>
      <b/>
      <sz val="11"/>
      <color theme="5" tint="-0.249977111117893"/>
      <name val="Calibri"/>
      <family val="2"/>
      <scheme val="minor"/>
    </font>
    <font>
      <b/>
      <sz val="12"/>
      <color theme="5" tint="-0.249977111117893"/>
      <name val="Calibri"/>
      <family val="2"/>
      <scheme val="minor"/>
    </font>
    <font>
      <sz val="11"/>
      <color rgb="FF000000"/>
      <name val="Calibri"/>
      <family val="2"/>
    </font>
    <font>
      <i/>
      <sz val="11"/>
      <color rgb="FF000000"/>
      <name val="Calibri"/>
      <family val="2"/>
    </font>
    <font>
      <b/>
      <i/>
      <sz val="11"/>
      <color rgb="FF7F7F7F"/>
      <name val="Calibri"/>
      <family val="2"/>
      <scheme val="minor"/>
    </font>
    <font>
      <b/>
      <sz val="12"/>
      <color rgb="FF160530"/>
      <name val="Calibri"/>
      <family val="2"/>
      <charset val="204"/>
    </font>
    <font>
      <sz val="10"/>
      <color rgb="FF000000"/>
      <name val="Arial"/>
      <family val="2"/>
    </font>
    <font>
      <i/>
      <sz val="11"/>
      <color rgb="FF7F7F7F"/>
      <name val="Calibri"/>
      <family val="2"/>
    </font>
    <font>
      <i/>
      <sz val="11"/>
      <color theme="1" tint="0.34998626667073579"/>
      <name val="Calibri"/>
      <family val="2"/>
      <scheme val="minor"/>
    </font>
    <font>
      <sz val="10"/>
      <color theme="1"/>
      <name val="Arial"/>
    </font>
    <font>
      <i/>
      <sz val="11"/>
      <color theme="1" tint="0.34998626667073579"/>
      <name val="Calibri"/>
      <scheme val="minor"/>
    </font>
    <font>
      <b/>
      <sz val="12"/>
      <color theme="0"/>
      <name val="Calibri"/>
      <family val="2"/>
      <scheme val="minor"/>
    </font>
    <font>
      <b/>
      <sz val="11"/>
      <color theme="1"/>
      <name val="Calibri"/>
      <family val="2"/>
      <scheme val="minor"/>
    </font>
    <font>
      <b/>
      <sz val="14"/>
      <color theme="0"/>
      <name val="Calibri"/>
      <family val="2"/>
      <scheme val="minor"/>
    </font>
    <font>
      <b/>
      <sz val="14"/>
      <color rgb="FFFA7D00"/>
      <name val="Calibri"/>
      <family val="2"/>
      <scheme val="minor"/>
    </font>
    <font>
      <sz val="14"/>
      <color theme="1"/>
      <name val="Calibri"/>
      <family val="2"/>
      <scheme val="minor"/>
    </font>
    <font>
      <i/>
      <sz val="11"/>
      <color theme="1" tint="0.499984740745262"/>
      <name val="Calibri"/>
      <family val="2"/>
      <scheme val="minor"/>
    </font>
  </fonts>
  <fills count="22">
    <fill>
      <patternFill patternType="none"/>
    </fill>
    <fill>
      <patternFill patternType="gray125"/>
    </fill>
    <fill>
      <patternFill patternType="solid">
        <fgColor rgb="FFF2F2F2"/>
      </patternFill>
    </fill>
    <fill>
      <patternFill patternType="solid">
        <fgColor rgb="FF1F497D"/>
        <bgColor indexed="64"/>
      </patternFill>
    </fill>
    <fill>
      <patternFill patternType="solid">
        <fgColor theme="4" tint="0.59999389629810485"/>
        <bgColor indexed="64"/>
      </patternFill>
    </fill>
    <fill>
      <patternFill patternType="solid">
        <fgColor theme="3"/>
        <bgColor indexed="64"/>
      </patternFill>
    </fill>
    <fill>
      <patternFill patternType="solid">
        <fgColor theme="3" tint="0.79998168889431442"/>
        <bgColor indexed="64"/>
      </patternFill>
    </fill>
    <fill>
      <patternFill patternType="solid">
        <fgColor rgb="FFDBC7DA"/>
        <bgColor indexed="64"/>
      </patternFill>
    </fill>
    <fill>
      <patternFill patternType="solid">
        <fgColor rgb="FFE4C7D6"/>
        <bgColor indexed="64"/>
      </patternFill>
    </fill>
    <fill>
      <patternFill patternType="solid">
        <fgColor rgb="FFF4E7EE"/>
        <bgColor indexed="64"/>
      </patternFill>
    </fill>
    <fill>
      <patternFill patternType="solid">
        <fgColor rgb="FFD9DBE0"/>
        <bgColor indexed="64"/>
      </patternFill>
    </fill>
    <fill>
      <patternFill patternType="solid">
        <fgColor rgb="FFEDE8E2"/>
        <bgColor indexed="64"/>
      </patternFill>
    </fill>
    <fill>
      <patternFill patternType="solid">
        <fgColor rgb="FF3C0847"/>
        <bgColor indexed="64"/>
      </patternFill>
    </fill>
    <fill>
      <patternFill patternType="solid">
        <fgColor rgb="FFAEC3AE"/>
        <bgColor indexed="64"/>
      </patternFill>
    </fill>
    <fill>
      <patternFill patternType="solid">
        <fgColor rgb="FFDBC7DA"/>
        <bgColor rgb="FF000000"/>
      </patternFill>
    </fill>
    <fill>
      <patternFill patternType="solid">
        <fgColor rgb="FFF4E7EE"/>
        <bgColor rgb="FF000000"/>
      </patternFill>
    </fill>
    <fill>
      <patternFill patternType="solid">
        <fgColor rgb="FFEDE8E2"/>
        <bgColor rgb="FF000000"/>
      </patternFill>
    </fill>
    <fill>
      <patternFill patternType="solid">
        <fgColor theme="0" tint="-0.249977111117893"/>
        <bgColor indexed="64"/>
      </patternFill>
    </fill>
    <fill>
      <patternFill patternType="solid">
        <fgColor rgb="FF92D050"/>
        <bgColor indexed="64"/>
      </patternFill>
    </fill>
    <fill>
      <patternFill patternType="solid">
        <fgColor theme="6"/>
        <bgColor indexed="64"/>
      </patternFill>
    </fill>
    <fill>
      <patternFill patternType="solid">
        <fgColor theme="0"/>
        <bgColor indexed="64"/>
      </patternFill>
    </fill>
    <fill>
      <patternFill patternType="solid">
        <fgColor theme="5" tint="0.59999389629810485"/>
        <bgColor indexed="64"/>
      </patternFill>
    </fill>
  </fills>
  <borders count="96">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rgb="FF7F7F7F"/>
      </top>
      <bottom style="thin">
        <color rgb="FF7F7F7F"/>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rgb="FF7F7F7F"/>
      </right>
      <top style="thin">
        <color rgb="FF7F7F7F"/>
      </top>
      <bottom style="thin">
        <color rgb="FF7F7F7F"/>
      </bottom>
      <diagonal/>
    </border>
    <border>
      <left style="thin">
        <color rgb="FF7F7F7F"/>
      </left>
      <right style="medium">
        <color indexed="64"/>
      </right>
      <top style="thin">
        <color rgb="FF7F7F7F"/>
      </top>
      <bottom style="thin">
        <color rgb="FF7F7F7F"/>
      </bottom>
      <diagonal/>
    </border>
    <border>
      <left style="thin">
        <color rgb="FF7F7F7F"/>
      </left>
      <right style="medium">
        <color indexed="64"/>
      </right>
      <top/>
      <bottom/>
      <diagonal/>
    </border>
    <border>
      <left style="medium">
        <color indexed="64"/>
      </left>
      <right style="thin">
        <color rgb="FF7F7F7F"/>
      </right>
      <top/>
      <bottom/>
      <diagonal/>
    </border>
    <border>
      <left style="thin">
        <color rgb="FF7F7F7F"/>
      </left>
      <right style="thin">
        <color rgb="FF7F7F7F"/>
      </right>
      <top/>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rgb="FF7F7F7F"/>
      </bottom>
      <diagonal/>
    </border>
    <border>
      <left style="medium">
        <color indexed="64"/>
      </left>
      <right style="thin">
        <color rgb="FF7F7F7F"/>
      </right>
      <top/>
      <bottom style="thin">
        <color rgb="FF7F7F7F"/>
      </bottom>
      <diagonal/>
    </border>
    <border>
      <left style="thin">
        <color rgb="FF7F7F7F"/>
      </left>
      <right style="medium">
        <color indexed="64"/>
      </right>
      <top/>
      <bottom style="thin">
        <color rgb="FF7F7F7F"/>
      </bottom>
      <diagonal/>
    </border>
    <border>
      <left/>
      <right style="thin">
        <color rgb="FF7F7F7F"/>
      </right>
      <top/>
      <bottom style="thin">
        <color rgb="FF7F7F7F"/>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style="thin">
        <color indexed="64"/>
      </left>
      <right/>
      <top/>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theme="0"/>
      </left>
      <right style="medium">
        <color indexed="64"/>
      </right>
      <top/>
      <bottom style="medium">
        <color indexed="64"/>
      </bottom>
      <diagonal/>
    </border>
    <border>
      <left style="thin">
        <color theme="0"/>
      </left>
      <right style="thin">
        <color theme="0"/>
      </right>
      <top/>
      <bottom style="medium">
        <color indexed="64"/>
      </bottom>
      <diagonal/>
    </border>
    <border>
      <left style="medium">
        <color indexed="64"/>
      </left>
      <right style="thin">
        <color theme="0"/>
      </right>
      <top/>
      <bottom style="medium">
        <color indexed="64"/>
      </bottom>
      <diagonal/>
    </border>
    <border>
      <left style="thin">
        <color theme="0"/>
      </left>
      <right style="medium">
        <color indexed="64"/>
      </right>
      <top style="thin">
        <color theme="0"/>
      </top>
      <bottom style="thin">
        <color theme="0"/>
      </bottom>
      <diagonal/>
    </border>
    <border>
      <left style="thin">
        <color theme="0"/>
      </left>
      <right style="thin">
        <color theme="0"/>
      </right>
      <top style="thin">
        <color theme="0"/>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bottom style="thin">
        <color theme="0"/>
      </bottom>
      <diagonal/>
    </border>
    <border>
      <left style="thin">
        <color theme="0"/>
      </left>
      <right style="thin">
        <color theme="0"/>
      </right>
      <top/>
      <bottom style="thin">
        <color theme="0"/>
      </bottom>
      <diagonal/>
    </border>
    <border>
      <left style="medium">
        <color indexed="64"/>
      </left>
      <right style="thin">
        <color theme="0"/>
      </right>
      <top/>
      <bottom style="thin">
        <color theme="0"/>
      </bottom>
      <diagonal/>
    </border>
    <border>
      <left/>
      <right style="medium">
        <color indexed="64"/>
      </right>
      <top style="medium">
        <color indexed="64"/>
      </top>
      <bottom style="medium">
        <color theme="0"/>
      </bottom>
      <diagonal/>
    </border>
    <border>
      <left/>
      <right/>
      <top style="medium">
        <color indexed="64"/>
      </top>
      <bottom style="medium">
        <color theme="0"/>
      </bottom>
      <diagonal/>
    </border>
    <border>
      <left style="medium">
        <color indexed="64"/>
      </left>
      <right/>
      <top style="medium">
        <color indexed="64"/>
      </top>
      <bottom style="medium">
        <color theme="0"/>
      </bottom>
      <diagonal/>
    </border>
    <border>
      <left/>
      <right style="medium">
        <color indexed="64"/>
      </right>
      <top/>
      <bottom style="medium">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right style="medium">
        <color indexed="64"/>
      </right>
      <top/>
      <bottom style="thin">
        <color rgb="FF7F7F7F"/>
      </bottom>
      <diagonal/>
    </border>
    <border>
      <left/>
      <right/>
      <top style="medium">
        <color indexed="64"/>
      </top>
      <bottom/>
      <diagonal/>
    </border>
    <border>
      <left/>
      <right style="thin">
        <color indexed="64"/>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style="thin">
        <color theme="0"/>
      </left>
      <right/>
      <top/>
      <bottom style="thin">
        <color theme="0"/>
      </bottom>
      <diagonal/>
    </border>
    <border>
      <left style="thin">
        <color rgb="FF000000"/>
      </left>
      <right style="thin">
        <color rgb="FF000000"/>
      </right>
      <top style="thin">
        <color rgb="FF000000"/>
      </top>
      <bottom style="thin">
        <color rgb="FF000000"/>
      </bottom>
      <diagonal/>
    </border>
    <border>
      <left style="medium">
        <color indexed="64"/>
      </left>
      <right/>
      <top/>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top style="medium">
        <color indexed="64"/>
      </top>
      <bottom/>
      <diagonal/>
    </border>
    <border>
      <left style="medium">
        <color theme="1"/>
      </left>
      <right/>
      <top style="medium">
        <color theme="1"/>
      </top>
      <bottom/>
      <diagonal/>
    </border>
    <border>
      <left/>
      <right/>
      <top style="medium">
        <color theme="1"/>
      </top>
      <bottom/>
      <diagonal/>
    </border>
    <border>
      <left/>
      <right style="medium">
        <color theme="1"/>
      </right>
      <top style="medium">
        <color indexed="64"/>
      </top>
      <bottom/>
      <diagonal/>
    </border>
    <border>
      <left style="medium">
        <color theme="1"/>
      </left>
      <right/>
      <top/>
      <bottom style="medium">
        <color theme="0"/>
      </bottom>
      <diagonal/>
    </border>
    <border>
      <left/>
      <right/>
      <top/>
      <bottom style="medium">
        <color theme="0"/>
      </bottom>
      <diagonal/>
    </border>
    <border>
      <left/>
      <right/>
      <top style="medium">
        <color theme="1"/>
      </top>
      <bottom style="medium">
        <color theme="1"/>
      </bottom>
      <diagonal/>
    </border>
    <border>
      <left/>
      <right style="medium">
        <color theme="1"/>
      </right>
      <top/>
      <bottom style="medium">
        <color theme="0"/>
      </bottom>
      <diagonal/>
    </border>
    <border>
      <left style="medium">
        <color theme="1"/>
      </left>
      <right/>
      <top/>
      <bottom style="medium">
        <color theme="1"/>
      </bottom>
      <diagonal/>
    </border>
    <border>
      <left style="medium">
        <color indexed="64"/>
      </left>
      <right/>
      <top/>
      <bottom style="medium">
        <color theme="1"/>
      </bottom>
      <diagonal/>
    </border>
    <border>
      <left style="medium">
        <color theme="1"/>
      </left>
      <right style="medium">
        <color theme="1"/>
      </right>
      <top style="medium">
        <color theme="1"/>
      </top>
      <bottom style="medium">
        <color theme="1"/>
      </bottom>
      <diagonal/>
    </border>
    <border>
      <left style="medium">
        <color indexed="64"/>
      </left>
      <right style="medium">
        <color indexed="64"/>
      </right>
      <top style="medium">
        <color theme="1"/>
      </top>
      <bottom style="medium">
        <color theme="1"/>
      </bottom>
      <diagonal/>
    </border>
    <border>
      <left style="medium">
        <color indexed="64"/>
      </left>
      <right style="medium">
        <color theme="1"/>
      </right>
      <top style="medium">
        <color theme="1"/>
      </top>
      <bottom style="medium">
        <color theme="1"/>
      </bottom>
      <diagonal/>
    </border>
    <border>
      <left style="medium">
        <color indexed="64"/>
      </left>
      <right style="medium">
        <color indexed="64"/>
      </right>
      <top style="thin">
        <color indexed="64"/>
      </top>
      <bottom/>
      <diagonal/>
    </border>
    <border>
      <left style="medium">
        <color indexed="64"/>
      </left>
      <right style="medium">
        <color indexed="64"/>
      </right>
      <top style="thin">
        <color rgb="FF7F7F7F"/>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indexed="64"/>
      </left>
      <right/>
      <top/>
      <bottom style="medium">
        <color rgb="FF000000"/>
      </bottom>
      <diagonal/>
    </border>
    <border>
      <left/>
      <right/>
      <top/>
      <bottom style="medium">
        <color rgb="FF000000"/>
      </bottom>
      <diagonal/>
    </border>
    <border>
      <left style="medium">
        <color indexed="64"/>
      </left>
      <right style="thin">
        <color rgb="FF7F7F7F"/>
      </right>
      <top/>
      <bottom style="medium">
        <color indexed="64"/>
      </bottom>
      <diagonal/>
    </border>
    <border>
      <left style="medium">
        <color indexed="64"/>
      </left>
      <right/>
      <top/>
      <bottom style="medium">
        <color indexed="64"/>
      </bottom>
      <diagonal/>
    </border>
    <border>
      <left style="thin">
        <color indexed="64"/>
      </left>
      <right/>
      <top/>
      <bottom style="medium">
        <color indexed="64"/>
      </bottom>
      <diagonal/>
    </border>
    <border>
      <left/>
      <right style="medium">
        <color rgb="FF000000"/>
      </right>
      <top/>
      <bottom style="medium">
        <color rgb="FF000000"/>
      </bottom>
      <diagonal/>
    </border>
    <border>
      <left/>
      <right style="medium">
        <color rgb="FF000000"/>
      </right>
      <top/>
      <bottom/>
      <diagonal/>
    </border>
    <border>
      <left/>
      <right style="medium">
        <color rgb="FF000000"/>
      </right>
      <top/>
      <bottom style="thin">
        <color rgb="FF7F7F7F"/>
      </bottom>
      <diagonal/>
    </border>
  </borders>
  <cellStyleXfs count="4">
    <xf numFmtId="0" fontId="0" fillId="0" borderId="0"/>
    <xf numFmtId="0" fontId="2" fillId="2" borderId="1" applyNumberFormat="0" applyAlignment="0" applyProtection="0"/>
    <xf numFmtId="0" fontId="3" fillId="0" borderId="0" applyNumberFormat="0" applyFill="0" applyBorder="0" applyAlignment="0" applyProtection="0"/>
    <xf numFmtId="0" fontId="8" fillId="0" borderId="0" applyNumberFormat="0" applyFill="0" applyBorder="0" applyAlignment="0" applyProtection="0">
      <alignment vertical="top"/>
      <protection locked="0"/>
    </xf>
  </cellStyleXfs>
  <cellXfs count="247">
    <xf numFmtId="0" fontId="0" fillId="0" borderId="0" xfId="0"/>
    <xf numFmtId="0" fontId="0" fillId="0" borderId="0" xfId="0" applyAlignment="1">
      <alignment wrapText="1"/>
    </xf>
    <xf numFmtId="0" fontId="0" fillId="0" borderId="6" xfId="0" applyBorder="1"/>
    <xf numFmtId="0" fontId="0" fillId="0" borderId="8" xfId="0" applyBorder="1"/>
    <xf numFmtId="0" fontId="3" fillId="0" borderId="10" xfId="2" applyBorder="1"/>
    <xf numFmtId="0" fontId="0" fillId="0" borderId="12" xfId="0" applyBorder="1"/>
    <xf numFmtId="0" fontId="3" fillId="0" borderId="13" xfId="2" applyBorder="1"/>
    <xf numFmtId="0" fontId="4" fillId="3" borderId="4" xfId="0" applyFont="1" applyFill="1" applyBorder="1"/>
    <xf numFmtId="0" fontId="4" fillId="3" borderId="5" xfId="0" applyFont="1" applyFill="1" applyBorder="1" applyAlignment="1">
      <alignment wrapText="1"/>
    </xf>
    <xf numFmtId="10" fontId="0" fillId="0" borderId="7" xfId="0" applyNumberFormat="1" applyBorder="1"/>
    <xf numFmtId="10" fontId="0" fillId="0" borderId="9" xfId="0" applyNumberFormat="1" applyBorder="1"/>
    <xf numFmtId="0" fontId="0" fillId="0" borderId="25" xfId="0" applyBorder="1"/>
    <xf numFmtId="0" fontId="0" fillId="0" borderId="36" xfId="0" applyBorder="1"/>
    <xf numFmtId="0" fontId="0" fillId="0" borderId="37" xfId="0" applyBorder="1"/>
    <xf numFmtId="0" fontId="0" fillId="0" borderId="39" xfId="0" applyBorder="1"/>
    <xf numFmtId="2" fontId="0" fillId="0" borderId="0" xfId="0" applyNumberFormat="1" applyAlignment="1">
      <alignment horizontal="center"/>
    </xf>
    <xf numFmtId="0" fontId="0" fillId="0" borderId="0" xfId="0" applyAlignment="1">
      <alignment horizontal="center"/>
    </xf>
    <xf numFmtId="0" fontId="0" fillId="0" borderId="37" xfId="0" applyBorder="1" applyAlignment="1">
      <alignment horizontal="center"/>
    </xf>
    <xf numFmtId="0" fontId="0" fillId="0" borderId="35" xfId="0" applyBorder="1" applyAlignment="1">
      <alignment horizontal="center"/>
    </xf>
    <xf numFmtId="0" fontId="0" fillId="0" borderId="38" xfId="0" applyBorder="1" applyAlignment="1">
      <alignment horizontal="center"/>
    </xf>
    <xf numFmtId="0" fontId="5" fillId="2" borderId="20" xfId="1" applyFont="1" applyBorder="1" applyAlignment="1">
      <alignment horizontal="center" vertical="center"/>
    </xf>
    <xf numFmtId="0" fontId="5" fillId="2" borderId="21" xfId="1" applyFont="1" applyBorder="1" applyAlignment="1">
      <alignment horizontal="center" vertical="center"/>
    </xf>
    <xf numFmtId="0" fontId="5" fillId="2" borderId="19" xfId="1" applyFont="1" applyBorder="1" applyAlignment="1">
      <alignment horizontal="center" vertical="center"/>
    </xf>
    <xf numFmtId="0" fontId="0" fillId="0" borderId="0" xfId="0" applyAlignment="1">
      <alignment horizontal="center" vertical="center"/>
    </xf>
    <xf numFmtId="0" fontId="7" fillId="4" borderId="40" xfId="0" applyFont="1" applyFill="1" applyBorder="1" applyAlignment="1">
      <alignment horizontal="left" vertical="top" wrapText="1"/>
    </xf>
    <xf numFmtId="0" fontId="7" fillId="4" borderId="43" xfId="0" applyFont="1" applyFill="1" applyBorder="1" applyAlignment="1">
      <alignment horizontal="left" vertical="top" wrapText="1"/>
    </xf>
    <xf numFmtId="0" fontId="7" fillId="4" borderId="45" xfId="0" applyFont="1" applyFill="1" applyBorder="1" applyAlignment="1">
      <alignment horizontal="left" vertical="top" wrapText="1"/>
    </xf>
    <xf numFmtId="0" fontId="7" fillId="4" borderId="46" xfId="0" applyFont="1" applyFill="1" applyBorder="1" applyAlignment="1">
      <alignment horizontal="left" vertical="top" wrapText="1"/>
    </xf>
    <xf numFmtId="0" fontId="7" fillId="4" borderId="48" xfId="0" applyFont="1" applyFill="1" applyBorder="1" applyAlignment="1">
      <alignment horizontal="left" vertical="top" wrapText="1"/>
    </xf>
    <xf numFmtId="0" fontId="7" fillId="0" borderId="0" xfId="0" applyFont="1"/>
    <xf numFmtId="0" fontId="6" fillId="5" borderId="51" xfId="0" applyFont="1" applyFill="1" applyBorder="1"/>
    <xf numFmtId="0" fontId="6" fillId="5" borderId="49" xfId="0" applyFont="1" applyFill="1" applyBorder="1"/>
    <xf numFmtId="10" fontId="0" fillId="0" borderId="38" xfId="0" applyNumberFormat="1" applyBorder="1"/>
    <xf numFmtId="0" fontId="0" fillId="0" borderId="6"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10" fontId="0" fillId="0" borderId="52" xfId="0" applyNumberFormat="1" applyBorder="1"/>
    <xf numFmtId="0" fontId="3" fillId="0" borderId="55" xfId="2" applyBorder="1"/>
    <xf numFmtId="0" fontId="3" fillId="0" borderId="56" xfId="2" applyBorder="1"/>
    <xf numFmtId="0" fontId="0" fillId="0" borderId="37" xfId="0" applyBorder="1" applyAlignment="1">
      <alignment horizontal="center" vertical="center"/>
    </xf>
    <xf numFmtId="0" fontId="0" fillId="0" borderId="23" xfId="0" applyBorder="1" applyAlignment="1">
      <alignment horizontal="center" vertical="center"/>
    </xf>
    <xf numFmtId="0" fontId="0" fillId="0" borderId="34" xfId="0" applyBorder="1" applyAlignment="1">
      <alignment horizontal="center"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10" xfId="0" applyBorder="1" applyAlignment="1">
      <alignment horizontal="center" vertical="center" wrapText="1"/>
    </xf>
    <xf numFmtId="0" fontId="0" fillId="0" borderId="0" xfId="0" applyAlignment="1">
      <alignment horizontal="center" vertical="center" wrapText="1"/>
    </xf>
    <xf numFmtId="0" fontId="14" fillId="7" borderId="4" xfId="0" applyFont="1" applyFill="1" applyBorder="1" applyAlignment="1">
      <alignment horizontal="center" vertical="center"/>
    </xf>
    <xf numFmtId="0" fontId="16" fillId="7" borderId="23" xfId="0" applyFont="1" applyFill="1" applyBorder="1" applyAlignment="1">
      <alignment horizontal="center" vertical="center"/>
    </xf>
    <xf numFmtId="0" fontId="15" fillId="7" borderId="23" xfId="0" applyFont="1" applyFill="1" applyBorder="1" applyAlignment="1">
      <alignment horizontal="center" vertical="center"/>
    </xf>
    <xf numFmtId="0" fontId="3" fillId="0" borderId="26" xfId="2" applyBorder="1"/>
    <xf numFmtId="0" fontId="12" fillId="10" borderId="35" xfId="0" applyFont="1" applyFill="1" applyBorder="1" applyAlignment="1">
      <alignment horizontal="center" vertical="center" wrapText="1"/>
    </xf>
    <xf numFmtId="0" fontId="12" fillId="11" borderId="24" xfId="0" applyFont="1" applyFill="1" applyBorder="1" applyAlignment="1">
      <alignment horizontal="center" vertical="center" wrapText="1"/>
    </xf>
    <xf numFmtId="0" fontId="4" fillId="12" borderId="14" xfId="0" applyFont="1" applyFill="1" applyBorder="1" applyAlignment="1">
      <alignment horizontal="center" vertical="center" wrapText="1"/>
    </xf>
    <xf numFmtId="0" fontId="4" fillId="12" borderId="15" xfId="0" applyFont="1" applyFill="1" applyBorder="1" applyAlignment="1">
      <alignment horizontal="left" vertical="center" wrapText="1"/>
    </xf>
    <xf numFmtId="0" fontId="4" fillId="12" borderId="15" xfId="0" applyFont="1" applyFill="1" applyBorder="1" applyAlignment="1">
      <alignment horizontal="center" vertical="center" wrapText="1"/>
    </xf>
    <xf numFmtId="0" fontId="4" fillId="12" borderId="15" xfId="0" applyFont="1" applyFill="1" applyBorder="1" applyAlignment="1">
      <alignment wrapText="1"/>
    </xf>
    <xf numFmtId="0" fontId="4" fillId="12" borderId="14" xfId="0" applyFont="1" applyFill="1" applyBorder="1" applyAlignment="1">
      <alignment wrapText="1"/>
    </xf>
    <xf numFmtId="0" fontId="4" fillId="12" borderId="14" xfId="0" applyFont="1" applyFill="1" applyBorder="1" applyAlignment="1">
      <alignment horizontal="center" wrapText="1"/>
    </xf>
    <xf numFmtId="0" fontId="4" fillId="12" borderId="15" xfId="0" applyFont="1" applyFill="1" applyBorder="1" applyAlignment="1">
      <alignment horizontal="center" wrapText="1"/>
    </xf>
    <xf numFmtId="0" fontId="4" fillId="12" borderId="16" xfId="0" applyFont="1" applyFill="1" applyBorder="1" applyAlignment="1">
      <alignment horizontal="center" wrapText="1"/>
    </xf>
    <xf numFmtId="0" fontId="4" fillId="12" borderId="3" xfId="0" applyFont="1" applyFill="1" applyBorder="1" applyAlignment="1">
      <alignment horizontal="center" wrapText="1"/>
    </xf>
    <xf numFmtId="2" fontId="4" fillId="12" borderId="15" xfId="0" applyNumberFormat="1" applyFont="1" applyFill="1" applyBorder="1" applyAlignment="1">
      <alignment horizontal="center" wrapText="1"/>
    </xf>
    <xf numFmtId="2" fontId="18" fillId="2" borderId="59" xfId="1" applyNumberFormat="1" applyFont="1" applyBorder="1" applyAlignment="1">
      <alignment horizontal="center"/>
    </xf>
    <xf numFmtId="2" fontId="18" fillId="2" borderId="30" xfId="1" applyNumberFormat="1" applyFont="1" applyBorder="1" applyAlignment="1">
      <alignment horizontal="center"/>
    </xf>
    <xf numFmtId="2" fontId="18" fillId="2" borderId="31" xfId="1" applyNumberFormat="1" applyFont="1" applyBorder="1" applyAlignment="1">
      <alignment horizontal="center"/>
    </xf>
    <xf numFmtId="2" fontId="18" fillId="2" borderId="32" xfId="1" applyNumberFormat="1" applyFont="1" applyBorder="1" applyAlignment="1">
      <alignment horizontal="center"/>
    </xf>
    <xf numFmtId="2" fontId="18" fillId="2" borderId="27" xfId="1" applyNumberFormat="1" applyFont="1" applyBorder="1" applyAlignment="1">
      <alignment horizontal="center"/>
    </xf>
    <xf numFmtId="2" fontId="18" fillId="2" borderId="11" xfId="1" applyNumberFormat="1" applyFont="1" applyBorder="1" applyAlignment="1">
      <alignment horizontal="center"/>
    </xf>
    <xf numFmtId="2" fontId="19" fillId="2" borderId="22" xfId="1" applyNumberFormat="1" applyFont="1" applyBorder="1" applyAlignment="1">
      <alignment horizontal="center" vertical="center"/>
    </xf>
    <xf numFmtId="2" fontId="18" fillId="8" borderId="28" xfId="1" applyNumberFormat="1" applyFont="1" applyFill="1" applyBorder="1" applyAlignment="1">
      <alignment horizontal="center"/>
    </xf>
    <xf numFmtId="2" fontId="18" fillId="8" borderId="29" xfId="1" applyNumberFormat="1" applyFont="1" applyFill="1" applyBorder="1" applyAlignment="1">
      <alignment horizontal="center"/>
    </xf>
    <xf numFmtId="2" fontId="18" fillId="8" borderId="17" xfId="1" applyNumberFormat="1" applyFont="1" applyFill="1" applyBorder="1" applyAlignment="1">
      <alignment horizontal="center"/>
    </xf>
    <xf numFmtId="2" fontId="18" fillId="8" borderId="18" xfId="1" applyNumberFormat="1" applyFont="1" applyFill="1" applyBorder="1" applyAlignment="1">
      <alignment horizontal="center"/>
    </xf>
    <xf numFmtId="2" fontId="19" fillId="8" borderId="19" xfId="1" applyNumberFormat="1" applyFont="1" applyFill="1" applyBorder="1" applyAlignment="1">
      <alignment horizontal="center" vertical="center"/>
    </xf>
    <xf numFmtId="0" fontId="0" fillId="0" borderId="24" xfId="0" applyBorder="1" applyAlignment="1">
      <alignment horizontal="center" vertical="center"/>
    </xf>
    <xf numFmtId="0" fontId="0" fillId="0" borderId="26" xfId="0" applyBorder="1" applyAlignment="1">
      <alignment horizontal="center"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35" xfId="0" applyBorder="1" applyAlignment="1">
      <alignment horizontal="center" vertical="center"/>
    </xf>
    <xf numFmtId="0" fontId="0" fillId="0" borderId="38" xfId="0" applyBorder="1" applyAlignment="1">
      <alignment horizontal="center" vertical="center"/>
    </xf>
    <xf numFmtId="0" fontId="12" fillId="0" borderId="2" xfId="0" applyFont="1" applyBorder="1" applyAlignment="1">
      <alignment horizontal="center" vertical="center"/>
    </xf>
    <xf numFmtId="2" fontId="19" fillId="6" borderId="59" xfId="1" applyNumberFormat="1" applyFont="1" applyFill="1" applyBorder="1" applyAlignment="1">
      <alignment horizontal="center"/>
    </xf>
    <xf numFmtId="0" fontId="15" fillId="0" borderId="0" xfId="0" applyFont="1"/>
    <xf numFmtId="0" fontId="15" fillId="0" borderId="0" xfId="0" applyFont="1" applyAlignment="1">
      <alignment wrapText="1"/>
    </xf>
    <xf numFmtId="2" fontId="18" fillId="0" borderId="11" xfId="1" applyNumberFormat="1" applyFont="1" applyFill="1" applyBorder="1" applyAlignment="1">
      <alignment horizontal="center"/>
    </xf>
    <xf numFmtId="2" fontId="18" fillId="0" borderId="17" xfId="1" applyNumberFormat="1" applyFont="1" applyFill="1" applyBorder="1" applyAlignment="1">
      <alignment horizontal="center"/>
    </xf>
    <xf numFmtId="2" fontId="18" fillId="0" borderId="18" xfId="1" applyNumberFormat="1" applyFont="1" applyFill="1" applyBorder="1" applyAlignment="1">
      <alignment horizontal="center"/>
    </xf>
    <xf numFmtId="2" fontId="18" fillId="0" borderId="30" xfId="1" applyNumberFormat="1" applyFont="1" applyFill="1" applyBorder="1" applyAlignment="1">
      <alignment horizontal="center"/>
    </xf>
    <xf numFmtId="2" fontId="18" fillId="0" borderId="31" xfId="1" applyNumberFormat="1" applyFont="1" applyFill="1" applyBorder="1" applyAlignment="1">
      <alignment horizontal="center"/>
    </xf>
    <xf numFmtId="2" fontId="18" fillId="0" borderId="32" xfId="1" applyNumberFormat="1" applyFont="1" applyFill="1" applyBorder="1" applyAlignment="1">
      <alignment horizontal="center"/>
    </xf>
    <xf numFmtId="2" fontId="18" fillId="0" borderId="2" xfId="1" applyNumberFormat="1" applyFont="1" applyFill="1" applyBorder="1" applyAlignment="1">
      <alignment vertical="center"/>
    </xf>
    <xf numFmtId="2" fontId="19" fillId="0" borderId="59" xfId="1" applyNumberFormat="1" applyFont="1" applyFill="1" applyBorder="1" applyAlignment="1">
      <alignment horizontal="center"/>
    </xf>
    <xf numFmtId="0" fontId="0" fillId="7" borderId="23" xfId="0" applyFill="1" applyBorder="1" applyAlignment="1">
      <alignment horizontal="center" vertical="center"/>
    </xf>
    <xf numFmtId="0" fontId="3" fillId="0" borderId="26" xfId="2" applyBorder="1" applyAlignment="1">
      <alignment wrapText="1"/>
    </xf>
    <xf numFmtId="0" fontId="20" fillId="0" borderId="23" xfId="0" applyFont="1" applyBorder="1"/>
    <xf numFmtId="0" fontId="20" fillId="0" borderId="61" xfId="0" applyFont="1" applyBorder="1"/>
    <xf numFmtId="0" fontId="20" fillId="0" borderId="62" xfId="0" applyFont="1" applyBorder="1"/>
    <xf numFmtId="0" fontId="20" fillId="0" borderId="6" xfId="0" applyFont="1" applyBorder="1"/>
    <xf numFmtId="0" fontId="20" fillId="0" borderId="63" xfId="0" applyFont="1" applyBorder="1"/>
    <xf numFmtId="0" fontId="20" fillId="0" borderId="64" xfId="0" applyFont="1" applyBorder="1"/>
    <xf numFmtId="0" fontId="3" fillId="0" borderId="56" xfId="2" applyBorder="1" applyAlignment="1">
      <alignment wrapText="1"/>
    </xf>
    <xf numFmtId="0" fontId="3" fillId="0" borderId="7" xfId="2" applyBorder="1" applyAlignment="1">
      <alignment wrapText="1" shrinkToFit="1"/>
    </xf>
    <xf numFmtId="0" fontId="3" fillId="0" borderId="13" xfId="2" applyBorder="1" applyAlignment="1">
      <alignment wrapText="1"/>
    </xf>
    <xf numFmtId="0" fontId="21" fillId="0" borderId="23" xfId="0" applyFont="1" applyBorder="1"/>
    <xf numFmtId="0" fontId="3" fillId="0" borderId="10" xfId="2" applyBorder="1" applyAlignment="1">
      <alignment wrapText="1"/>
    </xf>
    <xf numFmtId="0" fontId="22" fillId="0" borderId="10" xfId="2" applyFont="1" applyBorder="1" applyAlignment="1">
      <alignment wrapText="1"/>
    </xf>
    <xf numFmtId="0" fontId="0" fillId="0" borderId="23" xfId="0" applyBorder="1" applyAlignment="1">
      <alignment horizontal="right" vertical="center"/>
    </xf>
    <xf numFmtId="0" fontId="0" fillId="0" borderId="24" xfId="0" applyBorder="1" applyAlignment="1">
      <alignment horizontal="right" vertical="center"/>
    </xf>
    <xf numFmtId="0" fontId="0" fillId="0" borderId="26" xfId="0" applyBorder="1" applyAlignment="1">
      <alignment horizontal="right" vertical="center"/>
    </xf>
    <xf numFmtId="0" fontId="21" fillId="0" borderId="61" xfId="0" applyFont="1" applyBorder="1"/>
    <xf numFmtId="0" fontId="20" fillId="0" borderId="6" xfId="0" applyFont="1" applyBorder="1" applyAlignment="1">
      <alignment horizontal="right"/>
    </xf>
    <xf numFmtId="0" fontId="20" fillId="0" borderId="63" xfId="0" applyFont="1" applyBorder="1" applyAlignment="1">
      <alignment horizontal="right"/>
    </xf>
    <xf numFmtId="0" fontId="20" fillId="0" borderId="64" xfId="0" applyFont="1" applyBorder="1" applyAlignment="1">
      <alignment horizontal="right"/>
    </xf>
    <xf numFmtId="0" fontId="13" fillId="0" borderId="54" xfId="0" applyFont="1" applyBorder="1" applyAlignment="1">
      <alignment wrapText="1"/>
    </xf>
    <xf numFmtId="0" fontId="24" fillId="16" borderId="61" xfId="0" applyFont="1" applyFill="1" applyBorder="1" applyAlignment="1">
      <alignment wrapText="1"/>
    </xf>
    <xf numFmtId="0" fontId="25" fillId="0" borderId="62" xfId="0" applyFont="1" applyBorder="1" applyAlignment="1">
      <alignment wrapText="1"/>
    </xf>
    <xf numFmtId="0" fontId="20" fillId="0" borderId="54" xfId="0" applyFont="1" applyBorder="1"/>
    <xf numFmtId="0" fontId="23" fillId="14" borderId="4" xfId="0" applyFont="1" applyFill="1" applyBorder="1" applyAlignment="1">
      <alignment horizontal="center" vertical="center"/>
    </xf>
    <xf numFmtId="0" fontId="0" fillId="0" borderId="13" xfId="0" applyBorder="1" applyAlignment="1">
      <alignment horizontal="left" vertical="center" wrapText="1"/>
    </xf>
    <xf numFmtId="0" fontId="0" fillId="0" borderId="54" xfId="0" applyBorder="1" applyAlignment="1">
      <alignment horizontal="center" vertical="center" wrapText="1"/>
    </xf>
    <xf numFmtId="0" fontId="3" fillId="0" borderId="54" xfId="2" applyBorder="1"/>
    <xf numFmtId="0" fontId="0" fillId="0" borderId="54" xfId="0" applyBorder="1"/>
    <xf numFmtId="0" fontId="0" fillId="0" borderId="54" xfId="0" applyBorder="1" applyAlignment="1">
      <alignment horizontal="center"/>
    </xf>
    <xf numFmtId="2" fontId="18" fillId="0" borderId="0" xfId="1" applyNumberFormat="1" applyFont="1" applyFill="1" applyBorder="1" applyAlignment="1">
      <alignment horizontal="center"/>
    </xf>
    <xf numFmtId="2" fontId="18" fillId="0" borderId="0" xfId="1" applyNumberFormat="1" applyFont="1" applyFill="1" applyBorder="1" applyAlignment="1">
      <alignment vertical="center"/>
    </xf>
    <xf numFmtId="2" fontId="19" fillId="0" borderId="0" xfId="1" applyNumberFormat="1" applyFont="1" applyFill="1" applyBorder="1" applyAlignment="1">
      <alignment horizontal="center"/>
    </xf>
    <xf numFmtId="0" fontId="3" fillId="0" borderId="65" xfId="2" applyBorder="1"/>
    <xf numFmtId="0" fontId="0" fillId="0" borderId="65" xfId="0" applyBorder="1"/>
    <xf numFmtId="0" fontId="0" fillId="0" borderId="65" xfId="0" applyBorder="1" applyAlignment="1">
      <alignment horizontal="center"/>
    </xf>
    <xf numFmtId="0" fontId="6" fillId="5" borderId="50" xfId="0" applyFont="1" applyFill="1" applyBorder="1" applyAlignment="1">
      <alignment horizontal="center"/>
    </xf>
    <xf numFmtId="0" fontId="7" fillId="4" borderId="47" xfId="0" applyFont="1" applyFill="1" applyBorder="1" applyAlignment="1">
      <alignment horizontal="center" vertical="top" wrapText="1"/>
    </xf>
    <xf numFmtId="0" fontId="9" fillId="4" borderId="44" xfId="3" applyFont="1" applyFill="1" applyBorder="1" applyAlignment="1" applyProtection="1">
      <alignment horizontal="center" vertical="top" wrapText="1"/>
    </xf>
    <xf numFmtId="0" fontId="7" fillId="4" borderId="44" xfId="0" applyFont="1" applyFill="1" applyBorder="1" applyAlignment="1">
      <alignment horizontal="center" vertical="top" wrapText="1"/>
    </xf>
    <xf numFmtId="0" fontId="3" fillId="0" borderId="10" xfId="2" applyFill="1" applyBorder="1"/>
    <xf numFmtId="0" fontId="26" fillId="0" borderId="67" xfId="0" applyFont="1" applyBorder="1" applyAlignment="1">
      <alignment wrapText="1"/>
    </xf>
    <xf numFmtId="0" fontId="3" fillId="0" borderId="67" xfId="2" applyFill="1" applyBorder="1" applyAlignment="1">
      <alignment wrapText="1"/>
    </xf>
    <xf numFmtId="0" fontId="12" fillId="10" borderId="55" xfId="0" applyFont="1" applyFill="1" applyBorder="1" applyAlignment="1">
      <alignment horizontal="center" vertical="center" wrapText="1"/>
    </xf>
    <xf numFmtId="0" fontId="12" fillId="11" borderId="13" xfId="0" applyFont="1" applyFill="1" applyBorder="1" applyAlignment="1">
      <alignment horizontal="center" vertical="center" wrapText="1"/>
    </xf>
    <xf numFmtId="0" fontId="0" fillId="0" borderId="56" xfId="0" applyBorder="1"/>
    <xf numFmtId="0" fontId="3" fillId="0" borderId="33" xfId="2" applyBorder="1"/>
    <xf numFmtId="0" fontId="28" fillId="0" borderId="67" xfId="2" applyFont="1" applyBorder="1" applyAlignment="1">
      <alignment vertical="center" wrapText="1"/>
    </xf>
    <xf numFmtId="0" fontId="3" fillId="0" borderId="67" xfId="2" applyFill="1" applyBorder="1" applyAlignment="1">
      <alignment vertical="center" wrapText="1"/>
    </xf>
    <xf numFmtId="0" fontId="3" fillId="0" borderId="10" xfId="2" applyFill="1" applyBorder="1" applyAlignment="1">
      <alignment wrapText="1"/>
    </xf>
    <xf numFmtId="0" fontId="6" fillId="5" borderId="68" xfId="0" applyFont="1" applyFill="1" applyBorder="1"/>
    <xf numFmtId="0" fontId="6" fillId="5" borderId="0" xfId="0" applyFont="1" applyFill="1" applyAlignment="1">
      <alignment horizontal="center"/>
    </xf>
    <xf numFmtId="0" fontId="6" fillId="5" borderId="53" xfId="0" applyFont="1" applyFill="1" applyBorder="1"/>
    <xf numFmtId="0" fontId="7" fillId="4" borderId="66" xfId="0" applyFont="1" applyFill="1" applyBorder="1" applyAlignment="1">
      <alignment horizontal="center" vertical="center" wrapText="1"/>
    </xf>
    <xf numFmtId="0" fontId="0" fillId="0" borderId="81" xfId="0" applyBorder="1" applyAlignment="1">
      <alignment horizontal="center" vertical="center"/>
    </xf>
    <xf numFmtId="2" fontId="4" fillId="17" borderId="77" xfId="0" applyNumberFormat="1" applyFont="1" applyFill="1" applyBorder="1" applyAlignment="1">
      <alignment horizontal="center" vertical="center" wrapText="1"/>
    </xf>
    <xf numFmtId="0" fontId="11" fillId="17" borderId="82" xfId="0" applyFont="1" applyFill="1" applyBorder="1" applyAlignment="1">
      <alignment horizontal="center" vertical="center" wrapText="1"/>
    </xf>
    <xf numFmtId="2" fontId="4" fillId="19" borderId="77" xfId="0" applyNumberFormat="1" applyFont="1" applyFill="1" applyBorder="1" applyAlignment="1">
      <alignment horizontal="center" vertical="center" wrapText="1"/>
    </xf>
    <xf numFmtId="0" fontId="11" fillId="19" borderId="83" xfId="0" applyFont="1" applyFill="1" applyBorder="1" applyAlignment="1">
      <alignment horizontal="center" vertical="center" wrapText="1"/>
    </xf>
    <xf numFmtId="2" fontId="18" fillId="13" borderId="2" xfId="1" applyNumberFormat="1" applyFont="1" applyFill="1" applyBorder="1" applyAlignment="1"/>
    <xf numFmtId="2" fontId="18" fillId="20" borderId="2" xfId="1" applyNumberFormat="1" applyFont="1" applyFill="1" applyBorder="1" applyAlignment="1"/>
    <xf numFmtId="0" fontId="31" fillId="3" borderId="0" xfId="0" applyFont="1" applyFill="1" applyAlignment="1">
      <alignment horizontal="center" wrapText="1"/>
    </xf>
    <xf numFmtId="1" fontId="32" fillId="2" borderId="1" xfId="1" applyNumberFormat="1" applyFont="1" applyAlignment="1">
      <alignment horizontal="center"/>
    </xf>
    <xf numFmtId="0" fontId="33" fillId="0" borderId="0" xfId="0" applyFont="1"/>
    <xf numFmtId="0" fontId="7" fillId="4" borderId="42" xfId="0" applyFont="1" applyFill="1" applyBorder="1" applyAlignment="1">
      <alignment horizontal="left" vertical="top" wrapText="1"/>
    </xf>
    <xf numFmtId="0" fontId="7" fillId="4" borderId="41" xfId="0" applyFont="1" applyFill="1" applyBorder="1" applyAlignment="1">
      <alignment horizontal="center" vertical="top" wrapText="1"/>
    </xf>
    <xf numFmtId="0" fontId="20" fillId="0" borderId="34" xfId="0" applyFont="1" applyBorder="1" applyAlignment="1">
      <alignment horizontal="center" vertical="center"/>
    </xf>
    <xf numFmtId="0" fontId="24" fillId="15" borderId="35" xfId="0" applyFont="1" applyFill="1" applyBorder="1" applyAlignment="1">
      <alignment vertical="top" wrapText="1"/>
    </xf>
    <xf numFmtId="0" fontId="24" fillId="15" borderId="57" xfId="0" applyFont="1" applyFill="1" applyBorder="1" applyAlignment="1">
      <alignment vertical="top" wrapText="1"/>
    </xf>
    <xf numFmtId="0" fontId="30" fillId="17" borderId="79" xfId="0" applyFont="1" applyFill="1" applyBorder="1" applyAlignment="1">
      <alignment horizontal="center" vertical="center"/>
    </xf>
    <xf numFmtId="0" fontId="30" fillId="18" borderId="80" xfId="0" applyFont="1" applyFill="1" applyBorder="1" applyAlignment="1">
      <alignment horizontal="center" vertical="center"/>
    </xf>
    <xf numFmtId="0" fontId="29" fillId="17" borderId="69" xfId="0" applyFont="1" applyFill="1" applyBorder="1" applyAlignment="1">
      <alignment horizontal="center" vertical="center"/>
    </xf>
    <xf numFmtId="0" fontId="29" fillId="18" borderId="69" xfId="0" applyFont="1" applyFill="1" applyBorder="1" applyAlignment="1">
      <alignment horizontal="center" vertical="center"/>
    </xf>
    <xf numFmtId="0" fontId="0" fillId="0" borderId="67" xfId="0" applyBorder="1" applyAlignment="1">
      <alignment horizontal="center" vertical="center" wrapText="1"/>
    </xf>
    <xf numFmtId="0" fontId="20" fillId="0" borderId="38" xfId="0" applyFont="1" applyBorder="1"/>
    <xf numFmtId="0" fontId="20" fillId="0" borderId="35" xfId="0" applyFont="1" applyBorder="1"/>
    <xf numFmtId="0" fontId="20" fillId="0" borderId="37" xfId="0" applyFont="1" applyBorder="1"/>
    <xf numFmtId="0" fontId="25" fillId="0" borderId="38" xfId="0" applyFont="1" applyBorder="1" applyAlignment="1">
      <alignment horizontal="center" wrapText="1"/>
    </xf>
    <xf numFmtId="0" fontId="20" fillId="0" borderId="84" xfId="0" applyFont="1" applyBorder="1" applyAlignment="1">
      <alignment horizontal="center"/>
    </xf>
    <xf numFmtId="2" fontId="18" fillId="2" borderId="85" xfId="1" applyNumberFormat="1" applyFont="1" applyBorder="1" applyAlignment="1">
      <alignment horizontal="center"/>
    </xf>
    <xf numFmtId="2" fontId="18" fillId="2" borderId="22" xfId="1" applyNumberFormat="1" applyFont="1" applyBorder="1" applyAlignment="1">
      <alignment horizontal="center"/>
    </xf>
    <xf numFmtId="0" fontId="12" fillId="9" borderId="24" xfId="0" applyFont="1" applyFill="1" applyBorder="1" applyAlignment="1">
      <alignment horizontal="left" vertical="top" wrapText="1"/>
    </xf>
    <xf numFmtId="2" fontId="19" fillId="4" borderId="86" xfId="1" applyNumberFormat="1" applyFont="1" applyFill="1" applyBorder="1" applyAlignment="1">
      <alignment horizontal="center"/>
    </xf>
    <xf numFmtId="2" fontId="19" fillId="4" borderId="87" xfId="1" applyNumberFormat="1" applyFont="1" applyFill="1" applyBorder="1" applyAlignment="1">
      <alignment horizontal="center"/>
    </xf>
    <xf numFmtId="1" fontId="19" fillId="21" borderId="87" xfId="1" applyNumberFormat="1" applyFont="1" applyFill="1" applyBorder="1" applyAlignment="1">
      <alignment horizontal="center"/>
    </xf>
    <xf numFmtId="2" fontId="19" fillId="21" borderId="87" xfId="1" applyNumberFormat="1" applyFont="1" applyFill="1" applyBorder="1" applyAlignment="1">
      <alignment horizontal="center" vertical="center"/>
    </xf>
    <xf numFmtId="2" fontId="19" fillId="8" borderId="90" xfId="1" applyNumberFormat="1" applyFont="1" applyFill="1" applyBorder="1" applyAlignment="1">
      <alignment horizontal="center" vertical="center"/>
    </xf>
    <xf numFmtId="2" fontId="19" fillId="2" borderId="91" xfId="1" applyNumberFormat="1" applyFont="1" applyBorder="1" applyAlignment="1">
      <alignment horizontal="center" vertical="center"/>
    </xf>
    <xf numFmtId="2" fontId="19" fillId="2" borderId="92" xfId="1" applyNumberFormat="1" applyFont="1" applyBorder="1" applyAlignment="1">
      <alignment horizontal="center" vertical="center"/>
    </xf>
    <xf numFmtId="2" fontId="19" fillId="6" borderId="86" xfId="1" applyNumberFormat="1" applyFont="1" applyFill="1" applyBorder="1" applyAlignment="1">
      <alignment horizontal="center" vertical="center"/>
    </xf>
    <xf numFmtId="0" fontId="13" fillId="0" borderId="0" xfId="0" applyFont="1" applyAlignment="1">
      <alignment horizontal="left" vertical="center"/>
    </xf>
    <xf numFmtId="0" fontId="13" fillId="0" borderId="0" xfId="0" applyFont="1" applyAlignment="1">
      <alignment horizontal="center" vertical="center"/>
    </xf>
    <xf numFmtId="0" fontId="0" fillId="0" borderId="94" xfId="0" applyBorder="1"/>
    <xf numFmtId="2" fontId="19" fillId="6" borderId="95" xfId="1" applyNumberFormat="1" applyFont="1" applyFill="1" applyBorder="1" applyAlignment="1">
      <alignment horizontal="center"/>
    </xf>
    <xf numFmtId="0" fontId="12" fillId="0" borderId="0" xfId="0" applyFont="1" applyAlignment="1">
      <alignment horizontal="left" vertical="center"/>
    </xf>
    <xf numFmtId="0" fontId="12" fillId="0" borderId="0" xfId="0" applyFont="1" applyAlignment="1">
      <alignment horizontal="center" vertical="center"/>
    </xf>
    <xf numFmtId="0" fontId="0" fillId="20" borderId="94" xfId="0" applyFill="1" applyBorder="1"/>
    <xf numFmtId="0" fontId="3" fillId="20" borderId="10" xfId="2" applyFill="1" applyBorder="1" applyAlignment="1">
      <alignment wrapText="1"/>
    </xf>
    <xf numFmtId="0" fontId="3" fillId="20" borderId="67" xfId="2" applyFill="1" applyBorder="1" applyAlignment="1">
      <alignment vertical="top" wrapText="1"/>
    </xf>
    <xf numFmtId="0" fontId="3" fillId="20" borderId="10" xfId="2" applyFill="1" applyBorder="1" applyAlignment="1">
      <alignment vertical="top" wrapText="1"/>
    </xf>
    <xf numFmtId="2" fontId="18" fillId="0" borderId="2" xfId="1" applyNumberFormat="1" applyFont="1" applyFill="1" applyBorder="1" applyAlignment="1"/>
    <xf numFmtId="2" fontId="19" fillId="6" borderId="87" xfId="1" applyNumberFormat="1" applyFont="1" applyFill="1" applyBorder="1" applyAlignment="1">
      <alignment horizontal="center"/>
    </xf>
    <xf numFmtId="1" fontId="19" fillId="6" borderId="87" xfId="1" applyNumberFormat="1" applyFont="1" applyFill="1" applyBorder="1" applyAlignment="1">
      <alignment horizontal="center"/>
    </xf>
    <xf numFmtId="0" fontId="0" fillId="0" borderId="37" xfId="0" applyBorder="1" applyAlignment="1">
      <alignment horizontal="center" vertical="center"/>
    </xf>
    <xf numFmtId="0" fontId="0" fillId="0" borderId="23" xfId="0" applyBorder="1" applyAlignment="1">
      <alignment horizontal="center" vertical="center"/>
    </xf>
    <xf numFmtId="0" fontId="12" fillId="9" borderId="2" xfId="0" applyFont="1" applyFill="1" applyBorder="1" applyAlignment="1">
      <alignment horizontal="left" vertical="center" wrapText="1"/>
    </xf>
    <xf numFmtId="0" fontId="12" fillId="9" borderId="2" xfId="0" applyFont="1" applyFill="1" applyBorder="1" applyAlignment="1">
      <alignment horizontal="left" vertical="center"/>
    </xf>
    <xf numFmtId="0" fontId="12" fillId="9" borderId="35" xfId="0" applyFont="1" applyFill="1" applyBorder="1" applyAlignment="1">
      <alignment horizontal="left" vertical="center" wrapText="1"/>
    </xf>
    <xf numFmtId="0" fontId="12" fillId="9" borderId="24" xfId="0" applyFont="1" applyFill="1" applyBorder="1" applyAlignment="1">
      <alignment horizontal="left" vertical="center"/>
    </xf>
    <xf numFmtId="0" fontId="10" fillId="0" borderId="14" xfId="0" applyFont="1" applyBorder="1" applyAlignment="1">
      <alignment horizontal="right"/>
    </xf>
    <xf numFmtId="0" fontId="10" fillId="0" borderId="15" xfId="0" applyFont="1" applyBorder="1" applyAlignment="1">
      <alignment horizontal="right"/>
    </xf>
    <xf numFmtId="0" fontId="1" fillId="0" borderId="0" xfId="0" applyFont="1" applyAlignment="1">
      <alignment horizontal="center" vertical="center"/>
    </xf>
    <xf numFmtId="0" fontId="12" fillId="9" borderId="24" xfId="0" applyFont="1" applyFill="1" applyBorder="1" applyAlignment="1">
      <alignment horizontal="left" vertical="center" wrapText="1"/>
    </xf>
    <xf numFmtId="0" fontId="12" fillId="9" borderId="57" xfId="0" applyFont="1" applyFill="1" applyBorder="1" applyAlignment="1">
      <alignment horizontal="left" vertical="center" wrapText="1"/>
    </xf>
    <xf numFmtId="0" fontId="0" fillId="0" borderId="34" xfId="0" applyBorder="1" applyAlignment="1">
      <alignment horizontal="center" vertical="center"/>
    </xf>
    <xf numFmtId="0" fontId="23" fillId="14" borderId="33" xfId="0" applyFont="1" applyFill="1" applyBorder="1" applyAlignment="1">
      <alignment wrapText="1"/>
    </xf>
    <xf numFmtId="0" fontId="23" fillId="14" borderId="0" xfId="0" applyFont="1" applyFill="1" applyAlignment="1">
      <alignment wrapText="1"/>
    </xf>
    <xf numFmtId="0" fontId="23" fillId="14" borderId="94" xfId="0" applyFont="1" applyFill="1" applyBorder="1" applyAlignment="1">
      <alignment wrapText="1"/>
    </xf>
    <xf numFmtId="0" fontId="12" fillId="9" borderId="33" xfId="0" applyFont="1" applyFill="1" applyBorder="1" applyAlignment="1">
      <alignment horizontal="left" vertical="center" wrapText="1"/>
    </xf>
    <xf numFmtId="0" fontId="12" fillId="9" borderId="13" xfId="0" applyFont="1" applyFill="1" applyBorder="1" applyAlignment="1">
      <alignment horizontal="left" vertical="center" wrapText="1"/>
    </xf>
    <xf numFmtId="0" fontId="27" fillId="9" borderId="2" xfId="0" applyFont="1" applyFill="1" applyBorder="1" applyAlignment="1">
      <alignment horizontal="left" vertical="center" wrapText="1"/>
    </xf>
    <xf numFmtId="0" fontId="14" fillId="7" borderId="33" xfId="0" applyFont="1" applyFill="1" applyBorder="1" applyAlignment="1">
      <alignment horizontal="left" vertical="top" wrapText="1"/>
    </xf>
    <xf numFmtId="0" fontId="14" fillId="7" borderId="0" xfId="0" applyFont="1" applyFill="1" applyAlignment="1">
      <alignment horizontal="left" vertical="top" wrapText="1"/>
    </xf>
    <xf numFmtId="0" fontId="14" fillId="7" borderId="94" xfId="0" applyFont="1" applyFill="1" applyBorder="1" applyAlignment="1">
      <alignment horizontal="left" vertical="top" wrapText="1"/>
    </xf>
    <xf numFmtId="0" fontId="17" fillId="7" borderId="33" xfId="0" applyFont="1" applyFill="1" applyBorder="1" applyAlignment="1">
      <alignment horizontal="left"/>
    </xf>
    <xf numFmtId="0" fontId="17" fillId="7" borderId="0" xfId="0" applyFont="1" applyFill="1" applyAlignment="1">
      <alignment horizontal="left"/>
    </xf>
    <xf numFmtId="0" fontId="17" fillId="7" borderId="94" xfId="0" applyFont="1" applyFill="1" applyBorder="1" applyAlignment="1">
      <alignment horizontal="left"/>
    </xf>
    <xf numFmtId="0" fontId="34" fillId="20" borderId="38" xfId="2" applyFont="1" applyFill="1" applyBorder="1" applyAlignment="1">
      <alignment horizontal="center" vertical="center" wrapText="1"/>
    </xf>
    <xf numFmtId="0" fontId="34" fillId="20" borderId="58" xfId="2" applyFont="1" applyFill="1" applyBorder="1" applyAlignment="1">
      <alignment horizontal="center" vertical="center"/>
    </xf>
    <xf numFmtId="0" fontId="34" fillId="20" borderId="26" xfId="2" applyFont="1" applyFill="1" applyBorder="1" applyAlignment="1">
      <alignment horizontal="center" vertical="center"/>
    </xf>
    <xf numFmtId="0" fontId="3" fillId="0" borderId="38" xfId="2" applyBorder="1" applyAlignment="1">
      <alignment horizontal="center" vertical="center" wrapText="1"/>
    </xf>
    <xf numFmtId="0" fontId="3" fillId="0" borderId="58" xfId="2" applyBorder="1" applyAlignment="1">
      <alignment horizontal="center" vertical="center" wrapText="1"/>
    </xf>
    <xf numFmtId="0" fontId="3" fillId="0" borderId="26" xfId="2" applyBorder="1" applyAlignment="1">
      <alignment horizontal="center" vertical="center" wrapText="1"/>
    </xf>
    <xf numFmtId="0" fontId="31" fillId="17" borderId="0" xfId="0" applyFont="1" applyFill="1" applyAlignment="1">
      <alignment horizontal="center" vertical="center"/>
    </xf>
    <xf numFmtId="0" fontId="31" fillId="19" borderId="0" xfId="0" applyFont="1" applyFill="1" applyAlignment="1">
      <alignment horizontal="center" vertical="center"/>
    </xf>
    <xf numFmtId="0" fontId="31" fillId="19" borderId="76" xfId="0" applyFont="1" applyFill="1" applyBorder="1" applyAlignment="1">
      <alignment horizontal="center" vertical="center"/>
    </xf>
    <xf numFmtId="0" fontId="0" fillId="0" borderId="69" xfId="0" applyBorder="1" applyAlignment="1">
      <alignment horizontal="center" vertical="center"/>
    </xf>
    <xf numFmtId="0" fontId="0" fillId="0" borderId="70" xfId="0" applyBorder="1" applyAlignment="1">
      <alignment horizontal="center" vertical="center"/>
    </xf>
    <xf numFmtId="0" fontId="29" fillId="5" borderId="69" xfId="0" applyFont="1" applyFill="1" applyBorder="1" applyAlignment="1">
      <alignment horizontal="center" vertical="center"/>
    </xf>
    <xf numFmtId="0" fontId="29" fillId="5" borderId="77" xfId="0" applyFont="1" applyFill="1" applyBorder="1" applyAlignment="1">
      <alignment horizontal="center" vertical="center"/>
    </xf>
    <xf numFmtId="0" fontId="29" fillId="5" borderId="71" xfId="0" applyFont="1" applyFill="1" applyBorder="1" applyAlignment="1">
      <alignment horizontal="center" vertical="center"/>
    </xf>
    <xf numFmtId="0" fontId="29" fillId="5" borderId="75" xfId="0" applyFont="1" applyFill="1" applyBorder="1" applyAlignment="1">
      <alignment horizontal="center" vertical="center"/>
    </xf>
    <xf numFmtId="0" fontId="29" fillId="5" borderId="60" xfId="0" applyFont="1" applyFill="1" applyBorder="1" applyAlignment="1">
      <alignment horizontal="center" vertical="center"/>
    </xf>
    <xf numFmtId="0" fontId="29" fillId="5" borderId="76" xfId="0" applyFont="1" applyFill="1" applyBorder="1" applyAlignment="1">
      <alignment horizontal="center" vertical="center"/>
    </xf>
    <xf numFmtId="0" fontId="29" fillId="5" borderId="72" xfId="0" applyFont="1" applyFill="1" applyBorder="1" applyAlignment="1">
      <alignment horizontal="center" vertical="center"/>
    </xf>
    <xf numFmtId="0" fontId="29" fillId="5" borderId="73" xfId="0" applyFont="1" applyFill="1" applyBorder="1" applyAlignment="1">
      <alignment horizontal="center" vertical="center"/>
    </xf>
    <xf numFmtId="0" fontId="29" fillId="5" borderId="74" xfId="0" applyFont="1" applyFill="1" applyBorder="1" applyAlignment="1">
      <alignment horizontal="center" vertical="center"/>
    </xf>
    <xf numFmtId="0" fontId="29" fillId="5" borderId="78" xfId="0" applyFont="1" applyFill="1" applyBorder="1" applyAlignment="1">
      <alignment horizontal="center" vertical="center"/>
    </xf>
    <xf numFmtId="0" fontId="17" fillId="7" borderId="33" xfId="0" applyFont="1" applyFill="1" applyBorder="1" applyAlignment="1"/>
    <xf numFmtId="0" fontId="17" fillId="7" borderId="0" xfId="0" applyFont="1" applyFill="1" applyAlignment="1"/>
    <xf numFmtId="0" fontId="17" fillId="7" borderId="94" xfId="0" applyFont="1" applyFill="1" applyBorder="1" applyAlignment="1"/>
    <xf numFmtId="0" fontId="13" fillId="7" borderId="88" xfId="0" applyFont="1" applyFill="1" applyBorder="1" applyAlignment="1"/>
    <xf numFmtId="0" fontId="13" fillId="7" borderId="89" xfId="0" applyFont="1" applyFill="1" applyBorder="1" applyAlignment="1"/>
    <xf numFmtId="0" fontId="13" fillId="7" borderId="93" xfId="0" applyFont="1" applyFill="1" applyBorder="1" applyAlignment="1"/>
  </cellXfs>
  <cellStyles count="4">
    <cellStyle name="Calculation" xfId="1" builtinId="22"/>
    <cellStyle name="Explanatory Text" xfId="2" builtinId="53"/>
    <cellStyle name="Hyperlink" xfId="3" builtinId="8"/>
    <cellStyle name="Normal" xfId="0" builtinId="0"/>
  </cellStyles>
  <dxfs count="2">
    <dxf>
      <font>
        <color rgb="FF9C0006"/>
      </font>
      <fill>
        <patternFill patternType="solid">
          <bgColor theme="9" tint="0.59999389629810485"/>
        </patternFill>
      </fill>
    </dxf>
    <dxf>
      <font>
        <color rgb="FF9C0006"/>
      </font>
      <fill>
        <patternFill patternType="solid">
          <bgColor theme="9" tint="0.59999389629810485"/>
        </patternFill>
      </fill>
    </dxf>
  </dxfs>
  <tableStyles count="0" defaultTableStyle="TableStyleMedium2" defaultPivotStyle="PivotStyleLight16"/>
  <colors>
    <mruColors>
      <color rgb="FFDBC7DA"/>
      <color rgb="FFAEC3AE"/>
      <color rgb="FFD9DBE0"/>
      <color rgb="FF91A46D"/>
      <color rgb="FF00A600"/>
      <color rgb="FFE4C7D6"/>
      <color rgb="FF3C0847"/>
      <color rgb="FF700C58"/>
      <color rgb="FFEDE8E2"/>
      <color rgb="FFF4E7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Sports%20Hub%20-%20Web%20Efforts%20Estimation%20copy.xlsx?FB2EFAB0" TargetMode="External"/><Relationship Id="rId1" Type="http://schemas.openxmlformats.org/officeDocument/2006/relationships/externalLinkPath" Target="file:///\\FB2EFAB0\Sports%20Hub%20-%20Web%20Efforts%20Estimation%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velopment Efforts"/>
      <sheetName val="Input Data"/>
      <sheetName val="QC Efforts - Manual"/>
      <sheetName val="Total Efforts - Autocalculated"/>
      <sheetName val="Adjustment Factors"/>
      <sheetName val="Readme"/>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S299"/>
  <sheetViews>
    <sheetView tabSelected="1" zoomScaleNormal="100" workbookViewId="0">
      <pane ySplit="1" topLeftCell="E290" activePane="bottomLeft" state="frozen"/>
      <selection pane="bottomLeft" activeCell="P300" sqref="P300"/>
    </sheetView>
  </sheetViews>
  <sheetFormatPr defaultColWidth="8.85546875" defaultRowHeight="15" outlineLevelRow="1"/>
  <cols>
    <col min="1" max="1" width="5.42578125" style="23" customWidth="1"/>
    <col min="2" max="2" width="68.5703125" style="43" customWidth="1"/>
    <col min="3" max="3" width="10" style="45" customWidth="1"/>
    <col min="4" max="4" width="55.7109375" customWidth="1"/>
    <col min="5" max="5" width="13.85546875" customWidth="1"/>
    <col min="6" max="6" width="12" style="16" customWidth="1"/>
    <col min="7" max="7" width="11.7109375" style="16" customWidth="1"/>
    <col min="8" max="9" width="14.140625" style="16" customWidth="1"/>
    <col min="10" max="10" width="11.140625" style="16" customWidth="1"/>
    <col min="11" max="11" width="9.85546875" style="16" customWidth="1"/>
    <col min="12" max="12" width="11" style="16" customWidth="1"/>
    <col min="13" max="13" width="12.7109375" style="15" customWidth="1"/>
    <col min="14" max="14" width="12" style="15" customWidth="1"/>
    <col min="15" max="15" width="11.7109375" style="15" customWidth="1"/>
    <col min="16" max="16" width="13" style="15" customWidth="1"/>
    <col min="17" max="17" width="20.140625" style="16" customWidth="1"/>
    <col min="18" max="18" width="11.140625" customWidth="1"/>
    <col min="19" max="19" width="12.5703125" customWidth="1"/>
  </cols>
  <sheetData>
    <row r="1" spans="1:19" s="1" customFormat="1" ht="64.5">
      <c r="A1" s="52" t="s">
        <v>0</v>
      </c>
      <c r="B1" s="53" t="s">
        <v>1</v>
      </c>
      <c r="C1" s="54"/>
      <c r="D1" s="55" t="s">
        <v>2</v>
      </c>
      <c r="E1" s="56" t="s">
        <v>3</v>
      </c>
      <c r="F1" s="57" t="s">
        <v>4</v>
      </c>
      <c r="G1" s="58" t="s">
        <v>5</v>
      </c>
      <c r="H1" s="59" t="s">
        <v>6</v>
      </c>
      <c r="I1" s="60" t="s">
        <v>7</v>
      </c>
      <c r="J1" s="57" t="s">
        <v>8</v>
      </c>
      <c r="K1" s="59" t="s">
        <v>9</v>
      </c>
      <c r="L1" s="58" t="s">
        <v>10</v>
      </c>
      <c r="M1" s="61" t="s">
        <v>11</v>
      </c>
      <c r="N1" s="61" t="s">
        <v>12</v>
      </c>
      <c r="O1" s="61" t="s">
        <v>13</v>
      </c>
      <c r="P1" s="148" t="s">
        <v>14</v>
      </c>
      <c r="Q1" s="149" t="s">
        <v>15</v>
      </c>
      <c r="R1" s="150" t="s">
        <v>16</v>
      </c>
      <c r="S1" s="151" t="s">
        <v>17</v>
      </c>
    </row>
    <row r="2" spans="1:19" s="1" customFormat="1" ht="15" customHeight="1">
      <c r="A2" s="117">
        <v>0</v>
      </c>
      <c r="B2" s="208" t="s">
        <v>18</v>
      </c>
      <c r="C2" s="209"/>
      <c r="D2" s="209"/>
      <c r="E2" s="209"/>
      <c r="F2" s="209"/>
      <c r="G2" s="209"/>
      <c r="H2" s="209"/>
      <c r="I2" s="209"/>
      <c r="J2" s="209"/>
      <c r="K2" s="209"/>
      <c r="L2" s="209"/>
      <c r="M2" s="209"/>
      <c r="N2" s="209"/>
      <c r="O2" s="209"/>
      <c r="P2" s="209"/>
      <c r="Q2" s="209"/>
      <c r="R2" s="209"/>
      <c r="S2" s="210"/>
    </row>
    <row r="3" spans="1:19" s="1" customFormat="1" ht="94.5" customHeight="1">
      <c r="A3" s="159">
        <v>1</v>
      </c>
      <c r="B3" s="160" t="s">
        <v>19</v>
      </c>
      <c r="C3" s="114" t="s">
        <v>20</v>
      </c>
      <c r="D3" s="170"/>
      <c r="E3" s="171" t="s">
        <v>21</v>
      </c>
      <c r="F3" s="169">
        <v>1</v>
      </c>
      <c r="G3" s="168">
        <v>3</v>
      </c>
      <c r="H3" s="167">
        <v>2</v>
      </c>
      <c r="I3" s="173">
        <f>(F3+G3+4*H3)/6</f>
        <v>2</v>
      </c>
      <c r="J3" s="69">
        <f t="shared" ref="J3:J5" si="0">(G3-F3)/6</f>
        <v>0.33333333333333331</v>
      </c>
      <c r="K3" s="70">
        <f t="shared" ref="K3:K5" si="1">J3^2</f>
        <v>0.1111111111111111</v>
      </c>
      <c r="L3" s="63">
        <f>I3*'Input Data'!$B$2</f>
        <v>0.8</v>
      </c>
      <c r="M3" s="63">
        <f>I3*'Input Data'!$B$3</f>
        <v>0.5</v>
      </c>
      <c r="N3" s="64">
        <f>I3*'Input Data'!$B$4</f>
        <v>0.2</v>
      </c>
      <c r="O3" s="65">
        <f>I3*'Input Data'!$B$5</f>
        <v>0.3</v>
      </c>
      <c r="P3" s="152">
        <f>'Adjustment Factors'!C28</f>
        <v>1.29</v>
      </c>
      <c r="Q3" s="81">
        <f>(I3+L3+M3+N3+O3)*P3</f>
        <v>4.9020000000000001</v>
      </c>
      <c r="R3" s="152">
        <f>'Adjustment Factors'!D28</f>
        <v>5.077997925</v>
      </c>
      <c r="S3" s="81">
        <f>(I3+L3+M3+N3+O3)*R3</f>
        <v>19.296392115</v>
      </c>
    </row>
    <row r="4" spans="1:19" s="1" customFormat="1" ht="72" customHeight="1">
      <c r="A4" s="159">
        <v>2</v>
      </c>
      <c r="B4" s="161" t="s">
        <v>22</v>
      </c>
      <c r="C4" s="114" t="s">
        <v>20</v>
      </c>
      <c r="D4" s="170"/>
      <c r="E4" s="171" t="s">
        <v>21</v>
      </c>
      <c r="F4" s="169">
        <v>1</v>
      </c>
      <c r="G4" s="168">
        <v>3</v>
      </c>
      <c r="H4" s="167">
        <v>2</v>
      </c>
      <c r="I4" s="172">
        <f t="shared" ref="I4" si="2">(F4+G4+4*H4)/6</f>
        <v>2</v>
      </c>
      <c r="J4" s="69">
        <f t="shared" si="0"/>
        <v>0.33333333333333331</v>
      </c>
      <c r="K4" s="70">
        <f t="shared" si="1"/>
        <v>0.1111111111111111</v>
      </c>
      <c r="L4" s="63">
        <f>I4*'Input Data'!$B$2</f>
        <v>0.8</v>
      </c>
      <c r="M4" s="63">
        <f>I4*'Input Data'!$B$3</f>
        <v>0.5</v>
      </c>
      <c r="N4" s="64">
        <f>I4*'Input Data'!$B$4</f>
        <v>0.2</v>
      </c>
      <c r="O4" s="65">
        <f>I4*'Input Data'!$B$5</f>
        <v>0.3</v>
      </c>
      <c r="P4" s="152">
        <f>'Adjustment Factors'!C28</f>
        <v>1.29</v>
      </c>
      <c r="Q4" s="81">
        <f t="shared" ref="Q4:Q6" si="3">(I4+L4+M4+N4+O4)*P4</f>
        <v>4.9020000000000001</v>
      </c>
      <c r="R4" s="152">
        <f>'Adjustment Factors'!D28</f>
        <v>5.077997925</v>
      </c>
      <c r="S4" s="81">
        <f t="shared" ref="S4:S6" si="4">(I4+L4+M4+N4+O4)*R4</f>
        <v>19.296392115</v>
      </c>
    </row>
    <row r="5" spans="1:19" s="1" customFormat="1" ht="67.5" customHeight="1">
      <c r="A5" s="159">
        <v>3</v>
      </c>
      <c r="B5" s="161" t="s">
        <v>23</v>
      </c>
      <c r="C5" s="114" t="s">
        <v>20</v>
      </c>
      <c r="D5" s="115"/>
      <c r="E5" s="116" t="s">
        <v>21</v>
      </c>
      <c r="F5" s="94">
        <v>2</v>
      </c>
      <c r="G5" s="95">
        <v>4</v>
      </c>
      <c r="H5" s="96">
        <v>3</v>
      </c>
      <c r="I5" s="62">
        <f>(F5+G5+4*H5)/6</f>
        <v>3</v>
      </c>
      <c r="J5" s="69">
        <f t="shared" si="0"/>
        <v>0.33333333333333331</v>
      </c>
      <c r="K5" s="70">
        <f t="shared" si="1"/>
        <v>0.1111111111111111</v>
      </c>
      <c r="L5" s="63">
        <f>I5*'Input Data'!$B$2</f>
        <v>1.2000000000000002</v>
      </c>
      <c r="M5" s="63">
        <f>I5*'Input Data'!$B$3</f>
        <v>0.75</v>
      </c>
      <c r="N5" s="64">
        <f>I5*'Input Data'!$B$4</f>
        <v>0.30000000000000004</v>
      </c>
      <c r="O5" s="65">
        <f>I5*'Input Data'!$B$5</f>
        <v>0.44999999999999996</v>
      </c>
      <c r="P5" s="152">
        <f>'Adjustment Factors'!C28</f>
        <v>1.29</v>
      </c>
      <c r="Q5" s="81">
        <f t="shared" si="3"/>
        <v>7.3530000000000006</v>
      </c>
      <c r="R5" s="152">
        <f>'Adjustment Factors'!D28</f>
        <v>5.077997925</v>
      </c>
      <c r="S5" s="81">
        <f t="shared" si="4"/>
        <v>28.944588172500001</v>
      </c>
    </row>
    <row r="6" spans="1:19" s="1" customFormat="1" ht="115.5" customHeight="1">
      <c r="A6" s="159">
        <v>4</v>
      </c>
      <c r="B6" s="161" t="s">
        <v>24</v>
      </c>
      <c r="C6" s="114" t="s">
        <v>20</v>
      </c>
      <c r="D6" s="115"/>
      <c r="E6" s="116" t="s">
        <v>21</v>
      </c>
      <c r="F6" s="94">
        <v>1</v>
      </c>
      <c r="G6" s="95">
        <v>2</v>
      </c>
      <c r="H6" s="96">
        <v>3</v>
      </c>
      <c r="I6" s="62">
        <f>(F6+G6+4*H6)/6</f>
        <v>2.5</v>
      </c>
      <c r="J6" s="69">
        <f>(G6-F6)/6</f>
        <v>0.16666666666666666</v>
      </c>
      <c r="K6" s="70">
        <f>J6^2</f>
        <v>2.7777777777777776E-2</v>
      </c>
      <c r="L6" s="63">
        <f>I6*'Input Data'!$B$2</f>
        <v>1</v>
      </c>
      <c r="M6" s="63">
        <f>I6*'Input Data'!$B$3</f>
        <v>0.625</v>
      </c>
      <c r="N6" s="64">
        <f>I6*'Input Data'!$B$4</f>
        <v>0.25</v>
      </c>
      <c r="O6" s="65">
        <f>I6*'Input Data'!$B$5</f>
        <v>0.375</v>
      </c>
      <c r="P6" s="152">
        <f>'Adjustment Factors'!$C$28</f>
        <v>1.29</v>
      </c>
      <c r="Q6" s="81">
        <f t="shared" si="3"/>
        <v>6.1275000000000004</v>
      </c>
      <c r="R6" s="152">
        <f>'Adjustment Factors'!D28</f>
        <v>5.077997925</v>
      </c>
      <c r="S6" s="81">
        <f t="shared" si="4"/>
        <v>24.120490143750001</v>
      </c>
    </row>
    <row r="7" spans="1:19" ht="15.75">
      <c r="A7" s="40"/>
      <c r="B7" s="42"/>
      <c r="C7" s="44"/>
      <c r="D7" s="4"/>
      <c r="E7" s="5"/>
      <c r="F7" s="33"/>
      <c r="G7" s="34"/>
      <c r="H7" s="35"/>
      <c r="I7" s="84"/>
      <c r="J7" s="85"/>
      <c r="K7" s="86"/>
      <c r="L7" s="87"/>
      <c r="M7" s="87"/>
      <c r="N7" s="88"/>
      <c r="O7" s="89"/>
      <c r="P7" s="90"/>
      <c r="Q7" s="91"/>
      <c r="S7" s="185"/>
    </row>
    <row r="8" spans="1:19" s="83" customFormat="1" ht="15.75">
      <c r="A8" s="46">
        <v>1</v>
      </c>
      <c r="B8" s="214" t="s">
        <v>25</v>
      </c>
      <c r="C8" s="215"/>
      <c r="D8" s="215"/>
      <c r="E8" s="215"/>
      <c r="F8" s="215"/>
      <c r="G8" s="215"/>
      <c r="H8" s="215"/>
      <c r="I8" s="215"/>
      <c r="J8" s="215"/>
      <c r="K8" s="215"/>
      <c r="L8" s="215"/>
      <c r="M8" s="215"/>
      <c r="N8" s="215"/>
      <c r="O8" s="215"/>
      <c r="P8" s="215"/>
      <c r="Q8" s="215"/>
      <c r="R8" s="215"/>
      <c r="S8" s="216"/>
    </row>
    <row r="9" spans="1:19" s="1" customFormat="1" ht="47.25" customHeight="1">
      <c r="A9" s="196">
        <v>1</v>
      </c>
      <c r="B9" s="200" t="s">
        <v>26</v>
      </c>
      <c r="C9" s="50" t="s">
        <v>27</v>
      </c>
      <c r="D9" s="134"/>
      <c r="E9" s="5"/>
      <c r="F9" s="33">
        <v>2.5</v>
      </c>
      <c r="G9" s="34">
        <v>4</v>
      </c>
      <c r="H9" s="35">
        <v>3</v>
      </c>
      <c r="I9" s="62">
        <f>(F9+G9+4*H9)/6</f>
        <v>3.0833333333333335</v>
      </c>
      <c r="J9" s="69">
        <f>(G9-F9)/6</f>
        <v>0.25</v>
      </c>
      <c r="K9" s="70">
        <f>J9^2</f>
        <v>6.25E-2</v>
      </c>
      <c r="L9" s="63">
        <f>I9*'Input Data'!$B$2</f>
        <v>1.2333333333333334</v>
      </c>
      <c r="M9" s="63">
        <f>I9*'Input Data'!$B$3</f>
        <v>0.77083333333333337</v>
      </c>
      <c r="N9" s="64">
        <f>I9*'Input Data'!$B$4</f>
        <v>0.30833333333333335</v>
      </c>
      <c r="O9" s="65">
        <f>I9*'Input Data'!$B$5</f>
        <v>0.46250000000000002</v>
      </c>
      <c r="P9" s="152">
        <f>'Adjustment Factors'!$C$28</f>
        <v>1.29</v>
      </c>
      <c r="Q9" s="81">
        <f t="shared" ref="Q9:Q26" si="5">(I9+L9+M9+N9+O9)*P9</f>
        <v>7.5572500000000007</v>
      </c>
      <c r="R9" s="152">
        <f>'Adjustment Factors'!D28</f>
        <v>5.077997925</v>
      </c>
      <c r="S9" s="186">
        <f t="shared" ref="S9:S26" si="6">(I9+L9+M9+N9+O9)*R9</f>
        <v>29.748604510625</v>
      </c>
    </row>
    <row r="10" spans="1:19" ht="47.25" customHeight="1" outlineLevel="1">
      <c r="A10" s="197"/>
      <c r="B10" s="205"/>
      <c r="C10" s="51" t="s">
        <v>20</v>
      </c>
      <c r="D10" s="93"/>
      <c r="E10" s="5"/>
      <c r="F10" s="40">
        <v>3</v>
      </c>
      <c r="G10" s="74">
        <v>5</v>
      </c>
      <c r="H10" s="75">
        <v>4</v>
      </c>
      <c r="I10" s="66">
        <f>(F10+G10+4*H10)/6</f>
        <v>4</v>
      </c>
      <c r="J10" s="69">
        <f>(G10-F10)/6</f>
        <v>0.33333333333333331</v>
      </c>
      <c r="K10" s="70">
        <f>J10^2</f>
        <v>0.1111111111111111</v>
      </c>
      <c r="L10" s="63">
        <f>I10*'Input Data'!$B$2</f>
        <v>1.6</v>
      </c>
      <c r="M10" s="63">
        <f>I10*'Input Data'!$B$3</f>
        <v>1</v>
      </c>
      <c r="N10" s="64">
        <f>I10*'Input Data'!$B$4</f>
        <v>0.4</v>
      </c>
      <c r="O10" s="65">
        <f>I10*'Input Data'!$B$5</f>
        <v>0.6</v>
      </c>
      <c r="P10" s="152">
        <f>'Adjustment Factors'!$C$28</f>
        <v>1.29</v>
      </c>
      <c r="Q10" s="81">
        <f t="shared" si="5"/>
        <v>9.8040000000000003</v>
      </c>
      <c r="R10" s="152">
        <f>'Adjustment Factors'!D28</f>
        <v>5.077997925</v>
      </c>
      <c r="S10" s="186">
        <f t="shared" si="6"/>
        <v>38.592784229999999</v>
      </c>
    </row>
    <row r="11" spans="1:19" ht="33.75" customHeight="1" outlineLevel="1">
      <c r="A11" s="196">
        <v>2</v>
      </c>
      <c r="B11" s="200" t="s">
        <v>28</v>
      </c>
      <c r="C11" s="50" t="s">
        <v>27</v>
      </c>
      <c r="D11" s="101"/>
      <c r="E11" s="5"/>
      <c r="F11" s="41">
        <v>0.5</v>
      </c>
      <c r="G11" s="76">
        <v>1</v>
      </c>
      <c r="H11" s="77">
        <v>0.75</v>
      </c>
      <c r="I11" s="67">
        <f t="shared" ref="I11:I293" si="7">(F11+G11+4*H11)/6</f>
        <v>0.75</v>
      </c>
      <c r="J11" s="71">
        <f t="shared" ref="J11:J13" si="8">(G11-F11)/6</f>
        <v>8.3333333333333329E-2</v>
      </c>
      <c r="K11" s="72">
        <f t="shared" ref="K11:K13" si="9">J11^2</f>
        <v>6.9444444444444441E-3</v>
      </c>
      <c r="L11" s="63">
        <f>I11*'Input Data'!$B$2</f>
        <v>0.30000000000000004</v>
      </c>
      <c r="M11" s="63">
        <f>I11*'Input Data'!$B$3</f>
        <v>0.1875</v>
      </c>
      <c r="N11" s="64">
        <f>I11*'Input Data'!$B$4</f>
        <v>7.5000000000000011E-2</v>
      </c>
      <c r="O11" s="65">
        <f>I11*'Input Data'!$B$5</f>
        <v>0.11249999999999999</v>
      </c>
      <c r="P11" s="152">
        <f>'Adjustment Factors'!$C$28</f>
        <v>1.29</v>
      </c>
      <c r="Q11" s="81">
        <f t="shared" si="5"/>
        <v>1.8382500000000002</v>
      </c>
      <c r="R11" s="152">
        <f>'Adjustment Factors'!D28</f>
        <v>5.077997925</v>
      </c>
      <c r="S11" s="81">
        <f t="shared" si="6"/>
        <v>7.2361470431250003</v>
      </c>
    </row>
    <row r="12" spans="1:19" ht="26.25" customHeight="1" outlineLevel="1">
      <c r="A12" s="197"/>
      <c r="B12" s="205"/>
      <c r="C12" s="51" t="s">
        <v>20</v>
      </c>
      <c r="D12" s="49"/>
      <c r="E12" s="5"/>
      <c r="F12" s="39">
        <v>2</v>
      </c>
      <c r="G12" s="78">
        <v>4</v>
      </c>
      <c r="H12" s="79">
        <v>3</v>
      </c>
      <c r="I12" s="67">
        <f t="shared" si="7"/>
        <v>3</v>
      </c>
      <c r="J12" s="71">
        <f t="shared" si="8"/>
        <v>0.33333333333333331</v>
      </c>
      <c r="K12" s="72">
        <f t="shared" si="9"/>
        <v>0.1111111111111111</v>
      </c>
      <c r="L12" s="63">
        <f>I12*'Input Data'!$B$2</f>
        <v>1.2000000000000002</v>
      </c>
      <c r="M12" s="63">
        <f>I12*'Input Data'!$B$3</f>
        <v>0.75</v>
      </c>
      <c r="N12" s="64">
        <f>I12*'Input Data'!$B$4</f>
        <v>0.30000000000000004</v>
      </c>
      <c r="O12" s="65">
        <f>I12*'Input Data'!$B$5</f>
        <v>0.44999999999999996</v>
      </c>
      <c r="P12" s="152">
        <f>'Adjustment Factors'!$C$28</f>
        <v>1.29</v>
      </c>
      <c r="Q12" s="81">
        <f t="shared" si="5"/>
        <v>7.3530000000000006</v>
      </c>
      <c r="R12" s="152">
        <f>'Adjustment Factors'!D28</f>
        <v>5.077997925</v>
      </c>
      <c r="S12" s="81">
        <f t="shared" si="6"/>
        <v>28.944588172500001</v>
      </c>
    </row>
    <row r="13" spans="1:19" ht="43.5" customHeight="1" outlineLevel="1">
      <c r="A13" s="207">
        <v>3</v>
      </c>
      <c r="B13" s="200" t="s">
        <v>29</v>
      </c>
      <c r="C13" s="50" t="s">
        <v>27</v>
      </c>
      <c r="D13" s="93"/>
      <c r="E13" s="5"/>
      <c r="F13" s="39">
        <v>1.5</v>
      </c>
      <c r="G13" s="78">
        <v>3</v>
      </c>
      <c r="H13" s="79">
        <v>2</v>
      </c>
      <c r="I13" s="67">
        <f t="shared" si="7"/>
        <v>2.0833333333333335</v>
      </c>
      <c r="J13" s="71">
        <f t="shared" si="8"/>
        <v>0.25</v>
      </c>
      <c r="K13" s="72">
        <f t="shared" si="9"/>
        <v>6.25E-2</v>
      </c>
      <c r="L13" s="63">
        <f>I13*'Input Data'!$B$2</f>
        <v>0.83333333333333348</v>
      </c>
      <c r="M13" s="63">
        <f>I13*'Input Data'!$B$3</f>
        <v>0.52083333333333337</v>
      </c>
      <c r="N13" s="64">
        <f>I13*'Input Data'!$B$4</f>
        <v>0.20833333333333337</v>
      </c>
      <c r="O13" s="65">
        <f>I13*'Input Data'!$B$5</f>
        <v>0.3125</v>
      </c>
      <c r="P13" s="152">
        <f>'Adjustment Factors'!$C$28</f>
        <v>1.29</v>
      </c>
      <c r="Q13" s="81">
        <f t="shared" si="5"/>
        <v>5.1062500000000011</v>
      </c>
      <c r="R13" s="152">
        <f>'Adjustment Factors'!D28</f>
        <v>5.077997925</v>
      </c>
      <c r="S13" s="81">
        <f t="shared" si="6"/>
        <v>20.100408453125002</v>
      </c>
    </row>
    <row r="14" spans="1:19" ht="45" customHeight="1">
      <c r="A14" s="197"/>
      <c r="B14" s="205"/>
      <c r="C14" s="51" t="s">
        <v>20</v>
      </c>
      <c r="D14" s="38"/>
      <c r="E14" s="5"/>
      <c r="F14" s="33">
        <v>3</v>
      </c>
      <c r="G14" s="34">
        <v>5</v>
      </c>
      <c r="H14" s="35">
        <v>4</v>
      </c>
      <c r="I14" s="67">
        <f t="shared" si="7"/>
        <v>4</v>
      </c>
      <c r="J14" s="71">
        <f t="shared" ref="J14:J32" si="10">(G14-F14)/6</f>
        <v>0.33333333333333331</v>
      </c>
      <c r="K14" s="72">
        <f t="shared" ref="K14:K32" si="11">J14^2</f>
        <v>0.1111111111111111</v>
      </c>
      <c r="L14" s="63">
        <f>I14*'Input Data'!$B$2</f>
        <v>1.6</v>
      </c>
      <c r="M14" s="63">
        <f>I14*'Input Data'!$B$3</f>
        <v>1</v>
      </c>
      <c r="N14" s="64">
        <f>I14*'Input Data'!$B$4</f>
        <v>0.4</v>
      </c>
      <c r="O14" s="65">
        <f>I14*'Input Data'!$B$5</f>
        <v>0.6</v>
      </c>
      <c r="P14" s="152">
        <f>'Adjustment Factors'!C28</f>
        <v>1.29</v>
      </c>
      <c r="Q14" s="81">
        <f t="shared" si="5"/>
        <v>9.8040000000000003</v>
      </c>
      <c r="R14" s="152">
        <f>'Adjustment Factors'!D28</f>
        <v>5.077997925</v>
      </c>
      <c r="S14" s="81">
        <f t="shared" si="6"/>
        <v>38.592784229999999</v>
      </c>
    </row>
    <row r="15" spans="1:19" ht="21.75" customHeight="1">
      <c r="A15" s="196">
        <v>4</v>
      </c>
      <c r="B15" s="206" t="s">
        <v>30</v>
      </c>
      <c r="C15" s="50" t="s">
        <v>27</v>
      </c>
      <c r="D15" s="100"/>
      <c r="E15" s="5"/>
      <c r="F15" s="33">
        <v>0.5</v>
      </c>
      <c r="G15" s="34">
        <v>1</v>
      </c>
      <c r="H15" s="35">
        <v>1</v>
      </c>
      <c r="I15" s="67">
        <f t="shared" si="7"/>
        <v>0.91666666666666663</v>
      </c>
      <c r="J15" s="71">
        <f t="shared" ref="J15:J26" si="12">(G15-F15)/6</f>
        <v>8.3333333333333329E-2</v>
      </c>
      <c r="K15" s="72">
        <f t="shared" ref="K15:K26" si="13">J15^2</f>
        <v>6.9444444444444441E-3</v>
      </c>
      <c r="L15" s="63">
        <f>I15*'Input Data'!$B$2</f>
        <v>0.3666666666666667</v>
      </c>
      <c r="M15" s="63">
        <f>I15*'Input Data'!$B$3</f>
        <v>0.22916666666666666</v>
      </c>
      <c r="N15" s="64">
        <f>I15*'Input Data'!$B$4</f>
        <v>9.1666666666666674E-2</v>
      </c>
      <c r="O15" s="65">
        <f>I15*'Input Data'!$B$5</f>
        <v>0.13749999999999998</v>
      </c>
      <c r="P15" s="152">
        <f>'Adjustment Factors'!C28</f>
        <v>1.29</v>
      </c>
      <c r="Q15" s="81">
        <f t="shared" si="5"/>
        <v>2.24675</v>
      </c>
      <c r="R15" s="152">
        <f>'Adjustment Factors'!D28</f>
        <v>5.077997925</v>
      </c>
      <c r="S15" s="81">
        <f t="shared" si="6"/>
        <v>8.8441797193749991</v>
      </c>
    </row>
    <row r="16" spans="1:19" ht="15.75">
      <c r="A16" s="197"/>
      <c r="B16" s="205"/>
      <c r="C16" s="51" t="s">
        <v>20</v>
      </c>
      <c r="D16" s="38"/>
      <c r="E16" s="5"/>
      <c r="F16" s="33">
        <v>2</v>
      </c>
      <c r="G16" s="34">
        <v>4</v>
      </c>
      <c r="H16" s="35">
        <v>3</v>
      </c>
      <c r="I16" s="67">
        <f t="shared" si="7"/>
        <v>3</v>
      </c>
      <c r="J16" s="71">
        <f t="shared" si="12"/>
        <v>0.33333333333333331</v>
      </c>
      <c r="K16" s="72">
        <f t="shared" si="13"/>
        <v>0.1111111111111111</v>
      </c>
      <c r="L16" s="63">
        <f>I16*'Input Data'!$B$2</f>
        <v>1.2000000000000002</v>
      </c>
      <c r="M16" s="63">
        <f>I16*'Input Data'!$B$3</f>
        <v>0.75</v>
      </c>
      <c r="N16" s="64">
        <f>I16*'Input Data'!$B$4</f>
        <v>0.30000000000000004</v>
      </c>
      <c r="O16" s="65">
        <f>I16*'Input Data'!$B$5</f>
        <v>0.44999999999999996</v>
      </c>
      <c r="P16" s="152">
        <f>'Adjustment Factors'!C28</f>
        <v>1.29</v>
      </c>
      <c r="Q16" s="81">
        <f t="shared" si="5"/>
        <v>7.3530000000000006</v>
      </c>
      <c r="R16" s="152">
        <f>'Adjustment Factors'!D28</f>
        <v>5.077997925</v>
      </c>
      <c r="S16" s="81">
        <f t="shared" si="6"/>
        <v>28.944588172500001</v>
      </c>
    </row>
    <row r="17" spans="1:19" ht="62.25" customHeight="1">
      <c r="A17" s="196">
        <v>5</v>
      </c>
      <c r="B17" s="206" t="s">
        <v>31</v>
      </c>
      <c r="C17" s="50" t="s">
        <v>27</v>
      </c>
      <c r="D17" s="134"/>
      <c r="E17" s="5"/>
      <c r="F17" s="33">
        <v>1</v>
      </c>
      <c r="G17" s="34">
        <v>2</v>
      </c>
      <c r="H17" s="35">
        <v>1.5</v>
      </c>
      <c r="I17" s="67">
        <f t="shared" si="7"/>
        <v>1.5</v>
      </c>
      <c r="J17" s="71">
        <f t="shared" si="12"/>
        <v>0.16666666666666666</v>
      </c>
      <c r="K17" s="72">
        <f t="shared" si="13"/>
        <v>2.7777777777777776E-2</v>
      </c>
      <c r="L17" s="63">
        <f>I17*'Input Data'!$B$2</f>
        <v>0.60000000000000009</v>
      </c>
      <c r="M17" s="63">
        <f>I17*'Input Data'!$B$3</f>
        <v>0.375</v>
      </c>
      <c r="N17" s="64">
        <f>I17*'Input Data'!$B$4</f>
        <v>0.15000000000000002</v>
      </c>
      <c r="O17" s="65">
        <f>I17*'Input Data'!$B$5</f>
        <v>0.22499999999999998</v>
      </c>
      <c r="P17" s="152">
        <f>'Adjustment Factors'!C28</f>
        <v>1.29</v>
      </c>
      <c r="Q17" s="81">
        <f t="shared" si="5"/>
        <v>3.6765000000000003</v>
      </c>
      <c r="R17" s="152">
        <f>'Adjustment Factors'!D28</f>
        <v>5.077997925</v>
      </c>
      <c r="S17" s="81">
        <f t="shared" si="6"/>
        <v>14.472294086250001</v>
      </c>
    </row>
    <row r="18" spans="1:19" ht="55.5" customHeight="1">
      <c r="A18" s="197"/>
      <c r="B18" s="205"/>
      <c r="C18" s="51" t="s">
        <v>20</v>
      </c>
      <c r="D18" s="38"/>
      <c r="E18" s="5"/>
      <c r="F18" s="33">
        <v>1</v>
      </c>
      <c r="G18" s="34">
        <v>3</v>
      </c>
      <c r="H18" s="35">
        <v>2</v>
      </c>
      <c r="I18" s="67">
        <f t="shared" si="7"/>
        <v>2</v>
      </c>
      <c r="J18" s="71">
        <f t="shared" si="12"/>
        <v>0.33333333333333331</v>
      </c>
      <c r="K18" s="72">
        <f t="shared" si="13"/>
        <v>0.1111111111111111</v>
      </c>
      <c r="L18" s="63">
        <f>I18*'Input Data'!$B$2</f>
        <v>0.8</v>
      </c>
      <c r="M18" s="63">
        <f>I18*'Input Data'!$B$3</f>
        <v>0.5</v>
      </c>
      <c r="N18" s="64">
        <f>I18*'Input Data'!$B$4</f>
        <v>0.2</v>
      </c>
      <c r="O18" s="65">
        <f>I18*'Input Data'!$B$5</f>
        <v>0.3</v>
      </c>
      <c r="P18" s="152">
        <f>'Adjustment Factors'!C28</f>
        <v>1.29</v>
      </c>
      <c r="Q18" s="81">
        <f t="shared" si="5"/>
        <v>4.9020000000000001</v>
      </c>
      <c r="R18" s="152">
        <f>'Adjustment Factors'!D28</f>
        <v>5.077997925</v>
      </c>
      <c r="S18" s="81">
        <f t="shared" si="6"/>
        <v>19.296392115</v>
      </c>
    </row>
    <row r="19" spans="1:19" ht="29.25" customHeight="1">
      <c r="A19" s="196">
        <v>6</v>
      </c>
      <c r="B19" s="206" t="s">
        <v>32</v>
      </c>
      <c r="C19" s="50" t="s">
        <v>27</v>
      </c>
      <c r="D19" s="100"/>
      <c r="E19" s="5"/>
      <c r="F19" s="33">
        <v>0.5</v>
      </c>
      <c r="G19" s="34">
        <v>1</v>
      </c>
      <c r="H19" s="35">
        <v>0.75</v>
      </c>
      <c r="I19" s="67">
        <f t="shared" si="7"/>
        <v>0.75</v>
      </c>
      <c r="J19" s="71">
        <f t="shared" si="12"/>
        <v>8.3333333333333329E-2</v>
      </c>
      <c r="K19" s="72">
        <f t="shared" si="13"/>
        <v>6.9444444444444441E-3</v>
      </c>
      <c r="L19" s="63">
        <f>I19*'Input Data'!$B$2</f>
        <v>0.30000000000000004</v>
      </c>
      <c r="M19" s="63">
        <f>I19*'Input Data'!$B$3</f>
        <v>0.1875</v>
      </c>
      <c r="N19" s="64">
        <f>I19*'Input Data'!$B$4</f>
        <v>7.5000000000000011E-2</v>
      </c>
      <c r="O19" s="65">
        <f>I19*'Input Data'!$B$5</f>
        <v>0.11249999999999999</v>
      </c>
      <c r="P19" s="152">
        <f>'Adjustment Factors'!C28</f>
        <v>1.29</v>
      </c>
      <c r="Q19" s="81">
        <f t="shared" si="5"/>
        <v>1.8382500000000002</v>
      </c>
      <c r="R19" s="152">
        <f>'Adjustment Factors'!D28</f>
        <v>5.077997925</v>
      </c>
      <c r="S19" s="81">
        <f t="shared" si="6"/>
        <v>7.2361470431250003</v>
      </c>
    </row>
    <row r="20" spans="1:19" ht="31.5" customHeight="1">
      <c r="A20" s="197"/>
      <c r="B20" s="205"/>
      <c r="C20" s="51" t="s">
        <v>20</v>
      </c>
      <c r="D20" s="38"/>
      <c r="E20" s="5"/>
      <c r="F20" s="33">
        <v>0.5</v>
      </c>
      <c r="G20" s="34">
        <v>2</v>
      </c>
      <c r="H20" s="35">
        <v>1</v>
      </c>
      <c r="I20" s="67">
        <f t="shared" si="7"/>
        <v>1.0833333333333333</v>
      </c>
      <c r="J20" s="71">
        <f t="shared" si="12"/>
        <v>0.25</v>
      </c>
      <c r="K20" s="72">
        <f t="shared" si="13"/>
        <v>6.25E-2</v>
      </c>
      <c r="L20" s="63">
        <f>I20*'Input Data'!$B$2</f>
        <v>0.43333333333333335</v>
      </c>
      <c r="M20" s="63">
        <f>I20*'Input Data'!$B$3</f>
        <v>0.27083333333333331</v>
      </c>
      <c r="N20" s="64">
        <f>I20*'Input Data'!$B$4</f>
        <v>0.10833333333333334</v>
      </c>
      <c r="O20" s="65">
        <f>I20*'Input Data'!$B$5</f>
        <v>0.16249999999999998</v>
      </c>
      <c r="P20" s="152">
        <f>'Adjustment Factors'!C28</f>
        <v>1.29</v>
      </c>
      <c r="Q20" s="81">
        <f t="shared" si="5"/>
        <v>2.6552499999999997</v>
      </c>
      <c r="R20" s="152">
        <f>'Adjustment Factors'!D28</f>
        <v>5.077997925</v>
      </c>
      <c r="S20" s="81">
        <f t="shared" si="6"/>
        <v>10.452212395624999</v>
      </c>
    </row>
    <row r="21" spans="1:19" ht="68.25" customHeight="1">
      <c r="A21" s="196">
        <v>7</v>
      </c>
      <c r="B21" s="206" t="s">
        <v>33</v>
      </c>
      <c r="C21" s="50" t="s">
        <v>27</v>
      </c>
      <c r="D21" s="134"/>
      <c r="E21" s="5"/>
      <c r="F21" s="33">
        <v>1</v>
      </c>
      <c r="G21" s="34">
        <v>1.5</v>
      </c>
      <c r="H21" s="35">
        <v>2</v>
      </c>
      <c r="I21" s="67">
        <f t="shared" si="7"/>
        <v>1.75</v>
      </c>
      <c r="J21" s="71">
        <f t="shared" si="12"/>
        <v>8.3333333333333329E-2</v>
      </c>
      <c r="K21" s="72">
        <f t="shared" si="13"/>
        <v>6.9444444444444441E-3</v>
      </c>
      <c r="L21" s="63">
        <f>I21*'Input Data'!$B$2</f>
        <v>0.70000000000000007</v>
      </c>
      <c r="M21" s="63">
        <f>I21*'Input Data'!$B$3</f>
        <v>0.4375</v>
      </c>
      <c r="N21" s="64">
        <f>I21*'Input Data'!$B$4</f>
        <v>0.17500000000000002</v>
      </c>
      <c r="O21" s="65">
        <f>I21*'Input Data'!$B$5</f>
        <v>0.26250000000000001</v>
      </c>
      <c r="P21" s="152">
        <f>'Adjustment Factors'!C28</f>
        <v>1.29</v>
      </c>
      <c r="Q21" s="81">
        <f t="shared" si="5"/>
        <v>4.28925</v>
      </c>
      <c r="R21" s="152">
        <f>'Adjustment Factors'!D28</f>
        <v>5.077997925</v>
      </c>
      <c r="S21" s="81">
        <f t="shared" si="6"/>
        <v>16.884343100624999</v>
      </c>
    </row>
    <row r="22" spans="1:19" ht="68.25" customHeight="1">
      <c r="A22" s="197"/>
      <c r="B22" s="205"/>
      <c r="C22" s="51" t="s">
        <v>20</v>
      </c>
      <c r="D22" s="38"/>
      <c r="E22" s="5"/>
      <c r="F22" s="33">
        <v>2</v>
      </c>
      <c r="G22" s="34">
        <v>4</v>
      </c>
      <c r="H22" s="35">
        <v>3</v>
      </c>
      <c r="I22" s="67">
        <f t="shared" si="7"/>
        <v>3</v>
      </c>
      <c r="J22" s="71">
        <f t="shared" si="12"/>
        <v>0.33333333333333331</v>
      </c>
      <c r="K22" s="72">
        <f t="shared" si="13"/>
        <v>0.1111111111111111</v>
      </c>
      <c r="L22" s="63">
        <f>I22*'Input Data'!$B$2</f>
        <v>1.2000000000000002</v>
      </c>
      <c r="M22" s="63">
        <f>I22*'Input Data'!$B$3</f>
        <v>0.75</v>
      </c>
      <c r="N22" s="64">
        <f>I22*'Input Data'!$B$4</f>
        <v>0.30000000000000004</v>
      </c>
      <c r="O22" s="65">
        <f>I22*'Input Data'!$B$5</f>
        <v>0.44999999999999996</v>
      </c>
      <c r="P22" s="152">
        <f>'Adjustment Factors'!C28</f>
        <v>1.29</v>
      </c>
      <c r="Q22" s="81">
        <f t="shared" si="5"/>
        <v>7.3530000000000006</v>
      </c>
      <c r="R22" s="152">
        <f>'Adjustment Factors'!D28</f>
        <v>5.077997925</v>
      </c>
      <c r="S22" s="81">
        <f t="shared" si="6"/>
        <v>28.944588172500001</v>
      </c>
    </row>
    <row r="23" spans="1:19" ht="22.5" customHeight="1">
      <c r="A23" s="196">
        <v>8</v>
      </c>
      <c r="B23" s="206" t="s">
        <v>34</v>
      </c>
      <c r="C23" s="50" t="s">
        <v>27</v>
      </c>
      <c r="D23" s="1"/>
      <c r="E23" s="5"/>
      <c r="F23" s="33">
        <v>0.5</v>
      </c>
      <c r="G23" s="34">
        <v>1</v>
      </c>
      <c r="H23" s="35">
        <v>0.75</v>
      </c>
      <c r="I23" s="67">
        <f t="shared" si="7"/>
        <v>0.75</v>
      </c>
      <c r="J23" s="71">
        <f t="shared" si="12"/>
        <v>8.3333333333333329E-2</v>
      </c>
      <c r="K23" s="72">
        <f t="shared" si="13"/>
        <v>6.9444444444444441E-3</v>
      </c>
      <c r="L23" s="63">
        <f>I23*'Input Data'!$B$2</f>
        <v>0.30000000000000004</v>
      </c>
      <c r="M23" s="63">
        <f>I23*'Input Data'!$B$3</f>
        <v>0.1875</v>
      </c>
      <c r="N23" s="64">
        <f>I23*'Input Data'!$B$4</f>
        <v>7.5000000000000011E-2</v>
      </c>
      <c r="O23" s="65">
        <f>I23*'Input Data'!$B$5</f>
        <v>0.11249999999999999</v>
      </c>
      <c r="P23" s="152">
        <f>'Adjustment Factors'!C28</f>
        <v>1.29</v>
      </c>
      <c r="Q23" s="81">
        <f t="shared" si="5"/>
        <v>1.8382500000000002</v>
      </c>
      <c r="R23" s="152">
        <f>'Adjustment Factors'!D28</f>
        <v>5.077997925</v>
      </c>
      <c r="S23" s="81">
        <f t="shared" si="6"/>
        <v>7.2361470431250003</v>
      </c>
    </row>
    <row r="24" spans="1:19" ht="15" customHeight="1">
      <c r="A24" s="197"/>
      <c r="B24" s="205"/>
      <c r="C24" s="51" t="s">
        <v>20</v>
      </c>
      <c r="D24" s="38"/>
      <c r="E24" s="5"/>
      <c r="F24" s="33">
        <v>0.5</v>
      </c>
      <c r="G24" s="34">
        <v>2</v>
      </c>
      <c r="H24" s="35">
        <v>1</v>
      </c>
      <c r="I24" s="67">
        <f t="shared" si="7"/>
        <v>1.0833333333333333</v>
      </c>
      <c r="J24" s="71">
        <f t="shared" si="12"/>
        <v>0.25</v>
      </c>
      <c r="K24" s="72">
        <f t="shared" si="13"/>
        <v>6.25E-2</v>
      </c>
      <c r="L24" s="63">
        <f>I24*'Input Data'!$B$2</f>
        <v>0.43333333333333335</v>
      </c>
      <c r="M24" s="63">
        <f>I24*'Input Data'!$B$3</f>
        <v>0.27083333333333331</v>
      </c>
      <c r="N24" s="64">
        <f>I24*'Input Data'!$B$4</f>
        <v>0.10833333333333334</v>
      </c>
      <c r="O24" s="65">
        <f>I24*'Input Data'!$B$5</f>
        <v>0.16249999999999998</v>
      </c>
      <c r="P24" s="152">
        <f>'Adjustment Factors'!C28</f>
        <v>1.29</v>
      </c>
      <c r="Q24" s="81">
        <f t="shared" si="5"/>
        <v>2.6552499999999997</v>
      </c>
      <c r="R24" s="152">
        <f>'Adjustment Factors'!D28</f>
        <v>5.077997925</v>
      </c>
      <c r="S24" s="81">
        <f t="shared" si="6"/>
        <v>10.452212395624999</v>
      </c>
    </row>
    <row r="25" spans="1:19" ht="66.75" customHeight="1">
      <c r="A25" s="196">
        <v>9</v>
      </c>
      <c r="B25" s="211" t="s">
        <v>35</v>
      </c>
      <c r="C25" s="50" t="s">
        <v>27</v>
      </c>
      <c r="D25" s="100"/>
      <c r="E25" s="5"/>
      <c r="F25" s="33">
        <v>0.5</v>
      </c>
      <c r="G25" s="34">
        <v>2</v>
      </c>
      <c r="H25" s="35">
        <v>1</v>
      </c>
      <c r="I25" s="67">
        <f t="shared" si="7"/>
        <v>1.0833333333333333</v>
      </c>
      <c r="J25" s="71">
        <f t="shared" si="12"/>
        <v>0.25</v>
      </c>
      <c r="K25" s="72">
        <f t="shared" si="13"/>
        <v>6.25E-2</v>
      </c>
      <c r="L25" s="63">
        <f>I25*'Input Data'!$B$2</f>
        <v>0.43333333333333335</v>
      </c>
      <c r="M25" s="63">
        <f>I25*'Input Data'!$B$3</f>
        <v>0.27083333333333331</v>
      </c>
      <c r="N25" s="64">
        <f>I25*'Input Data'!$B$4</f>
        <v>0.10833333333333334</v>
      </c>
      <c r="O25" s="65">
        <f>I25*'Input Data'!$B$5</f>
        <v>0.16249999999999998</v>
      </c>
      <c r="P25" s="152">
        <f>'Adjustment Factors'!C28</f>
        <v>1.29</v>
      </c>
      <c r="Q25" s="81">
        <f t="shared" si="5"/>
        <v>2.6552499999999997</v>
      </c>
      <c r="R25" s="152">
        <f>'Adjustment Factors'!D28</f>
        <v>5.077997925</v>
      </c>
      <c r="S25" s="81">
        <f t="shared" si="6"/>
        <v>10.452212395624999</v>
      </c>
    </row>
    <row r="26" spans="1:19" ht="23.25" customHeight="1">
      <c r="A26" s="197"/>
      <c r="B26" s="212"/>
      <c r="C26" s="51" t="s">
        <v>20</v>
      </c>
      <c r="D26" s="38"/>
      <c r="E26" s="5"/>
      <c r="F26" s="33">
        <v>0.5</v>
      </c>
      <c r="G26" s="34">
        <v>2</v>
      </c>
      <c r="H26" s="35">
        <v>1</v>
      </c>
      <c r="I26" s="67">
        <f t="shared" si="7"/>
        <v>1.0833333333333333</v>
      </c>
      <c r="J26" s="71">
        <f t="shared" si="12"/>
        <v>0.25</v>
      </c>
      <c r="K26" s="72">
        <f t="shared" si="13"/>
        <v>6.25E-2</v>
      </c>
      <c r="L26" s="63">
        <f>I26*'Input Data'!$B$2</f>
        <v>0.43333333333333335</v>
      </c>
      <c r="M26" s="63">
        <f>I26*'Input Data'!$B$3</f>
        <v>0.27083333333333331</v>
      </c>
      <c r="N26" s="64">
        <f>I26*'Input Data'!$B$4</f>
        <v>0.10833333333333334</v>
      </c>
      <c r="O26" s="65">
        <f>I26*'Input Data'!$B$5</f>
        <v>0.16249999999999998</v>
      </c>
      <c r="P26" s="152">
        <f>'Adjustment Factors'!C28</f>
        <v>1.29</v>
      </c>
      <c r="Q26" s="81">
        <f t="shared" si="5"/>
        <v>2.6552499999999997</v>
      </c>
      <c r="R26" s="152">
        <f>'Adjustment Factors'!D28</f>
        <v>5.077997925</v>
      </c>
      <c r="S26" s="81">
        <f t="shared" si="6"/>
        <v>10.452212395624999</v>
      </c>
    </row>
    <row r="27" spans="1:19" ht="15.75">
      <c r="A27" s="40"/>
      <c r="B27" s="42"/>
      <c r="C27" s="44"/>
      <c r="D27" s="4"/>
      <c r="E27" s="5"/>
      <c r="F27" s="33"/>
      <c r="G27" s="34"/>
      <c r="H27" s="35"/>
      <c r="I27" s="84"/>
      <c r="J27" s="85"/>
      <c r="K27" s="86"/>
      <c r="L27" s="87"/>
      <c r="M27" s="87"/>
      <c r="N27" s="88"/>
      <c r="O27" s="89"/>
      <c r="P27" s="90"/>
      <c r="Q27" s="91"/>
      <c r="S27" s="185"/>
    </row>
    <row r="28" spans="1:19" s="82" customFormat="1" ht="15.95" customHeight="1">
      <c r="A28" s="47">
        <v>2</v>
      </c>
      <c r="B28" s="217" t="s">
        <v>36</v>
      </c>
      <c r="C28" s="218"/>
      <c r="D28" s="218"/>
      <c r="E28" s="218"/>
      <c r="F28" s="218"/>
      <c r="G28" s="218"/>
      <c r="H28" s="218"/>
      <c r="I28" s="218"/>
      <c r="J28" s="218"/>
      <c r="K28" s="218"/>
      <c r="L28" s="218"/>
      <c r="M28" s="218"/>
      <c r="N28" s="218"/>
      <c r="O28" s="218"/>
      <c r="P28" s="218"/>
      <c r="Q28" s="218"/>
      <c r="R28" s="218"/>
      <c r="S28" s="219"/>
    </row>
    <row r="29" spans="1:19" ht="104.25" customHeight="1">
      <c r="A29" s="196">
        <v>1</v>
      </c>
      <c r="B29" s="198" t="s">
        <v>37</v>
      </c>
      <c r="C29" s="50" t="s">
        <v>27</v>
      </c>
      <c r="D29" s="102"/>
      <c r="E29" s="11"/>
      <c r="F29" s="94">
        <v>3</v>
      </c>
      <c r="G29" s="95">
        <v>5</v>
      </c>
      <c r="H29" s="96">
        <v>4</v>
      </c>
      <c r="I29" s="66">
        <f t="shared" ref="I29:I44" si="14">(F29+G29+4*H29)/6</f>
        <v>4</v>
      </c>
      <c r="J29" s="69">
        <f t="shared" ref="J29" si="15">(G29-F29)/6</f>
        <v>0.33333333333333331</v>
      </c>
      <c r="K29" s="70">
        <f t="shared" ref="K29" si="16">J29^2</f>
        <v>0.1111111111111111</v>
      </c>
      <c r="L29" s="63">
        <f>I29*'Input Data'!$B$2</f>
        <v>1.6</v>
      </c>
      <c r="M29" s="63">
        <f>I29*'Input Data'!$B$3</f>
        <v>1</v>
      </c>
      <c r="N29" s="64">
        <f>I29*'Input Data'!$B$4</f>
        <v>0.4</v>
      </c>
      <c r="O29" s="65">
        <f>I29*'Input Data'!$B$5</f>
        <v>0.6</v>
      </c>
      <c r="P29" s="152">
        <f>'Adjustment Factors'!$C$28</f>
        <v>1.29</v>
      </c>
      <c r="Q29" s="81">
        <f t="shared" ref="Q29:Q46" si="17">(I29+L29+M29+N29+O29)*P29</f>
        <v>9.8040000000000003</v>
      </c>
      <c r="R29" s="152">
        <f>'Adjustment Factors'!D28</f>
        <v>5.077997925</v>
      </c>
      <c r="S29" s="186">
        <f t="shared" ref="S29:S46" si="18">(I29+L29+M29+N29+O29)*R29</f>
        <v>38.592784229999999</v>
      </c>
    </row>
    <row r="30" spans="1:19" ht="104.25" customHeight="1">
      <c r="A30" s="197"/>
      <c r="B30" s="199"/>
      <c r="C30" s="51" t="s">
        <v>20</v>
      </c>
      <c r="D30" s="6"/>
      <c r="E30" s="11"/>
      <c r="F30" s="94">
        <v>2</v>
      </c>
      <c r="G30" s="95">
        <v>4</v>
      </c>
      <c r="H30" s="96">
        <v>3</v>
      </c>
      <c r="I30" s="66">
        <f t="shared" si="7"/>
        <v>3</v>
      </c>
      <c r="J30" s="69">
        <f t="shared" si="10"/>
        <v>0.33333333333333331</v>
      </c>
      <c r="K30" s="70">
        <f t="shared" si="11"/>
        <v>0.1111111111111111</v>
      </c>
      <c r="L30" s="63">
        <f>I30*'Input Data'!$B$2</f>
        <v>1.2000000000000002</v>
      </c>
      <c r="M30" s="63">
        <f>I30*'Input Data'!$B$3</f>
        <v>0.75</v>
      </c>
      <c r="N30" s="64">
        <f>I30*'Input Data'!$B$4</f>
        <v>0.30000000000000004</v>
      </c>
      <c r="O30" s="65">
        <f>I30*'Input Data'!$B$5</f>
        <v>0.44999999999999996</v>
      </c>
      <c r="P30" s="152">
        <f>'Adjustment Factors'!$C$28</f>
        <v>1.29</v>
      </c>
      <c r="Q30" s="81">
        <f t="shared" si="17"/>
        <v>7.3530000000000006</v>
      </c>
      <c r="R30" s="152">
        <f>'Adjustment Factors'!D28</f>
        <v>5.077997925</v>
      </c>
      <c r="S30" s="186">
        <f t="shared" si="18"/>
        <v>28.944588172500001</v>
      </c>
    </row>
    <row r="31" spans="1:19" ht="64.5" customHeight="1">
      <c r="A31" s="196">
        <v>2</v>
      </c>
      <c r="B31" s="198" t="s">
        <v>38</v>
      </c>
      <c r="C31" s="50" t="s">
        <v>27</v>
      </c>
      <c r="D31" s="102"/>
      <c r="E31" s="11"/>
      <c r="F31" s="103">
        <v>2</v>
      </c>
      <c r="G31" s="95">
        <v>4</v>
      </c>
      <c r="H31" s="96">
        <v>3</v>
      </c>
      <c r="I31" s="66">
        <f t="shared" si="14"/>
        <v>3</v>
      </c>
      <c r="J31" s="71">
        <f t="shared" ref="J31" si="19">(G31-F31)/6</f>
        <v>0.33333333333333331</v>
      </c>
      <c r="K31" s="72">
        <f t="shared" ref="K31" si="20">J31^2</f>
        <v>0.1111111111111111</v>
      </c>
      <c r="L31" s="63">
        <f>I31*'Input Data'!$B$2</f>
        <v>1.2000000000000002</v>
      </c>
      <c r="M31" s="63">
        <f>I31*'Input Data'!$B$3</f>
        <v>0.75</v>
      </c>
      <c r="N31" s="64">
        <f>I31*'Input Data'!$B$4</f>
        <v>0.30000000000000004</v>
      </c>
      <c r="O31" s="65">
        <f>I31*'Input Data'!$B$5</f>
        <v>0.44999999999999996</v>
      </c>
      <c r="P31" s="152">
        <f>'Adjustment Factors'!$C$28</f>
        <v>1.29</v>
      </c>
      <c r="Q31" s="81">
        <f t="shared" si="17"/>
        <v>7.3530000000000006</v>
      </c>
      <c r="R31" s="152">
        <f>'Adjustment Factors'!D28</f>
        <v>5.077997925</v>
      </c>
      <c r="S31" s="81">
        <f t="shared" si="18"/>
        <v>28.944588172500001</v>
      </c>
    </row>
    <row r="32" spans="1:19" ht="64.5" customHeight="1">
      <c r="A32" s="197"/>
      <c r="B32" s="199"/>
      <c r="C32" s="51" t="s">
        <v>20</v>
      </c>
      <c r="D32" s="4"/>
      <c r="E32" s="5"/>
      <c r="F32" s="94">
        <v>2</v>
      </c>
      <c r="G32" s="95">
        <v>4</v>
      </c>
      <c r="H32" s="96">
        <v>3</v>
      </c>
      <c r="I32" s="66">
        <f t="shared" si="14"/>
        <v>3</v>
      </c>
      <c r="J32" s="71">
        <f t="shared" si="10"/>
        <v>0.33333333333333331</v>
      </c>
      <c r="K32" s="72">
        <f t="shared" si="11"/>
        <v>0.1111111111111111</v>
      </c>
      <c r="L32" s="63">
        <f>I32*'Input Data'!$B$2</f>
        <v>1.2000000000000002</v>
      </c>
      <c r="M32" s="63">
        <f>I32*'Input Data'!$B$3</f>
        <v>0.75</v>
      </c>
      <c r="N32" s="64">
        <f>I32*'Input Data'!$B$4</f>
        <v>0.30000000000000004</v>
      </c>
      <c r="O32" s="65">
        <f>I32*'Input Data'!$B$5</f>
        <v>0.44999999999999996</v>
      </c>
      <c r="P32" s="152">
        <f>'Adjustment Factors'!$C$28</f>
        <v>1.29</v>
      </c>
      <c r="Q32" s="81">
        <f t="shared" si="17"/>
        <v>7.3530000000000006</v>
      </c>
      <c r="R32" s="152">
        <f>'Adjustment Factors'!D28</f>
        <v>5.077997925</v>
      </c>
      <c r="S32" s="81">
        <f t="shared" si="18"/>
        <v>28.944588172500001</v>
      </c>
    </row>
    <row r="33" spans="1:19" ht="30" customHeight="1">
      <c r="A33" s="196">
        <v>3</v>
      </c>
      <c r="B33" s="198" t="s">
        <v>39</v>
      </c>
      <c r="C33" s="50" t="s">
        <v>27</v>
      </c>
      <c r="D33" s="104"/>
      <c r="E33" s="5"/>
      <c r="F33" s="94">
        <v>1</v>
      </c>
      <c r="G33" s="95">
        <v>2</v>
      </c>
      <c r="H33" s="96">
        <v>1.5</v>
      </c>
      <c r="I33" s="66">
        <f t="shared" si="14"/>
        <v>1.5</v>
      </c>
      <c r="J33" s="71">
        <f t="shared" ref="J33:J46" si="21">(G33-F33)/6</f>
        <v>0.16666666666666666</v>
      </c>
      <c r="K33" s="72">
        <f t="shared" ref="K33:K46" si="22">J33^2</f>
        <v>2.7777777777777776E-2</v>
      </c>
      <c r="L33" s="63">
        <f>I33*'Input Data'!$B$2</f>
        <v>0.60000000000000009</v>
      </c>
      <c r="M33" s="63">
        <f>I33*'Input Data'!$B$3</f>
        <v>0.375</v>
      </c>
      <c r="N33" s="64">
        <f>I33*'Input Data'!$B$4</f>
        <v>0.15000000000000002</v>
      </c>
      <c r="O33" s="65">
        <f>I33*'Input Data'!$B$5</f>
        <v>0.22499999999999998</v>
      </c>
      <c r="P33" s="152">
        <f>'Adjustment Factors'!$C$28</f>
        <v>1.29</v>
      </c>
      <c r="Q33" s="81">
        <f t="shared" si="17"/>
        <v>3.6765000000000003</v>
      </c>
      <c r="R33" s="152">
        <f>'Adjustment Factors'!D28</f>
        <v>5.077997925</v>
      </c>
      <c r="S33" s="81">
        <f t="shared" si="18"/>
        <v>14.472294086250001</v>
      </c>
    </row>
    <row r="34" spans="1:19" ht="30" customHeight="1">
      <c r="A34" s="197"/>
      <c r="B34" s="198"/>
      <c r="C34" s="51" t="s">
        <v>20</v>
      </c>
      <c r="D34" s="4"/>
      <c r="E34" s="5"/>
      <c r="F34" s="94">
        <v>1</v>
      </c>
      <c r="G34" s="95">
        <v>3</v>
      </c>
      <c r="H34" s="96">
        <v>2</v>
      </c>
      <c r="I34" s="66">
        <f t="shared" si="14"/>
        <v>2</v>
      </c>
      <c r="J34" s="71">
        <f t="shared" si="21"/>
        <v>0.33333333333333331</v>
      </c>
      <c r="K34" s="72">
        <f t="shared" si="22"/>
        <v>0.1111111111111111</v>
      </c>
      <c r="L34" s="63">
        <f>I34*'Input Data'!$B$2</f>
        <v>0.8</v>
      </c>
      <c r="M34" s="63">
        <f>I34*'Input Data'!$B$3</f>
        <v>0.5</v>
      </c>
      <c r="N34" s="64">
        <f>I34*'Input Data'!$B$4</f>
        <v>0.2</v>
      </c>
      <c r="O34" s="65">
        <f>I34*'Input Data'!$B$5</f>
        <v>0.3</v>
      </c>
      <c r="P34" s="152">
        <f>'Adjustment Factors'!$C$28</f>
        <v>1.29</v>
      </c>
      <c r="Q34" s="81">
        <f t="shared" si="17"/>
        <v>4.9020000000000001</v>
      </c>
      <c r="R34" s="152">
        <f>'Adjustment Factors'!D28</f>
        <v>5.077997925</v>
      </c>
      <c r="S34" s="81">
        <f t="shared" si="18"/>
        <v>19.296392115</v>
      </c>
    </row>
    <row r="35" spans="1:19" ht="59.25" customHeight="1">
      <c r="A35" s="196">
        <v>4</v>
      </c>
      <c r="B35" s="198" t="s">
        <v>40</v>
      </c>
      <c r="C35" s="50" t="s">
        <v>27</v>
      </c>
      <c r="D35" s="104"/>
      <c r="E35" s="5"/>
      <c r="F35" s="94">
        <v>2</v>
      </c>
      <c r="G35" s="95">
        <v>4</v>
      </c>
      <c r="H35" s="96">
        <v>3</v>
      </c>
      <c r="I35" s="66">
        <f t="shared" si="14"/>
        <v>3</v>
      </c>
      <c r="J35" s="71">
        <f t="shared" si="21"/>
        <v>0.33333333333333331</v>
      </c>
      <c r="K35" s="72">
        <f t="shared" si="22"/>
        <v>0.1111111111111111</v>
      </c>
      <c r="L35" s="63">
        <f>I35*'Input Data'!$B$2</f>
        <v>1.2000000000000002</v>
      </c>
      <c r="M35" s="63">
        <f>I35*'Input Data'!$B$3</f>
        <v>0.75</v>
      </c>
      <c r="N35" s="64">
        <f>I35*'Input Data'!$B$4</f>
        <v>0.30000000000000004</v>
      </c>
      <c r="O35" s="65">
        <f>I35*'Input Data'!$B$5</f>
        <v>0.44999999999999996</v>
      </c>
      <c r="P35" s="152">
        <f>'Adjustment Factors'!$C$28</f>
        <v>1.29</v>
      </c>
      <c r="Q35" s="81">
        <f t="shared" si="17"/>
        <v>7.3530000000000006</v>
      </c>
      <c r="R35" s="152">
        <f>'Adjustment Factors'!D28</f>
        <v>5.077997925</v>
      </c>
      <c r="S35" s="81">
        <f t="shared" si="18"/>
        <v>28.944588172500001</v>
      </c>
    </row>
    <row r="36" spans="1:19" ht="59.25" customHeight="1">
      <c r="A36" s="197"/>
      <c r="B36" s="199"/>
      <c r="C36" s="51" t="s">
        <v>20</v>
      </c>
      <c r="D36" s="4"/>
      <c r="E36" s="5"/>
      <c r="F36" s="94">
        <v>2</v>
      </c>
      <c r="G36" s="95">
        <v>3</v>
      </c>
      <c r="H36" s="96">
        <v>4</v>
      </c>
      <c r="I36" s="66">
        <f t="shared" si="14"/>
        <v>3.5</v>
      </c>
      <c r="J36" s="71">
        <f t="shared" si="21"/>
        <v>0.16666666666666666</v>
      </c>
      <c r="K36" s="72">
        <f t="shared" si="22"/>
        <v>2.7777777777777776E-2</v>
      </c>
      <c r="L36" s="63">
        <f>I36*'Input Data'!$B$2</f>
        <v>1.4000000000000001</v>
      </c>
      <c r="M36" s="63">
        <f>I36*'Input Data'!$B$3</f>
        <v>0.875</v>
      </c>
      <c r="N36" s="64">
        <f>I36*'Input Data'!$B$4</f>
        <v>0.35000000000000003</v>
      </c>
      <c r="O36" s="65">
        <f>I36*'Input Data'!$B$5</f>
        <v>0.52500000000000002</v>
      </c>
      <c r="P36" s="152">
        <f>'Adjustment Factors'!$C$28</f>
        <v>1.29</v>
      </c>
      <c r="Q36" s="81">
        <f t="shared" si="17"/>
        <v>8.5785</v>
      </c>
      <c r="R36" s="152">
        <f>'Adjustment Factors'!D28</f>
        <v>5.077997925</v>
      </c>
      <c r="S36" s="81">
        <f t="shared" si="18"/>
        <v>33.768686201249999</v>
      </c>
    </row>
    <row r="37" spans="1:19" ht="40.5" customHeight="1">
      <c r="A37" s="196">
        <v>5</v>
      </c>
      <c r="B37" s="198" t="s">
        <v>41</v>
      </c>
      <c r="C37" s="50" t="s">
        <v>27</v>
      </c>
      <c r="D37" s="104"/>
      <c r="E37" s="5"/>
      <c r="F37" s="94">
        <v>0.5</v>
      </c>
      <c r="G37" s="95">
        <v>1</v>
      </c>
      <c r="H37" s="96">
        <v>1</v>
      </c>
      <c r="I37" s="66">
        <f t="shared" si="14"/>
        <v>0.91666666666666663</v>
      </c>
      <c r="J37" s="71">
        <f t="shared" si="21"/>
        <v>8.3333333333333329E-2</v>
      </c>
      <c r="K37" s="72">
        <f t="shared" si="22"/>
        <v>6.9444444444444441E-3</v>
      </c>
      <c r="L37" s="63">
        <f>I37*'Input Data'!$B$2</f>
        <v>0.3666666666666667</v>
      </c>
      <c r="M37" s="63">
        <f>I37*'Input Data'!$B$3</f>
        <v>0.22916666666666666</v>
      </c>
      <c r="N37" s="64">
        <f>I37*'Input Data'!$B$4</f>
        <v>9.1666666666666674E-2</v>
      </c>
      <c r="O37" s="65">
        <f>I37*'Input Data'!$B$5</f>
        <v>0.13749999999999998</v>
      </c>
      <c r="P37" s="152">
        <f>'Adjustment Factors'!$C$28</f>
        <v>1.29</v>
      </c>
      <c r="Q37" s="81">
        <f t="shared" si="17"/>
        <v>2.24675</v>
      </c>
      <c r="R37" s="152">
        <f>'Adjustment Factors'!D28</f>
        <v>5.077997925</v>
      </c>
      <c r="S37" s="81">
        <f t="shared" si="18"/>
        <v>8.8441797193749991</v>
      </c>
    </row>
    <row r="38" spans="1:19" ht="40.5" customHeight="1">
      <c r="A38" s="197"/>
      <c r="B38" s="199"/>
      <c r="C38" s="51" t="s">
        <v>20</v>
      </c>
      <c r="D38" s="4"/>
      <c r="E38" s="5"/>
      <c r="F38" s="94">
        <v>1</v>
      </c>
      <c r="G38" s="95">
        <v>2</v>
      </c>
      <c r="H38" s="96">
        <v>1</v>
      </c>
      <c r="I38" s="66">
        <f t="shared" si="14"/>
        <v>1.1666666666666667</v>
      </c>
      <c r="J38" s="71">
        <f t="shared" si="21"/>
        <v>0.16666666666666666</v>
      </c>
      <c r="K38" s="72">
        <f t="shared" si="22"/>
        <v>2.7777777777777776E-2</v>
      </c>
      <c r="L38" s="63">
        <f>I38*'Input Data'!$B$2</f>
        <v>0.46666666666666673</v>
      </c>
      <c r="M38" s="63">
        <f>I38*'Input Data'!$B$3</f>
        <v>0.29166666666666669</v>
      </c>
      <c r="N38" s="64">
        <f>I38*'Input Data'!$B$4</f>
        <v>0.11666666666666668</v>
      </c>
      <c r="O38" s="65">
        <f>I38*'Input Data'!$B$5</f>
        <v>0.17500000000000002</v>
      </c>
      <c r="P38" s="152">
        <f>'Adjustment Factors'!$C$28</f>
        <v>1.29</v>
      </c>
      <c r="Q38" s="81">
        <f t="shared" si="17"/>
        <v>2.8595000000000002</v>
      </c>
      <c r="R38" s="152">
        <f>'Adjustment Factors'!D28</f>
        <v>5.077997925</v>
      </c>
      <c r="S38" s="81">
        <f t="shared" si="18"/>
        <v>11.256228733750001</v>
      </c>
    </row>
    <row r="39" spans="1:19" ht="45" customHeight="1">
      <c r="A39" s="196">
        <v>6</v>
      </c>
      <c r="B39" s="198" t="s">
        <v>42</v>
      </c>
      <c r="C39" s="50" t="s">
        <v>27</v>
      </c>
      <c r="D39" s="104"/>
      <c r="E39" s="5"/>
      <c r="F39" s="94">
        <v>1</v>
      </c>
      <c r="G39" s="95">
        <v>3</v>
      </c>
      <c r="H39" s="96">
        <v>2</v>
      </c>
      <c r="I39" s="66">
        <f t="shared" si="14"/>
        <v>2</v>
      </c>
      <c r="J39" s="71">
        <f t="shared" si="21"/>
        <v>0.33333333333333331</v>
      </c>
      <c r="K39" s="72">
        <f t="shared" si="22"/>
        <v>0.1111111111111111</v>
      </c>
      <c r="L39" s="63">
        <f>I39*'Input Data'!$B$2</f>
        <v>0.8</v>
      </c>
      <c r="M39" s="63">
        <f>I39*'Input Data'!$B$3</f>
        <v>0.5</v>
      </c>
      <c r="N39" s="64">
        <f>I39*'Input Data'!$B$4</f>
        <v>0.2</v>
      </c>
      <c r="O39" s="65">
        <f>I39*'Input Data'!$B$5</f>
        <v>0.3</v>
      </c>
      <c r="P39" s="152">
        <f>'Adjustment Factors'!$C$28</f>
        <v>1.29</v>
      </c>
      <c r="Q39" s="81">
        <f t="shared" si="17"/>
        <v>4.9020000000000001</v>
      </c>
      <c r="R39" s="152">
        <f>'Adjustment Factors'!D28</f>
        <v>5.077997925</v>
      </c>
      <c r="S39" s="81">
        <f t="shared" si="18"/>
        <v>19.296392115</v>
      </c>
    </row>
    <row r="40" spans="1:19" ht="33.75" customHeight="1">
      <c r="A40" s="197"/>
      <c r="B40" s="199"/>
      <c r="C40" s="51" t="s">
        <v>20</v>
      </c>
      <c r="D40" s="4"/>
      <c r="E40" s="5"/>
      <c r="F40" s="94">
        <v>2</v>
      </c>
      <c r="G40" s="95">
        <v>4</v>
      </c>
      <c r="H40" s="96">
        <v>3</v>
      </c>
      <c r="I40" s="66">
        <f t="shared" si="14"/>
        <v>3</v>
      </c>
      <c r="J40" s="71">
        <f t="shared" si="21"/>
        <v>0.33333333333333331</v>
      </c>
      <c r="K40" s="72">
        <f t="shared" si="22"/>
        <v>0.1111111111111111</v>
      </c>
      <c r="L40" s="63">
        <f>I40*'Input Data'!$B$2</f>
        <v>1.2000000000000002</v>
      </c>
      <c r="M40" s="63">
        <f>I40*'Input Data'!$B$3</f>
        <v>0.75</v>
      </c>
      <c r="N40" s="64">
        <f>I40*'Input Data'!$B$4</f>
        <v>0.30000000000000004</v>
      </c>
      <c r="O40" s="65">
        <f>I40*'Input Data'!$B$5</f>
        <v>0.44999999999999996</v>
      </c>
      <c r="P40" s="152">
        <f>'Adjustment Factors'!$C$28</f>
        <v>1.29</v>
      </c>
      <c r="Q40" s="81">
        <f t="shared" si="17"/>
        <v>7.3530000000000006</v>
      </c>
      <c r="R40" s="152">
        <f>'Adjustment Factors'!D28</f>
        <v>5.077997925</v>
      </c>
      <c r="S40" s="81">
        <f t="shared" si="18"/>
        <v>28.944588172500001</v>
      </c>
    </row>
    <row r="41" spans="1:19" ht="32.25" customHeight="1">
      <c r="A41" s="196">
        <v>7</v>
      </c>
      <c r="B41" s="198" t="s">
        <v>43</v>
      </c>
      <c r="C41" s="50" t="s">
        <v>27</v>
      </c>
      <c r="D41" s="104"/>
      <c r="E41" s="5"/>
      <c r="F41" s="94">
        <v>0.5</v>
      </c>
      <c r="G41" s="95">
        <v>2</v>
      </c>
      <c r="H41" s="96">
        <v>1</v>
      </c>
      <c r="I41" s="66">
        <f t="shared" si="14"/>
        <v>1.0833333333333333</v>
      </c>
      <c r="J41" s="71">
        <f t="shared" si="21"/>
        <v>0.25</v>
      </c>
      <c r="K41" s="72">
        <f t="shared" si="22"/>
        <v>6.25E-2</v>
      </c>
      <c r="L41" s="63">
        <f>I41*'Input Data'!$B$2</f>
        <v>0.43333333333333335</v>
      </c>
      <c r="M41" s="63">
        <f>I41*'Input Data'!$B$3</f>
        <v>0.27083333333333331</v>
      </c>
      <c r="N41" s="64">
        <f>I41*'Input Data'!$B$4</f>
        <v>0.10833333333333334</v>
      </c>
      <c r="O41" s="65">
        <f>I41*'Input Data'!$B$5</f>
        <v>0.16249999999999998</v>
      </c>
      <c r="P41" s="152">
        <f>'Adjustment Factors'!$C$28</f>
        <v>1.29</v>
      </c>
      <c r="Q41" s="81">
        <f t="shared" si="17"/>
        <v>2.6552499999999997</v>
      </c>
      <c r="R41" s="152">
        <f>'Adjustment Factors'!D28</f>
        <v>5.077997925</v>
      </c>
      <c r="S41" s="81">
        <f t="shared" si="18"/>
        <v>10.452212395624999</v>
      </c>
    </row>
    <row r="42" spans="1:19" ht="44.25" customHeight="1">
      <c r="A42" s="197"/>
      <c r="B42" s="199"/>
      <c r="C42" s="51" t="s">
        <v>20</v>
      </c>
      <c r="D42" s="4"/>
      <c r="E42" s="5"/>
      <c r="F42" s="94">
        <v>0.5</v>
      </c>
      <c r="G42" s="95">
        <v>2</v>
      </c>
      <c r="H42" s="96">
        <v>1</v>
      </c>
      <c r="I42" s="66">
        <f t="shared" si="14"/>
        <v>1.0833333333333333</v>
      </c>
      <c r="J42" s="71">
        <f t="shared" si="21"/>
        <v>0.25</v>
      </c>
      <c r="K42" s="72">
        <f t="shared" si="22"/>
        <v>6.25E-2</v>
      </c>
      <c r="L42" s="63">
        <f>I42*'Input Data'!$B$2</f>
        <v>0.43333333333333335</v>
      </c>
      <c r="M42" s="63">
        <f>I42*'Input Data'!$B$3</f>
        <v>0.27083333333333331</v>
      </c>
      <c r="N42" s="64">
        <f>I42*'Input Data'!$B$4</f>
        <v>0.10833333333333334</v>
      </c>
      <c r="O42" s="65">
        <f>I42*'Input Data'!$B$5</f>
        <v>0.16249999999999998</v>
      </c>
      <c r="P42" s="152">
        <f>'Adjustment Factors'!$C$28</f>
        <v>1.29</v>
      </c>
      <c r="Q42" s="81">
        <f t="shared" si="17"/>
        <v>2.6552499999999997</v>
      </c>
      <c r="R42" s="152">
        <f>'Adjustment Factors'!D28</f>
        <v>5.077997925</v>
      </c>
      <c r="S42" s="81">
        <f t="shared" si="18"/>
        <v>10.452212395624999</v>
      </c>
    </row>
    <row r="43" spans="1:19" ht="34.5" customHeight="1">
      <c r="A43" s="196">
        <v>8</v>
      </c>
      <c r="B43" s="198" t="s">
        <v>44</v>
      </c>
      <c r="C43" s="50" t="s">
        <v>27</v>
      </c>
      <c r="D43" s="104"/>
      <c r="E43" s="5"/>
      <c r="F43" s="94">
        <v>1</v>
      </c>
      <c r="G43" s="95">
        <v>3</v>
      </c>
      <c r="H43" s="96">
        <v>2</v>
      </c>
      <c r="I43" s="66">
        <f t="shared" si="14"/>
        <v>2</v>
      </c>
      <c r="J43" s="71">
        <f t="shared" si="21"/>
        <v>0.33333333333333331</v>
      </c>
      <c r="K43" s="72">
        <f t="shared" si="22"/>
        <v>0.1111111111111111</v>
      </c>
      <c r="L43" s="63">
        <f>I43*'Input Data'!$B$2</f>
        <v>0.8</v>
      </c>
      <c r="M43" s="63">
        <f>I43*'Input Data'!$B$3</f>
        <v>0.5</v>
      </c>
      <c r="N43" s="64">
        <f>I43*'Input Data'!$B$4</f>
        <v>0.2</v>
      </c>
      <c r="O43" s="65">
        <f>I43*'Input Data'!$B$5</f>
        <v>0.3</v>
      </c>
      <c r="P43" s="152">
        <f>'Adjustment Factors'!$C$28</f>
        <v>1.29</v>
      </c>
      <c r="Q43" s="81">
        <f t="shared" si="17"/>
        <v>4.9020000000000001</v>
      </c>
      <c r="R43" s="152">
        <f>'Adjustment Factors'!D28</f>
        <v>5.077997925</v>
      </c>
      <c r="S43" s="81">
        <f t="shared" si="18"/>
        <v>19.296392115</v>
      </c>
    </row>
    <row r="44" spans="1:19" ht="29.25" customHeight="1">
      <c r="A44" s="197"/>
      <c r="B44" s="198"/>
      <c r="C44" s="51" t="s">
        <v>20</v>
      </c>
      <c r="D44" s="4"/>
      <c r="E44" s="5"/>
      <c r="F44" s="94">
        <v>2</v>
      </c>
      <c r="G44" s="95">
        <v>4</v>
      </c>
      <c r="H44" s="96">
        <v>3</v>
      </c>
      <c r="I44" s="66">
        <f t="shared" si="14"/>
        <v>3</v>
      </c>
      <c r="J44" s="71">
        <f t="shared" si="21"/>
        <v>0.33333333333333331</v>
      </c>
      <c r="K44" s="72">
        <f t="shared" si="22"/>
        <v>0.1111111111111111</v>
      </c>
      <c r="L44" s="63">
        <f>I44*'Input Data'!$B$2</f>
        <v>1.2000000000000002</v>
      </c>
      <c r="M44" s="63">
        <f>I44*'Input Data'!$B$3</f>
        <v>0.75</v>
      </c>
      <c r="N44" s="64">
        <f>I44*'Input Data'!$B$4</f>
        <v>0.30000000000000004</v>
      </c>
      <c r="O44" s="65">
        <f>I44*'Input Data'!$B$5</f>
        <v>0.44999999999999996</v>
      </c>
      <c r="P44" s="152">
        <f>'Adjustment Factors'!$C$28</f>
        <v>1.29</v>
      </c>
      <c r="Q44" s="81">
        <f t="shared" si="17"/>
        <v>7.3530000000000006</v>
      </c>
      <c r="R44" s="152">
        <f>'Adjustment Factors'!D28</f>
        <v>5.077997925</v>
      </c>
      <c r="S44" s="81">
        <f t="shared" si="18"/>
        <v>28.944588172500001</v>
      </c>
    </row>
    <row r="45" spans="1:19" ht="33" customHeight="1">
      <c r="A45" s="196">
        <v>9</v>
      </c>
      <c r="B45" s="198" t="s">
        <v>45</v>
      </c>
      <c r="C45" s="50" t="s">
        <v>27</v>
      </c>
      <c r="D45" s="102"/>
      <c r="E45" s="11"/>
      <c r="F45" s="94"/>
      <c r="G45" s="95"/>
      <c r="H45" s="96"/>
      <c r="I45" s="66">
        <f t="shared" ref="I45:I46" si="23">(F45+G45+4*H45)/6</f>
        <v>0</v>
      </c>
      <c r="J45" s="69">
        <f t="shared" si="21"/>
        <v>0</v>
      </c>
      <c r="K45" s="70">
        <f t="shared" si="22"/>
        <v>0</v>
      </c>
      <c r="L45" s="63">
        <f>I45*'Input Data'!$B$2</f>
        <v>0</v>
      </c>
      <c r="M45" s="63">
        <f>I45*'Input Data'!$B$3</f>
        <v>0</v>
      </c>
      <c r="N45" s="64">
        <f>I45*'Input Data'!$B$4</f>
        <v>0</v>
      </c>
      <c r="O45" s="65">
        <f>I45*'Input Data'!$B$5</f>
        <v>0</v>
      </c>
      <c r="P45" s="152">
        <f>'Adjustment Factors'!$C$28</f>
        <v>1.29</v>
      </c>
      <c r="Q45" s="81">
        <f t="shared" si="17"/>
        <v>0</v>
      </c>
      <c r="R45" s="152">
        <f>'Adjustment Factors'!D28</f>
        <v>5.077997925</v>
      </c>
      <c r="S45" s="81">
        <f t="shared" si="18"/>
        <v>0</v>
      </c>
    </row>
    <row r="46" spans="1:19" ht="33" customHeight="1">
      <c r="A46" s="197"/>
      <c r="B46" s="199"/>
      <c r="C46" s="51" t="s">
        <v>20</v>
      </c>
      <c r="D46" s="6"/>
      <c r="E46" s="11"/>
      <c r="F46" s="94">
        <v>2</v>
      </c>
      <c r="G46" s="95">
        <v>4</v>
      </c>
      <c r="H46" s="96">
        <v>3</v>
      </c>
      <c r="I46" s="66">
        <f t="shared" si="23"/>
        <v>3</v>
      </c>
      <c r="J46" s="69">
        <f t="shared" si="21"/>
        <v>0.33333333333333331</v>
      </c>
      <c r="K46" s="70">
        <f t="shared" si="22"/>
        <v>0.1111111111111111</v>
      </c>
      <c r="L46" s="63">
        <f>I46*'Input Data'!$B$2</f>
        <v>1.2000000000000002</v>
      </c>
      <c r="M46" s="63">
        <f>I46*'Input Data'!$B$3</f>
        <v>0.75</v>
      </c>
      <c r="N46" s="64">
        <f>I46*'Input Data'!$B$4</f>
        <v>0.30000000000000004</v>
      </c>
      <c r="O46" s="65">
        <f>I46*'Input Data'!$B$5</f>
        <v>0.44999999999999996</v>
      </c>
      <c r="P46" s="152">
        <f>'Adjustment Factors'!$C$28</f>
        <v>1.29</v>
      </c>
      <c r="Q46" s="81">
        <f t="shared" si="17"/>
        <v>7.3530000000000006</v>
      </c>
      <c r="R46" s="152">
        <f>'Adjustment Factors'!D28</f>
        <v>5.077997925</v>
      </c>
      <c r="S46" s="81">
        <f t="shared" si="18"/>
        <v>28.944588172500001</v>
      </c>
    </row>
    <row r="47" spans="1:19" ht="15.95" customHeight="1">
      <c r="A47" s="40"/>
      <c r="B47" s="118"/>
      <c r="C47" s="119"/>
      <c r="D47" s="120"/>
      <c r="E47" s="121"/>
      <c r="F47" s="122"/>
      <c r="G47" s="122"/>
      <c r="H47" s="122"/>
      <c r="I47" s="123"/>
      <c r="J47" s="123"/>
      <c r="K47" s="123"/>
      <c r="L47" s="123"/>
      <c r="M47" s="123"/>
      <c r="N47" s="123"/>
      <c r="O47" s="123"/>
      <c r="P47" s="124"/>
      <c r="Q47" s="125"/>
      <c r="S47" s="185"/>
    </row>
    <row r="48" spans="1:19" s="82" customFormat="1" ht="15.95" customHeight="1">
      <c r="A48" s="47">
        <v>3</v>
      </c>
      <c r="B48" s="217" t="s">
        <v>46</v>
      </c>
      <c r="C48" s="218"/>
      <c r="D48" s="218"/>
      <c r="E48" s="218"/>
      <c r="F48" s="218"/>
      <c r="G48" s="218"/>
      <c r="H48" s="218"/>
      <c r="I48" s="218"/>
      <c r="J48" s="218"/>
      <c r="K48" s="218"/>
      <c r="L48" s="218"/>
      <c r="M48" s="218"/>
      <c r="N48" s="218"/>
      <c r="O48" s="218"/>
      <c r="P48" s="218"/>
      <c r="Q48" s="218"/>
      <c r="R48" s="218"/>
      <c r="S48" s="219"/>
    </row>
    <row r="49" spans="1:19" ht="67.5" customHeight="1">
      <c r="A49" s="196">
        <v>1</v>
      </c>
      <c r="B49" s="198" t="s">
        <v>47</v>
      </c>
      <c r="C49" s="50" t="s">
        <v>27</v>
      </c>
      <c r="D49" s="102"/>
      <c r="E49" s="11"/>
      <c r="F49" s="94">
        <v>1</v>
      </c>
      <c r="G49" s="95">
        <v>3</v>
      </c>
      <c r="H49" s="96">
        <v>2</v>
      </c>
      <c r="I49" s="67">
        <f t="shared" si="7"/>
        <v>2</v>
      </c>
      <c r="J49" s="71">
        <f t="shared" ref="J49" si="24">(G49-F49)/6</f>
        <v>0.33333333333333331</v>
      </c>
      <c r="K49" s="72">
        <f t="shared" ref="K49" si="25">J49^2</f>
        <v>0.1111111111111111</v>
      </c>
      <c r="L49" s="63">
        <f>I49*'Input Data'!$B$2</f>
        <v>0.8</v>
      </c>
      <c r="M49" s="63">
        <f>I49*'Input Data'!$B$3</f>
        <v>0.5</v>
      </c>
      <c r="N49" s="64">
        <f>I49*'Input Data'!$B$4</f>
        <v>0.2</v>
      </c>
      <c r="O49" s="65">
        <f>I49*'Input Data'!$B$5</f>
        <v>0.3</v>
      </c>
      <c r="P49" s="152">
        <f>'Adjustment Factors'!$C$28</f>
        <v>1.29</v>
      </c>
      <c r="Q49" s="81">
        <f t="shared" ref="Q49:Q58" si="26">(I49+L49+M49+N49+O49)*P49</f>
        <v>4.9020000000000001</v>
      </c>
      <c r="R49" s="152">
        <f>'Adjustment Factors'!D28</f>
        <v>5.077997925</v>
      </c>
      <c r="S49" s="186">
        <f t="shared" ref="S49:S58" si="27">(I49+L49+M49+N49+O49)*R49</f>
        <v>19.296392115</v>
      </c>
    </row>
    <row r="50" spans="1:19" ht="67.5" customHeight="1">
      <c r="A50" s="197"/>
      <c r="B50" s="199"/>
      <c r="C50" s="51" t="s">
        <v>20</v>
      </c>
      <c r="D50" s="6"/>
      <c r="E50" s="11"/>
      <c r="F50" s="94">
        <v>3</v>
      </c>
      <c r="G50" s="95">
        <v>5</v>
      </c>
      <c r="H50" s="96">
        <v>4</v>
      </c>
      <c r="I50" s="67">
        <f t="shared" si="7"/>
        <v>4</v>
      </c>
      <c r="J50" s="71">
        <f t="shared" ref="J50:J52" si="28">(G50-F50)/6</f>
        <v>0.33333333333333331</v>
      </c>
      <c r="K50" s="72">
        <f t="shared" ref="K50:K52" si="29">J50^2</f>
        <v>0.1111111111111111</v>
      </c>
      <c r="L50" s="63">
        <f>I50*'Input Data'!$B$2</f>
        <v>1.6</v>
      </c>
      <c r="M50" s="63">
        <f>I50*'Input Data'!$B$3</f>
        <v>1</v>
      </c>
      <c r="N50" s="64">
        <f>I50*'Input Data'!$B$4</f>
        <v>0.4</v>
      </c>
      <c r="O50" s="65">
        <f>I50*'Input Data'!$B$5</f>
        <v>0.6</v>
      </c>
      <c r="P50" s="152">
        <f>'Adjustment Factors'!$C$28</f>
        <v>1.29</v>
      </c>
      <c r="Q50" s="81">
        <f t="shared" si="26"/>
        <v>9.8040000000000003</v>
      </c>
      <c r="R50" s="152">
        <f>'Adjustment Factors'!D28</f>
        <v>5.077997925</v>
      </c>
      <c r="S50" s="186">
        <f t="shared" si="27"/>
        <v>38.592784229999999</v>
      </c>
    </row>
    <row r="51" spans="1:19" ht="35.25" customHeight="1">
      <c r="A51" s="196">
        <v>2</v>
      </c>
      <c r="B51" s="198" t="s">
        <v>48</v>
      </c>
      <c r="C51" s="50" t="s">
        <v>27</v>
      </c>
      <c r="D51" s="102"/>
      <c r="E51" s="11"/>
      <c r="F51" s="94">
        <v>0.5</v>
      </c>
      <c r="G51" s="95">
        <v>2</v>
      </c>
      <c r="H51" s="96">
        <v>1</v>
      </c>
      <c r="I51" s="67">
        <f t="shared" ref="I51" si="30">(F51+G51+4*H51)/6</f>
        <v>1.0833333333333333</v>
      </c>
      <c r="J51" s="71">
        <f t="shared" ref="J51" si="31">(G51-F51)/6</f>
        <v>0.25</v>
      </c>
      <c r="K51" s="72">
        <f t="shared" ref="K51" si="32">J51^2</f>
        <v>6.25E-2</v>
      </c>
      <c r="L51" s="63">
        <f>I51*'Input Data'!$B$2</f>
        <v>0.43333333333333335</v>
      </c>
      <c r="M51" s="63">
        <f>I51*'Input Data'!$B$3</f>
        <v>0.27083333333333331</v>
      </c>
      <c r="N51" s="64">
        <f>I51*'Input Data'!$B$4</f>
        <v>0.10833333333333334</v>
      </c>
      <c r="O51" s="65">
        <f>I51*'Input Data'!$B$5</f>
        <v>0.16249999999999998</v>
      </c>
      <c r="P51" s="152">
        <f>'Adjustment Factors'!$C$28</f>
        <v>1.29</v>
      </c>
      <c r="Q51" s="81">
        <f t="shared" si="26"/>
        <v>2.6552499999999997</v>
      </c>
      <c r="R51" s="152">
        <f>'Adjustment Factors'!D28</f>
        <v>5.077997925</v>
      </c>
      <c r="S51" s="186">
        <f t="shared" si="27"/>
        <v>10.452212395624999</v>
      </c>
    </row>
    <row r="52" spans="1:19" ht="35.25" customHeight="1">
      <c r="A52" s="197"/>
      <c r="B52" s="199"/>
      <c r="C52" s="51" t="s">
        <v>20</v>
      </c>
      <c r="D52" s="4"/>
      <c r="E52" s="5"/>
      <c r="F52" s="94">
        <v>1</v>
      </c>
      <c r="G52" s="95">
        <v>2</v>
      </c>
      <c r="H52" s="96">
        <v>1</v>
      </c>
      <c r="I52" s="67">
        <f t="shared" si="7"/>
        <v>1.1666666666666667</v>
      </c>
      <c r="J52" s="71">
        <f t="shared" si="28"/>
        <v>0.16666666666666666</v>
      </c>
      <c r="K52" s="72">
        <f t="shared" si="29"/>
        <v>2.7777777777777776E-2</v>
      </c>
      <c r="L52" s="63">
        <f>I52*'Input Data'!$B$2</f>
        <v>0.46666666666666673</v>
      </c>
      <c r="M52" s="63">
        <f>I52*'Input Data'!$B$3</f>
        <v>0.29166666666666669</v>
      </c>
      <c r="N52" s="64">
        <f>I52*'Input Data'!$B$4</f>
        <v>0.11666666666666668</v>
      </c>
      <c r="O52" s="65">
        <f>I52*'Input Data'!$B$5</f>
        <v>0.17500000000000002</v>
      </c>
      <c r="P52" s="152">
        <f>'Adjustment Factors'!$C$28</f>
        <v>1.29</v>
      </c>
      <c r="Q52" s="81">
        <f t="shared" si="26"/>
        <v>2.8595000000000002</v>
      </c>
      <c r="R52" s="152">
        <f>'Adjustment Factors'!D28</f>
        <v>5.077997925</v>
      </c>
      <c r="S52" s="186">
        <f t="shared" si="27"/>
        <v>11.256228733750001</v>
      </c>
    </row>
    <row r="53" spans="1:19" ht="23.25" customHeight="1">
      <c r="A53" s="196">
        <v>3</v>
      </c>
      <c r="B53" s="198" t="s">
        <v>49</v>
      </c>
      <c r="C53" s="50" t="s">
        <v>27</v>
      </c>
      <c r="D53" s="104"/>
      <c r="E53" s="5"/>
      <c r="F53" s="94">
        <v>1</v>
      </c>
      <c r="G53" s="95">
        <v>3</v>
      </c>
      <c r="H53" s="96">
        <v>2</v>
      </c>
      <c r="I53" s="67">
        <f t="shared" ref="I53:I58" si="33">(F53+G53+4*H53)/6</f>
        <v>2</v>
      </c>
      <c r="J53" s="71">
        <f t="shared" ref="J53:J58" si="34">(G53-F53)/6</f>
        <v>0.33333333333333331</v>
      </c>
      <c r="K53" s="72">
        <f t="shared" ref="K53:K58" si="35">J53^2</f>
        <v>0.1111111111111111</v>
      </c>
      <c r="L53" s="63">
        <f>I53*'Input Data'!$B$2</f>
        <v>0.8</v>
      </c>
      <c r="M53" s="63">
        <f>I53*'Input Data'!$B$3</f>
        <v>0.5</v>
      </c>
      <c r="N53" s="64">
        <f>I53*'Input Data'!$B$4</f>
        <v>0.2</v>
      </c>
      <c r="O53" s="65">
        <f>I53*'Input Data'!$B$5</f>
        <v>0.3</v>
      </c>
      <c r="P53" s="152">
        <f>'Adjustment Factors'!$C$28</f>
        <v>1.29</v>
      </c>
      <c r="Q53" s="81">
        <f t="shared" si="26"/>
        <v>4.9020000000000001</v>
      </c>
      <c r="R53" s="152">
        <f>'Adjustment Factors'!D28</f>
        <v>5.077997925</v>
      </c>
      <c r="S53" s="186">
        <f t="shared" si="27"/>
        <v>19.296392115</v>
      </c>
    </row>
    <row r="54" spans="1:19" ht="23.25" customHeight="1">
      <c r="A54" s="197"/>
      <c r="B54" s="199"/>
      <c r="C54" s="51" t="s">
        <v>20</v>
      </c>
      <c r="D54" s="4"/>
      <c r="E54" s="5"/>
      <c r="F54" s="94">
        <v>2</v>
      </c>
      <c r="G54" s="95">
        <v>4</v>
      </c>
      <c r="H54" s="96">
        <v>3</v>
      </c>
      <c r="I54" s="67">
        <f t="shared" si="33"/>
        <v>3</v>
      </c>
      <c r="J54" s="71">
        <f t="shared" si="34"/>
        <v>0.33333333333333331</v>
      </c>
      <c r="K54" s="72">
        <f t="shared" si="35"/>
        <v>0.1111111111111111</v>
      </c>
      <c r="L54" s="63">
        <f>I54*'Input Data'!$B$2</f>
        <v>1.2000000000000002</v>
      </c>
      <c r="M54" s="63">
        <f>I54*'Input Data'!$B$3</f>
        <v>0.75</v>
      </c>
      <c r="N54" s="64">
        <f>I54*'Input Data'!$B$4</f>
        <v>0.30000000000000004</v>
      </c>
      <c r="O54" s="65">
        <f>I54*'Input Data'!$B$5</f>
        <v>0.44999999999999996</v>
      </c>
      <c r="P54" s="152">
        <f>'Adjustment Factors'!$C$28</f>
        <v>1.29</v>
      </c>
      <c r="Q54" s="81">
        <f t="shared" si="26"/>
        <v>7.3530000000000006</v>
      </c>
      <c r="R54" s="152">
        <f>'Adjustment Factors'!D28</f>
        <v>5.077997925</v>
      </c>
      <c r="S54" s="186">
        <f t="shared" si="27"/>
        <v>28.944588172500001</v>
      </c>
    </row>
    <row r="55" spans="1:19" ht="15.95" customHeight="1">
      <c r="A55" s="196">
        <v>4</v>
      </c>
      <c r="B55" s="213" t="s">
        <v>50</v>
      </c>
      <c r="C55" s="50" t="s">
        <v>27</v>
      </c>
      <c r="D55" s="4"/>
      <c r="E55" s="5"/>
      <c r="F55" s="94">
        <v>1</v>
      </c>
      <c r="G55" s="95">
        <v>3</v>
      </c>
      <c r="H55" s="96">
        <v>2</v>
      </c>
      <c r="I55" s="67">
        <f t="shared" si="33"/>
        <v>2</v>
      </c>
      <c r="J55" s="71">
        <f t="shared" si="34"/>
        <v>0.33333333333333331</v>
      </c>
      <c r="K55" s="72">
        <f t="shared" si="35"/>
        <v>0.1111111111111111</v>
      </c>
      <c r="L55" s="63">
        <f>I55*'Input Data'!$B$2</f>
        <v>0.8</v>
      </c>
      <c r="M55" s="63">
        <f>I55*'Input Data'!$B$3</f>
        <v>0.5</v>
      </c>
      <c r="N55" s="64">
        <f>I55*'Input Data'!$B$4</f>
        <v>0.2</v>
      </c>
      <c r="O55" s="65">
        <f>I55*'Input Data'!$B$5</f>
        <v>0.3</v>
      </c>
      <c r="P55" s="152">
        <f>'Adjustment Factors'!$C$28</f>
        <v>1.29</v>
      </c>
      <c r="Q55" s="81">
        <f t="shared" si="26"/>
        <v>4.9020000000000001</v>
      </c>
      <c r="R55" s="152">
        <f>'Adjustment Factors'!D28</f>
        <v>5.077997925</v>
      </c>
      <c r="S55" s="186">
        <f t="shared" si="27"/>
        <v>19.296392115</v>
      </c>
    </row>
    <row r="56" spans="1:19" ht="46.5" customHeight="1">
      <c r="A56" s="197"/>
      <c r="B56" s="199"/>
      <c r="C56" s="51" t="s">
        <v>20</v>
      </c>
      <c r="D56" s="190" t="s">
        <v>51</v>
      </c>
      <c r="E56" s="5"/>
      <c r="F56" s="94">
        <v>0</v>
      </c>
      <c r="G56" s="95">
        <v>0</v>
      </c>
      <c r="H56" s="96">
        <v>0</v>
      </c>
      <c r="I56" s="67">
        <f t="shared" si="33"/>
        <v>0</v>
      </c>
      <c r="J56" s="71">
        <f t="shared" si="34"/>
        <v>0</v>
      </c>
      <c r="K56" s="72">
        <f t="shared" si="35"/>
        <v>0</v>
      </c>
      <c r="L56" s="63">
        <f>I56*'Input Data'!$B$2</f>
        <v>0</v>
      </c>
      <c r="M56" s="63">
        <f>I56*'Input Data'!$B$3</f>
        <v>0</v>
      </c>
      <c r="N56" s="64">
        <f>I56*'Input Data'!$B$4</f>
        <v>0</v>
      </c>
      <c r="O56" s="65">
        <f>I56*'Input Data'!$B$5</f>
        <v>0</v>
      </c>
      <c r="P56" s="152">
        <f>'Adjustment Factors'!$C$28</f>
        <v>1.29</v>
      </c>
      <c r="Q56" s="81">
        <f t="shared" si="26"/>
        <v>0</v>
      </c>
      <c r="R56" s="152">
        <f>'Adjustment Factors'!D28</f>
        <v>5.077997925</v>
      </c>
      <c r="S56" s="186">
        <f t="shared" si="27"/>
        <v>0</v>
      </c>
    </row>
    <row r="57" spans="1:19" ht="28.5" customHeight="1">
      <c r="A57" s="196">
        <v>5</v>
      </c>
      <c r="B57" s="198" t="s">
        <v>52</v>
      </c>
      <c r="C57" s="50" t="s">
        <v>27</v>
      </c>
      <c r="D57" s="104"/>
      <c r="E57" s="5"/>
      <c r="F57" s="94">
        <v>0.5</v>
      </c>
      <c r="G57" s="95">
        <v>2</v>
      </c>
      <c r="H57" s="96">
        <v>1</v>
      </c>
      <c r="I57" s="67">
        <f t="shared" si="33"/>
        <v>1.0833333333333333</v>
      </c>
      <c r="J57" s="71">
        <f t="shared" si="34"/>
        <v>0.25</v>
      </c>
      <c r="K57" s="72">
        <f t="shared" si="35"/>
        <v>6.25E-2</v>
      </c>
      <c r="L57" s="63">
        <f>I57*'Input Data'!$B$2</f>
        <v>0.43333333333333335</v>
      </c>
      <c r="M57" s="63">
        <f>I57*'Input Data'!$B$3</f>
        <v>0.27083333333333331</v>
      </c>
      <c r="N57" s="64">
        <f>I57*'Input Data'!$B$4</f>
        <v>0.10833333333333334</v>
      </c>
      <c r="O57" s="65">
        <f>I57*'Input Data'!$B$5</f>
        <v>0.16249999999999998</v>
      </c>
      <c r="P57" s="152">
        <f>'Adjustment Factors'!$C$28</f>
        <v>1.29</v>
      </c>
      <c r="Q57" s="81">
        <f t="shared" si="26"/>
        <v>2.6552499999999997</v>
      </c>
      <c r="R57" s="152">
        <f>'Adjustment Factors'!D28</f>
        <v>5.077997925</v>
      </c>
      <c r="S57" s="186">
        <f t="shared" si="27"/>
        <v>10.452212395624999</v>
      </c>
    </row>
    <row r="58" spans="1:19" ht="35.25" customHeight="1">
      <c r="A58" s="197"/>
      <c r="B58" s="199"/>
      <c r="C58" s="51" t="s">
        <v>20</v>
      </c>
      <c r="D58" s="4"/>
      <c r="E58" s="5"/>
      <c r="F58" s="94">
        <v>0.5</v>
      </c>
      <c r="G58" s="95">
        <v>2</v>
      </c>
      <c r="H58" s="96">
        <v>1</v>
      </c>
      <c r="I58" s="67">
        <f t="shared" si="33"/>
        <v>1.0833333333333333</v>
      </c>
      <c r="J58" s="71">
        <f t="shared" si="34"/>
        <v>0.25</v>
      </c>
      <c r="K58" s="72">
        <f t="shared" si="35"/>
        <v>6.25E-2</v>
      </c>
      <c r="L58" s="63">
        <f>I58*'Input Data'!$B$2</f>
        <v>0.43333333333333335</v>
      </c>
      <c r="M58" s="63">
        <f>I58*'Input Data'!$B$3</f>
        <v>0.27083333333333331</v>
      </c>
      <c r="N58" s="64">
        <f>I58*'Input Data'!$B$4</f>
        <v>0.10833333333333334</v>
      </c>
      <c r="O58" s="65">
        <f>I58*'Input Data'!$B$5</f>
        <v>0.16249999999999998</v>
      </c>
      <c r="P58" s="152">
        <f>'Adjustment Factors'!$C$28</f>
        <v>1.29</v>
      </c>
      <c r="Q58" s="81">
        <f t="shared" si="26"/>
        <v>2.6552499999999997</v>
      </c>
      <c r="R58" s="152">
        <f>'Adjustment Factors'!D28</f>
        <v>5.077997925</v>
      </c>
      <c r="S58" s="186">
        <f t="shared" si="27"/>
        <v>10.452212395624999</v>
      </c>
    </row>
    <row r="59" spans="1:19" ht="15.75">
      <c r="A59" s="40"/>
      <c r="B59" s="183"/>
      <c r="C59" s="184"/>
      <c r="D59" s="37"/>
      <c r="E59" s="12"/>
      <c r="F59" s="17"/>
      <c r="G59" s="18"/>
      <c r="H59" s="19"/>
      <c r="I59" s="84"/>
      <c r="J59" s="85"/>
      <c r="K59" s="86"/>
      <c r="L59" s="87"/>
      <c r="M59" s="87"/>
      <c r="N59" s="88"/>
      <c r="O59" s="89"/>
      <c r="P59" s="193"/>
      <c r="Q59" s="91"/>
      <c r="S59" s="185"/>
    </row>
    <row r="60" spans="1:19" s="82" customFormat="1" ht="15.95" customHeight="1">
      <c r="A60" s="47">
        <v>4</v>
      </c>
      <c r="B60" s="217" t="s">
        <v>53</v>
      </c>
      <c r="C60" s="218"/>
      <c r="D60" s="218"/>
      <c r="E60" s="218"/>
      <c r="F60" s="218"/>
      <c r="G60" s="218"/>
      <c r="H60" s="218"/>
      <c r="I60" s="218"/>
      <c r="J60" s="218"/>
      <c r="K60" s="218"/>
      <c r="L60" s="218"/>
      <c r="M60" s="218"/>
      <c r="N60" s="218"/>
      <c r="O60" s="218"/>
      <c r="P60" s="218"/>
      <c r="Q60" s="218"/>
      <c r="R60" s="218"/>
      <c r="S60" s="219"/>
    </row>
    <row r="61" spans="1:19" ht="61.5" customHeight="1">
      <c r="A61" s="196">
        <v>1</v>
      </c>
      <c r="B61" s="198" t="s">
        <v>54</v>
      </c>
      <c r="C61" s="50" t="s">
        <v>27</v>
      </c>
      <c r="D61" s="102"/>
      <c r="E61" s="11"/>
      <c r="F61" s="94">
        <v>1</v>
      </c>
      <c r="G61" s="95">
        <v>3</v>
      </c>
      <c r="H61" s="96">
        <v>2</v>
      </c>
      <c r="I61" s="67">
        <f t="shared" ref="I61" si="36">(F61+G61+4*H61)/6</f>
        <v>2</v>
      </c>
      <c r="J61" s="71">
        <f t="shared" ref="J61" si="37">(G61-F61)/6</f>
        <v>0.33333333333333331</v>
      </c>
      <c r="K61" s="72">
        <f t="shared" ref="K61" si="38">J61^2</f>
        <v>0.1111111111111111</v>
      </c>
      <c r="L61" s="63">
        <f>I61*'Input Data'!$B$2</f>
        <v>0.8</v>
      </c>
      <c r="M61" s="63">
        <f>I61*'Input Data'!$B$3</f>
        <v>0.5</v>
      </c>
      <c r="N61" s="64">
        <f>I61*'Input Data'!$B$4</f>
        <v>0.2</v>
      </c>
      <c r="O61" s="65">
        <f>I61*'Input Data'!$B$5</f>
        <v>0.3</v>
      </c>
      <c r="P61" s="152">
        <f>'Adjustment Factors'!$C$28</f>
        <v>1.29</v>
      </c>
      <c r="Q61" s="81">
        <f t="shared" ref="Q61:Q68" si="39">(I61+L61+M61+N61+O61)*P61</f>
        <v>4.9020000000000001</v>
      </c>
      <c r="R61" s="152">
        <f>'Adjustment Factors'!D28</f>
        <v>5.077997925</v>
      </c>
      <c r="S61" s="186">
        <f t="shared" ref="S61:S68" si="40">(I61+L61+M61+N61+O61)*R61</f>
        <v>19.296392115</v>
      </c>
    </row>
    <row r="62" spans="1:19" ht="61.5" customHeight="1">
      <c r="A62" s="197"/>
      <c r="B62" s="199"/>
      <c r="C62" s="51" t="s">
        <v>20</v>
      </c>
      <c r="D62" s="139"/>
      <c r="E62" s="11"/>
      <c r="F62" s="94">
        <v>1</v>
      </c>
      <c r="G62" s="95">
        <v>2</v>
      </c>
      <c r="H62" s="96">
        <v>1</v>
      </c>
      <c r="I62" s="67">
        <f t="shared" si="7"/>
        <v>1.1666666666666667</v>
      </c>
      <c r="J62" s="71">
        <f t="shared" ref="J62:J68" si="41">(G62-F62)/6</f>
        <v>0.16666666666666666</v>
      </c>
      <c r="K62" s="72">
        <f t="shared" ref="K62:K68" si="42">J62^2</f>
        <v>2.7777777777777776E-2</v>
      </c>
      <c r="L62" s="63">
        <f>I62*'Input Data'!$B$2</f>
        <v>0.46666666666666673</v>
      </c>
      <c r="M62" s="63">
        <f>I62*'Input Data'!$B$3</f>
        <v>0.29166666666666669</v>
      </c>
      <c r="N62" s="64">
        <f>I62*'Input Data'!$B$4</f>
        <v>0.11666666666666668</v>
      </c>
      <c r="O62" s="65">
        <f>I62*'Input Data'!$B$5</f>
        <v>0.17500000000000002</v>
      </c>
      <c r="P62" s="152">
        <f>'Adjustment Factors'!$C$28</f>
        <v>1.29</v>
      </c>
      <c r="Q62" s="81">
        <f t="shared" si="39"/>
        <v>2.8595000000000002</v>
      </c>
      <c r="R62" s="152">
        <f>'Adjustment Factors'!D28</f>
        <v>5.077997925</v>
      </c>
      <c r="S62" s="186">
        <f t="shared" si="40"/>
        <v>11.256228733750001</v>
      </c>
    </row>
    <row r="63" spans="1:19" ht="48.75" customHeight="1">
      <c r="A63" s="196">
        <v>2</v>
      </c>
      <c r="B63" s="198" t="s">
        <v>55</v>
      </c>
      <c r="C63" s="136" t="s">
        <v>27</v>
      </c>
      <c r="D63" s="135" t="s">
        <v>56</v>
      </c>
      <c r="E63" s="121"/>
      <c r="F63" s="94">
        <v>0.5</v>
      </c>
      <c r="G63" s="95">
        <v>2</v>
      </c>
      <c r="H63" s="96">
        <v>1</v>
      </c>
      <c r="I63" s="67">
        <f>(F63+G63+4*H63)/6</f>
        <v>1.0833333333333333</v>
      </c>
      <c r="J63" s="71">
        <f>(G63-F63)/6</f>
        <v>0.25</v>
      </c>
      <c r="K63" s="72">
        <f t="shared" si="42"/>
        <v>6.25E-2</v>
      </c>
      <c r="L63" s="63">
        <f>I63*'Input Data'!$B$2</f>
        <v>0.43333333333333335</v>
      </c>
      <c r="M63" s="63">
        <f>I63*'Input Data'!$B$3</f>
        <v>0.27083333333333331</v>
      </c>
      <c r="N63" s="64">
        <f>I63*'Input Data'!$B$4</f>
        <v>0.10833333333333334</v>
      </c>
      <c r="O63" s="65">
        <f>I63*'Input Data'!$B$5</f>
        <v>0.16249999999999998</v>
      </c>
      <c r="P63" s="152">
        <f>'Adjustment Factors'!$C$28</f>
        <v>1.29</v>
      </c>
      <c r="Q63" s="81">
        <f t="shared" si="39"/>
        <v>2.6552499999999997</v>
      </c>
      <c r="R63" s="152">
        <f>'Adjustment Factors'!D28</f>
        <v>5.077997925</v>
      </c>
      <c r="S63" s="81">
        <f t="shared" si="40"/>
        <v>10.452212395624999</v>
      </c>
    </row>
    <row r="64" spans="1:19" ht="48.75" customHeight="1">
      <c r="A64" s="197"/>
      <c r="B64" s="199"/>
      <c r="C64" s="137" t="s">
        <v>20</v>
      </c>
      <c r="D64" s="135"/>
      <c r="E64" s="138"/>
      <c r="F64" s="94">
        <v>0.5</v>
      </c>
      <c r="G64" s="95">
        <v>2</v>
      </c>
      <c r="H64" s="96">
        <v>1</v>
      </c>
      <c r="I64" s="67">
        <f t="shared" ref="I64:I68" si="43">(F64+G64+4*H64)/6</f>
        <v>1.0833333333333333</v>
      </c>
      <c r="J64" s="71">
        <f t="shared" si="41"/>
        <v>0.25</v>
      </c>
      <c r="K64" s="72">
        <f t="shared" si="42"/>
        <v>6.25E-2</v>
      </c>
      <c r="L64" s="63">
        <f>I64*'Input Data'!$B$2</f>
        <v>0.43333333333333335</v>
      </c>
      <c r="M64" s="63">
        <f>I64*'Input Data'!$B$3</f>
        <v>0.27083333333333331</v>
      </c>
      <c r="N64" s="64">
        <f>I64*'Input Data'!$B$4</f>
        <v>0.10833333333333334</v>
      </c>
      <c r="O64" s="65">
        <f>I64*'Input Data'!$B$5</f>
        <v>0.16249999999999998</v>
      </c>
      <c r="P64" s="152">
        <f>'Adjustment Factors'!$C$28</f>
        <v>1.29</v>
      </c>
      <c r="Q64" s="81">
        <f t="shared" si="39"/>
        <v>2.6552499999999997</v>
      </c>
      <c r="R64" s="152">
        <f>'Adjustment Factors'!D28</f>
        <v>5.077997925</v>
      </c>
      <c r="S64" s="81">
        <f t="shared" si="40"/>
        <v>10.452212395624999</v>
      </c>
    </row>
    <row r="65" spans="1:19" ht="48.75" customHeight="1">
      <c r="A65" s="196">
        <v>3</v>
      </c>
      <c r="B65" s="199" t="s">
        <v>57</v>
      </c>
      <c r="C65" s="136" t="s">
        <v>27</v>
      </c>
      <c r="D65" s="135"/>
      <c r="E65" s="138"/>
      <c r="F65" s="94">
        <v>0.5</v>
      </c>
      <c r="G65" s="95">
        <v>2</v>
      </c>
      <c r="H65" s="96">
        <v>1</v>
      </c>
      <c r="I65" s="67">
        <f t="shared" si="43"/>
        <v>1.0833333333333333</v>
      </c>
      <c r="J65" s="71">
        <f t="shared" si="41"/>
        <v>0.25</v>
      </c>
      <c r="K65" s="72">
        <f t="shared" si="42"/>
        <v>6.25E-2</v>
      </c>
      <c r="L65" s="63">
        <f>I65*'Input Data'!$B$2</f>
        <v>0.43333333333333335</v>
      </c>
      <c r="M65" s="63">
        <f>I65*'Input Data'!$B$3</f>
        <v>0.27083333333333331</v>
      </c>
      <c r="N65" s="64">
        <f>I65*'Input Data'!$B$4</f>
        <v>0.10833333333333334</v>
      </c>
      <c r="O65" s="65">
        <f>I65*'Input Data'!$B$5</f>
        <v>0.16249999999999998</v>
      </c>
      <c r="P65" s="152">
        <f>'Adjustment Factors'!$C$28</f>
        <v>1.29</v>
      </c>
      <c r="Q65" s="81">
        <f t="shared" si="39"/>
        <v>2.6552499999999997</v>
      </c>
      <c r="R65" s="152">
        <f>'Adjustment Factors'!D28</f>
        <v>5.077997925</v>
      </c>
      <c r="S65" s="81">
        <f t="shared" si="40"/>
        <v>10.452212395624999</v>
      </c>
    </row>
    <row r="66" spans="1:19" ht="48.75" customHeight="1">
      <c r="A66" s="197"/>
      <c r="B66" s="199"/>
      <c r="C66" s="137" t="s">
        <v>20</v>
      </c>
      <c r="D66" s="191" t="s">
        <v>58</v>
      </c>
      <c r="E66" s="138"/>
      <c r="F66" s="94">
        <v>0.5</v>
      </c>
      <c r="G66" s="95">
        <v>2</v>
      </c>
      <c r="H66" s="96">
        <v>1</v>
      </c>
      <c r="I66" s="67">
        <f t="shared" si="43"/>
        <v>1.0833333333333333</v>
      </c>
      <c r="J66" s="71">
        <f t="shared" si="41"/>
        <v>0.25</v>
      </c>
      <c r="K66" s="72">
        <f t="shared" si="42"/>
        <v>6.25E-2</v>
      </c>
      <c r="L66" s="63">
        <f>I66*'Input Data'!$B$2</f>
        <v>0.43333333333333335</v>
      </c>
      <c r="M66" s="63">
        <f>I66*'Input Data'!$B$3</f>
        <v>0.27083333333333331</v>
      </c>
      <c r="N66" s="64">
        <f>I66*'Input Data'!$B$4</f>
        <v>0.10833333333333334</v>
      </c>
      <c r="O66" s="65">
        <f>I66*'Input Data'!$B$5</f>
        <v>0.16249999999999998</v>
      </c>
      <c r="P66" s="152">
        <f>'Adjustment Factors'!$C$28</f>
        <v>1.29</v>
      </c>
      <c r="Q66" s="81">
        <f t="shared" si="39"/>
        <v>2.6552499999999997</v>
      </c>
      <c r="R66" s="152">
        <f>'Adjustment Factors'!D28</f>
        <v>5.077997925</v>
      </c>
      <c r="S66" s="81">
        <f t="shared" si="40"/>
        <v>10.452212395624999</v>
      </c>
    </row>
    <row r="67" spans="1:19" ht="47.25" customHeight="1">
      <c r="A67" s="196">
        <v>4</v>
      </c>
      <c r="B67" s="198" t="s">
        <v>59</v>
      </c>
      <c r="C67" s="50" t="s">
        <v>27</v>
      </c>
      <c r="D67" s="134"/>
      <c r="E67" s="5"/>
      <c r="F67" s="94">
        <v>3</v>
      </c>
      <c r="G67" s="95">
        <v>6</v>
      </c>
      <c r="H67" s="96">
        <v>4</v>
      </c>
      <c r="I67" s="67">
        <f>(F67+G67+4*H67)/6</f>
        <v>4.166666666666667</v>
      </c>
      <c r="J67" s="71">
        <f>(G67-F67)/6</f>
        <v>0.5</v>
      </c>
      <c r="K67" s="72">
        <f t="shared" si="42"/>
        <v>0.25</v>
      </c>
      <c r="L67" s="63">
        <f>I67*'Input Data'!$B$2</f>
        <v>1.666666666666667</v>
      </c>
      <c r="M67" s="63">
        <f>I67*'Input Data'!$B$3</f>
        <v>1.0416666666666667</v>
      </c>
      <c r="N67" s="64">
        <f>I67*'Input Data'!$B$4</f>
        <v>0.41666666666666674</v>
      </c>
      <c r="O67" s="65">
        <f>I67*'Input Data'!$B$5</f>
        <v>0.625</v>
      </c>
      <c r="P67" s="152">
        <f>'Adjustment Factors'!$C$28</f>
        <v>1.29</v>
      </c>
      <c r="Q67" s="81">
        <f t="shared" si="39"/>
        <v>10.212500000000002</v>
      </c>
      <c r="R67" s="152">
        <f>'Adjustment Factors'!D28</f>
        <v>5.077997925</v>
      </c>
      <c r="S67" s="81">
        <f t="shared" si="40"/>
        <v>40.200816906250004</v>
      </c>
    </row>
    <row r="68" spans="1:19" ht="47.25" customHeight="1">
      <c r="A68" s="197"/>
      <c r="B68" s="199"/>
      <c r="C68" s="51" t="s">
        <v>20</v>
      </c>
      <c r="D68" s="4"/>
      <c r="E68" s="5"/>
      <c r="F68" s="94">
        <v>2</v>
      </c>
      <c r="G68" s="95">
        <v>4</v>
      </c>
      <c r="H68" s="96">
        <v>3</v>
      </c>
      <c r="I68" s="67">
        <f t="shared" si="43"/>
        <v>3</v>
      </c>
      <c r="J68" s="71">
        <f t="shared" si="41"/>
        <v>0.33333333333333331</v>
      </c>
      <c r="K68" s="72">
        <f t="shared" si="42"/>
        <v>0.1111111111111111</v>
      </c>
      <c r="L68" s="63">
        <f>I68*'Input Data'!$B$2</f>
        <v>1.2000000000000002</v>
      </c>
      <c r="M68" s="63">
        <f>I68*'Input Data'!$B$3</f>
        <v>0.75</v>
      </c>
      <c r="N68" s="64">
        <f>I68*'Input Data'!$B$4</f>
        <v>0.30000000000000004</v>
      </c>
      <c r="O68" s="65">
        <f>I68*'Input Data'!$B$5</f>
        <v>0.44999999999999996</v>
      </c>
      <c r="P68" s="152">
        <f>'Adjustment Factors'!$C$28</f>
        <v>1.29</v>
      </c>
      <c r="Q68" s="81">
        <f t="shared" si="39"/>
        <v>7.3530000000000006</v>
      </c>
      <c r="R68" s="152">
        <f>'Adjustment Factors'!D28</f>
        <v>5.077997925</v>
      </c>
      <c r="S68" s="81">
        <f t="shared" si="40"/>
        <v>28.944588172500001</v>
      </c>
    </row>
    <row r="69" spans="1:19" ht="15.75">
      <c r="A69" s="40"/>
      <c r="B69" s="183"/>
      <c r="C69" s="184"/>
      <c r="D69" s="37"/>
      <c r="E69" s="12"/>
      <c r="F69" s="17"/>
      <c r="G69" s="18"/>
      <c r="H69" s="19"/>
      <c r="I69" s="84"/>
      <c r="J69" s="85"/>
      <c r="K69" s="86"/>
      <c r="L69" s="87"/>
      <c r="M69" s="87"/>
      <c r="N69" s="88"/>
      <c r="O69" s="89"/>
      <c r="P69" s="90"/>
      <c r="Q69" s="91"/>
      <c r="S69" s="185"/>
    </row>
    <row r="70" spans="1:19" s="82" customFormat="1" ht="15.95" customHeight="1">
      <c r="A70" s="47">
        <v>5</v>
      </c>
      <c r="B70" s="241" t="s">
        <v>60</v>
      </c>
      <c r="C70" s="242"/>
      <c r="D70" s="242"/>
      <c r="E70" s="242"/>
      <c r="F70" s="242"/>
      <c r="G70" s="242"/>
      <c r="H70" s="242"/>
      <c r="I70" s="242"/>
      <c r="J70" s="242"/>
      <c r="K70" s="242"/>
      <c r="L70" s="242"/>
      <c r="M70" s="242"/>
      <c r="N70" s="242"/>
      <c r="O70" s="242"/>
      <c r="P70" s="242"/>
      <c r="Q70" s="242"/>
      <c r="R70" s="242"/>
      <c r="S70" s="243"/>
    </row>
    <row r="71" spans="1:19" ht="114.75" customHeight="1">
      <c r="A71" s="196">
        <v>1</v>
      </c>
      <c r="B71" s="198" t="s">
        <v>61</v>
      </c>
      <c r="C71" s="50" t="s">
        <v>27</v>
      </c>
      <c r="D71" s="102"/>
      <c r="E71" s="11"/>
      <c r="F71" s="94">
        <v>2</v>
      </c>
      <c r="G71" s="95">
        <v>4</v>
      </c>
      <c r="H71" s="96">
        <v>3</v>
      </c>
      <c r="I71" s="67">
        <f t="shared" ref="I71" si="44">(F71+G71+4*H71)/6</f>
        <v>3</v>
      </c>
      <c r="J71" s="71">
        <f t="shared" ref="J71" si="45">(G71-F71)/6</f>
        <v>0.33333333333333331</v>
      </c>
      <c r="K71" s="72">
        <f t="shared" ref="K71" si="46">J71^2</f>
        <v>0.1111111111111111</v>
      </c>
      <c r="L71" s="63">
        <f>I71*'Input Data'!$B$2</f>
        <v>1.2000000000000002</v>
      </c>
      <c r="M71" s="63">
        <f>I71*'Input Data'!$B$3</f>
        <v>0.75</v>
      </c>
      <c r="N71" s="64">
        <f>I71*'Input Data'!$B$4</f>
        <v>0.30000000000000004</v>
      </c>
      <c r="O71" s="65">
        <f>I71*'Input Data'!$B$5</f>
        <v>0.44999999999999996</v>
      </c>
      <c r="P71" s="152">
        <f>'Adjustment Factors'!$C$28</f>
        <v>1.29</v>
      </c>
      <c r="Q71" s="81">
        <f t="shared" ref="Q71:Q94" si="47">(I71+L71+M71+N71+O71)*P71</f>
        <v>7.3530000000000006</v>
      </c>
      <c r="R71" s="152">
        <f>'Adjustment Factors'!D28</f>
        <v>5.077997925</v>
      </c>
      <c r="S71" s="186">
        <f t="shared" ref="S71:S94" si="48">(I71+L71+M71+N71+O71)*R71</f>
        <v>28.944588172500001</v>
      </c>
    </row>
    <row r="72" spans="1:19" ht="15.75">
      <c r="A72" s="197"/>
      <c r="B72" s="199"/>
      <c r="C72" s="51" t="s">
        <v>20</v>
      </c>
      <c r="D72" s="6"/>
      <c r="E72" s="11"/>
      <c r="F72" s="94">
        <v>3</v>
      </c>
      <c r="G72" s="95">
        <v>5</v>
      </c>
      <c r="H72" s="96">
        <v>4</v>
      </c>
      <c r="I72" s="67">
        <f t="shared" si="7"/>
        <v>4</v>
      </c>
      <c r="J72" s="71">
        <f t="shared" ref="J72:J92" si="49">(G72-F72)/6</f>
        <v>0.33333333333333331</v>
      </c>
      <c r="K72" s="72">
        <f t="shared" ref="K72:K92" si="50">J72^2</f>
        <v>0.1111111111111111</v>
      </c>
      <c r="L72" s="63">
        <f>I72*'Input Data'!$B$2</f>
        <v>1.6</v>
      </c>
      <c r="M72" s="63">
        <f>I72*'Input Data'!$B$3</f>
        <v>1</v>
      </c>
      <c r="N72" s="64">
        <f>I72*'Input Data'!$B$4</f>
        <v>0.4</v>
      </c>
      <c r="O72" s="65">
        <f>I72*'Input Data'!$B$5</f>
        <v>0.6</v>
      </c>
      <c r="P72" s="152">
        <f>'Adjustment Factors'!$C$28</f>
        <v>1.29</v>
      </c>
      <c r="Q72" s="81">
        <f t="shared" si="47"/>
        <v>9.8040000000000003</v>
      </c>
      <c r="R72" s="152">
        <f>'Adjustment Factors'!D28</f>
        <v>5.077997925</v>
      </c>
      <c r="S72" s="186">
        <f t="shared" si="48"/>
        <v>38.592784229999999</v>
      </c>
    </row>
    <row r="73" spans="1:19" ht="63.75" customHeight="1">
      <c r="A73" s="196">
        <v>2</v>
      </c>
      <c r="B73" s="198" t="s">
        <v>62</v>
      </c>
      <c r="C73" s="50" t="s">
        <v>27</v>
      </c>
      <c r="D73" s="102"/>
      <c r="E73" s="11"/>
      <c r="F73" s="94">
        <v>1</v>
      </c>
      <c r="G73" s="95">
        <v>3</v>
      </c>
      <c r="H73" s="96">
        <v>2</v>
      </c>
      <c r="I73" s="67">
        <f t="shared" ref="I73:I92" si="51">(F73+G73+4*H73)/6</f>
        <v>2</v>
      </c>
      <c r="J73" s="71">
        <f t="shared" si="49"/>
        <v>0.33333333333333331</v>
      </c>
      <c r="K73" s="72">
        <f t="shared" si="50"/>
        <v>0.1111111111111111</v>
      </c>
      <c r="L73" s="63">
        <f>I73*'Input Data'!$B$2</f>
        <v>0.8</v>
      </c>
      <c r="M73" s="63">
        <f>I73*'Input Data'!$B$3</f>
        <v>0.5</v>
      </c>
      <c r="N73" s="64">
        <f>I73*'Input Data'!$B$4</f>
        <v>0.2</v>
      </c>
      <c r="O73" s="65">
        <f>I73*'Input Data'!$B$5</f>
        <v>0.3</v>
      </c>
      <c r="P73" s="152">
        <f>'Adjustment Factors'!$C$28</f>
        <v>1.29</v>
      </c>
      <c r="Q73" s="81">
        <f t="shared" si="47"/>
        <v>4.9020000000000001</v>
      </c>
      <c r="R73" s="152">
        <f>'Adjustment Factors'!D28</f>
        <v>5.077997925</v>
      </c>
      <c r="S73" s="81">
        <f t="shared" si="48"/>
        <v>19.296392115</v>
      </c>
    </row>
    <row r="74" spans="1:19" ht="70.5" customHeight="1">
      <c r="A74" s="197"/>
      <c r="B74" s="199"/>
      <c r="C74" s="51" t="s">
        <v>20</v>
      </c>
      <c r="D74" s="4"/>
      <c r="E74" s="5"/>
      <c r="F74" s="94">
        <v>2</v>
      </c>
      <c r="G74" s="95">
        <v>4</v>
      </c>
      <c r="H74" s="96">
        <v>3</v>
      </c>
      <c r="I74" s="67">
        <f t="shared" si="51"/>
        <v>3</v>
      </c>
      <c r="J74" s="71">
        <f t="shared" si="49"/>
        <v>0.33333333333333331</v>
      </c>
      <c r="K74" s="72">
        <f t="shared" si="50"/>
        <v>0.1111111111111111</v>
      </c>
      <c r="L74" s="63">
        <f>I74*'Input Data'!$B$2</f>
        <v>1.2000000000000002</v>
      </c>
      <c r="M74" s="63">
        <f>I74*'Input Data'!$B$3</f>
        <v>0.75</v>
      </c>
      <c r="N74" s="64">
        <f>I74*'Input Data'!$B$4</f>
        <v>0.30000000000000004</v>
      </c>
      <c r="O74" s="65">
        <f>I74*'Input Data'!$B$5</f>
        <v>0.44999999999999996</v>
      </c>
      <c r="P74" s="152">
        <f>'Adjustment Factors'!$C$28</f>
        <v>1.29</v>
      </c>
      <c r="Q74" s="81">
        <f t="shared" si="47"/>
        <v>7.3530000000000006</v>
      </c>
      <c r="R74" s="152">
        <f>'Adjustment Factors'!D28</f>
        <v>5.077997925</v>
      </c>
      <c r="S74" s="81">
        <f t="shared" si="48"/>
        <v>28.944588172500001</v>
      </c>
    </row>
    <row r="75" spans="1:19" ht="75" customHeight="1">
      <c r="A75" s="196">
        <v>3</v>
      </c>
      <c r="B75" s="198" t="s">
        <v>63</v>
      </c>
      <c r="C75" s="50" t="s">
        <v>27</v>
      </c>
      <c r="D75" s="104"/>
      <c r="E75" s="5"/>
      <c r="F75" s="94">
        <v>1</v>
      </c>
      <c r="G75" s="95">
        <v>3</v>
      </c>
      <c r="H75" s="96">
        <v>2</v>
      </c>
      <c r="I75" s="67">
        <f t="shared" si="51"/>
        <v>2</v>
      </c>
      <c r="J75" s="71">
        <f t="shared" si="49"/>
        <v>0.33333333333333331</v>
      </c>
      <c r="K75" s="72">
        <f t="shared" si="50"/>
        <v>0.1111111111111111</v>
      </c>
      <c r="L75" s="63">
        <f>I75*'Input Data'!$B$2</f>
        <v>0.8</v>
      </c>
      <c r="M75" s="63">
        <f>I75*'Input Data'!$B$3</f>
        <v>0.5</v>
      </c>
      <c r="N75" s="64">
        <f>I75*'Input Data'!$B$4</f>
        <v>0.2</v>
      </c>
      <c r="O75" s="65">
        <f>I75*'Input Data'!$B$5</f>
        <v>0.3</v>
      </c>
      <c r="P75" s="152">
        <f>'Adjustment Factors'!$C$28</f>
        <v>1.29</v>
      </c>
      <c r="Q75" s="81">
        <f t="shared" si="47"/>
        <v>4.9020000000000001</v>
      </c>
      <c r="R75" s="152">
        <f>'Adjustment Factors'!D28</f>
        <v>5.077997925</v>
      </c>
      <c r="S75" s="81">
        <f t="shared" si="48"/>
        <v>19.296392115</v>
      </c>
    </row>
    <row r="76" spans="1:19" ht="75" customHeight="1">
      <c r="A76" s="197"/>
      <c r="B76" s="199"/>
      <c r="C76" s="51" t="s">
        <v>20</v>
      </c>
      <c r="D76" s="4"/>
      <c r="E76" s="5"/>
      <c r="F76" s="94">
        <v>1</v>
      </c>
      <c r="G76" s="95">
        <v>3</v>
      </c>
      <c r="H76" s="96">
        <v>2</v>
      </c>
      <c r="I76" s="67">
        <f t="shared" si="51"/>
        <v>2</v>
      </c>
      <c r="J76" s="71">
        <f t="shared" si="49"/>
        <v>0.33333333333333331</v>
      </c>
      <c r="K76" s="72">
        <f t="shared" si="50"/>
        <v>0.1111111111111111</v>
      </c>
      <c r="L76" s="63">
        <f>I76*'Input Data'!$B$2</f>
        <v>0.8</v>
      </c>
      <c r="M76" s="63">
        <f>I76*'Input Data'!$B$3</f>
        <v>0.5</v>
      </c>
      <c r="N76" s="64">
        <f>I76*'Input Data'!$B$4</f>
        <v>0.2</v>
      </c>
      <c r="O76" s="65">
        <f>I76*'Input Data'!$B$5</f>
        <v>0.3</v>
      </c>
      <c r="P76" s="152">
        <f>'Adjustment Factors'!$C$28</f>
        <v>1.29</v>
      </c>
      <c r="Q76" s="81">
        <f t="shared" si="47"/>
        <v>4.9020000000000001</v>
      </c>
      <c r="R76" s="152">
        <f>'Adjustment Factors'!D28</f>
        <v>5.077997925</v>
      </c>
      <c r="S76" s="81">
        <f t="shared" si="48"/>
        <v>19.296392115</v>
      </c>
    </row>
    <row r="77" spans="1:19" ht="76.5" customHeight="1">
      <c r="A77" s="196">
        <v>4</v>
      </c>
      <c r="B77" s="198" t="s">
        <v>64</v>
      </c>
      <c r="C77" s="50" t="s">
        <v>27</v>
      </c>
      <c r="D77" s="4"/>
      <c r="E77" s="5"/>
      <c r="F77" s="94">
        <v>0.5</v>
      </c>
      <c r="G77" s="95">
        <v>1</v>
      </c>
      <c r="H77" s="96">
        <v>1</v>
      </c>
      <c r="I77" s="67">
        <f t="shared" si="51"/>
        <v>0.91666666666666663</v>
      </c>
      <c r="J77" s="71">
        <f t="shared" si="49"/>
        <v>8.3333333333333329E-2</v>
      </c>
      <c r="K77" s="72">
        <f t="shared" si="50"/>
        <v>6.9444444444444441E-3</v>
      </c>
      <c r="L77" s="63">
        <f>I77*'Input Data'!$B$2</f>
        <v>0.3666666666666667</v>
      </c>
      <c r="M77" s="63">
        <f>I77*'Input Data'!$B$3</f>
        <v>0.22916666666666666</v>
      </c>
      <c r="N77" s="64">
        <f>I77*'Input Data'!$B$4</f>
        <v>9.1666666666666674E-2</v>
      </c>
      <c r="O77" s="65">
        <f>I77*'Input Data'!$B$5</f>
        <v>0.13749999999999998</v>
      </c>
      <c r="P77" s="152">
        <f>'Adjustment Factors'!$C$28</f>
        <v>1.29</v>
      </c>
      <c r="Q77" s="81">
        <f t="shared" si="47"/>
        <v>2.24675</v>
      </c>
      <c r="R77" s="152">
        <f>'Adjustment Factors'!D28</f>
        <v>5.077997925</v>
      </c>
      <c r="S77" s="81">
        <f t="shared" si="48"/>
        <v>8.8441797193749991</v>
      </c>
    </row>
    <row r="78" spans="1:19" ht="76.5" customHeight="1">
      <c r="A78" s="197"/>
      <c r="B78" s="199"/>
      <c r="C78" s="51" t="s">
        <v>20</v>
      </c>
      <c r="D78" s="4"/>
      <c r="E78" s="5"/>
      <c r="F78" s="94">
        <v>0.5</v>
      </c>
      <c r="G78" s="95">
        <v>2</v>
      </c>
      <c r="H78" s="96">
        <v>1</v>
      </c>
      <c r="I78" s="67">
        <f t="shared" si="51"/>
        <v>1.0833333333333333</v>
      </c>
      <c r="J78" s="71">
        <f t="shared" si="49"/>
        <v>0.25</v>
      </c>
      <c r="K78" s="72">
        <f t="shared" si="50"/>
        <v>6.25E-2</v>
      </c>
      <c r="L78" s="63">
        <f>I78*'Input Data'!$B$2</f>
        <v>0.43333333333333335</v>
      </c>
      <c r="M78" s="63">
        <f>I78*'Input Data'!$B$3</f>
        <v>0.27083333333333331</v>
      </c>
      <c r="N78" s="64">
        <f>I78*'Input Data'!$B$4</f>
        <v>0.10833333333333334</v>
      </c>
      <c r="O78" s="65">
        <f>I78*'Input Data'!$B$5</f>
        <v>0.16249999999999998</v>
      </c>
      <c r="P78" s="152">
        <f>'Adjustment Factors'!$C$28</f>
        <v>1.29</v>
      </c>
      <c r="Q78" s="81">
        <f t="shared" si="47"/>
        <v>2.6552499999999997</v>
      </c>
      <c r="R78" s="152">
        <f>'Adjustment Factors'!D28</f>
        <v>5.077997925</v>
      </c>
      <c r="S78" s="81">
        <f t="shared" si="48"/>
        <v>10.452212395624999</v>
      </c>
    </row>
    <row r="79" spans="1:19" ht="66" customHeight="1">
      <c r="A79" s="196">
        <v>5</v>
      </c>
      <c r="B79" s="198" t="s">
        <v>65</v>
      </c>
      <c r="C79" s="50" t="s">
        <v>27</v>
      </c>
      <c r="D79" s="4"/>
      <c r="E79" s="5"/>
      <c r="F79" s="94">
        <v>0.5</v>
      </c>
      <c r="G79" s="95">
        <v>1</v>
      </c>
      <c r="H79" s="96">
        <v>1</v>
      </c>
      <c r="I79" s="67">
        <f t="shared" si="51"/>
        <v>0.91666666666666663</v>
      </c>
      <c r="J79" s="71">
        <f t="shared" si="49"/>
        <v>8.3333333333333329E-2</v>
      </c>
      <c r="K79" s="72">
        <f t="shared" si="50"/>
        <v>6.9444444444444441E-3</v>
      </c>
      <c r="L79" s="63">
        <f>I79*'Input Data'!$B$2</f>
        <v>0.3666666666666667</v>
      </c>
      <c r="M79" s="63">
        <f>I79*'Input Data'!$B$3</f>
        <v>0.22916666666666666</v>
      </c>
      <c r="N79" s="64">
        <f>I79*'Input Data'!$B$4</f>
        <v>9.1666666666666674E-2</v>
      </c>
      <c r="O79" s="65">
        <f>I79*'Input Data'!$B$5</f>
        <v>0.13749999999999998</v>
      </c>
      <c r="P79" s="152">
        <f>'Adjustment Factors'!$C$28</f>
        <v>1.29</v>
      </c>
      <c r="Q79" s="81">
        <f t="shared" si="47"/>
        <v>2.24675</v>
      </c>
      <c r="R79" s="152">
        <f>'Adjustment Factors'!D28</f>
        <v>5.077997925</v>
      </c>
      <c r="S79" s="81">
        <f t="shared" si="48"/>
        <v>8.8441797193749991</v>
      </c>
    </row>
    <row r="80" spans="1:19" ht="66" customHeight="1">
      <c r="A80" s="197"/>
      <c r="B80" s="199"/>
      <c r="C80" s="51" t="s">
        <v>20</v>
      </c>
      <c r="D80" s="4"/>
      <c r="E80" s="5"/>
      <c r="F80" s="94">
        <v>0.5</v>
      </c>
      <c r="G80" s="95">
        <v>2</v>
      </c>
      <c r="H80" s="96">
        <v>1</v>
      </c>
      <c r="I80" s="67">
        <f t="shared" si="51"/>
        <v>1.0833333333333333</v>
      </c>
      <c r="J80" s="71">
        <f t="shared" si="49"/>
        <v>0.25</v>
      </c>
      <c r="K80" s="72">
        <f t="shared" si="50"/>
        <v>6.25E-2</v>
      </c>
      <c r="L80" s="63">
        <f>I80*'Input Data'!$B$2</f>
        <v>0.43333333333333335</v>
      </c>
      <c r="M80" s="63">
        <f>I80*'Input Data'!$B$3</f>
        <v>0.27083333333333331</v>
      </c>
      <c r="N80" s="64">
        <f>I80*'Input Data'!$B$4</f>
        <v>0.10833333333333334</v>
      </c>
      <c r="O80" s="65">
        <f>I80*'Input Data'!$B$5</f>
        <v>0.16249999999999998</v>
      </c>
      <c r="P80" s="152">
        <f>'Adjustment Factors'!$C$28</f>
        <v>1.29</v>
      </c>
      <c r="Q80" s="81">
        <f t="shared" si="47"/>
        <v>2.6552499999999997</v>
      </c>
      <c r="R80" s="152">
        <f>'Adjustment Factors'!D28</f>
        <v>5.077997925</v>
      </c>
      <c r="S80" s="81">
        <f t="shared" si="48"/>
        <v>10.452212395624999</v>
      </c>
    </row>
    <row r="81" spans="1:19" ht="78.75" customHeight="1">
      <c r="A81" s="196">
        <v>6</v>
      </c>
      <c r="B81" s="198" t="s">
        <v>66</v>
      </c>
      <c r="C81" s="50" t="s">
        <v>27</v>
      </c>
      <c r="D81" s="140"/>
      <c r="E81" s="5"/>
      <c r="F81" s="94">
        <v>0.5</v>
      </c>
      <c r="G81" s="95">
        <v>1</v>
      </c>
      <c r="H81" s="96">
        <v>1</v>
      </c>
      <c r="I81" s="67">
        <f t="shared" si="51"/>
        <v>0.91666666666666663</v>
      </c>
      <c r="J81" s="71">
        <f t="shared" si="49"/>
        <v>8.3333333333333329E-2</v>
      </c>
      <c r="K81" s="72">
        <f t="shared" si="50"/>
        <v>6.9444444444444441E-3</v>
      </c>
      <c r="L81" s="63">
        <f>I81*'Input Data'!$B$2</f>
        <v>0.3666666666666667</v>
      </c>
      <c r="M81" s="63">
        <f>I81*'Input Data'!$B$3</f>
        <v>0.22916666666666666</v>
      </c>
      <c r="N81" s="64">
        <f>I81*'Input Data'!$B$4</f>
        <v>9.1666666666666674E-2</v>
      </c>
      <c r="O81" s="65">
        <f>I81*'Input Data'!$B$5</f>
        <v>0.13749999999999998</v>
      </c>
      <c r="P81" s="152">
        <f>'Adjustment Factors'!$C$28</f>
        <v>1.29</v>
      </c>
      <c r="Q81" s="81">
        <f t="shared" si="47"/>
        <v>2.24675</v>
      </c>
      <c r="R81" s="152">
        <f>'Adjustment Factors'!D28</f>
        <v>5.077997925</v>
      </c>
      <c r="S81" s="81">
        <f t="shared" si="48"/>
        <v>8.8441797193749991</v>
      </c>
    </row>
    <row r="82" spans="1:19" ht="78.75" customHeight="1">
      <c r="A82" s="197"/>
      <c r="B82" s="199"/>
      <c r="C82" s="51" t="s">
        <v>20</v>
      </c>
      <c r="D82" s="4"/>
      <c r="E82" s="5"/>
      <c r="F82" s="94">
        <v>0.5</v>
      </c>
      <c r="G82" s="95">
        <v>2</v>
      </c>
      <c r="H82" s="96">
        <v>1</v>
      </c>
      <c r="I82" s="67">
        <f t="shared" si="51"/>
        <v>1.0833333333333333</v>
      </c>
      <c r="J82" s="71">
        <f t="shared" si="49"/>
        <v>0.25</v>
      </c>
      <c r="K82" s="72">
        <f t="shared" si="50"/>
        <v>6.25E-2</v>
      </c>
      <c r="L82" s="63">
        <f>I82*'Input Data'!$B$2</f>
        <v>0.43333333333333335</v>
      </c>
      <c r="M82" s="63">
        <f>I82*'Input Data'!$B$3</f>
        <v>0.27083333333333331</v>
      </c>
      <c r="N82" s="64">
        <f>I82*'Input Data'!$B$4</f>
        <v>0.10833333333333334</v>
      </c>
      <c r="O82" s="65">
        <f>I82*'Input Data'!$B$5</f>
        <v>0.16249999999999998</v>
      </c>
      <c r="P82" s="152">
        <f>'Adjustment Factors'!$C$28</f>
        <v>1.29</v>
      </c>
      <c r="Q82" s="81">
        <f t="shared" si="47"/>
        <v>2.6552499999999997</v>
      </c>
      <c r="R82" s="152">
        <f>'Adjustment Factors'!D28</f>
        <v>5.077997925</v>
      </c>
      <c r="S82" s="81">
        <f t="shared" si="48"/>
        <v>10.452212395624999</v>
      </c>
    </row>
    <row r="83" spans="1:19" ht="48" customHeight="1">
      <c r="A83" s="196">
        <v>7</v>
      </c>
      <c r="B83" s="198" t="s">
        <v>67</v>
      </c>
      <c r="C83" s="50" t="s">
        <v>27</v>
      </c>
      <c r="D83" s="104"/>
      <c r="E83" s="5"/>
      <c r="F83" s="94">
        <v>0.5</v>
      </c>
      <c r="G83" s="95">
        <v>1</v>
      </c>
      <c r="H83" s="96">
        <v>1</v>
      </c>
      <c r="I83" s="67">
        <f t="shared" si="51"/>
        <v>0.91666666666666663</v>
      </c>
      <c r="J83" s="71">
        <f t="shared" si="49"/>
        <v>8.3333333333333329E-2</v>
      </c>
      <c r="K83" s="72">
        <f t="shared" si="50"/>
        <v>6.9444444444444441E-3</v>
      </c>
      <c r="L83" s="63">
        <f>I83*'Input Data'!$B$2</f>
        <v>0.3666666666666667</v>
      </c>
      <c r="M83" s="63">
        <f>I83*'Input Data'!$B$3</f>
        <v>0.22916666666666666</v>
      </c>
      <c r="N83" s="64">
        <f>I83*'Input Data'!$B$4</f>
        <v>9.1666666666666674E-2</v>
      </c>
      <c r="O83" s="65">
        <f>I83*'Input Data'!$B$5</f>
        <v>0.13749999999999998</v>
      </c>
      <c r="P83" s="152">
        <f>'Adjustment Factors'!$C$28</f>
        <v>1.29</v>
      </c>
      <c r="Q83" s="81">
        <f t="shared" si="47"/>
        <v>2.24675</v>
      </c>
      <c r="R83" s="152">
        <f>'Adjustment Factors'!D28</f>
        <v>5.077997925</v>
      </c>
      <c r="S83" s="81">
        <f t="shared" si="48"/>
        <v>8.8441797193749991</v>
      </c>
    </row>
    <row r="84" spans="1:19" ht="48" customHeight="1">
      <c r="A84" s="197"/>
      <c r="B84" s="199"/>
      <c r="C84" s="51" t="s">
        <v>20</v>
      </c>
      <c r="D84" s="4"/>
      <c r="E84" s="5"/>
      <c r="F84" s="94">
        <v>0.5</v>
      </c>
      <c r="G84" s="95">
        <v>2</v>
      </c>
      <c r="H84" s="96">
        <v>1</v>
      </c>
      <c r="I84" s="67">
        <f t="shared" si="51"/>
        <v>1.0833333333333333</v>
      </c>
      <c r="J84" s="71">
        <f t="shared" si="49"/>
        <v>0.25</v>
      </c>
      <c r="K84" s="72">
        <f t="shared" si="50"/>
        <v>6.25E-2</v>
      </c>
      <c r="L84" s="63">
        <f>I84*'Input Data'!$B$2</f>
        <v>0.43333333333333335</v>
      </c>
      <c r="M84" s="63">
        <f>I84*'Input Data'!$B$3</f>
        <v>0.27083333333333331</v>
      </c>
      <c r="N84" s="64">
        <f>I84*'Input Data'!$B$4</f>
        <v>0.10833333333333334</v>
      </c>
      <c r="O84" s="65">
        <f>I84*'Input Data'!$B$5</f>
        <v>0.16249999999999998</v>
      </c>
      <c r="P84" s="152">
        <f>'Adjustment Factors'!$C$28</f>
        <v>1.29</v>
      </c>
      <c r="Q84" s="81">
        <f t="shared" si="47"/>
        <v>2.6552499999999997</v>
      </c>
      <c r="R84" s="152">
        <f>'Adjustment Factors'!D28</f>
        <v>5.077997925</v>
      </c>
      <c r="S84" s="81">
        <f t="shared" si="48"/>
        <v>10.452212395624999</v>
      </c>
    </row>
    <row r="85" spans="1:19" ht="15.95" customHeight="1">
      <c r="A85" s="196">
        <v>8</v>
      </c>
      <c r="B85" s="199" t="s">
        <v>68</v>
      </c>
      <c r="C85" s="50" t="s">
        <v>27</v>
      </c>
      <c r="D85" s="220" t="s">
        <v>69</v>
      </c>
      <c r="E85" s="5"/>
      <c r="F85" s="94">
        <v>0</v>
      </c>
      <c r="G85" s="95">
        <v>0</v>
      </c>
      <c r="H85" s="96">
        <v>0</v>
      </c>
      <c r="I85" s="67">
        <f t="shared" si="51"/>
        <v>0</v>
      </c>
      <c r="J85" s="71">
        <f t="shared" si="49"/>
        <v>0</v>
      </c>
      <c r="K85" s="72">
        <f t="shared" si="50"/>
        <v>0</v>
      </c>
      <c r="L85" s="63">
        <f>I85*'Input Data'!$B$2</f>
        <v>0</v>
      </c>
      <c r="M85" s="63">
        <f>I85*'Input Data'!$B$3</f>
        <v>0</v>
      </c>
      <c r="N85" s="64">
        <f>I85*'Input Data'!$B$4</f>
        <v>0</v>
      </c>
      <c r="O85" s="65">
        <f>I85*'Input Data'!$B$5</f>
        <v>0</v>
      </c>
      <c r="P85" s="152">
        <f>'Adjustment Factors'!$C$28</f>
        <v>1.29</v>
      </c>
      <c r="Q85" s="81">
        <f t="shared" si="47"/>
        <v>0</v>
      </c>
      <c r="R85" s="152">
        <f>'Adjustment Factors'!D28</f>
        <v>5.077997925</v>
      </c>
      <c r="S85" s="186">
        <f t="shared" si="48"/>
        <v>0</v>
      </c>
    </row>
    <row r="86" spans="1:19" ht="15.95" customHeight="1">
      <c r="A86" s="197"/>
      <c r="B86" s="199"/>
      <c r="C86" s="51" t="s">
        <v>20</v>
      </c>
      <c r="D86" s="221"/>
      <c r="E86" s="5"/>
      <c r="F86" s="94">
        <v>0.5</v>
      </c>
      <c r="G86" s="95">
        <v>2</v>
      </c>
      <c r="H86" s="96">
        <v>1</v>
      </c>
      <c r="I86" s="67">
        <f t="shared" si="51"/>
        <v>1.0833333333333333</v>
      </c>
      <c r="J86" s="71">
        <f t="shared" si="49"/>
        <v>0.25</v>
      </c>
      <c r="K86" s="72">
        <f t="shared" si="50"/>
        <v>6.25E-2</v>
      </c>
      <c r="L86" s="63">
        <f>I86*'Input Data'!$B$2</f>
        <v>0.43333333333333335</v>
      </c>
      <c r="M86" s="63">
        <f>I86*'Input Data'!$B$3</f>
        <v>0.27083333333333331</v>
      </c>
      <c r="N86" s="64">
        <f>I86*'Input Data'!$B$4</f>
        <v>0.10833333333333334</v>
      </c>
      <c r="O86" s="65">
        <f>I86*'Input Data'!$B$5</f>
        <v>0.16249999999999998</v>
      </c>
      <c r="P86" s="152">
        <f>'Adjustment Factors'!$C$28</f>
        <v>1.29</v>
      </c>
      <c r="Q86" s="81">
        <f t="shared" si="47"/>
        <v>2.6552499999999997</v>
      </c>
      <c r="R86" s="152">
        <f>'Adjustment Factors'!D28</f>
        <v>5.077997925</v>
      </c>
      <c r="S86" s="186">
        <f t="shared" si="48"/>
        <v>10.452212395624999</v>
      </c>
    </row>
    <row r="87" spans="1:19" ht="15.95" customHeight="1">
      <c r="A87" s="196">
        <v>9</v>
      </c>
      <c r="B87" s="199" t="s">
        <v>70</v>
      </c>
      <c r="C87" s="50" t="s">
        <v>27</v>
      </c>
      <c r="D87" s="221"/>
      <c r="E87" s="5"/>
      <c r="F87" s="94">
        <v>0</v>
      </c>
      <c r="G87" s="95">
        <v>0</v>
      </c>
      <c r="H87" s="96">
        <v>0</v>
      </c>
      <c r="I87" s="67">
        <f t="shared" si="51"/>
        <v>0</v>
      </c>
      <c r="J87" s="71">
        <f t="shared" si="49"/>
        <v>0</v>
      </c>
      <c r="K87" s="72">
        <f t="shared" si="50"/>
        <v>0</v>
      </c>
      <c r="L87" s="63">
        <f>I87*'Input Data'!$B$2</f>
        <v>0</v>
      </c>
      <c r="M87" s="63">
        <f>I87*'Input Data'!$B$3</f>
        <v>0</v>
      </c>
      <c r="N87" s="64">
        <f>I87*'Input Data'!$B$4</f>
        <v>0</v>
      </c>
      <c r="O87" s="65">
        <f>I87*'Input Data'!$B$5</f>
        <v>0</v>
      </c>
      <c r="P87" s="152">
        <f>'Adjustment Factors'!$C$28</f>
        <v>1.29</v>
      </c>
      <c r="Q87" s="81">
        <f t="shared" si="47"/>
        <v>0</v>
      </c>
      <c r="R87" s="152">
        <f>'Adjustment Factors'!D28</f>
        <v>5.077997925</v>
      </c>
      <c r="S87" s="186">
        <f t="shared" si="48"/>
        <v>0</v>
      </c>
    </row>
    <row r="88" spans="1:19" ht="15.95" customHeight="1">
      <c r="A88" s="197"/>
      <c r="B88" s="199"/>
      <c r="C88" s="51" t="s">
        <v>20</v>
      </c>
      <c r="D88" s="221"/>
      <c r="E88" s="5"/>
      <c r="F88" s="94">
        <v>0.5</v>
      </c>
      <c r="G88" s="95">
        <v>2</v>
      </c>
      <c r="H88" s="96">
        <v>1</v>
      </c>
      <c r="I88" s="67">
        <f t="shared" si="51"/>
        <v>1.0833333333333333</v>
      </c>
      <c r="J88" s="71">
        <f t="shared" si="49"/>
        <v>0.25</v>
      </c>
      <c r="K88" s="72">
        <f t="shared" si="50"/>
        <v>6.25E-2</v>
      </c>
      <c r="L88" s="63">
        <f>I88*'Input Data'!$B$2</f>
        <v>0.43333333333333335</v>
      </c>
      <c r="M88" s="63">
        <f>I88*'Input Data'!$B$3</f>
        <v>0.27083333333333331</v>
      </c>
      <c r="N88" s="64">
        <f>I88*'Input Data'!$B$4</f>
        <v>0.10833333333333334</v>
      </c>
      <c r="O88" s="65">
        <f>I88*'Input Data'!$B$5</f>
        <v>0.16249999999999998</v>
      </c>
      <c r="P88" s="152">
        <f>'Adjustment Factors'!$C$28</f>
        <v>1.29</v>
      </c>
      <c r="Q88" s="81">
        <f t="shared" si="47"/>
        <v>2.6552499999999997</v>
      </c>
      <c r="R88" s="152">
        <f>'Adjustment Factors'!D28</f>
        <v>5.077997925</v>
      </c>
      <c r="S88" s="186">
        <f t="shared" si="48"/>
        <v>10.452212395624999</v>
      </c>
    </row>
    <row r="89" spans="1:19" ht="15.95" customHeight="1">
      <c r="A89" s="196">
        <v>10</v>
      </c>
      <c r="B89" s="199" t="s">
        <v>71</v>
      </c>
      <c r="C89" s="50" t="s">
        <v>27</v>
      </c>
      <c r="D89" s="221"/>
      <c r="E89" s="5"/>
      <c r="F89" s="94">
        <v>0</v>
      </c>
      <c r="G89" s="95">
        <v>0</v>
      </c>
      <c r="H89" s="96">
        <v>0</v>
      </c>
      <c r="I89" s="67">
        <f t="shared" si="51"/>
        <v>0</v>
      </c>
      <c r="J89" s="71">
        <f t="shared" si="49"/>
        <v>0</v>
      </c>
      <c r="K89" s="72">
        <f t="shared" si="50"/>
        <v>0</v>
      </c>
      <c r="L89" s="63">
        <f>I89*'Input Data'!$B$2</f>
        <v>0</v>
      </c>
      <c r="M89" s="63">
        <f>I89*'Input Data'!$B$3</f>
        <v>0</v>
      </c>
      <c r="N89" s="64">
        <f>I89*'Input Data'!$B$4</f>
        <v>0</v>
      </c>
      <c r="O89" s="65">
        <f>I89*'Input Data'!$B$5</f>
        <v>0</v>
      </c>
      <c r="P89" s="152">
        <f>'Adjustment Factors'!$C$28</f>
        <v>1.29</v>
      </c>
      <c r="Q89" s="81">
        <f t="shared" si="47"/>
        <v>0</v>
      </c>
      <c r="R89" s="152">
        <f>'Adjustment Factors'!D28</f>
        <v>5.077997925</v>
      </c>
      <c r="S89" s="186">
        <f t="shared" si="48"/>
        <v>0</v>
      </c>
    </row>
    <row r="90" spans="1:19" ht="15.95" customHeight="1">
      <c r="A90" s="197"/>
      <c r="B90" s="199"/>
      <c r="C90" s="51" t="s">
        <v>20</v>
      </c>
      <c r="D90" s="221"/>
      <c r="E90" s="5"/>
      <c r="F90" s="94">
        <v>0.5</v>
      </c>
      <c r="G90" s="95">
        <v>2</v>
      </c>
      <c r="H90" s="96">
        <v>1</v>
      </c>
      <c r="I90" s="67">
        <f t="shared" si="51"/>
        <v>1.0833333333333333</v>
      </c>
      <c r="J90" s="71">
        <f t="shared" si="49"/>
        <v>0.25</v>
      </c>
      <c r="K90" s="72">
        <f t="shared" si="50"/>
        <v>6.25E-2</v>
      </c>
      <c r="L90" s="63">
        <f>I90*'Input Data'!$B$2</f>
        <v>0.43333333333333335</v>
      </c>
      <c r="M90" s="63">
        <f>I90*'Input Data'!$B$3</f>
        <v>0.27083333333333331</v>
      </c>
      <c r="N90" s="64">
        <f>I90*'Input Data'!$B$4</f>
        <v>0.10833333333333334</v>
      </c>
      <c r="O90" s="65">
        <f>I90*'Input Data'!$B$5</f>
        <v>0.16249999999999998</v>
      </c>
      <c r="P90" s="152">
        <f>'Adjustment Factors'!$C$28</f>
        <v>1.29</v>
      </c>
      <c r="Q90" s="81">
        <f t="shared" si="47"/>
        <v>2.6552499999999997</v>
      </c>
      <c r="R90" s="152">
        <f>'Adjustment Factors'!D28</f>
        <v>5.077997925</v>
      </c>
      <c r="S90" s="186">
        <f t="shared" si="48"/>
        <v>10.452212395624999</v>
      </c>
    </row>
    <row r="91" spans="1:19" ht="15.95" customHeight="1">
      <c r="A91" s="196">
        <v>11</v>
      </c>
      <c r="B91" s="199" t="s">
        <v>72</v>
      </c>
      <c r="C91" s="50" t="s">
        <v>27</v>
      </c>
      <c r="D91" s="221"/>
      <c r="E91" s="5"/>
      <c r="F91" s="94">
        <v>0</v>
      </c>
      <c r="G91" s="95">
        <v>0</v>
      </c>
      <c r="H91" s="96">
        <v>0</v>
      </c>
      <c r="I91" s="67">
        <f t="shared" si="51"/>
        <v>0</v>
      </c>
      <c r="J91" s="71">
        <f t="shared" si="49"/>
        <v>0</v>
      </c>
      <c r="K91" s="72">
        <f t="shared" si="50"/>
        <v>0</v>
      </c>
      <c r="L91" s="63">
        <f>I91*'Input Data'!$B$2</f>
        <v>0</v>
      </c>
      <c r="M91" s="63">
        <f>I91*'Input Data'!$B$3</f>
        <v>0</v>
      </c>
      <c r="N91" s="64">
        <f>I91*'Input Data'!$B$4</f>
        <v>0</v>
      </c>
      <c r="O91" s="65">
        <f>I91*'Input Data'!$B$5</f>
        <v>0</v>
      </c>
      <c r="P91" s="152">
        <f>'Adjustment Factors'!$C$28</f>
        <v>1.29</v>
      </c>
      <c r="Q91" s="81">
        <f t="shared" si="47"/>
        <v>0</v>
      </c>
      <c r="R91" s="152">
        <f>'Adjustment Factors'!D28</f>
        <v>5.077997925</v>
      </c>
      <c r="S91" s="186">
        <f t="shared" si="48"/>
        <v>0</v>
      </c>
    </row>
    <row r="92" spans="1:19" ht="15.75">
      <c r="A92" s="197"/>
      <c r="B92" s="199"/>
      <c r="C92" s="51" t="s">
        <v>20</v>
      </c>
      <c r="D92" s="221"/>
      <c r="E92" s="12"/>
      <c r="F92" s="94">
        <v>0.5</v>
      </c>
      <c r="G92" s="95">
        <v>2</v>
      </c>
      <c r="H92" s="96">
        <v>1</v>
      </c>
      <c r="I92" s="67">
        <f t="shared" si="51"/>
        <v>1.0833333333333333</v>
      </c>
      <c r="J92" s="71">
        <f t="shared" si="49"/>
        <v>0.25</v>
      </c>
      <c r="K92" s="72">
        <f t="shared" si="50"/>
        <v>6.25E-2</v>
      </c>
      <c r="L92" s="63">
        <f>I92*'Input Data'!$B$2</f>
        <v>0.43333333333333335</v>
      </c>
      <c r="M92" s="63">
        <f>I92*'Input Data'!$B$3</f>
        <v>0.27083333333333331</v>
      </c>
      <c r="N92" s="64">
        <f>I92*'Input Data'!$B$4</f>
        <v>0.10833333333333334</v>
      </c>
      <c r="O92" s="65">
        <f>I92*'Input Data'!$B$5</f>
        <v>0.16249999999999998</v>
      </c>
      <c r="P92" s="152">
        <f>'Adjustment Factors'!$C$28</f>
        <v>1.29</v>
      </c>
      <c r="Q92" s="81">
        <f t="shared" si="47"/>
        <v>2.6552499999999997</v>
      </c>
      <c r="R92" s="152">
        <f>'Adjustment Factors'!D28</f>
        <v>5.077997925</v>
      </c>
      <c r="S92" s="186">
        <f t="shared" si="48"/>
        <v>10.452212395624999</v>
      </c>
    </row>
    <row r="93" spans="1:19" ht="15.75">
      <c r="A93" s="196">
        <v>12</v>
      </c>
      <c r="B93" s="199" t="s">
        <v>73</v>
      </c>
      <c r="C93" s="50" t="s">
        <v>27</v>
      </c>
      <c r="D93" s="221"/>
      <c r="E93" s="5"/>
      <c r="F93" s="94"/>
      <c r="G93" s="95"/>
      <c r="H93" s="96"/>
      <c r="I93" s="67">
        <f t="shared" ref="I93:I94" si="52">(F93+G93+4*H93)/6</f>
        <v>0</v>
      </c>
      <c r="J93" s="71">
        <f t="shared" ref="J93:J94" si="53">(G93-F93)/6</f>
        <v>0</v>
      </c>
      <c r="K93" s="72">
        <f t="shared" ref="K93:K94" si="54">J93^2</f>
        <v>0</v>
      </c>
      <c r="L93" s="63">
        <f>I93*'Input Data'!$B$2</f>
        <v>0</v>
      </c>
      <c r="M93" s="63">
        <f>I93*'Input Data'!$B$3</f>
        <v>0</v>
      </c>
      <c r="N93" s="64">
        <f>I93*'Input Data'!$B$4</f>
        <v>0</v>
      </c>
      <c r="O93" s="65">
        <f>I93*'Input Data'!$B$5</f>
        <v>0</v>
      </c>
      <c r="P93" s="152">
        <f>'Adjustment Factors'!$C$28</f>
        <v>1.29</v>
      </c>
      <c r="Q93" s="81">
        <f t="shared" si="47"/>
        <v>0</v>
      </c>
      <c r="R93" s="152">
        <f>'Adjustment Factors'!D28</f>
        <v>5.077997925</v>
      </c>
      <c r="S93" s="186">
        <f t="shared" si="48"/>
        <v>0</v>
      </c>
    </row>
    <row r="94" spans="1:19" ht="15.75">
      <c r="A94" s="197"/>
      <c r="B94" s="199"/>
      <c r="C94" s="51" t="s">
        <v>20</v>
      </c>
      <c r="D94" s="222"/>
      <c r="E94" s="12"/>
      <c r="F94" s="94">
        <v>3</v>
      </c>
      <c r="G94" s="95">
        <v>5</v>
      </c>
      <c r="H94" s="96">
        <v>4</v>
      </c>
      <c r="I94" s="67">
        <f t="shared" si="52"/>
        <v>4</v>
      </c>
      <c r="J94" s="71">
        <f t="shared" si="53"/>
        <v>0.33333333333333331</v>
      </c>
      <c r="K94" s="72">
        <f t="shared" si="54"/>
        <v>0.1111111111111111</v>
      </c>
      <c r="L94" s="63">
        <f>I94*'Input Data'!$B$2</f>
        <v>1.6</v>
      </c>
      <c r="M94" s="63">
        <f>I94*'Input Data'!$B$3</f>
        <v>1</v>
      </c>
      <c r="N94" s="64">
        <f>I94*'Input Data'!$B$4</f>
        <v>0.4</v>
      </c>
      <c r="O94" s="65">
        <f>I94*'Input Data'!$B$5</f>
        <v>0.6</v>
      </c>
      <c r="P94" s="152">
        <f>'Adjustment Factors'!$C$28</f>
        <v>1.29</v>
      </c>
      <c r="Q94" s="81">
        <f t="shared" si="47"/>
        <v>9.8040000000000003</v>
      </c>
      <c r="R94" s="152">
        <f>'Adjustment Factors'!D28</f>
        <v>5.077997925</v>
      </c>
      <c r="S94" s="186">
        <f t="shared" si="48"/>
        <v>38.592784229999999</v>
      </c>
    </row>
    <row r="95" spans="1:19" ht="15.75">
      <c r="A95" s="40"/>
      <c r="B95" s="183"/>
      <c r="C95" s="184"/>
      <c r="D95" s="126"/>
      <c r="E95" s="127"/>
      <c r="F95" s="128"/>
      <c r="G95" s="128"/>
      <c r="H95" s="128"/>
      <c r="I95" s="123"/>
      <c r="J95" s="123"/>
      <c r="K95" s="123"/>
      <c r="L95" s="123"/>
      <c r="M95" s="123"/>
      <c r="N95" s="123"/>
      <c r="O95" s="123"/>
      <c r="P95" s="124"/>
      <c r="Q95" s="125"/>
      <c r="S95" s="185"/>
    </row>
    <row r="96" spans="1:19" s="82" customFormat="1" ht="15.95" customHeight="1">
      <c r="A96" s="48">
        <v>6</v>
      </c>
      <c r="B96" s="217" t="s">
        <v>74</v>
      </c>
      <c r="C96" s="218"/>
      <c r="D96" s="218"/>
      <c r="E96" s="218"/>
      <c r="F96" s="218"/>
      <c r="G96" s="218"/>
      <c r="H96" s="218"/>
      <c r="I96" s="218"/>
      <c r="J96" s="218"/>
      <c r="K96" s="218"/>
      <c r="L96" s="218"/>
      <c r="M96" s="218"/>
      <c r="N96" s="218"/>
      <c r="O96" s="218"/>
      <c r="P96" s="218"/>
      <c r="Q96" s="218"/>
      <c r="R96" s="218"/>
      <c r="S96" s="219"/>
    </row>
    <row r="97" spans="1:19" ht="76.5" customHeight="1">
      <c r="A97" s="196">
        <v>1</v>
      </c>
      <c r="B97" s="198" t="s">
        <v>75</v>
      </c>
      <c r="C97" s="50" t="s">
        <v>27</v>
      </c>
      <c r="D97" s="102"/>
      <c r="E97" s="11"/>
      <c r="F97" s="94">
        <v>1</v>
      </c>
      <c r="G97" s="95">
        <v>3</v>
      </c>
      <c r="H97" s="96">
        <v>2</v>
      </c>
      <c r="I97" s="67">
        <f t="shared" ref="I97:I102" si="55">(F97+G97+4*H97)/6</f>
        <v>2</v>
      </c>
      <c r="J97" s="71">
        <f t="shared" ref="J97:J102" si="56">(G97-F97)/6</f>
        <v>0.33333333333333331</v>
      </c>
      <c r="K97" s="72">
        <f t="shared" ref="K97:K102" si="57">J97^2</f>
        <v>0.1111111111111111</v>
      </c>
      <c r="L97" s="63">
        <f>I97*'Input Data'!$B$2</f>
        <v>0.8</v>
      </c>
      <c r="M97" s="63">
        <f>I97*'Input Data'!$B$3</f>
        <v>0.5</v>
      </c>
      <c r="N97" s="64">
        <f>I97*'Input Data'!$B$4</f>
        <v>0.2</v>
      </c>
      <c r="O97" s="65">
        <f>I97*'Input Data'!$B$5</f>
        <v>0.3</v>
      </c>
      <c r="P97" s="152">
        <f>'Adjustment Factors'!$C$28</f>
        <v>1.29</v>
      </c>
      <c r="Q97" s="81">
        <f t="shared" ref="Q97:Q102" si="58">(I97+L97+M97+N97+O97)*P97</f>
        <v>4.9020000000000001</v>
      </c>
      <c r="R97" s="152">
        <f>'Adjustment Factors'!D28</f>
        <v>5.077997925</v>
      </c>
      <c r="S97" s="186">
        <f t="shared" ref="S97:S102" si="59">(I97+L97+M97+N97+O97)*R97</f>
        <v>19.296392115</v>
      </c>
    </row>
    <row r="98" spans="1:19" ht="76.5" customHeight="1">
      <c r="A98" s="197"/>
      <c r="B98" s="199"/>
      <c r="C98" s="51" t="s">
        <v>20</v>
      </c>
      <c r="D98" s="6"/>
      <c r="E98" s="11"/>
      <c r="F98" s="94">
        <v>0.5</v>
      </c>
      <c r="G98" s="95">
        <v>2</v>
      </c>
      <c r="H98" s="96">
        <v>1</v>
      </c>
      <c r="I98" s="67">
        <f t="shared" si="55"/>
        <v>1.0833333333333333</v>
      </c>
      <c r="J98" s="71">
        <f t="shared" si="56"/>
        <v>0.25</v>
      </c>
      <c r="K98" s="72">
        <f t="shared" si="57"/>
        <v>6.25E-2</v>
      </c>
      <c r="L98" s="63">
        <f>I98*'Input Data'!$B$2</f>
        <v>0.43333333333333335</v>
      </c>
      <c r="M98" s="63">
        <f>I98*'Input Data'!$B$3</f>
        <v>0.27083333333333331</v>
      </c>
      <c r="N98" s="64">
        <f>I98*'Input Data'!$B$4</f>
        <v>0.10833333333333334</v>
      </c>
      <c r="O98" s="65">
        <f>I98*'Input Data'!$B$5</f>
        <v>0.16249999999999998</v>
      </c>
      <c r="P98" s="152">
        <f>'Adjustment Factors'!$C$28</f>
        <v>1.29</v>
      </c>
      <c r="Q98" s="81">
        <f t="shared" si="58"/>
        <v>2.6552499999999997</v>
      </c>
      <c r="R98" s="152">
        <f>'Adjustment Factors'!D28</f>
        <v>5.077997925</v>
      </c>
      <c r="S98" s="186">
        <f t="shared" si="59"/>
        <v>10.452212395624999</v>
      </c>
    </row>
    <row r="99" spans="1:19" ht="82.5" customHeight="1">
      <c r="A99" s="196">
        <v>2</v>
      </c>
      <c r="B99" s="198" t="s">
        <v>76</v>
      </c>
      <c r="C99" s="50" t="s">
        <v>27</v>
      </c>
      <c r="D99" s="102"/>
      <c r="E99" s="11"/>
      <c r="F99" s="94">
        <v>1</v>
      </c>
      <c r="G99" s="95">
        <v>3</v>
      </c>
      <c r="H99" s="96">
        <v>2</v>
      </c>
      <c r="I99" s="67">
        <f t="shared" si="55"/>
        <v>2</v>
      </c>
      <c r="J99" s="71">
        <f t="shared" si="56"/>
        <v>0.33333333333333331</v>
      </c>
      <c r="K99" s="72">
        <f t="shared" si="57"/>
        <v>0.1111111111111111</v>
      </c>
      <c r="L99" s="63">
        <f>I99*'Input Data'!$B$2</f>
        <v>0.8</v>
      </c>
      <c r="M99" s="63">
        <f>I99*'Input Data'!$B$3</f>
        <v>0.5</v>
      </c>
      <c r="N99" s="64">
        <f>I99*'Input Data'!$B$4</f>
        <v>0.2</v>
      </c>
      <c r="O99" s="65">
        <f>I99*'Input Data'!$B$5</f>
        <v>0.3</v>
      </c>
      <c r="P99" s="152">
        <f>'Adjustment Factors'!$C$28</f>
        <v>1.29</v>
      </c>
      <c r="Q99" s="81">
        <f t="shared" si="58"/>
        <v>4.9020000000000001</v>
      </c>
      <c r="R99" s="152">
        <f>'Adjustment Factors'!D28</f>
        <v>5.077997925</v>
      </c>
      <c r="S99" s="186">
        <f t="shared" si="59"/>
        <v>19.296392115</v>
      </c>
    </row>
    <row r="100" spans="1:19" ht="82.5" customHeight="1">
      <c r="A100" s="197"/>
      <c r="B100" s="199"/>
      <c r="C100" s="51" t="s">
        <v>20</v>
      </c>
      <c r="D100" s="4"/>
      <c r="E100" s="5"/>
      <c r="F100" s="94">
        <v>1</v>
      </c>
      <c r="G100" s="95">
        <v>3</v>
      </c>
      <c r="H100" s="96">
        <v>2</v>
      </c>
      <c r="I100" s="67">
        <f t="shared" si="55"/>
        <v>2</v>
      </c>
      <c r="J100" s="71">
        <f t="shared" si="56"/>
        <v>0.33333333333333331</v>
      </c>
      <c r="K100" s="72">
        <f t="shared" si="57"/>
        <v>0.1111111111111111</v>
      </c>
      <c r="L100" s="63">
        <f>I100*'Input Data'!$B$2</f>
        <v>0.8</v>
      </c>
      <c r="M100" s="63">
        <f>I100*'Input Data'!$B$3</f>
        <v>0.5</v>
      </c>
      <c r="N100" s="64">
        <f>I100*'Input Data'!$B$4</f>
        <v>0.2</v>
      </c>
      <c r="O100" s="65">
        <f>I100*'Input Data'!$B$5</f>
        <v>0.3</v>
      </c>
      <c r="P100" s="152">
        <f>'Adjustment Factors'!$C$28</f>
        <v>1.29</v>
      </c>
      <c r="Q100" s="81">
        <f t="shared" si="58"/>
        <v>4.9020000000000001</v>
      </c>
      <c r="R100" s="152">
        <f>'Adjustment Factors'!D28</f>
        <v>5.077997925</v>
      </c>
      <c r="S100" s="186">
        <f t="shared" si="59"/>
        <v>19.296392115</v>
      </c>
    </row>
    <row r="101" spans="1:19" ht="120.75" customHeight="1">
      <c r="A101" s="196">
        <v>3</v>
      </c>
      <c r="B101" s="198" t="s">
        <v>77</v>
      </c>
      <c r="C101" s="50" t="s">
        <v>27</v>
      </c>
      <c r="D101" s="104"/>
      <c r="E101" s="5"/>
      <c r="F101" s="94">
        <v>1</v>
      </c>
      <c r="G101" s="95">
        <v>3</v>
      </c>
      <c r="H101" s="96">
        <v>2</v>
      </c>
      <c r="I101" s="67">
        <f t="shared" si="55"/>
        <v>2</v>
      </c>
      <c r="J101" s="71">
        <f t="shared" si="56"/>
        <v>0.33333333333333331</v>
      </c>
      <c r="K101" s="72">
        <f t="shared" si="57"/>
        <v>0.1111111111111111</v>
      </c>
      <c r="L101" s="63">
        <f>I101*'Input Data'!$B$2</f>
        <v>0.8</v>
      </c>
      <c r="M101" s="63">
        <f>I101*'Input Data'!$B$3</f>
        <v>0.5</v>
      </c>
      <c r="N101" s="64">
        <f>I101*'Input Data'!$B$4</f>
        <v>0.2</v>
      </c>
      <c r="O101" s="65">
        <f>I101*'Input Data'!$B$5</f>
        <v>0.3</v>
      </c>
      <c r="P101" s="152">
        <f>'Adjustment Factors'!$C$28</f>
        <v>1.29</v>
      </c>
      <c r="Q101" s="81">
        <f t="shared" si="58"/>
        <v>4.9020000000000001</v>
      </c>
      <c r="R101" s="152">
        <f>'Adjustment Factors'!D28</f>
        <v>5.077997925</v>
      </c>
      <c r="S101" s="186">
        <f t="shared" si="59"/>
        <v>19.296392115</v>
      </c>
    </row>
    <row r="102" spans="1:19" ht="120.75" customHeight="1">
      <c r="A102" s="197"/>
      <c r="B102" s="199"/>
      <c r="C102" s="51" t="s">
        <v>20</v>
      </c>
      <c r="D102" s="4"/>
      <c r="E102" s="5"/>
      <c r="F102" s="94">
        <v>1</v>
      </c>
      <c r="G102" s="95">
        <v>3</v>
      </c>
      <c r="H102" s="96">
        <v>2</v>
      </c>
      <c r="I102" s="67">
        <f t="shared" si="55"/>
        <v>2</v>
      </c>
      <c r="J102" s="71">
        <f t="shared" si="56"/>
        <v>0.33333333333333331</v>
      </c>
      <c r="K102" s="72">
        <f t="shared" si="57"/>
        <v>0.1111111111111111</v>
      </c>
      <c r="L102" s="63">
        <f>I102*'Input Data'!$B$2</f>
        <v>0.8</v>
      </c>
      <c r="M102" s="63">
        <f>I102*'Input Data'!$B$3</f>
        <v>0.5</v>
      </c>
      <c r="N102" s="64">
        <f>I102*'Input Data'!$B$4</f>
        <v>0.2</v>
      </c>
      <c r="O102" s="65">
        <f>I102*'Input Data'!$B$5</f>
        <v>0.3</v>
      </c>
      <c r="P102" s="152">
        <f>'Adjustment Factors'!$C$28</f>
        <v>1.29</v>
      </c>
      <c r="Q102" s="81">
        <f t="shared" si="58"/>
        <v>4.9020000000000001</v>
      </c>
      <c r="R102" s="152">
        <f>'Adjustment Factors'!D28</f>
        <v>5.077997925</v>
      </c>
      <c r="S102" s="186">
        <f t="shared" si="59"/>
        <v>19.296392115</v>
      </c>
    </row>
    <row r="103" spans="1:19" ht="15.75">
      <c r="A103" s="40"/>
      <c r="B103" s="183"/>
      <c r="C103" s="184"/>
      <c r="D103" s="37"/>
      <c r="E103" s="12"/>
      <c r="F103" s="17"/>
      <c r="G103" s="18"/>
      <c r="H103" s="19"/>
      <c r="I103" s="84"/>
      <c r="J103" s="85"/>
      <c r="K103" s="86"/>
      <c r="L103" s="87"/>
      <c r="M103" s="87"/>
      <c r="N103" s="88"/>
      <c r="O103" s="89"/>
      <c r="P103" s="90"/>
      <c r="Q103" s="91"/>
      <c r="S103" s="185"/>
    </row>
    <row r="104" spans="1:19" s="82" customFormat="1" ht="15.95" customHeight="1">
      <c r="A104" s="48">
        <v>7</v>
      </c>
      <c r="B104" s="241" t="s">
        <v>78</v>
      </c>
      <c r="C104" s="242"/>
      <c r="D104" s="242"/>
      <c r="E104" s="242"/>
      <c r="F104" s="242"/>
      <c r="G104" s="242"/>
      <c r="H104" s="242"/>
      <c r="I104" s="242"/>
      <c r="J104" s="242"/>
      <c r="K104" s="242"/>
      <c r="L104" s="242"/>
      <c r="M104" s="242"/>
      <c r="N104" s="242"/>
      <c r="O104" s="242"/>
      <c r="P104" s="242"/>
      <c r="Q104" s="242"/>
      <c r="R104" s="242"/>
      <c r="S104" s="243"/>
    </row>
    <row r="105" spans="1:19" ht="81" customHeight="1">
      <c r="A105" s="196">
        <v>1</v>
      </c>
      <c r="B105" s="198" t="s">
        <v>79</v>
      </c>
      <c r="C105" s="50" t="s">
        <v>27</v>
      </c>
      <c r="D105" s="102"/>
      <c r="E105" s="11"/>
      <c r="F105" s="94">
        <v>1</v>
      </c>
      <c r="G105" s="95">
        <v>3</v>
      </c>
      <c r="H105" s="96">
        <v>2</v>
      </c>
      <c r="I105" s="67">
        <f t="shared" ref="I105:I118" si="60">(F105+G105+4*H105)/6</f>
        <v>2</v>
      </c>
      <c r="J105" s="71">
        <f t="shared" ref="J105:J118" si="61">(G105-F105)/6</f>
        <v>0.33333333333333331</v>
      </c>
      <c r="K105" s="72">
        <f t="shared" ref="K105:K118" si="62">J105^2</f>
        <v>0.1111111111111111</v>
      </c>
      <c r="L105" s="63">
        <f>I105*'Input Data'!$B$2</f>
        <v>0.8</v>
      </c>
      <c r="M105" s="63">
        <f>I105*'Input Data'!$B$3</f>
        <v>0.5</v>
      </c>
      <c r="N105" s="64">
        <f>I105*'Input Data'!$B$4</f>
        <v>0.2</v>
      </c>
      <c r="O105" s="65">
        <f>I105*'Input Data'!$B$5</f>
        <v>0.3</v>
      </c>
      <c r="P105" s="152">
        <f>'Adjustment Factors'!$C$28</f>
        <v>1.29</v>
      </c>
      <c r="Q105" s="81">
        <f t="shared" ref="Q105:Q118" si="63">(I105+L105+M105+N105+O105)*P105</f>
        <v>4.9020000000000001</v>
      </c>
      <c r="R105" s="152">
        <f>'Adjustment Factors'!D28</f>
        <v>5.077997925</v>
      </c>
      <c r="S105" s="81">
        <f t="shared" ref="S105:S118" si="64">(I105+L105+M105+N105+O105)*R105</f>
        <v>19.296392115</v>
      </c>
    </row>
    <row r="106" spans="1:19" ht="81" customHeight="1">
      <c r="A106" s="197"/>
      <c r="B106" s="199"/>
      <c r="C106" s="51" t="s">
        <v>20</v>
      </c>
      <c r="D106" s="6"/>
      <c r="E106" s="11"/>
      <c r="F106" s="94">
        <v>2</v>
      </c>
      <c r="G106" s="95">
        <v>4</v>
      </c>
      <c r="H106" s="96">
        <v>3</v>
      </c>
      <c r="I106" s="67">
        <f t="shared" si="60"/>
        <v>3</v>
      </c>
      <c r="J106" s="71">
        <f t="shared" si="61"/>
        <v>0.33333333333333331</v>
      </c>
      <c r="K106" s="72">
        <f t="shared" si="62"/>
        <v>0.1111111111111111</v>
      </c>
      <c r="L106" s="63">
        <f>I106*'Input Data'!$B$2</f>
        <v>1.2000000000000002</v>
      </c>
      <c r="M106" s="63">
        <f>I106*'Input Data'!$B$3</f>
        <v>0.75</v>
      </c>
      <c r="N106" s="64">
        <f>I106*'Input Data'!$B$4</f>
        <v>0.30000000000000004</v>
      </c>
      <c r="O106" s="65">
        <f>I106*'Input Data'!$B$5</f>
        <v>0.44999999999999996</v>
      </c>
      <c r="P106" s="152">
        <f>'Adjustment Factors'!$C$28</f>
        <v>1.29</v>
      </c>
      <c r="Q106" s="81">
        <f t="shared" si="63"/>
        <v>7.3530000000000006</v>
      </c>
      <c r="R106" s="152">
        <f>'Adjustment Factors'!D28</f>
        <v>5.077997925</v>
      </c>
      <c r="S106" s="81">
        <f t="shared" si="64"/>
        <v>28.944588172500001</v>
      </c>
    </row>
    <row r="107" spans="1:19" ht="45.75" customHeight="1">
      <c r="A107" s="196">
        <v>2</v>
      </c>
      <c r="B107" s="198" t="s">
        <v>80</v>
      </c>
      <c r="C107" s="50" t="s">
        <v>27</v>
      </c>
      <c r="D107" s="102"/>
      <c r="E107" s="11"/>
      <c r="F107" s="94">
        <v>1</v>
      </c>
      <c r="G107" s="95">
        <v>3</v>
      </c>
      <c r="H107" s="96">
        <v>2</v>
      </c>
      <c r="I107" s="67">
        <f t="shared" si="60"/>
        <v>2</v>
      </c>
      <c r="J107" s="71">
        <f t="shared" si="61"/>
        <v>0.33333333333333331</v>
      </c>
      <c r="K107" s="72">
        <f t="shared" si="62"/>
        <v>0.1111111111111111</v>
      </c>
      <c r="L107" s="63">
        <f>I107*'Input Data'!$B$2</f>
        <v>0.8</v>
      </c>
      <c r="M107" s="63">
        <f>I107*'Input Data'!$B$3</f>
        <v>0.5</v>
      </c>
      <c r="N107" s="64">
        <f>I107*'Input Data'!$B$4</f>
        <v>0.2</v>
      </c>
      <c r="O107" s="65">
        <f>I107*'Input Data'!$B$5</f>
        <v>0.3</v>
      </c>
      <c r="P107" s="152">
        <f>'Adjustment Factors'!$C$28</f>
        <v>1.29</v>
      </c>
      <c r="Q107" s="81">
        <f t="shared" si="63"/>
        <v>4.9020000000000001</v>
      </c>
      <c r="R107" s="152">
        <f>'Adjustment Factors'!D28</f>
        <v>5.077997925</v>
      </c>
      <c r="S107" s="81">
        <f t="shared" si="64"/>
        <v>19.296392115</v>
      </c>
    </row>
    <row r="108" spans="1:19" ht="45.75" customHeight="1">
      <c r="A108" s="197"/>
      <c r="B108" s="199"/>
      <c r="C108" s="51" t="s">
        <v>20</v>
      </c>
      <c r="D108" s="4"/>
      <c r="E108" s="5"/>
      <c r="F108" s="94">
        <v>1</v>
      </c>
      <c r="G108" s="95">
        <v>3</v>
      </c>
      <c r="H108" s="96">
        <v>2</v>
      </c>
      <c r="I108" s="67">
        <f t="shared" si="60"/>
        <v>2</v>
      </c>
      <c r="J108" s="71">
        <f t="shared" si="61"/>
        <v>0.33333333333333331</v>
      </c>
      <c r="K108" s="72">
        <f t="shared" si="62"/>
        <v>0.1111111111111111</v>
      </c>
      <c r="L108" s="63">
        <f>I108*'Input Data'!$B$2</f>
        <v>0.8</v>
      </c>
      <c r="M108" s="63">
        <f>I108*'Input Data'!$B$3</f>
        <v>0.5</v>
      </c>
      <c r="N108" s="64">
        <f>I108*'Input Data'!$B$4</f>
        <v>0.2</v>
      </c>
      <c r="O108" s="65">
        <f>I108*'Input Data'!$B$5</f>
        <v>0.3</v>
      </c>
      <c r="P108" s="152">
        <f>'Adjustment Factors'!$C$28</f>
        <v>1.29</v>
      </c>
      <c r="Q108" s="81">
        <f t="shared" si="63"/>
        <v>4.9020000000000001</v>
      </c>
      <c r="R108" s="152">
        <f>'Adjustment Factors'!D28</f>
        <v>5.077997925</v>
      </c>
      <c r="S108" s="81">
        <f t="shared" si="64"/>
        <v>19.296392115</v>
      </c>
    </row>
    <row r="109" spans="1:19" ht="60" customHeight="1">
      <c r="A109" s="196">
        <v>3</v>
      </c>
      <c r="B109" s="198" t="s">
        <v>81</v>
      </c>
      <c r="C109" s="50" t="s">
        <v>27</v>
      </c>
      <c r="D109" s="105"/>
      <c r="E109" s="5"/>
      <c r="F109" s="94">
        <v>1</v>
      </c>
      <c r="G109" s="95">
        <v>3</v>
      </c>
      <c r="H109" s="96">
        <v>2</v>
      </c>
      <c r="I109" s="67">
        <f t="shared" si="60"/>
        <v>2</v>
      </c>
      <c r="J109" s="71">
        <f t="shared" si="61"/>
        <v>0.33333333333333331</v>
      </c>
      <c r="K109" s="72">
        <f t="shared" si="62"/>
        <v>0.1111111111111111</v>
      </c>
      <c r="L109" s="63">
        <f>I109*'Input Data'!$B$2</f>
        <v>0.8</v>
      </c>
      <c r="M109" s="63">
        <f>I109*'Input Data'!$B$3</f>
        <v>0.5</v>
      </c>
      <c r="N109" s="64">
        <f>I109*'Input Data'!$B$4</f>
        <v>0.2</v>
      </c>
      <c r="O109" s="65">
        <f>I109*'Input Data'!$B$5</f>
        <v>0.3</v>
      </c>
      <c r="P109" s="152">
        <f>'Adjustment Factors'!$C$28</f>
        <v>1.29</v>
      </c>
      <c r="Q109" s="81">
        <f t="shared" si="63"/>
        <v>4.9020000000000001</v>
      </c>
      <c r="R109" s="152">
        <f>'Adjustment Factors'!D28</f>
        <v>5.077997925</v>
      </c>
      <c r="S109" s="81">
        <f t="shared" si="64"/>
        <v>19.296392115</v>
      </c>
    </row>
    <row r="110" spans="1:19" ht="60" customHeight="1">
      <c r="A110" s="197"/>
      <c r="B110" s="199"/>
      <c r="C110" s="51" t="s">
        <v>20</v>
      </c>
      <c r="D110" s="4"/>
      <c r="E110" s="5"/>
      <c r="F110" s="94">
        <v>2</v>
      </c>
      <c r="G110" s="95">
        <v>4</v>
      </c>
      <c r="H110" s="96">
        <v>3</v>
      </c>
      <c r="I110" s="67">
        <f t="shared" si="60"/>
        <v>3</v>
      </c>
      <c r="J110" s="71">
        <f t="shared" si="61"/>
        <v>0.33333333333333331</v>
      </c>
      <c r="K110" s="72">
        <f t="shared" si="62"/>
        <v>0.1111111111111111</v>
      </c>
      <c r="L110" s="63">
        <f>I110*'Input Data'!$B$2</f>
        <v>1.2000000000000002</v>
      </c>
      <c r="M110" s="63">
        <f>I110*'Input Data'!$B$3</f>
        <v>0.75</v>
      </c>
      <c r="N110" s="64">
        <f>I110*'Input Data'!$B$4</f>
        <v>0.30000000000000004</v>
      </c>
      <c r="O110" s="65">
        <f>I110*'Input Data'!$B$5</f>
        <v>0.44999999999999996</v>
      </c>
      <c r="P110" s="152">
        <f>'Adjustment Factors'!$C$28</f>
        <v>1.29</v>
      </c>
      <c r="Q110" s="81">
        <f t="shared" si="63"/>
        <v>7.3530000000000006</v>
      </c>
      <c r="R110" s="152">
        <f>'Adjustment Factors'!D28</f>
        <v>5.077997925</v>
      </c>
      <c r="S110" s="81">
        <f t="shared" si="64"/>
        <v>28.944588172500001</v>
      </c>
    </row>
    <row r="111" spans="1:19" ht="69" customHeight="1">
      <c r="A111" s="196">
        <v>4</v>
      </c>
      <c r="B111" s="198" t="s">
        <v>82</v>
      </c>
      <c r="C111" s="50" t="s">
        <v>27</v>
      </c>
      <c r="D111" s="104"/>
      <c r="E111" s="5"/>
      <c r="F111" s="94">
        <v>1</v>
      </c>
      <c r="G111" s="95">
        <v>3</v>
      </c>
      <c r="H111" s="96">
        <v>2</v>
      </c>
      <c r="I111" s="67">
        <f t="shared" si="60"/>
        <v>2</v>
      </c>
      <c r="J111" s="71">
        <f t="shared" si="61"/>
        <v>0.33333333333333331</v>
      </c>
      <c r="K111" s="72">
        <f t="shared" si="62"/>
        <v>0.1111111111111111</v>
      </c>
      <c r="L111" s="63">
        <f>I111*'Input Data'!$B$2</f>
        <v>0.8</v>
      </c>
      <c r="M111" s="63">
        <f>I111*'Input Data'!$B$3</f>
        <v>0.5</v>
      </c>
      <c r="N111" s="64">
        <f>I111*'Input Data'!$B$4</f>
        <v>0.2</v>
      </c>
      <c r="O111" s="65">
        <f>I111*'Input Data'!$B$5</f>
        <v>0.3</v>
      </c>
      <c r="P111" s="152">
        <f>'Adjustment Factors'!$C$28</f>
        <v>1.29</v>
      </c>
      <c r="Q111" s="81">
        <f t="shared" si="63"/>
        <v>4.9020000000000001</v>
      </c>
      <c r="R111" s="152">
        <f>'Adjustment Factors'!D28</f>
        <v>5.077997925</v>
      </c>
      <c r="S111" s="81">
        <f t="shared" si="64"/>
        <v>19.296392115</v>
      </c>
    </row>
    <row r="112" spans="1:19" ht="69" customHeight="1">
      <c r="A112" s="197"/>
      <c r="B112" s="199"/>
      <c r="C112" s="51" t="s">
        <v>20</v>
      </c>
      <c r="D112" s="4"/>
      <c r="E112" s="5"/>
      <c r="F112" s="94">
        <v>3</v>
      </c>
      <c r="G112" s="95">
        <v>5</v>
      </c>
      <c r="H112" s="96">
        <v>4</v>
      </c>
      <c r="I112" s="67">
        <f t="shared" si="60"/>
        <v>4</v>
      </c>
      <c r="J112" s="71">
        <f t="shared" si="61"/>
        <v>0.33333333333333331</v>
      </c>
      <c r="K112" s="72">
        <f t="shared" si="62"/>
        <v>0.1111111111111111</v>
      </c>
      <c r="L112" s="63">
        <f>I112*'Input Data'!$B$2</f>
        <v>1.6</v>
      </c>
      <c r="M112" s="63">
        <f>I112*'Input Data'!$B$3</f>
        <v>1</v>
      </c>
      <c r="N112" s="64">
        <f>I112*'Input Data'!$B$4</f>
        <v>0.4</v>
      </c>
      <c r="O112" s="65">
        <f>I112*'Input Data'!$B$5</f>
        <v>0.6</v>
      </c>
      <c r="P112" s="152">
        <f>'Adjustment Factors'!$C$28</f>
        <v>1.29</v>
      </c>
      <c r="Q112" s="81">
        <f t="shared" si="63"/>
        <v>9.8040000000000003</v>
      </c>
      <c r="R112" s="152">
        <f>'Adjustment Factors'!D28</f>
        <v>5.077997925</v>
      </c>
      <c r="S112" s="81">
        <f t="shared" si="64"/>
        <v>38.592784229999999</v>
      </c>
    </row>
    <row r="113" spans="1:19" ht="26.25" customHeight="1">
      <c r="A113" s="196">
        <v>5</v>
      </c>
      <c r="B113" s="198" t="s">
        <v>83</v>
      </c>
      <c r="C113" s="50" t="s">
        <v>27</v>
      </c>
      <c r="D113" s="104"/>
      <c r="E113" s="5"/>
      <c r="F113" s="94">
        <v>0.5</v>
      </c>
      <c r="G113" s="95">
        <v>2</v>
      </c>
      <c r="H113" s="96">
        <v>1</v>
      </c>
      <c r="I113" s="67">
        <f t="shared" si="60"/>
        <v>1.0833333333333333</v>
      </c>
      <c r="J113" s="71">
        <f t="shared" si="61"/>
        <v>0.25</v>
      </c>
      <c r="K113" s="72">
        <f t="shared" si="62"/>
        <v>6.25E-2</v>
      </c>
      <c r="L113" s="63">
        <f>I113*'Input Data'!$B$2</f>
        <v>0.43333333333333335</v>
      </c>
      <c r="M113" s="63">
        <f>I113*'Input Data'!$B$3</f>
        <v>0.27083333333333331</v>
      </c>
      <c r="N113" s="64">
        <f>I113*'Input Data'!$B$4</f>
        <v>0.10833333333333334</v>
      </c>
      <c r="O113" s="65">
        <f>I113*'Input Data'!$B$5</f>
        <v>0.16249999999999998</v>
      </c>
      <c r="P113" s="152">
        <f>'Adjustment Factors'!$C$28</f>
        <v>1.29</v>
      </c>
      <c r="Q113" s="81">
        <f t="shared" si="63"/>
        <v>2.6552499999999997</v>
      </c>
      <c r="R113" s="152">
        <f>'Adjustment Factors'!D28</f>
        <v>5.077997925</v>
      </c>
      <c r="S113" s="81">
        <f t="shared" si="64"/>
        <v>10.452212395624999</v>
      </c>
    </row>
    <row r="114" spans="1:19" ht="26.25" customHeight="1">
      <c r="A114" s="197"/>
      <c r="B114" s="199"/>
      <c r="C114" s="51" t="s">
        <v>20</v>
      </c>
      <c r="D114" s="4"/>
      <c r="E114" s="5"/>
      <c r="F114" s="94">
        <v>1</v>
      </c>
      <c r="G114" s="95">
        <v>3</v>
      </c>
      <c r="H114" s="96">
        <v>2</v>
      </c>
      <c r="I114" s="67">
        <f t="shared" si="60"/>
        <v>2</v>
      </c>
      <c r="J114" s="71">
        <f t="shared" si="61"/>
        <v>0.33333333333333331</v>
      </c>
      <c r="K114" s="72">
        <f t="shared" si="62"/>
        <v>0.1111111111111111</v>
      </c>
      <c r="L114" s="63">
        <f>I114*'Input Data'!$B$2</f>
        <v>0.8</v>
      </c>
      <c r="M114" s="63">
        <f>I114*'Input Data'!$B$3</f>
        <v>0.5</v>
      </c>
      <c r="N114" s="64">
        <f>I114*'Input Data'!$B$4</f>
        <v>0.2</v>
      </c>
      <c r="O114" s="65">
        <f>I114*'Input Data'!$B$5</f>
        <v>0.3</v>
      </c>
      <c r="P114" s="152">
        <f>'Adjustment Factors'!$C$28</f>
        <v>1.29</v>
      </c>
      <c r="Q114" s="81">
        <f t="shared" si="63"/>
        <v>4.9020000000000001</v>
      </c>
      <c r="R114" s="152">
        <f>'Adjustment Factors'!D28</f>
        <v>5.077997925</v>
      </c>
      <c r="S114" s="81">
        <f t="shared" si="64"/>
        <v>19.296392115</v>
      </c>
    </row>
    <row r="115" spans="1:19" ht="39" customHeight="1">
      <c r="A115" s="196">
        <v>6</v>
      </c>
      <c r="B115" s="198" t="s">
        <v>84</v>
      </c>
      <c r="C115" s="50" t="s">
        <v>27</v>
      </c>
      <c r="D115" s="104"/>
      <c r="E115" s="5"/>
      <c r="F115" s="94">
        <v>0.5</v>
      </c>
      <c r="G115" s="95">
        <v>2</v>
      </c>
      <c r="H115" s="96">
        <v>1</v>
      </c>
      <c r="I115" s="67">
        <f t="shared" si="60"/>
        <v>1.0833333333333333</v>
      </c>
      <c r="J115" s="71">
        <f t="shared" si="61"/>
        <v>0.25</v>
      </c>
      <c r="K115" s="72">
        <f t="shared" si="62"/>
        <v>6.25E-2</v>
      </c>
      <c r="L115" s="63">
        <f>I115*'Input Data'!$B$2</f>
        <v>0.43333333333333335</v>
      </c>
      <c r="M115" s="63">
        <f>I115*'Input Data'!$B$3</f>
        <v>0.27083333333333331</v>
      </c>
      <c r="N115" s="64">
        <f>I115*'Input Data'!$B$4</f>
        <v>0.10833333333333334</v>
      </c>
      <c r="O115" s="65">
        <f>I115*'Input Data'!$B$5</f>
        <v>0.16249999999999998</v>
      </c>
      <c r="P115" s="152">
        <f>'Adjustment Factors'!$C$28</f>
        <v>1.29</v>
      </c>
      <c r="Q115" s="81">
        <f t="shared" si="63"/>
        <v>2.6552499999999997</v>
      </c>
      <c r="R115" s="152">
        <f>'Adjustment Factors'!D28</f>
        <v>5.077997925</v>
      </c>
      <c r="S115" s="81">
        <f t="shared" si="64"/>
        <v>10.452212395624999</v>
      </c>
    </row>
    <row r="116" spans="1:19" ht="39" customHeight="1">
      <c r="A116" s="197"/>
      <c r="B116" s="199"/>
      <c r="C116" s="51" t="s">
        <v>20</v>
      </c>
      <c r="D116" s="4"/>
      <c r="E116" s="5"/>
      <c r="F116" s="94">
        <v>1</v>
      </c>
      <c r="G116" s="95">
        <v>3</v>
      </c>
      <c r="H116" s="96">
        <v>2</v>
      </c>
      <c r="I116" s="67">
        <f t="shared" si="60"/>
        <v>2</v>
      </c>
      <c r="J116" s="71">
        <f t="shared" si="61"/>
        <v>0.33333333333333331</v>
      </c>
      <c r="K116" s="72">
        <f t="shared" si="62"/>
        <v>0.1111111111111111</v>
      </c>
      <c r="L116" s="63">
        <f>I116*'Input Data'!$B$2</f>
        <v>0.8</v>
      </c>
      <c r="M116" s="63">
        <f>I116*'Input Data'!$B$3</f>
        <v>0.5</v>
      </c>
      <c r="N116" s="64">
        <f>I116*'Input Data'!$B$4</f>
        <v>0.2</v>
      </c>
      <c r="O116" s="65">
        <f>I116*'Input Data'!$B$5</f>
        <v>0.3</v>
      </c>
      <c r="P116" s="152">
        <f>'Adjustment Factors'!$C$28</f>
        <v>1.29</v>
      </c>
      <c r="Q116" s="81">
        <f t="shared" si="63"/>
        <v>4.9020000000000001</v>
      </c>
      <c r="R116" s="152">
        <f>'Adjustment Factors'!D28</f>
        <v>5.077997925</v>
      </c>
      <c r="S116" s="81">
        <f t="shared" si="64"/>
        <v>19.296392115</v>
      </c>
    </row>
    <row r="117" spans="1:19" ht="32.25" customHeight="1">
      <c r="A117" s="196">
        <v>7</v>
      </c>
      <c r="B117" s="198" t="s">
        <v>85</v>
      </c>
      <c r="C117" s="50" t="s">
        <v>27</v>
      </c>
      <c r="D117" s="104"/>
      <c r="E117" s="5"/>
      <c r="F117" s="94">
        <v>0.5</v>
      </c>
      <c r="G117" s="95">
        <v>2</v>
      </c>
      <c r="H117" s="96">
        <v>1</v>
      </c>
      <c r="I117" s="67">
        <f t="shared" si="60"/>
        <v>1.0833333333333333</v>
      </c>
      <c r="J117" s="71">
        <f t="shared" si="61"/>
        <v>0.25</v>
      </c>
      <c r="K117" s="72">
        <f t="shared" si="62"/>
        <v>6.25E-2</v>
      </c>
      <c r="L117" s="63">
        <f>I117*'Input Data'!$B$2</f>
        <v>0.43333333333333335</v>
      </c>
      <c r="M117" s="63">
        <f>I117*'Input Data'!$B$3</f>
        <v>0.27083333333333331</v>
      </c>
      <c r="N117" s="64">
        <f>I117*'Input Data'!$B$4</f>
        <v>0.10833333333333334</v>
      </c>
      <c r="O117" s="65">
        <f>I117*'Input Data'!$B$5</f>
        <v>0.16249999999999998</v>
      </c>
      <c r="P117" s="152">
        <f>'Adjustment Factors'!$C$28</f>
        <v>1.29</v>
      </c>
      <c r="Q117" s="81">
        <f t="shared" si="63"/>
        <v>2.6552499999999997</v>
      </c>
      <c r="R117" s="152">
        <f>'Adjustment Factors'!D28</f>
        <v>5.077997925</v>
      </c>
      <c r="S117" s="81">
        <f t="shared" si="64"/>
        <v>10.452212395624999</v>
      </c>
    </row>
    <row r="118" spans="1:19" ht="32.25" customHeight="1">
      <c r="A118" s="197"/>
      <c r="B118" s="199"/>
      <c r="C118" s="51" t="s">
        <v>20</v>
      </c>
      <c r="D118" s="4"/>
      <c r="E118" s="5"/>
      <c r="F118" s="94">
        <v>1</v>
      </c>
      <c r="G118" s="95">
        <v>3</v>
      </c>
      <c r="H118" s="96">
        <v>2</v>
      </c>
      <c r="I118" s="67">
        <f t="shared" si="60"/>
        <v>2</v>
      </c>
      <c r="J118" s="71">
        <f t="shared" si="61"/>
        <v>0.33333333333333331</v>
      </c>
      <c r="K118" s="72">
        <f t="shared" si="62"/>
        <v>0.1111111111111111</v>
      </c>
      <c r="L118" s="63">
        <f>I118*'Input Data'!$B$2</f>
        <v>0.8</v>
      </c>
      <c r="M118" s="63">
        <f>I118*'Input Data'!$B$3</f>
        <v>0.5</v>
      </c>
      <c r="N118" s="64">
        <f>I118*'Input Data'!$B$4</f>
        <v>0.2</v>
      </c>
      <c r="O118" s="65">
        <f>I118*'Input Data'!$B$5</f>
        <v>0.3</v>
      </c>
      <c r="P118" s="152">
        <f>'Adjustment Factors'!$C$28</f>
        <v>1.29</v>
      </c>
      <c r="Q118" s="81">
        <f t="shared" si="63"/>
        <v>4.9020000000000001</v>
      </c>
      <c r="R118" s="152">
        <f>'Adjustment Factors'!D28</f>
        <v>5.077997925</v>
      </c>
      <c r="S118" s="81">
        <f t="shared" si="64"/>
        <v>19.296392115</v>
      </c>
    </row>
    <row r="119" spans="1:19" ht="15.75">
      <c r="A119" s="40"/>
      <c r="B119" s="183"/>
      <c r="C119" s="184"/>
      <c r="D119" s="37"/>
      <c r="E119" s="12"/>
      <c r="F119" s="17"/>
      <c r="G119" s="18"/>
      <c r="H119" s="19"/>
      <c r="I119" s="84"/>
      <c r="J119" s="85"/>
      <c r="K119" s="86"/>
      <c r="L119" s="87"/>
      <c r="M119" s="87"/>
      <c r="N119" s="88"/>
      <c r="O119" s="89"/>
      <c r="P119" s="90"/>
      <c r="Q119" s="91"/>
      <c r="S119" s="185"/>
    </row>
    <row r="120" spans="1:19" s="82" customFormat="1" ht="15.95" customHeight="1">
      <c r="A120" s="48">
        <v>8</v>
      </c>
      <c r="B120" s="217" t="s">
        <v>86</v>
      </c>
      <c r="C120" s="218"/>
      <c r="D120" s="218"/>
      <c r="E120" s="218"/>
      <c r="F120" s="218"/>
      <c r="G120" s="218"/>
      <c r="H120" s="218"/>
      <c r="I120" s="218"/>
      <c r="J120" s="218"/>
      <c r="K120" s="218"/>
      <c r="L120" s="218"/>
      <c r="M120" s="218"/>
      <c r="N120" s="218"/>
      <c r="O120" s="218"/>
      <c r="P120" s="218"/>
      <c r="Q120" s="218"/>
      <c r="R120" s="218"/>
      <c r="S120" s="219"/>
    </row>
    <row r="121" spans="1:19" ht="77.25" customHeight="1">
      <c r="A121" s="196">
        <v>1</v>
      </c>
      <c r="B121" s="198" t="s">
        <v>87</v>
      </c>
      <c r="C121" s="50" t="s">
        <v>27</v>
      </c>
      <c r="D121" s="223" t="s">
        <v>88</v>
      </c>
      <c r="E121" s="11"/>
      <c r="F121" s="94">
        <v>1</v>
      </c>
      <c r="G121" s="95">
        <v>3</v>
      </c>
      <c r="H121" s="96">
        <v>2</v>
      </c>
      <c r="I121" s="67">
        <f t="shared" ref="I121:I136" si="65">(F121+G121+4*H121)/6</f>
        <v>2</v>
      </c>
      <c r="J121" s="71">
        <f t="shared" ref="J121:J136" si="66">(G121-F121)/6</f>
        <v>0.33333333333333331</v>
      </c>
      <c r="K121" s="72">
        <f t="shared" ref="K121:K136" si="67">J121^2</f>
        <v>0.1111111111111111</v>
      </c>
      <c r="L121" s="63">
        <f>I121*'Input Data'!$B$2</f>
        <v>0.8</v>
      </c>
      <c r="M121" s="63">
        <f>I121*'Input Data'!$B$3</f>
        <v>0.5</v>
      </c>
      <c r="N121" s="64">
        <f>I121*'Input Data'!$B$4</f>
        <v>0.2</v>
      </c>
      <c r="O121" s="65">
        <f>I121*'Input Data'!$B$5</f>
        <v>0.3</v>
      </c>
      <c r="P121" s="152">
        <f>'Adjustment Factors'!$C$28</f>
        <v>1.29</v>
      </c>
      <c r="Q121" s="81">
        <f t="shared" ref="Q121:Q136" si="68">(I121+L121+M121+N121+O121)*P121</f>
        <v>4.9020000000000001</v>
      </c>
      <c r="R121" s="152">
        <f>'Adjustment Factors'!D28</f>
        <v>5.077997925</v>
      </c>
      <c r="S121" s="81">
        <f t="shared" ref="S121:S136" si="69">(I121+L121+M121+N121+O121)*R121</f>
        <v>19.296392115</v>
      </c>
    </row>
    <row r="122" spans="1:19" ht="77.25" customHeight="1">
      <c r="A122" s="197"/>
      <c r="B122" s="199"/>
      <c r="C122" s="51" t="s">
        <v>20</v>
      </c>
      <c r="D122" s="224"/>
      <c r="E122" s="11"/>
      <c r="F122" s="94">
        <v>1</v>
      </c>
      <c r="G122" s="95">
        <v>3</v>
      </c>
      <c r="H122" s="96">
        <v>2</v>
      </c>
      <c r="I122" s="67">
        <f t="shared" si="65"/>
        <v>2</v>
      </c>
      <c r="J122" s="71">
        <f t="shared" si="66"/>
        <v>0.33333333333333331</v>
      </c>
      <c r="K122" s="72">
        <f t="shared" si="67"/>
        <v>0.1111111111111111</v>
      </c>
      <c r="L122" s="63">
        <f>I122*'Input Data'!$B$2</f>
        <v>0.8</v>
      </c>
      <c r="M122" s="63">
        <f>I122*'Input Data'!$B$3</f>
        <v>0.5</v>
      </c>
      <c r="N122" s="64">
        <f>I122*'Input Data'!$B$4</f>
        <v>0.2</v>
      </c>
      <c r="O122" s="65">
        <f>I122*'Input Data'!$B$5</f>
        <v>0.3</v>
      </c>
      <c r="P122" s="152">
        <f>'Adjustment Factors'!$C$28</f>
        <v>1.29</v>
      </c>
      <c r="Q122" s="81">
        <f t="shared" si="68"/>
        <v>4.9020000000000001</v>
      </c>
      <c r="R122" s="152">
        <f>'Adjustment Factors'!D28</f>
        <v>5.077997925</v>
      </c>
      <c r="S122" s="81">
        <f t="shared" si="69"/>
        <v>19.296392115</v>
      </c>
    </row>
    <row r="123" spans="1:19" ht="40.5" customHeight="1">
      <c r="A123" s="196">
        <v>2</v>
      </c>
      <c r="B123" s="198" t="s">
        <v>89</v>
      </c>
      <c r="C123" s="50" t="s">
        <v>27</v>
      </c>
      <c r="D123" s="224"/>
      <c r="E123" s="11"/>
      <c r="F123" s="94">
        <v>1</v>
      </c>
      <c r="G123" s="95">
        <v>3</v>
      </c>
      <c r="H123" s="96">
        <v>2</v>
      </c>
      <c r="I123" s="67">
        <f t="shared" si="65"/>
        <v>2</v>
      </c>
      <c r="J123" s="71">
        <f t="shared" si="66"/>
        <v>0.33333333333333331</v>
      </c>
      <c r="K123" s="72">
        <f t="shared" si="67"/>
        <v>0.1111111111111111</v>
      </c>
      <c r="L123" s="63">
        <f>I123*'Input Data'!$B$2</f>
        <v>0.8</v>
      </c>
      <c r="M123" s="63">
        <f>I123*'Input Data'!$B$3</f>
        <v>0.5</v>
      </c>
      <c r="N123" s="64">
        <f>I123*'Input Data'!$B$4</f>
        <v>0.2</v>
      </c>
      <c r="O123" s="65">
        <f>I123*'Input Data'!$B$5</f>
        <v>0.3</v>
      </c>
      <c r="P123" s="152">
        <f>'Adjustment Factors'!$C$28</f>
        <v>1.29</v>
      </c>
      <c r="Q123" s="81">
        <f t="shared" si="68"/>
        <v>4.9020000000000001</v>
      </c>
      <c r="R123" s="152">
        <f>'Adjustment Factors'!D28</f>
        <v>5.077997925</v>
      </c>
      <c r="S123" s="81">
        <f t="shared" si="69"/>
        <v>19.296392115</v>
      </c>
    </row>
    <row r="124" spans="1:19" ht="40.5" customHeight="1">
      <c r="A124" s="197"/>
      <c r="B124" s="199"/>
      <c r="C124" s="51" t="s">
        <v>20</v>
      </c>
      <c r="D124" s="224"/>
      <c r="E124" s="5"/>
      <c r="F124" s="94">
        <v>0.5</v>
      </c>
      <c r="G124" s="95">
        <v>2</v>
      </c>
      <c r="H124" s="96">
        <v>1</v>
      </c>
      <c r="I124" s="67">
        <f t="shared" si="65"/>
        <v>1.0833333333333333</v>
      </c>
      <c r="J124" s="71">
        <f t="shared" si="66"/>
        <v>0.25</v>
      </c>
      <c r="K124" s="72">
        <f t="shared" si="67"/>
        <v>6.25E-2</v>
      </c>
      <c r="L124" s="63">
        <f>I124*'Input Data'!$B$2</f>
        <v>0.43333333333333335</v>
      </c>
      <c r="M124" s="63">
        <f>I124*'Input Data'!$B$3</f>
        <v>0.27083333333333331</v>
      </c>
      <c r="N124" s="64">
        <f>I124*'Input Data'!$B$4</f>
        <v>0.10833333333333334</v>
      </c>
      <c r="O124" s="65">
        <f>I124*'Input Data'!$B$5</f>
        <v>0.16249999999999998</v>
      </c>
      <c r="P124" s="152">
        <f>'Adjustment Factors'!$C$28</f>
        <v>1.29</v>
      </c>
      <c r="Q124" s="81">
        <f t="shared" si="68"/>
        <v>2.6552499999999997</v>
      </c>
      <c r="R124" s="152">
        <f>'Adjustment Factors'!D28</f>
        <v>5.077997925</v>
      </c>
      <c r="S124" s="81">
        <f t="shared" si="69"/>
        <v>10.452212395624999</v>
      </c>
    </row>
    <row r="125" spans="1:19" ht="38.25" customHeight="1">
      <c r="A125" s="196">
        <v>3</v>
      </c>
      <c r="B125" s="198" t="s">
        <v>90</v>
      </c>
      <c r="C125" s="50" t="s">
        <v>27</v>
      </c>
      <c r="D125" s="224"/>
      <c r="E125" s="5"/>
      <c r="F125" s="94">
        <v>1</v>
      </c>
      <c r="G125" s="95">
        <v>3</v>
      </c>
      <c r="H125" s="96">
        <v>2</v>
      </c>
      <c r="I125" s="67">
        <f t="shared" si="65"/>
        <v>2</v>
      </c>
      <c r="J125" s="71">
        <f t="shared" si="66"/>
        <v>0.33333333333333331</v>
      </c>
      <c r="K125" s="72">
        <f t="shared" si="67"/>
        <v>0.1111111111111111</v>
      </c>
      <c r="L125" s="63">
        <f>I125*'Input Data'!$B$2</f>
        <v>0.8</v>
      </c>
      <c r="M125" s="63">
        <f>I125*'Input Data'!$B$3</f>
        <v>0.5</v>
      </c>
      <c r="N125" s="64">
        <f>I125*'Input Data'!$B$4</f>
        <v>0.2</v>
      </c>
      <c r="O125" s="65">
        <f>I125*'Input Data'!$B$5</f>
        <v>0.3</v>
      </c>
      <c r="P125" s="152">
        <f>'Adjustment Factors'!$C$28</f>
        <v>1.29</v>
      </c>
      <c r="Q125" s="81">
        <f t="shared" si="68"/>
        <v>4.9020000000000001</v>
      </c>
      <c r="R125" s="152">
        <f>'Adjustment Factors'!D28</f>
        <v>5.077997925</v>
      </c>
      <c r="S125" s="81">
        <f t="shared" si="69"/>
        <v>19.296392115</v>
      </c>
    </row>
    <row r="126" spans="1:19" ht="38.25" customHeight="1">
      <c r="A126" s="197"/>
      <c r="B126" s="199"/>
      <c r="C126" s="51" t="s">
        <v>20</v>
      </c>
      <c r="D126" s="225"/>
      <c r="E126" s="5"/>
      <c r="F126" s="94">
        <v>0.5</v>
      </c>
      <c r="G126" s="95">
        <v>2</v>
      </c>
      <c r="H126" s="96">
        <v>1</v>
      </c>
      <c r="I126" s="67">
        <f t="shared" si="65"/>
        <v>1.0833333333333333</v>
      </c>
      <c r="J126" s="71">
        <f t="shared" si="66"/>
        <v>0.25</v>
      </c>
      <c r="K126" s="72">
        <f t="shared" si="67"/>
        <v>6.25E-2</v>
      </c>
      <c r="L126" s="63">
        <f>I126*'Input Data'!$B$2</f>
        <v>0.43333333333333335</v>
      </c>
      <c r="M126" s="63">
        <f>I126*'Input Data'!$B$3</f>
        <v>0.27083333333333331</v>
      </c>
      <c r="N126" s="64">
        <f>I126*'Input Data'!$B$4</f>
        <v>0.10833333333333334</v>
      </c>
      <c r="O126" s="65">
        <f>I126*'Input Data'!$B$5</f>
        <v>0.16249999999999998</v>
      </c>
      <c r="P126" s="152">
        <f>'Adjustment Factors'!$C$28</f>
        <v>1.29</v>
      </c>
      <c r="Q126" s="81">
        <f t="shared" si="68"/>
        <v>2.6552499999999997</v>
      </c>
      <c r="R126" s="152">
        <f>'Adjustment Factors'!D28</f>
        <v>5.077997925</v>
      </c>
      <c r="S126" s="81">
        <f t="shared" si="69"/>
        <v>10.452212395624999</v>
      </c>
    </row>
    <row r="127" spans="1:19" ht="41.25" customHeight="1">
      <c r="A127" s="196">
        <v>4</v>
      </c>
      <c r="B127" s="198" t="s">
        <v>91</v>
      </c>
      <c r="C127" s="50" t="s">
        <v>27</v>
      </c>
      <c r="D127" s="104"/>
      <c r="E127" s="5"/>
      <c r="F127" s="94">
        <v>0</v>
      </c>
      <c r="G127" s="95">
        <v>0</v>
      </c>
      <c r="H127" s="96">
        <v>0</v>
      </c>
      <c r="I127" s="67">
        <f t="shared" si="65"/>
        <v>0</v>
      </c>
      <c r="J127" s="71">
        <f t="shared" si="66"/>
        <v>0</v>
      </c>
      <c r="K127" s="72">
        <f t="shared" si="67"/>
        <v>0</v>
      </c>
      <c r="L127" s="63">
        <f>I127*'Input Data'!$B$2</f>
        <v>0</v>
      </c>
      <c r="M127" s="63">
        <f>I127*'Input Data'!$B$3</f>
        <v>0</v>
      </c>
      <c r="N127" s="64">
        <f>I127*'Input Data'!$B$4</f>
        <v>0</v>
      </c>
      <c r="O127" s="65">
        <f>I127*'Input Data'!$B$5</f>
        <v>0</v>
      </c>
      <c r="P127" s="152">
        <f>'Adjustment Factors'!$C$28</f>
        <v>1.29</v>
      </c>
      <c r="Q127" s="81">
        <f t="shared" si="68"/>
        <v>0</v>
      </c>
      <c r="R127" s="152">
        <f>'Adjustment Factors'!D28</f>
        <v>5.077997925</v>
      </c>
      <c r="S127" s="81">
        <f t="shared" si="69"/>
        <v>0</v>
      </c>
    </row>
    <row r="128" spans="1:19" ht="41.25" customHeight="1">
      <c r="A128" s="197"/>
      <c r="B128" s="199"/>
      <c r="C128" s="51" t="s">
        <v>20</v>
      </c>
      <c r="D128" s="4"/>
      <c r="E128" s="5"/>
      <c r="F128" s="94">
        <v>0.5</v>
      </c>
      <c r="G128" s="95">
        <v>2</v>
      </c>
      <c r="H128" s="96">
        <v>1</v>
      </c>
      <c r="I128" s="67">
        <f t="shared" si="65"/>
        <v>1.0833333333333333</v>
      </c>
      <c r="J128" s="71">
        <f t="shared" si="66"/>
        <v>0.25</v>
      </c>
      <c r="K128" s="72">
        <f t="shared" si="67"/>
        <v>6.25E-2</v>
      </c>
      <c r="L128" s="63">
        <f>I128*'Input Data'!$B$2</f>
        <v>0.43333333333333335</v>
      </c>
      <c r="M128" s="63">
        <f>I128*'Input Data'!$B$3</f>
        <v>0.27083333333333331</v>
      </c>
      <c r="N128" s="64">
        <f>I128*'Input Data'!$B$4</f>
        <v>0.10833333333333334</v>
      </c>
      <c r="O128" s="65">
        <f>I128*'Input Data'!$B$5</f>
        <v>0.16249999999999998</v>
      </c>
      <c r="P128" s="152">
        <f>'Adjustment Factors'!$C$28</f>
        <v>1.29</v>
      </c>
      <c r="Q128" s="81">
        <f t="shared" si="68"/>
        <v>2.6552499999999997</v>
      </c>
      <c r="R128" s="152">
        <f>'Adjustment Factors'!D28</f>
        <v>5.077997925</v>
      </c>
      <c r="S128" s="81">
        <f t="shared" si="69"/>
        <v>10.452212395624999</v>
      </c>
    </row>
    <row r="129" spans="1:19" ht="36.75" customHeight="1">
      <c r="A129" s="196">
        <v>5</v>
      </c>
      <c r="B129" s="198" t="s">
        <v>92</v>
      </c>
      <c r="C129" s="50" t="s">
        <v>27</v>
      </c>
      <c r="D129" s="4"/>
      <c r="E129" s="5"/>
      <c r="F129" s="94">
        <v>0</v>
      </c>
      <c r="G129" s="95">
        <v>0</v>
      </c>
      <c r="H129" s="96">
        <v>0</v>
      </c>
      <c r="I129" s="67">
        <f t="shared" si="65"/>
        <v>0</v>
      </c>
      <c r="J129" s="71">
        <f t="shared" si="66"/>
        <v>0</v>
      </c>
      <c r="K129" s="72">
        <f t="shared" si="67"/>
        <v>0</v>
      </c>
      <c r="L129" s="63">
        <f>I129*'Input Data'!$B$2</f>
        <v>0</v>
      </c>
      <c r="M129" s="63">
        <f>I129*'Input Data'!$B$3</f>
        <v>0</v>
      </c>
      <c r="N129" s="64">
        <f>I129*'Input Data'!$B$4</f>
        <v>0</v>
      </c>
      <c r="O129" s="65">
        <f>I129*'Input Data'!$B$5</f>
        <v>0</v>
      </c>
      <c r="P129" s="152">
        <f>'Adjustment Factors'!$C$28</f>
        <v>1.29</v>
      </c>
      <c r="Q129" s="81">
        <f t="shared" si="68"/>
        <v>0</v>
      </c>
      <c r="R129" s="152">
        <f>'Adjustment Factors'!D28</f>
        <v>5.077997925</v>
      </c>
      <c r="S129" s="81">
        <f t="shared" si="69"/>
        <v>0</v>
      </c>
    </row>
    <row r="130" spans="1:19" ht="36.75" customHeight="1">
      <c r="A130" s="197"/>
      <c r="B130" s="199"/>
      <c r="C130" s="51" t="s">
        <v>20</v>
      </c>
      <c r="D130" s="4"/>
      <c r="E130" s="5"/>
      <c r="F130" s="94">
        <v>0.5</v>
      </c>
      <c r="G130" s="95">
        <v>2</v>
      </c>
      <c r="H130" s="96">
        <v>1</v>
      </c>
      <c r="I130" s="67">
        <f t="shared" si="65"/>
        <v>1.0833333333333333</v>
      </c>
      <c r="J130" s="71">
        <f t="shared" si="66"/>
        <v>0.25</v>
      </c>
      <c r="K130" s="72">
        <f t="shared" si="67"/>
        <v>6.25E-2</v>
      </c>
      <c r="L130" s="63">
        <f>I130*'Input Data'!$B$2</f>
        <v>0.43333333333333335</v>
      </c>
      <c r="M130" s="63">
        <f>I130*'Input Data'!$B$3</f>
        <v>0.27083333333333331</v>
      </c>
      <c r="N130" s="64">
        <f>I130*'Input Data'!$B$4</f>
        <v>0.10833333333333334</v>
      </c>
      <c r="O130" s="65">
        <f>I130*'Input Data'!$B$5</f>
        <v>0.16249999999999998</v>
      </c>
      <c r="P130" s="152">
        <f>'Adjustment Factors'!$C$28</f>
        <v>1.29</v>
      </c>
      <c r="Q130" s="81">
        <f t="shared" si="68"/>
        <v>2.6552499999999997</v>
      </c>
      <c r="R130" s="152">
        <f>'Adjustment Factors'!D28</f>
        <v>5.077997925</v>
      </c>
      <c r="S130" s="81">
        <f t="shared" si="69"/>
        <v>10.452212395624999</v>
      </c>
    </row>
    <row r="131" spans="1:19" ht="63.75" customHeight="1">
      <c r="A131" s="196">
        <v>6</v>
      </c>
      <c r="B131" s="198" t="s">
        <v>93</v>
      </c>
      <c r="C131" s="50" t="s">
        <v>27</v>
      </c>
      <c r="D131" s="104"/>
      <c r="E131" s="5"/>
      <c r="F131" s="94">
        <v>2</v>
      </c>
      <c r="G131" s="95">
        <v>4</v>
      </c>
      <c r="H131" s="96">
        <v>3</v>
      </c>
      <c r="I131" s="67">
        <f t="shared" si="65"/>
        <v>3</v>
      </c>
      <c r="J131" s="71">
        <f t="shared" si="66"/>
        <v>0.33333333333333331</v>
      </c>
      <c r="K131" s="72">
        <f t="shared" si="67"/>
        <v>0.1111111111111111</v>
      </c>
      <c r="L131" s="63">
        <f>I131*'Input Data'!$B$2</f>
        <v>1.2000000000000002</v>
      </c>
      <c r="M131" s="63">
        <f>I131*'Input Data'!$B$3</f>
        <v>0.75</v>
      </c>
      <c r="N131" s="64">
        <f>I131*'Input Data'!$B$4</f>
        <v>0.30000000000000004</v>
      </c>
      <c r="O131" s="65">
        <f>I131*'Input Data'!$B$5</f>
        <v>0.44999999999999996</v>
      </c>
      <c r="P131" s="152">
        <f>'Adjustment Factors'!$C$28</f>
        <v>1.29</v>
      </c>
      <c r="Q131" s="81">
        <f t="shared" si="68"/>
        <v>7.3530000000000006</v>
      </c>
      <c r="R131" s="152">
        <f>'Adjustment Factors'!D28</f>
        <v>5.077997925</v>
      </c>
      <c r="S131" s="81">
        <f t="shared" si="69"/>
        <v>28.944588172500001</v>
      </c>
    </row>
    <row r="132" spans="1:19" ht="63.75" customHeight="1">
      <c r="A132" s="197"/>
      <c r="B132" s="199"/>
      <c r="C132" s="51" t="s">
        <v>20</v>
      </c>
      <c r="D132" s="4"/>
      <c r="E132" s="5"/>
      <c r="F132" s="94">
        <v>0.5</v>
      </c>
      <c r="G132" s="95">
        <v>2</v>
      </c>
      <c r="H132" s="96">
        <v>1</v>
      </c>
      <c r="I132" s="67">
        <f t="shared" si="65"/>
        <v>1.0833333333333333</v>
      </c>
      <c r="J132" s="71">
        <f t="shared" si="66"/>
        <v>0.25</v>
      </c>
      <c r="K132" s="72">
        <f t="shared" si="67"/>
        <v>6.25E-2</v>
      </c>
      <c r="L132" s="63">
        <f>I132*'Input Data'!$B$2</f>
        <v>0.43333333333333335</v>
      </c>
      <c r="M132" s="63">
        <f>I132*'Input Data'!$B$3</f>
        <v>0.27083333333333331</v>
      </c>
      <c r="N132" s="64">
        <f>I132*'Input Data'!$B$4</f>
        <v>0.10833333333333334</v>
      </c>
      <c r="O132" s="65">
        <f>I132*'Input Data'!$B$5</f>
        <v>0.16249999999999998</v>
      </c>
      <c r="P132" s="152">
        <f>'Adjustment Factors'!$C$28</f>
        <v>1.29</v>
      </c>
      <c r="Q132" s="81">
        <f t="shared" si="68"/>
        <v>2.6552499999999997</v>
      </c>
      <c r="R132" s="152">
        <f>'Adjustment Factors'!D28</f>
        <v>5.077997925</v>
      </c>
      <c r="S132" s="81">
        <f t="shared" si="69"/>
        <v>10.452212395624999</v>
      </c>
    </row>
    <row r="133" spans="1:19" ht="49.5" customHeight="1">
      <c r="A133" s="196">
        <v>7</v>
      </c>
      <c r="B133" s="198" t="s">
        <v>94</v>
      </c>
      <c r="C133" s="50" t="s">
        <v>27</v>
      </c>
      <c r="D133" s="104"/>
      <c r="E133" s="5"/>
      <c r="F133" s="94">
        <v>1</v>
      </c>
      <c r="G133" s="95">
        <v>3</v>
      </c>
      <c r="H133" s="96">
        <v>2</v>
      </c>
      <c r="I133" s="67">
        <f t="shared" si="65"/>
        <v>2</v>
      </c>
      <c r="J133" s="71">
        <f t="shared" si="66"/>
        <v>0.33333333333333331</v>
      </c>
      <c r="K133" s="72">
        <f t="shared" si="67"/>
        <v>0.1111111111111111</v>
      </c>
      <c r="L133" s="63">
        <f>I133*'Input Data'!$B$2</f>
        <v>0.8</v>
      </c>
      <c r="M133" s="63">
        <f>I133*'Input Data'!$B$3</f>
        <v>0.5</v>
      </c>
      <c r="N133" s="64">
        <f>I133*'Input Data'!$B$4</f>
        <v>0.2</v>
      </c>
      <c r="O133" s="65">
        <f>I133*'Input Data'!$B$5</f>
        <v>0.3</v>
      </c>
      <c r="P133" s="152">
        <f>'Adjustment Factors'!$C$28</f>
        <v>1.29</v>
      </c>
      <c r="Q133" s="81">
        <f t="shared" si="68"/>
        <v>4.9020000000000001</v>
      </c>
      <c r="R133" s="152">
        <f>'Adjustment Factors'!D28</f>
        <v>5.077997925</v>
      </c>
      <c r="S133" s="81">
        <f t="shared" si="69"/>
        <v>19.296392115</v>
      </c>
    </row>
    <row r="134" spans="1:19" ht="49.5" customHeight="1">
      <c r="A134" s="197"/>
      <c r="B134" s="199"/>
      <c r="C134" s="51" t="s">
        <v>20</v>
      </c>
      <c r="D134" s="4"/>
      <c r="E134" s="5"/>
      <c r="F134" s="94">
        <v>0.5</v>
      </c>
      <c r="G134" s="95">
        <v>2</v>
      </c>
      <c r="H134" s="96">
        <v>1</v>
      </c>
      <c r="I134" s="67">
        <f t="shared" si="65"/>
        <v>1.0833333333333333</v>
      </c>
      <c r="J134" s="71">
        <f t="shared" si="66"/>
        <v>0.25</v>
      </c>
      <c r="K134" s="72">
        <f t="shared" si="67"/>
        <v>6.25E-2</v>
      </c>
      <c r="L134" s="63">
        <f>I134*'Input Data'!$B$2</f>
        <v>0.43333333333333335</v>
      </c>
      <c r="M134" s="63">
        <f>I134*'Input Data'!$B$3</f>
        <v>0.27083333333333331</v>
      </c>
      <c r="N134" s="64">
        <f>I134*'Input Data'!$B$4</f>
        <v>0.10833333333333334</v>
      </c>
      <c r="O134" s="65">
        <f>I134*'Input Data'!$B$5</f>
        <v>0.16249999999999998</v>
      </c>
      <c r="P134" s="152">
        <f>'Adjustment Factors'!$C$28</f>
        <v>1.29</v>
      </c>
      <c r="Q134" s="81">
        <f t="shared" si="68"/>
        <v>2.6552499999999997</v>
      </c>
      <c r="R134" s="152">
        <f>'Adjustment Factors'!D28</f>
        <v>5.077997925</v>
      </c>
      <c r="S134" s="81">
        <f t="shared" si="69"/>
        <v>10.452212395624999</v>
      </c>
    </row>
    <row r="135" spans="1:19" ht="38.25" customHeight="1">
      <c r="A135" s="196">
        <v>8</v>
      </c>
      <c r="B135" s="198" t="s">
        <v>95</v>
      </c>
      <c r="C135" s="50" t="s">
        <v>27</v>
      </c>
      <c r="D135" s="4"/>
      <c r="E135" s="5"/>
      <c r="F135" s="94"/>
      <c r="G135" s="95"/>
      <c r="H135" s="96"/>
      <c r="I135" s="67">
        <f t="shared" si="65"/>
        <v>0</v>
      </c>
      <c r="J135" s="71">
        <f t="shared" si="66"/>
        <v>0</v>
      </c>
      <c r="K135" s="72">
        <f t="shared" si="67"/>
        <v>0</v>
      </c>
      <c r="L135" s="63">
        <f>I135*'Input Data'!$B$2</f>
        <v>0</v>
      </c>
      <c r="M135" s="63">
        <f>I135*'Input Data'!$B$3</f>
        <v>0</v>
      </c>
      <c r="N135" s="64">
        <f>I135*'Input Data'!$B$4</f>
        <v>0</v>
      </c>
      <c r="O135" s="65">
        <f>I135*'Input Data'!$B$5</f>
        <v>0</v>
      </c>
      <c r="P135" s="152">
        <f>'Adjustment Factors'!$C$28</f>
        <v>1.29</v>
      </c>
      <c r="Q135" s="81">
        <f t="shared" si="68"/>
        <v>0</v>
      </c>
      <c r="R135" s="152">
        <f>'Adjustment Factors'!D28</f>
        <v>5.077997925</v>
      </c>
      <c r="S135" s="81">
        <f t="shared" si="69"/>
        <v>0</v>
      </c>
    </row>
    <row r="136" spans="1:19" ht="38.25" customHeight="1">
      <c r="A136" s="197"/>
      <c r="B136" s="199"/>
      <c r="C136" s="51" t="s">
        <v>20</v>
      </c>
      <c r="D136" s="4"/>
      <c r="E136" s="5"/>
      <c r="F136" s="94">
        <v>1</v>
      </c>
      <c r="G136" s="95">
        <v>3</v>
      </c>
      <c r="H136" s="96">
        <v>2</v>
      </c>
      <c r="I136" s="67">
        <f t="shared" si="65"/>
        <v>2</v>
      </c>
      <c r="J136" s="71">
        <f t="shared" si="66"/>
        <v>0.33333333333333331</v>
      </c>
      <c r="K136" s="72">
        <f t="shared" si="67"/>
        <v>0.1111111111111111</v>
      </c>
      <c r="L136" s="63">
        <f>I136*'Input Data'!$B$2</f>
        <v>0.8</v>
      </c>
      <c r="M136" s="63">
        <f>I136*'Input Data'!$B$3</f>
        <v>0.5</v>
      </c>
      <c r="N136" s="64">
        <f>I136*'Input Data'!$B$4</f>
        <v>0.2</v>
      </c>
      <c r="O136" s="65">
        <f>I136*'Input Data'!$B$5</f>
        <v>0.3</v>
      </c>
      <c r="P136" s="152">
        <f>'Adjustment Factors'!$C$28</f>
        <v>1.29</v>
      </c>
      <c r="Q136" s="81">
        <f t="shared" si="68"/>
        <v>4.9020000000000001</v>
      </c>
      <c r="R136" s="152">
        <f>'Adjustment Factors'!D28</f>
        <v>5.077997925</v>
      </c>
      <c r="S136" s="81">
        <f t="shared" si="69"/>
        <v>19.296392115</v>
      </c>
    </row>
    <row r="137" spans="1:19" ht="15.75">
      <c r="A137" s="40"/>
      <c r="B137" s="183"/>
      <c r="C137" s="184"/>
      <c r="D137" s="37"/>
      <c r="E137" s="12"/>
      <c r="F137" s="17"/>
      <c r="G137" s="18"/>
      <c r="H137" s="19"/>
      <c r="I137" s="84"/>
      <c r="J137" s="85"/>
      <c r="K137" s="86"/>
      <c r="L137" s="87"/>
      <c r="M137" s="87"/>
      <c r="N137" s="88"/>
      <c r="O137" s="89"/>
      <c r="P137" s="90"/>
      <c r="Q137" s="91"/>
      <c r="S137" s="185"/>
    </row>
    <row r="138" spans="1:19" s="82" customFormat="1" ht="15.95" customHeight="1">
      <c r="A138" s="48">
        <v>9</v>
      </c>
      <c r="B138" s="241" t="s">
        <v>96</v>
      </c>
      <c r="C138" s="242"/>
      <c r="D138" s="242"/>
      <c r="E138" s="242"/>
      <c r="F138" s="242"/>
      <c r="G138" s="242"/>
      <c r="H138" s="242"/>
      <c r="I138" s="242"/>
      <c r="J138" s="242"/>
      <c r="K138" s="242"/>
      <c r="L138" s="242"/>
      <c r="M138" s="242"/>
      <c r="N138" s="242"/>
      <c r="O138" s="242"/>
      <c r="P138" s="242"/>
      <c r="Q138" s="242"/>
      <c r="R138" s="242"/>
      <c r="S138" s="243"/>
    </row>
    <row r="139" spans="1:19" ht="100.5" customHeight="1">
      <c r="A139" s="196">
        <v>1</v>
      </c>
      <c r="B139" s="198" t="s">
        <v>97</v>
      </c>
      <c r="C139" s="50" t="s">
        <v>27</v>
      </c>
      <c r="D139" s="102"/>
      <c r="E139" s="11"/>
      <c r="F139" s="94">
        <v>2</v>
      </c>
      <c r="G139" s="95">
        <v>4</v>
      </c>
      <c r="H139" s="96">
        <v>3</v>
      </c>
      <c r="I139" s="67">
        <f t="shared" ref="I139:I142" si="70">(F139+G139+4*H139)/6</f>
        <v>3</v>
      </c>
      <c r="J139" s="71">
        <f t="shared" ref="J139:J142" si="71">(G139-F139)/6</f>
        <v>0.33333333333333331</v>
      </c>
      <c r="K139" s="72">
        <f t="shared" ref="K139:K142" si="72">J139^2</f>
        <v>0.1111111111111111</v>
      </c>
      <c r="L139" s="63">
        <f>I139*'Input Data'!$B$2</f>
        <v>1.2000000000000002</v>
      </c>
      <c r="M139" s="63">
        <f>I139*'Input Data'!$B$3</f>
        <v>0.75</v>
      </c>
      <c r="N139" s="64">
        <f>I139*'Input Data'!$B$4</f>
        <v>0.30000000000000004</v>
      </c>
      <c r="O139" s="65">
        <f>I139*'Input Data'!$B$5</f>
        <v>0.44999999999999996</v>
      </c>
      <c r="P139" s="152">
        <f>'Adjustment Factors'!$C$28</f>
        <v>1.29</v>
      </c>
      <c r="Q139" s="81">
        <f t="shared" ref="Q139:Q142" si="73">(I139+L139+M139+N139+O139)*P139</f>
        <v>7.3530000000000006</v>
      </c>
      <c r="R139" s="152">
        <f>'Adjustment Factors'!D28</f>
        <v>5.077997925</v>
      </c>
      <c r="S139" s="186">
        <f t="shared" ref="S139:S142" si="74">(I139+L139+M139+N139+O139)*R139</f>
        <v>28.944588172500001</v>
      </c>
    </row>
    <row r="140" spans="1:19" ht="100.5" customHeight="1">
      <c r="A140" s="197"/>
      <c r="B140" s="199"/>
      <c r="C140" s="51" t="s">
        <v>20</v>
      </c>
      <c r="D140" s="6"/>
      <c r="E140" s="11"/>
      <c r="F140" s="94">
        <v>3</v>
      </c>
      <c r="G140" s="95">
        <v>5</v>
      </c>
      <c r="H140" s="96">
        <v>4</v>
      </c>
      <c r="I140" s="67">
        <f t="shared" si="70"/>
        <v>4</v>
      </c>
      <c r="J140" s="71">
        <f t="shared" si="71"/>
        <v>0.33333333333333331</v>
      </c>
      <c r="K140" s="72">
        <f t="shared" si="72"/>
        <v>0.1111111111111111</v>
      </c>
      <c r="L140" s="63">
        <f>I140*'Input Data'!$B$2</f>
        <v>1.6</v>
      </c>
      <c r="M140" s="63">
        <f>I140*'Input Data'!$B$3</f>
        <v>1</v>
      </c>
      <c r="N140" s="64">
        <f>I140*'Input Data'!$B$4</f>
        <v>0.4</v>
      </c>
      <c r="O140" s="65">
        <f>I140*'Input Data'!$B$5</f>
        <v>0.6</v>
      </c>
      <c r="P140" s="152">
        <f>'Adjustment Factors'!$C$28</f>
        <v>1.29</v>
      </c>
      <c r="Q140" s="81">
        <f t="shared" si="73"/>
        <v>9.8040000000000003</v>
      </c>
      <c r="R140" s="152">
        <f>'Adjustment Factors'!D28</f>
        <v>5.077997925</v>
      </c>
      <c r="S140" s="186">
        <f t="shared" si="74"/>
        <v>38.592784229999999</v>
      </c>
    </row>
    <row r="141" spans="1:19" ht="48.75" customHeight="1">
      <c r="A141" s="196">
        <v>2</v>
      </c>
      <c r="B141" s="198" t="s">
        <v>98</v>
      </c>
      <c r="C141" s="50" t="s">
        <v>27</v>
      </c>
      <c r="D141" s="102"/>
      <c r="E141" s="11"/>
      <c r="F141" s="94">
        <v>2</v>
      </c>
      <c r="G141" s="95">
        <v>4</v>
      </c>
      <c r="H141" s="96">
        <v>3</v>
      </c>
      <c r="I141" s="67">
        <f t="shared" si="70"/>
        <v>3</v>
      </c>
      <c r="J141" s="71">
        <f t="shared" si="71"/>
        <v>0.33333333333333331</v>
      </c>
      <c r="K141" s="72">
        <f t="shared" si="72"/>
        <v>0.1111111111111111</v>
      </c>
      <c r="L141" s="63">
        <f>I141*'Input Data'!$B$2</f>
        <v>1.2000000000000002</v>
      </c>
      <c r="M141" s="63">
        <f>I141*'Input Data'!$B$3</f>
        <v>0.75</v>
      </c>
      <c r="N141" s="64">
        <f>I141*'Input Data'!$B$4</f>
        <v>0.30000000000000004</v>
      </c>
      <c r="O141" s="65">
        <f>I141*'Input Data'!$B$5</f>
        <v>0.44999999999999996</v>
      </c>
      <c r="P141" s="152">
        <f>'Adjustment Factors'!$C$28</f>
        <v>1.29</v>
      </c>
      <c r="Q141" s="81">
        <f t="shared" si="73"/>
        <v>7.3530000000000006</v>
      </c>
      <c r="R141" s="152">
        <f>'Adjustment Factors'!D28</f>
        <v>5.077997925</v>
      </c>
      <c r="S141" s="186">
        <f t="shared" si="74"/>
        <v>28.944588172500001</v>
      </c>
    </row>
    <row r="142" spans="1:19" ht="48.75" customHeight="1">
      <c r="A142" s="197"/>
      <c r="B142" s="199"/>
      <c r="C142" s="51" t="s">
        <v>20</v>
      </c>
      <c r="D142" s="4"/>
      <c r="E142" s="5"/>
      <c r="F142" s="94">
        <v>2</v>
      </c>
      <c r="G142" s="95">
        <v>4</v>
      </c>
      <c r="H142" s="96">
        <v>3</v>
      </c>
      <c r="I142" s="67">
        <f t="shared" si="70"/>
        <v>3</v>
      </c>
      <c r="J142" s="71">
        <f t="shared" si="71"/>
        <v>0.33333333333333331</v>
      </c>
      <c r="K142" s="72">
        <f t="shared" si="72"/>
        <v>0.1111111111111111</v>
      </c>
      <c r="L142" s="63">
        <f>I142*'Input Data'!$B$2</f>
        <v>1.2000000000000002</v>
      </c>
      <c r="M142" s="63">
        <f>I142*'Input Data'!$B$3</f>
        <v>0.75</v>
      </c>
      <c r="N142" s="64">
        <f>I142*'Input Data'!$B$4</f>
        <v>0.30000000000000004</v>
      </c>
      <c r="O142" s="65">
        <f>I142*'Input Data'!$B$5</f>
        <v>0.44999999999999996</v>
      </c>
      <c r="P142" s="152">
        <f>'Adjustment Factors'!$C$28</f>
        <v>1.29</v>
      </c>
      <c r="Q142" s="81">
        <f t="shared" si="73"/>
        <v>7.3530000000000006</v>
      </c>
      <c r="R142" s="152">
        <f>'Adjustment Factors'!D28</f>
        <v>5.077997925</v>
      </c>
      <c r="S142" s="186">
        <f t="shared" si="74"/>
        <v>28.944588172500001</v>
      </c>
    </row>
    <row r="143" spans="1:19" ht="15.75">
      <c r="A143" s="40"/>
      <c r="B143" s="187"/>
      <c r="C143" s="188"/>
      <c r="D143" s="37"/>
      <c r="E143" s="12"/>
      <c r="F143" s="39"/>
      <c r="G143" s="78"/>
      <c r="H143" s="79"/>
      <c r="I143" s="84"/>
      <c r="J143" s="85"/>
      <c r="K143" s="86"/>
      <c r="L143" s="87"/>
      <c r="M143" s="87"/>
      <c r="N143" s="88"/>
      <c r="O143" s="89"/>
      <c r="P143" s="89"/>
      <c r="Q143" s="91"/>
      <c r="S143" s="185"/>
    </row>
    <row r="144" spans="1:19" s="82" customFormat="1" ht="15.95" customHeight="1">
      <c r="A144" s="48">
        <v>10</v>
      </c>
      <c r="B144" s="241" t="s">
        <v>99</v>
      </c>
      <c r="C144" s="242"/>
      <c r="D144" s="242"/>
      <c r="E144" s="242"/>
      <c r="F144" s="242"/>
      <c r="G144" s="242"/>
      <c r="H144" s="242"/>
      <c r="I144" s="242"/>
      <c r="J144" s="242"/>
      <c r="K144" s="242"/>
      <c r="L144" s="242"/>
      <c r="M144" s="242"/>
      <c r="N144" s="242"/>
      <c r="O144" s="242"/>
      <c r="P144" s="242"/>
      <c r="Q144" s="242"/>
      <c r="R144" s="242"/>
      <c r="S144" s="243"/>
    </row>
    <row r="145" spans="1:19" ht="79.5" customHeight="1">
      <c r="A145" s="196">
        <v>1</v>
      </c>
      <c r="B145" s="198" t="s">
        <v>100</v>
      </c>
      <c r="C145" s="50" t="s">
        <v>27</v>
      </c>
      <c r="D145" s="102"/>
      <c r="E145" s="11"/>
      <c r="F145" s="106">
        <v>2</v>
      </c>
      <c r="G145" s="107">
        <v>4</v>
      </c>
      <c r="H145" s="108">
        <v>3</v>
      </c>
      <c r="I145" s="67">
        <f t="shared" ref="I145" si="75">(F145+G145+4*H145)/6</f>
        <v>3</v>
      </c>
      <c r="J145" s="71">
        <f t="shared" ref="J145" si="76">(G145-F145)/6</f>
        <v>0.33333333333333331</v>
      </c>
      <c r="K145" s="72">
        <f t="shared" ref="K145" si="77">J145^2</f>
        <v>0.1111111111111111</v>
      </c>
      <c r="L145" s="63">
        <f>I145*'Input Data'!$B$2</f>
        <v>1.2000000000000002</v>
      </c>
      <c r="M145" s="63">
        <f>I145*'Input Data'!$B$3</f>
        <v>0.75</v>
      </c>
      <c r="N145" s="64">
        <f>I145*'Input Data'!$B$4</f>
        <v>0.30000000000000004</v>
      </c>
      <c r="O145" s="65">
        <f>I145*'Input Data'!$B$5</f>
        <v>0.44999999999999996</v>
      </c>
      <c r="P145" s="152">
        <f>'Adjustment Factors'!$C$28</f>
        <v>1.29</v>
      </c>
      <c r="Q145" s="81">
        <f t="shared" ref="Q145:Q146" si="78">(I145+L145+M145+N145+O145)*P145</f>
        <v>7.3530000000000006</v>
      </c>
      <c r="R145" s="152">
        <f>'Adjustment Factors'!D28</f>
        <v>5.077997925</v>
      </c>
      <c r="S145" s="81">
        <f t="shared" ref="S145:S146" si="79">(I145+L145+M145+N145+O145)*R145</f>
        <v>28.944588172500001</v>
      </c>
    </row>
    <row r="146" spans="1:19" ht="79.5" customHeight="1">
      <c r="A146" s="197"/>
      <c r="B146" s="199"/>
      <c r="C146" s="51" t="s">
        <v>20</v>
      </c>
      <c r="D146" s="6"/>
      <c r="E146" s="11"/>
      <c r="F146" s="94">
        <v>3</v>
      </c>
      <c r="G146" s="95">
        <v>5</v>
      </c>
      <c r="H146" s="96">
        <v>4</v>
      </c>
      <c r="I146" s="67">
        <f t="shared" si="7"/>
        <v>4</v>
      </c>
      <c r="J146" s="71">
        <f t="shared" ref="J146" si="80">(G146-F146)/6</f>
        <v>0.33333333333333331</v>
      </c>
      <c r="K146" s="72">
        <f t="shared" ref="K146" si="81">J146^2</f>
        <v>0.1111111111111111</v>
      </c>
      <c r="L146" s="63">
        <f>I146*'Input Data'!$B$2</f>
        <v>1.6</v>
      </c>
      <c r="M146" s="63">
        <f>I146*'Input Data'!$B$3</f>
        <v>1</v>
      </c>
      <c r="N146" s="64">
        <f>I146*'Input Data'!$B$4</f>
        <v>0.4</v>
      </c>
      <c r="O146" s="65">
        <f>I146*'Input Data'!$B$5</f>
        <v>0.6</v>
      </c>
      <c r="P146" s="152">
        <f>'Adjustment Factors'!$C$28</f>
        <v>1.29</v>
      </c>
      <c r="Q146" s="81">
        <f t="shared" si="78"/>
        <v>9.8040000000000003</v>
      </c>
      <c r="R146" s="152">
        <f>'Adjustment Factors'!D28</f>
        <v>5.077997925</v>
      </c>
      <c r="S146" s="81">
        <f t="shared" si="79"/>
        <v>38.592784229999999</v>
      </c>
    </row>
    <row r="147" spans="1:19" ht="15.75">
      <c r="A147" s="40"/>
      <c r="B147" s="187"/>
      <c r="C147" s="188"/>
      <c r="D147" s="37"/>
      <c r="E147" s="12"/>
      <c r="F147" s="17"/>
      <c r="G147" s="18"/>
      <c r="H147" s="19"/>
      <c r="I147" s="84"/>
      <c r="J147" s="85"/>
      <c r="K147" s="86"/>
      <c r="L147" s="87"/>
      <c r="M147" s="87"/>
      <c r="N147" s="88"/>
      <c r="O147" s="89"/>
      <c r="P147" s="90"/>
      <c r="Q147" s="91"/>
      <c r="S147" s="185"/>
    </row>
    <row r="148" spans="1:19" s="82" customFormat="1" ht="15.95" customHeight="1">
      <c r="A148" s="48">
        <v>11</v>
      </c>
      <c r="B148" s="241" t="s">
        <v>101</v>
      </c>
      <c r="C148" s="242"/>
      <c r="D148" s="242"/>
      <c r="E148" s="242"/>
      <c r="F148" s="242"/>
      <c r="G148" s="242"/>
      <c r="H148" s="242"/>
      <c r="I148" s="242"/>
      <c r="J148" s="242"/>
      <c r="K148" s="242"/>
      <c r="L148" s="242"/>
      <c r="M148" s="242"/>
      <c r="N148" s="242"/>
      <c r="O148" s="242"/>
      <c r="P148" s="242"/>
      <c r="Q148" s="242"/>
      <c r="R148" s="242"/>
      <c r="S148" s="243"/>
    </row>
    <row r="149" spans="1:19" ht="54.75" customHeight="1">
      <c r="A149" s="196">
        <v>1</v>
      </c>
      <c r="B149" s="198" t="s">
        <v>102</v>
      </c>
      <c r="C149" s="50" t="s">
        <v>27</v>
      </c>
      <c r="D149" s="102"/>
      <c r="E149" s="11"/>
      <c r="F149" s="94">
        <v>2</v>
      </c>
      <c r="G149" s="95">
        <v>4</v>
      </c>
      <c r="H149" s="96">
        <v>3</v>
      </c>
      <c r="I149" s="67">
        <f t="shared" ref="I149" si="82">(F149+G149+4*H149)/6</f>
        <v>3</v>
      </c>
      <c r="J149" s="71">
        <f t="shared" ref="J149" si="83">(G149-F149)/6</f>
        <v>0.33333333333333331</v>
      </c>
      <c r="K149" s="72">
        <f t="shared" ref="K149" si="84">J149^2</f>
        <v>0.1111111111111111</v>
      </c>
      <c r="L149" s="63">
        <f>I149*'Input Data'!$B$2</f>
        <v>1.2000000000000002</v>
      </c>
      <c r="M149" s="63">
        <f>I149*'Input Data'!$B$3</f>
        <v>0.75</v>
      </c>
      <c r="N149" s="64">
        <f>I149*'Input Data'!$B$4</f>
        <v>0.30000000000000004</v>
      </c>
      <c r="O149" s="65">
        <f>I149*'Input Data'!$B$5</f>
        <v>0.44999999999999996</v>
      </c>
      <c r="P149" s="152">
        <f>'Adjustment Factors'!$C$28</f>
        <v>1.29</v>
      </c>
      <c r="Q149" s="81">
        <f t="shared" ref="Q149:Q152" si="85">(I149+L149+M149+N149+O149)*P149</f>
        <v>7.3530000000000006</v>
      </c>
      <c r="R149" s="152">
        <f>'Adjustment Factors'!D28</f>
        <v>5.077997925</v>
      </c>
      <c r="S149" s="186">
        <f t="shared" ref="S149:S152" si="86">(I149+L149+M149+N149+O149)*R149</f>
        <v>28.944588172500001</v>
      </c>
    </row>
    <row r="150" spans="1:19" ht="54.75" customHeight="1">
      <c r="A150" s="197"/>
      <c r="B150" s="199"/>
      <c r="C150" s="51" t="s">
        <v>20</v>
      </c>
      <c r="D150" s="6"/>
      <c r="E150" s="11"/>
      <c r="F150" s="94">
        <v>3</v>
      </c>
      <c r="G150" s="95">
        <v>5</v>
      </c>
      <c r="H150" s="96">
        <v>4</v>
      </c>
      <c r="I150" s="67">
        <f t="shared" si="7"/>
        <v>4</v>
      </c>
      <c r="J150" s="71">
        <f t="shared" ref="J150:J152" si="87">(G150-F150)/6</f>
        <v>0.33333333333333331</v>
      </c>
      <c r="K150" s="72">
        <f t="shared" ref="K150:K152" si="88">J150^2</f>
        <v>0.1111111111111111</v>
      </c>
      <c r="L150" s="63">
        <f>I150*'Input Data'!$B$2</f>
        <v>1.6</v>
      </c>
      <c r="M150" s="63">
        <f>I150*'Input Data'!$B$3</f>
        <v>1</v>
      </c>
      <c r="N150" s="64">
        <f>I150*'Input Data'!$B$4</f>
        <v>0.4</v>
      </c>
      <c r="O150" s="65">
        <f>I150*'Input Data'!$B$5</f>
        <v>0.6</v>
      </c>
      <c r="P150" s="152">
        <f>'Adjustment Factors'!$C$28</f>
        <v>1.29</v>
      </c>
      <c r="Q150" s="81">
        <f t="shared" si="85"/>
        <v>9.8040000000000003</v>
      </c>
      <c r="R150" s="152">
        <f>'Adjustment Factors'!D28</f>
        <v>5.077997925</v>
      </c>
      <c r="S150" s="186">
        <f t="shared" si="86"/>
        <v>38.592784229999999</v>
      </c>
    </row>
    <row r="151" spans="1:19" ht="27.75" customHeight="1">
      <c r="A151" s="196">
        <v>2</v>
      </c>
      <c r="B151" s="198" t="s">
        <v>103</v>
      </c>
      <c r="C151" s="50" t="s">
        <v>27</v>
      </c>
      <c r="D151" s="102"/>
      <c r="E151" s="11"/>
      <c r="F151" s="94">
        <v>2</v>
      </c>
      <c r="G151" s="95">
        <v>4</v>
      </c>
      <c r="H151" s="96">
        <v>3</v>
      </c>
      <c r="I151" s="67">
        <f t="shared" ref="I151" si="89">(F151+G151+4*H151)/6</f>
        <v>3</v>
      </c>
      <c r="J151" s="71">
        <f t="shared" si="87"/>
        <v>0.33333333333333331</v>
      </c>
      <c r="K151" s="72">
        <f t="shared" si="88"/>
        <v>0.1111111111111111</v>
      </c>
      <c r="L151" s="63">
        <f>I151*'Input Data'!$B$2</f>
        <v>1.2000000000000002</v>
      </c>
      <c r="M151" s="63">
        <f>I151*'Input Data'!$B$3</f>
        <v>0.75</v>
      </c>
      <c r="N151" s="64">
        <f>I151*'Input Data'!$B$4</f>
        <v>0.30000000000000004</v>
      </c>
      <c r="O151" s="65">
        <f>I151*'Input Data'!$B$5</f>
        <v>0.44999999999999996</v>
      </c>
      <c r="P151" s="152">
        <f>'Adjustment Factors'!$C$28</f>
        <v>1.29</v>
      </c>
      <c r="Q151" s="81">
        <f t="shared" si="85"/>
        <v>7.3530000000000006</v>
      </c>
      <c r="R151" s="152">
        <f>'Adjustment Factors'!D28</f>
        <v>5.077997925</v>
      </c>
      <c r="S151" s="186">
        <f t="shared" si="86"/>
        <v>28.944588172500001</v>
      </c>
    </row>
    <row r="152" spans="1:19" ht="27.75" customHeight="1">
      <c r="A152" s="197"/>
      <c r="B152" s="199"/>
      <c r="C152" s="51" t="s">
        <v>20</v>
      </c>
      <c r="D152" s="4"/>
      <c r="E152" s="5"/>
      <c r="F152" s="94">
        <v>0.5</v>
      </c>
      <c r="G152" s="95">
        <v>2</v>
      </c>
      <c r="H152" s="96">
        <v>1</v>
      </c>
      <c r="I152" s="67">
        <f t="shared" si="7"/>
        <v>1.0833333333333333</v>
      </c>
      <c r="J152" s="71">
        <f t="shared" si="87"/>
        <v>0.25</v>
      </c>
      <c r="K152" s="72">
        <f t="shared" si="88"/>
        <v>6.25E-2</v>
      </c>
      <c r="L152" s="63">
        <f>I152*'Input Data'!$B$2</f>
        <v>0.43333333333333335</v>
      </c>
      <c r="M152" s="63">
        <f>I152*'Input Data'!$B$3</f>
        <v>0.27083333333333331</v>
      </c>
      <c r="N152" s="64">
        <f>I152*'Input Data'!$B$4</f>
        <v>0.10833333333333334</v>
      </c>
      <c r="O152" s="65">
        <f>I152*'Input Data'!$B$5</f>
        <v>0.16249999999999998</v>
      </c>
      <c r="P152" s="152">
        <f>'Adjustment Factors'!$C$28</f>
        <v>1.29</v>
      </c>
      <c r="Q152" s="81">
        <f t="shared" si="85"/>
        <v>2.6552499999999997</v>
      </c>
      <c r="R152" s="152">
        <f>'Adjustment Factors'!D28</f>
        <v>5.077997925</v>
      </c>
      <c r="S152" s="186">
        <f t="shared" si="86"/>
        <v>10.452212395624999</v>
      </c>
    </row>
    <row r="153" spans="1:19" ht="15.75">
      <c r="A153" s="40"/>
      <c r="B153" s="187"/>
      <c r="C153" s="188"/>
      <c r="D153" s="37"/>
      <c r="E153" s="12"/>
      <c r="F153" s="17"/>
      <c r="G153" s="18"/>
      <c r="H153" s="19"/>
      <c r="I153" s="84"/>
      <c r="J153" s="85"/>
      <c r="K153" s="86"/>
      <c r="L153" s="87"/>
      <c r="M153" s="87"/>
      <c r="N153" s="88"/>
      <c r="O153" s="89"/>
      <c r="P153" s="193"/>
      <c r="Q153" s="91"/>
      <c r="S153" s="185"/>
    </row>
    <row r="154" spans="1:19" s="82" customFormat="1" ht="15.95" customHeight="1">
      <c r="A154" s="48">
        <v>12</v>
      </c>
      <c r="B154" s="241" t="s">
        <v>104</v>
      </c>
      <c r="C154" s="242"/>
      <c r="D154" s="242"/>
      <c r="E154" s="242"/>
      <c r="F154" s="242"/>
      <c r="G154" s="242"/>
      <c r="H154" s="242"/>
      <c r="I154" s="242"/>
      <c r="J154" s="242"/>
      <c r="K154" s="242"/>
      <c r="L154" s="242"/>
      <c r="M154" s="242"/>
      <c r="N154" s="242"/>
      <c r="O154" s="242"/>
      <c r="P154" s="242"/>
      <c r="Q154" s="242"/>
      <c r="R154" s="242"/>
      <c r="S154" s="243"/>
    </row>
    <row r="155" spans="1:19" ht="36" customHeight="1">
      <c r="A155" s="196">
        <v>1</v>
      </c>
      <c r="B155" s="198" t="s">
        <v>105</v>
      </c>
      <c r="C155" s="50" t="s">
        <v>27</v>
      </c>
      <c r="D155" s="102"/>
      <c r="E155" s="11"/>
      <c r="F155" s="94">
        <v>1</v>
      </c>
      <c r="G155" s="95">
        <v>3</v>
      </c>
      <c r="H155" s="96">
        <v>2</v>
      </c>
      <c r="I155" s="67">
        <f t="shared" ref="I155" si="90">(F155+G155+4*H155)/6</f>
        <v>2</v>
      </c>
      <c r="J155" s="71">
        <f t="shared" ref="J155" si="91">(G155-F155)/6</f>
        <v>0.33333333333333331</v>
      </c>
      <c r="K155" s="72">
        <f t="shared" ref="K155" si="92">J155^2</f>
        <v>0.1111111111111111</v>
      </c>
      <c r="L155" s="63">
        <f>I155*'Input Data'!$B$2</f>
        <v>0.8</v>
      </c>
      <c r="M155" s="63">
        <f>I155*'Input Data'!$B$3</f>
        <v>0.5</v>
      </c>
      <c r="N155" s="64">
        <f>I155*'Input Data'!$B$4</f>
        <v>0.2</v>
      </c>
      <c r="O155" s="65">
        <f>I155*'Input Data'!$B$5</f>
        <v>0.3</v>
      </c>
      <c r="P155" s="152">
        <f>'Adjustment Factors'!$C$28</f>
        <v>1.29</v>
      </c>
      <c r="Q155" s="81">
        <f t="shared" ref="Q155:Q162" si="93">(I155+L155+M155+N155+O155)*P155</f>
        <v>4.9020000000000001</v>
      </c>
      <c r="R155" s="152">
        <f>'Adjustment Factors'!D28</f>
        <v>5.077997925</v>
      </c>
      <c r="S155" s="186">
        <f t="shared" ref="S155:S162" si="94">(I155+L155+M155+N155+O155)*R155</f>
        <v>19.296392115</v>
      </c>
    </row>
    <row r="156" spans="1:19" ht="35.25" customHeight="1">
      <c r="A156" s="197"/>
      <c r="B156" s="199"/>
      <c r="C156" s="51" t="s">
        <v>20</v>
      </c>
      <c r="D156" s="6"/>
      <c r="E156" s="11"/>
      <c r="F156" s="94">
        <v>1</v>
      </c>
      <c r="G156" s="95">
        <v>3</v>
      </c>
      <c r="H156" s="96">
        <v>2</v>
      </c>
      <c r="I156" s="67">
        <f t="shared" si="7"/>
        <v>2</v>
      </c>
      <c r="J156" s="71">
        <f t="shared" ref="J156:J162" si="95">(G156-F156)/6</f>
        <v>0.33333333333333331</v>
      </c>
      <c r="K156" s="72">
        <f t="shared" ref="K156:K162" si="96">J156^2</f>
        <v>0.1111111111111111</v>
      </c>
      <c r="L156" s="63">
        <f>I156*'Input Data'!$B$2</f>
        <v>0.8</v>
      </c>
      <c r="M156" s="63">
        <f>I156*'Input Data'!$B$3</f>
        <v>0.5</v>
      </c>
      <c r="N156" s="64">
        <f>I156*'Input Data'!$B$4</f>
        <v>0.2</v>
      </c>
      <c r="O156" s="65">
        <f>I156*'Input Data'!$B$5</f>
        <v>0.3</v>
      </c>
      <c r="P156" s="152">
        <f>'Adjustment Factors'!$C$28</f>
        <v>1.29</v>
      </c>
      <c r="Q156" s="81">
        <f t="shared" si="93"/>
        <v>4.9020000000000001</v>
      </c>
      <c r="R156" s="152">
        <f>'Adjustment Factors'!D28</f>
        <v>5.077997925</v>
      </c>
      <c r="S156" s="186">
        <f t="shared" si="94"/>
        <v>19.296392115</v>
      </c>
    </row>
    <row r="157" spans="1:19" ht="30.75" customHeight="1">
      <c r="A157" s="196">
        <v>2</v>
      </c>
      <c r="B157" s="198" t="s">
        <v>106</v>
      </c>
      <c r="C157" s="50" t="s">
        <v>27</v>
      </c>
      <c r="D157" s="102"/>
      <c r="E157" s="11"/>
      <c r="F157" s="94">
        <v>1</v>
      </c>
      <c r="G157" s="95">
        <v>3</v>
      </c>
      <c r="H157" s="96">
        <v>2</v>
      </c>
      <c r="I157" s="67">
        <f t="shared" ref="I157:I161" si="97">(F157+G157+4*H157)/6</f>
        <v>2</v>
      </c>
      <c r="J157" s="71">
        <f t="shared" si="95"/>
        <v>0.33333333333333331</v>
      </c>
      <c r="K157" s="72">
        <f t="shared" si="96"/>
        <v>0.1111111111111111</v>
      </c>
      <c r="L157" s="63">
        <f>I157*'Input Data'!$B$2</f>
        <v>0.8</v>
      </c>
      <c r="M157" s="63">
        <f>I157*'Input Data'!$B$3</f>
        <v>0.5</v>
      </c>
      <c r="N157" s="64">
        <f>I157*'Input Data'!$B$4</f>
        <v>0.2</v>
      </c>
      <c r="O157" s="65">
        <f>I157*'Input Data'!$B$5</f>
        <v>0.3</v>
      </c>
      <c r="P157" s="152">
        <f>'Adjustment Factors'!$C$28</f>
        <v>1.29</v>
      </c>
      <c r="Q157" s="81">
        <f t="shared" si="93"/>
        <v>4.9020000000000001</v>
      </c>
      <c r="R157" s="152">
        <f>'Adjustment Factors'!D28</f>
        <v>5.077997925</v>
      </c>
      <c r="S157" s="186">
        <f t="shared" si="94"/>
        <v>19.296392115</v>
      </c>
    </row>
    <row r="158" spans="1:19" ht="30.75" customHeight="1">
      <c r="A158" s="197"/>
      <c r="B158" s="199"/>
      <c r="C158" s="51" t="s">
        <v>20</v>
      </c>
      <c r="D158" s="4"/>
      <c r="E158" s="5"/>
      <c r="F158" s="94">
        <v>1</v>
      </c>
      <c r="G158" s="95">
        <v>3</v>
      </c>
      <c r="H158" s="96">
        <v>2</v>
      </c>
      <c r="I158" s="67">
        <f t="shared" si="97"/>
        <v>2</v>
      </c>
      <c r="J158" s="71">
        <f t="shared" si="95"/>
        <v>0.33333333333333331</v>
      </c>
      <c r="K158" s="72">
        <f t="shared" si="96"/>
        <v>0.1111111111111111</v>
      </c>
      <c r="L158" s="63">
        <f>I158*'Input Data'!$B$2</f>
        <v>0.8</v>
      </c>
      <c r="M158" s="63">
        <f>I158*'Input Data'!$B$3</f>
        <v>0.5</v>
      </c>
      <c r="N158" s="64">
        <f>I158*'Input Data'!$B$4</f>
        <v>0.2</v>
      </c>
      <c r="O158" s="65">
        <f>I158*'Input Data'!$B$5</f>
        <v>0.3</v>
      </c>
      <c r="P158" s="152">
        <f>'Adjustment Factors'!$C$28</f>
        <v>1.29</v>
      </c>
      <c r="Q158" s="81">
        <f t="shared" si="93"/>
        <v>4.9020000000000001</v>
      </c>
      <c r="R158" s="152">
        <f>'Adjustment Factors'!D28</f>
        <v>5.077997925</v>
      </c>
      <c r="S158" s="186">
        <f t="shared" si="94"/>
        <v>19.296392115</v>
      </c>
    </row>
    <row r="159" spans="1:19" ht="42.75" customHeight="1">
      <c r="A159" s="196">
        <v>3</v>
      </c>
      <c r="B159" s="198" t="s">
        <v>107</v>
      </c>
      <c r="C159" s="50" t="s">
        <v>27</v>
      </c>
      <c r="D159" s="104"/>
      <c r="E159" s="5"/>
      <c r="F159" s="94">
        <v>1</v>
      </c>
      <c r="G159" s="95">
        <v>3</v>
      </c>
      <c r="H159" s="96">
        <v>2</v>
      </c>
      <c r="I159" s="67">
        <f t="shared" si="97"/>
        <v>2</v>
      </c>
      <c r="J159" s="71">
        <f t="shared" si="95"/>
        <v>0.33333333333333331</v>
      </c>
      <c r="K159" s="72">
        <f t="shared" si="96"/>
        <v>0.1111111111111111</v>
      </c>
      <c r="L159" s="63">
        <f>I159*'Input Data'!$B$2</f>
        <v>0.8</v>
      </c>
      <c r="M159" s="63">
        <f>I159*'Input Data'!$B$3</f>
        <v>0.5</v>
      </c>
      <c r="N159" s="64">
        <f>I159*'Input Data'!$B$4</f>
        <v>0.2</v>
      </c>
      <c r="O159" s="65">
        <f>I159*'Input Data'!$B$5</f>
        <v>0.3</v>
      </c>
      <c r="P159" s="152">
        <f>'Adjustment Factors'!$C$28</f>
        <v>1.29</v>
      </c>
      <c r="Q159" s="81">
        <f t="shared" si="93"/>
        <v>4.9020000000000001</v>
      </c>
      <c r="R159" s="152">
        <f>'Adjustment Factors'!D28</f>
        <v>5.077997925</v>
      </c>
      <c r="S159" s="186">
        <f t="shared" si="94"/>
        <v>19.296392115</v>
      </c>
    </row>
    <row r="160" spans="1:19" ht="42.75" customHeight="1">
      <c r="A160" s="197"/>
      <c r="B160" s="199"/>
      <c r="C160" s="51" t="s">
        <v>20</v>
      </c>
      <c r="D160" s="4"/>
      <c r="E160" s="5"/>
      <c r="F160" s="94">
        <v>1</v>
      </c>
      <c r="G160" s="95">
        <v>3</v>
      </c>
      <c r="H160" s="96">
        <v>2</v>
      </c>
      <c r="I160" s="67">
        <f t="shared" si="97"/>
        <v>2</v>
      </c>
      <c r="J160" s="71">
        <f t="shared" si="95"/>
        <v>0.33333333333333331</v>
      </c>
      <c r="K160" s="72">
        <f t="shared" si="96"/>
        <v>0.1111111111111111</v>
      </c>
      <c r="L160" s="63">
        <f>I160*'Input Data'!$B$2</f>
        <v>0.8</v>
      </c>
      <c r="M160" s="63">
        <f>I160*'Input Data'!$B$3</f>
        <v>0.5</v>
      </c>
      <c r="N160" s="64">
        <f>I160*'Input Data'!$B$4</f>
        <v>0.2</v>
      </c>
      <c r="O160" s="65">
        <f>I160*'Input Data'!$B$5</f>
        <v>0.3</v>
      </c>
      <c r="P160" s="152">
        <f>'Adjustment Factors'!$C$28</f>
        <v>1.29</v>
      </c>
      <c r="Q160" s="81">
        <f t="shared" si="93"/>
        <v>4.9020000000000001</v>
      </c>
      <c r="R160" s="152">
        <f>'Adjustment Factors'!D28</f>
        <v>5.077997925</v>
      </c>
      <c r="S160" s="186">
        <f t="shared" si="94"/>
        <v>19.296392115</v>
      </c>
    </row>
    <row r="161" spans="1:19" ht="27" customHeight="1">
      <c r="A161" s="196">
        <v>4</v>
      </c>
      <c r="B161" s="199" t="s">
        <v>108</v>
      </c>
      <c r="C161" s="50" t="s">
        <v>27</v>
      </c>
      <c r="E161" s="5"/>
      <c r="F161" s="94">
        <v>1</v>
      </c>
      <c r="G161" s="95">
        <v>3</v>
      </c>
      <c r="H161" s="96">
        <v>2</v>
      </c>
      <c r="I161" s="67">
        <f t="shared" si="97"/>
        <v>2</v>
      </c>
      <c r="J161" s="71">
        <f t="shared" si="95"/>
        <v>0.33333333333333331</v>
      </c>
      <c r="K161" s="72">
        <f t="shared" si="96"/>
        <v>0.1111111111111111</v>
      </c>
      <c r="L161" s="63">
        <f>I161*'Input Data'!$B$2</f>
        <v>0.8</v>
      </c>
      <c r="M161" s="63">
        <f>I161*'Input Data'!$B$3</f>
        <v>0.5</v>
      </c>
      <c r="N161" s="64">
        <f>I161*'Input Data'!$B$4</f>
        <v>0.2</v>
      </c>
      <c r="O161" s="65">
        <f>I161*'Input Data'!$B$5</f>
        <v>0.3</v>
      </c>
      <c r="P161" s="152">
        <f>'Adjustment Factors'!$C$28</f>
        <v>1.29</v>
      </c>
      <c r="Q161" s="81">
        <f t="shared" si="93"/>
        <v>4.9020000000000001</v>
      </c>
      <c r="R161" s="152">
        <f>'Adjustment Factors'!D28</f>
        <v>5.077997925</v>
      </c>
      <c r="S161" s="186">
        <f t="shared" si="94"/>
        <v>19.296392115</v>
      </c>
    </row>
    <row r="162" spans="1:19" ht="32.25" customHeight="1">
      <c r="A162" s="197"/>
      <c r="B162" s="199"/>
      <c r="C162" s="51" t="s">
        <v>20</v>
      </c>
      <c r="D162" s="190" t="s">
        <v>109</v>
      </c>
      <c r="E162" s="5"/>
      <c r="F162" s="94">
        <v>0.5</v>
      </c>
      <c r="G162" s="95">
        <v>2</v>
      </c>
      <c r="H162" s="96">
        <v>1</v>
      </c>
      <c r="I162" s="67">
        <f t="shared" si="7"/>
        <v>1.0833333333333333</v>
      </c>
      <c r="J162" s="71">
        <f t="shared" si="95"/>
        <v>0.25</v>
      </c>
      <c r="K162" s="72">
        <f t="shared" si="96"/>
        <v>6.25E-2</v>
      </c>
      <c r="L162" s="63">
        <f>I162*'Input Data'!$B$2</f>
        <v>0.43333333333333335</v>
      </c>
      <c r="M162" s="63">
        <f>I162*'Input Data'!$B$3</f>
        <v>0.27083333333333331</v>
      </c>
      <c r="N162" s="64">
        <f>I162*'Input Data'!$B$4</f>
        <v>0.10833333333333334</v>
      </c>
      <c r="O162" s="65">
        <f>I162*'Input Data'!$B$5</f>
        <v>0.16249999999999998</v>
      </c>
      <c r="P162" s="152">
        <f>'Adjustment Factors'!$C$28</f>
        <v>1.29</v>
      </c>
      <c r="Q162" s="81">
        <f t="shared" si="93"/>
        <v>2.6552499999999997</v>
      </c>
      <c r="R162" s="152">
        <f>'Adjustment Factors'!D28</f>
        <v>5.077997925</v>
      </c>
      <c r="S162" s="186">
        <f t="shared" si="94"/>
        <v>10.452212395624999</v>
      </c>
    </row>
    <row r="163" spans="1:19" ht="15.75">
      <c r="A163" s="40"/>
      <c r="B163" s="187"/>
      <c r="C163" s="188"/>
      <c r="D163" s="37"/>
      <c r="E163" s="12"/>
      <c r="F163" s="17"/>
      <c r="G163" s="18"/>
      <c r="H163" s="19"/>
      <c r="I163" s="84"/>
      <c r="J163" s="85"/>
      <c r="K163" s="86"/>
      <c r="L163" s="87"/>
      <c r="M163" s="87"/>
      <c r="N163" s="88"/>
      <c r="O163" s="89"/>
      <c r="P163" s="90"/>
      <c r="Q163" s="91"/>
      <c r="S163" s="185"/>
    </row>
    <row r="164" spans="1:19" s="82" customFormat="1" ht="15.95" customHeight="1">
      <c r="A164" s="48">
        <v>13</v>
      </c>
      <c r="B164" s="241" t="s">
        <v>110</v>
      </c>
      <c r="C164" s="242"/>
      <c r="D164" s="242"/>
      <c r="E164" s="242"/>
      <c r="F164" s="242"/>
      <c r="G164" s="242"/>
      <c r="H164" s="242"/>
      <c r="I164" s="242"/>
      <c r="J164" s="242"/>
      <c r="K164" s="242"/>
      <c r="L164" s="242"/>
      <c r="M164" s="242"/>
      <c r="N164" s="242"/>
      <c r="O164" s="242"/>
      <c r="P164" s="242"/>
      <c r="Q164" s="242"/>
      <c r="R164" s="242"/>
      <c r="S164" s="243"/>
    </row>
    <row r="165" spans="1:19" ht="62.25" customHeight="1">
      <c r="A165" s="196">
        <v>1</v>
      </c>
      <c r="B165" s="198" t="s">
        <v>111</v>
      </c>
      <c r="C165" s="50" t="s">
        <v>27</v>
      </c>
      <c r="D165" s="102"/>
      <c r="E165" s="11"/>
      <c r="F165" s="94">
        <v>2</v>
      </c>
      <c r="G165" s="95">
        <v>4</v>
      </c>
      <c r="H165" s="96">
        <v>3</v>
      </c>
      <c r="I165" s="67">
        <f t="shared" ref="I165" si="98">(F165+G165+4*H165)/6</f>
        <v>3</v>
      </c>
      <c r="J165" s="71">
        <f t="shared" ref="J165" si="99">(G165-F165)/6</f>
        <v>0.33333333333333331</v>
      </c>
      <c r="K165" s="72">
        <f t="shared" ref="K165" si="100">J165^2</f>
        <v>0.1111111111111111</v>
      </c>
      <c r="L165" s="63">
        <f>I165*'Input Data'!$B$2</f>
        <v>1.2000000000000002</v>
      </c>
      <c r="M165" s="63">
        <f>I165*'Input Data'!$B$3</f>
        <v>0.75</v>
      </c>
      <c r="N165" s="64">
        <f>I165*'Input Data'!$B$4</f>
        <v>0.30000000000000004</v>
      </c>
      <c r="O165" s="65">
        <f>I165*'Input Data'!$B$5</f>
        <v>0.44999999999999996</v>
      </c>
      <c r="P165" s="152">
        <f>'Adjustment Factors'!$C$28</f>
        <v>1.29</v>
      </c>
      <c r="Q165" s="81">
        <f t="shared" ref="Q165:Q176" si="101">(I165+L165+M165+N165+O165)*P165</f>
        <v>7.3530000000000006</v>
      </c>
      <c r="R165" s="152">
        <f>'Adjustment Factors'!D28</f>
        <v>5.077997925</v>
      </c>
      <c r="S165" s="81">
        <f t="shared" ref="S165:S176" si="102">(I165+L165+M165+N165+O165)*R165</f>
        <v>28.944588172500001</v>
      </c>
    </row>
    <row r="166" spans="1:19" ht="62.25" customHeight="1">
      <c r="A166" s="197"/>
      <c r="B166" s="199"/>
      <c r="C166" s="51" t="s">
        <v>20</v>
      </c>
      <c r="D166" s="6"/>
      <c r="E166" s="11">
        <v>36</v>
      </c>
      <c r="F166" s="94">
        <v>2</v>
      </c>
      <c r="G166" s="95">
        <v>4</v>
      </c>
      <c r="H166" s="96">
        <v>3</v>
      </c>
      <c r="I166" s="67">
        <f t="shared" si="7"/>
        <v>3</v>
      </c>
      <c r="J166" s="71">
        <f t="shared" ref="J166:J176" si="103">(G166-F166)/6</f>
        <v>0.33333333333333331</v>
      </c>
      <c r="K166" s="72">
        <f t="shared" ref="K166:K176" si="104">J166^2</f>
        <v>0.1111111111111111</v>
      </c>
      <c r="L166" s="63">
        <f>I166*'Input Data'!$B$2</f>
        <v>1.2000000000000002</v>
      </c>
      <c r="M166" s="63">
        <f>I166*'Input Data'!$B$3</f>
        <v>0.75</v>
      </c>
      <c r="N166" s="64">
        <f>I166*'Input Data'!$B$4</f>
        <v>0.30000000000000004</v>
      </c>
      <c r="O166" s="65">
        <f>I166*'Input Data'!$B$5</f>
        <v>0.44999999999999996</v>
      </c>
      <c r="P166" s="152">
        <f>'Adjustment Factors'!$C$28</f>
        <v>1.29</v>
      </c>
      <c r="Q166" s="81">
        <f t="shared" si="101"/>
        <v>7.3530000000000006</v>
      </c>
      <c r="R166" s="152">
        <f>'Adjustment Factors'!D28</f>
        <v>5.077997925</v>
      </c>
      <c r="S166" s="81">
        <f t="shared" si="102"/>
        <v>28.944588172500001</v>
      </c>
    </row>
    <row r="167" spans="1:19" ht="54.75" customHeight="1">
      <c r="A167" s="196">
        <v>2</v>
      </c>
      <c r="B167" s="198" t="s">
        <v>112</v>
      </c>
      <c r="C167" s="50" t="s">
        <v>27</v>
      </c>
      <c r="D167" s="102"/>
      <c r="E167" s="11"/>
      <c r="F167" s="94">
        <v>1</v>
      </c>
      <c r="G167" s="95">
        <v>3</v>
      </c>
      <c r="H167" s="96">
        <v>2</v>
      </c>
      <c r="I167" s="67">
        <f t="shared" ref="I167:I175" si="105">(F167+G167+4*H167)/6</f>
        <v>2</v>
      </c>
      <c r="J167" s="71">
        <f t="shared" si="103"/>
        <v>0.33333333333333331</v>
      </c>
      <c r="K167" s="72">
        <f t="shared" si="104"/>
        <v>0.1111111111111111</v>
      </c>
      <c r="L167" s="63">
        <f>I167*'Input Data'!$B$2</f>
        <v>0.8</v>
      </c>
      <c r="M167" s="63">
        <f>I167*'Input Data'!$B$3</f>
        <v>0.5</v>
      </c>
      <c r="N167" s="64">
        <f>I167*'Input Data'!$B$4</f>
        <v>0.2</v>
      </c>
      <c r="O167" s="65">
        <f>I167*'Input Data'!$B$5</f>
        <v>0.3</v>
      </c>
      <c r="P167" s="152">
        <f>'Adjustment Factors'!$C$28</f>
        <v>1.29</v>
      </c>
      <c r="Q167" s="81">
        <f t="shared" si="101"/>
        <v>4.9020000000000001</v>
      </c>
      <c r="R167" s="152">
        <f>'Adjustment Factors'!D28</f>
        <v>5.077997925</v>
      </c>
      <c r="S167" s="81">
        <f t="shared" si="102"/>
        <v>19.296392115</v>
      </c>
    </row>
    <row r="168" spans="1:19" ht="54.75" customHeight="1">
      <c r="A168" s="197"/>
      <c r="B168" s="199"/>
      <c r="C168" s="51" t="s">
        <v>20</v>
      </c>
      <c r="D168" s="4"/>
      <c r="E168" s="5">
        <v>37</v>
      </c>
      <c r="F168" s="94">
        <v>1</v>
      </c>
      <c r="G168" s="95">
        <v>3</v>
      </c>
      <c r="H168" s="96">
        <v>2</v>
      </c>
      <c r="I168" s="67">
        <f t="shared" si="105"/>
        <v>2</v>
      </c>
      <c r="J168" s="71">
        <f t="shared" si="103"/>
        <v>0.33333333333333331</v>
      </c>
      <c r="K168" s="72">
        <f t="shared" si="104"/>
        <v>0.1111111111111111</v>
      </c>
      <c r="L168" s="63">
        <f>I168*'Input Data'!$B$2</f>
        <v>0.8</v>
      </c>
      <c r="M168" s="63">
        <f>I168*'Input Data'!$B$3</f>
        <v>0.5</v>
      </c>
      <c r="N168" s="64">
        <f>I168*'Input Data'!$B$4</f>
        <v>0.2</v>
      </c>
      <c r="O168" s="65">
        <f>I168*'Input Data'!$B$5</f>
        <v>0.3</v>
      </c>
      <c r="P168" s="152">
        <f>'Adjustment Factors'!$C$28</f>
        <v>1.29</v>
      </c>
      <c r="Q168" s="81">
        <f t="shared" si="101"/>
        <v>4.9020000000000001</v>
      </c>
      <c r="R168" s="152">
        <f>'Adjustment Factors'!D28</f>
        <v>5.077997925</v>
      </c>
      <c r="S168" s="81">
        <f t="shared" si="102"/>
        <v>19.296392115</v>
      </c>
    </row>
    <row r="169" spans="1:19" ht="39" customHeight="1">
      <c r="A169" s="196">
        <v>3</v>
      </c>
      <c r="B169" s="198" t="s">
        <v>113</v>
      </c>
      <c r="C169" s="50" t="s">
        <v>27</v>
      </c>
      <c r="D169" s="104"/>
      <c r="E169" s="5"/>
      <c r="F169" s="94">
        <v>1</v>
      </c>
      <c r="G169" s="95">
        <v>3</v>
      </c>
      <c r="H169" s="96">
        <v>2</v>
      </c>
      <c r="I169" s="67">
        <f t="shared" si="105"/>
        <v>2</v>
      </c>
      <c r="J169" s="71">
        <f t="shared" si="103"/>
        <v>0.33333333333333331</v>
      </c>
      <c r="K169" s="72">
        <f t="shared" si="104"/>
        <v>0.1111111111111111</v>
      </c>
      <c r="L169" s="63">
        <f>I169*'Input Data'!$B$2</f>
        <v>0.8</v>
      </c>
      <c r="M169" s="63">
        <f>I169*'Input Data'!$B$3</f>
        <v>0.5</v>
      </c>
      <c r="N169" s="64">
        <f>I169*'Input Data'!$B$4</f>
        <v>0.2</v>
      </c>
      <c r="O169" s="65">
        <f>I169*'Input Data'!$B$5</f>
        <v>0.3</v>
      </c>
      <c r="P169" s="152">
        <f>'Adjustment Factors'!$C$28</f>
        <v>1.29</v>
      </c>
      <c r="Q169" s="81">
        <f t="shared" si="101"/>
        <v>4.9020000000000001</v>
      </c>
      <c r="R169" s="152">
        <f>'Adjustment Factors'!D28</f>
        <v>5.077997925</v>
      </c>
      <c r="S169" s="81">
        <f t="shared" si="102"/>
        <v>19.296392115</v>
      </c>
    </row>
    <row r="170" spans="1:19" ht="39" customHeight="1">
      <c r="A170" s="197"/>
      <c r="B170" s="199"/>
      <c r="C170" s="51" t="s">
        <v>20</v>
      </c>
      <c r="D170" s="4"/>
      <c r="E170" s="5">
        <v>38</v>
      </c>
      <c r="F170" s="94">
        <v>0.5</v>
      </c>
      <c r="G170" s="95">
        <v>2</v>
      </c>
      <c r="H170" s="96">
        <v>1</v>
      </c>
      <c r="I170" s="67">
        <f t="shared" si="105"/>
        <v>1.0833333333333333</v>
      </c>
      <c r="J170" s="71">
        <f t="shared" si="103"/>
        <v>0.25</v>
      </c>
      <c r="K170" s="72">
        <f t="shared" si="104"/>
        <v>6.25E-2</v>
      </c>
      <c r="L170" s="63">
        <f>I170*'Input Data'!$B$2</f>
        <v>0.43333333333333335</v>
      </c>
      <c r="M170" s="63">
        <f>I170*'Input Data'!$B$3</f>
        <v>0.27083333333333331</v>
      </c>
      <c r="N170" s="64">
        <f>I170*'Input Data'!$B$4</f>
        <v>0.10833333333333334</v>
      </c>
      <c r="O170" s="65">
        <f>I170*'Input Data'!$B$5</f>
        <v>0.16249999999999998</v>
      </c>
      <c r="P170" s="152">
        <f>'Adjustment Factors'!$C$28</f>
        <v>1.29</v>
      </c>
      <c r="Q170" s="81">
        <f t="shared" si="101"/>
        <v>2.6552499999999997</v>
      </c>
      <c r="R170" s="152">
        <f>'Adjustment Factors'!D28</f>
        <v>5.077997925</v>
      </c>
      <c r="S170" s="81">
        <f t="shared" si="102"/>
        <v>10.452212395624999</v>
      </c>
    </row>
    <row r="171" spans="1:19" ht="25.5" customHeight="1">
      <c r="A171" s="196">
        <v>4</v>
      </c>
      <c r="B171" s="198" t="s">
        <v>114</v>
      </c>
      <c r="C171" s="50" t="s">
        <v>27</v>
      </c>
      <c r="D171" s="104"/>
      <c r="E171" s="5"/>
      <c r="F171" s="94">
        <v>0.5</v>
      </c>
      <c r="G171" s="95">
        <v>2</v>
      </c>
      <c r="H171" s="96">
        <v>1</v>
      </c>
      <c r="I171" s="67">
        <f t="shared" si="105"/>
        <v>1.0833333333333333</v>
      </c>
      <c r="J171" s="71">
        <f t="shared" si="103"/>
        <v>0.25</v>
      </c>
      <c r="K171" s="72">
        <f t="shared" si="104"/>
        <v>6.25E-2</v>
      </c>
      <c r="L171" s="63">
        <f>I171*'Input Data'!$B$2</f>
        <v>0.43333333333333335</v>
      </c>
      <c r="M171" s="63">
        <f>I171*'Input Data'!$B$3</f>
        <v>0.27083333333333331</v>
      </c>
      <c r="N171" s="64">
        <f>I171*'Input Data'!$B$4</f>
        <v>0.10833333333333334</v>
      </c>
      <c r="O171" s="65">
        <f>I171*'Input Data'!$B$5</f>
        <v>0.16249999999999998</v>
      </c>
      <c r="P171" s="152">
        <f>'Adjustment Factors'!$C$28</f>
        <v>1.29</v>
      </c>
      <c r="Q171" s="81">
        <f t="shared" si="101"/>
        <v>2.6552499999999997</v>
      </c>
      <c r="R171" s="152">
        <f>'Adjustment Factors'!D28</f>
        <v>5.077997925</v>
      </c>
      <c r="S171" s="81">
        <f t="shared" si="102"/>
        <v>10.452212395624999</v>
      </c>
    </row>
    <row r="172" spans="1:19" ht="25.5" customHeight="1">
      <c r="A172" s="197"/>
      <c r="B172" s="199"/>
      <c r="C172" s="51" t="s">
        <v>20</v>
      </c>
      <c r="D172" s="4"/>
      <c r="E172" s="5">
        <v>39</v>
      </c>
      <c r="F172" s="94">
        <v>0.5</v>
      </c>
      <c r="G172" s="95">
        <v>2</v>
      </c>
      <c r="H172" s="96">
        <v>1</v>
      </c>
      <c r="I172" s="67">
        <f t="shared" si="105"/>
        <v>1.0833333333333333</v>
      </c>
      <c r="J172" s="71">
        <f t="shared" si="103"/>
        <v>0.25</v>
      </c>
      <c r="K172" s="72">
        <f t="shared" si="104"/>
        <v>6.25E-2</v>
      </c>
      <c r="L172" s="63">
        <f>I172*'Input Data'!$B$2</f>
        <v>0.43333333333333335</v>
      </c>
      <c r="M172" s="63">
        <f>I172*'Input Data'!$B$3</f>
        <v>0.27083333333333331</v>
      </c>
      <c r="N172" s="64">
        <f>I172*'Input Data'!$B$4</f>
        <v>0.10833333333333334</v>
      </c>
      <c r="O172" s="65">
        <f>I172*'Input Data'!$B$5</f>
        <v>0.16249999999999998</v>
      </c>
      <c r="P172" s="152">
        <f>'Adjustment Factors'!$C$28</f>
        <v>1.29</v>
      </c>
      <c r="Q172" s="81">
        <f t="shared" si="101"/>
        <v>2.6552499999999997</v>
      </c>
      <c r="R172" s="152">
        <f>'Adjustment Factors'!D28</f>
        <v>5.077997925</v>
      </c>
      <c r="S172" s="81">
        <f t="shared" si="102"/>
        <v>10.452212395624999</v>
      </c>
    </row>
    <row r="173" spans="1:19" ht="36" customHeight="1">
      <c r="A173" s="196">
        <v>5</v>
      </c>
      <c r="B173" s="198" t="s">
        <v>115</v>
      </c>
      <c r="C173" s="50" t="s">
        <v>27</v>
      </c>
      <c r="D173" s="104"/>
      <c r="E173" s="5"/>
      <c r="F173" s="94">
        <v>0.5</v>
      </c>
      <c r="G173" s="95">
        <v>2</v>
      </c>
      <c r="H173" s="96">
        <v>1</v>
      </c>
      <c r="I173" s="67">
        <f t="shared" si="105"/>
        <v>1.0833333333333333</v>
      </c>
      <c r="J173" s="71">
        <f t="shared" si="103"/>
        <v>0.25</v>
      </c>
      <c r="K173" s="72">
        <f t="shared" si="104"/>
        <v>6.25E-2</v>
      </c>
      <c r="L173" s="63">
        <f>I173*'Input Data'!$B$2</f>
        <v>0.43333333333333335</v>
      </c>
      <c r="M173" s="63">
        <f>I173*'Input Data'!$B$3</f>
        <v>0.27083333333333331</v>
      </c>
      <c r="N173" s="64">
        <f>I173*'Input Data'!$B$4</f>
        <v>0.10833333333333334</v>
      </c>
      <c r="O173" s="65">
        <f>I173*'Input Data'!$B$5</f>
        <v>0.16249999999999998</v>
      </c>
      <c r="P173" s="152">
        <f>'Adjustment Factors'!$C$28</f>
        <v>1.29</v>
      </c>
      <c r="Q173" s="81">
        <f t="shared" si="101"/>
        <v>2.6552499999999997</v>
      </c>
      <c r="R173" s="152">
        <f>'Adjustment Factors'!D28</f>
        <v>5.077997925</v>
      </c>
      <c r="S173" s="81">
        <f t="shared" si="102"/>
        <v>10.452212395624999</v>
      </c>
    </row>
    <row r="174" spans="1:19" ht="36" customHeight="1">
      <c r="A174" s="197"/>
      <c r="B174" s="199"/>
      <c r="C174" s="51" t="s">
        <v>20</v>
      </c>
      <c r="D174" s="4"/>
      <c r="E174" s="5">
        <v>41</v>
      </c>
      <c r="F174" s="94">
        <v>0.5</v>
      </c>
      <c r="G174" s="95">
        <v>2</v>
      </c>
      <c r="H174" s="96">
        <v>1</v>
      </c>
      <c r="I174" s="67">
        <f t="shared" si="105"/>
        <v>1.0833333333333333</v>
      </c>
      <c r="J174" s="71">
        <f t="shared" si="103"/>
        <v>0.25</v>
      </c>
      <c r="K174" s="72">
        <f t="shared" si="104"/>
        <v>6.25E-2</v>
      </c>
      <c r="L174" s="63">
        <f>I174*'Input Data'!$B$2</f>
        <v>0.43333333333333335</v>
      </c>
      <c r="M174" s="63">
        <f>I174*'Input Data'!$B$3</f>
        <v>0.27083333333333331</v>
      </c>
      <c r="N174" s="64">
        <f>I174*'Input Data'!$B$4</f>
        <v>0.10833333333333334</v>
      </c>
      <c r="O174" s="65">
        <f>I174*'Input Data'!$B$5</f>
        <v>0.16249999999999998</v>
      </c>
      <c r="P174" s="152">
        <f>'Adjustment Factors'!$C$28</f>
        <v>1.29</v>
      </c>
      <c r="Q174" s="81">
        <f t="shared" si="101"/>
        <v>2.6552499999999997</v>
      </c>
      <c r="R174" s="152">
        <f>'Adjustment Factors'!D28</f>
        <v>5.077997925</v>
      </c>
      <c r="S174" s="81">
        <f t="shared" si="102"/>
        <v>10.452212395624999</v>
      </c>
    </row>
    <row r="175" spans="1:19" ht="36" customHeight="1">
      <c r="A175" s="196">
        <v>6</v>
      </c>
      <c r="B175" s="198" t="s">
        <v>116</v>
      </c>
      <c r="C175" s="50" t="s">
        <v>27</v>
      </c>
      <c r="D175" s="104"/>
      <c r="E175" s="5"/>
      <c r="F175" s="94">
        <v>1</v>
      </c>
      <c r="G175" s="95">
        <v>3</v>
      </c>
      <c r="H175" s="96">
        <v>2</v>
      </c>
      <c r="I175" s="67">
        <f t="shared" si="105"/>
        <v>2</v>
      </c>
      <c r="J175" s="71">
        <f t="shared" si="103"/>
        <v>0.33333333333333331</v>
      </c>
      <c r="K175" s="72">
        <f t="shared" si="104"/>
        <v>0.1111111111111111</v>
      </c>
      <c r="L175" s="63">
        <f>I175*'Input Data'!$B$2</f>
        <v>0.8</v>
      </c>
      <c r="M175" s="63">
        <f>I175*'Input Data'!$B$3</f>
        <v>0.5</v>
      </c>
      <c r="N175" s="64">
        <f>I175*'Input Data'!$B$4</f>
        <v>0.2</v>
      </c>
      <c r="O175" s="65">
        <f>I175*'Input Data'!$B$5</f>
        <v>0.3</v>
      </c>
      <c r="P175" s="152">
        <f>'Adjustment Factors'!$C$28</f>
        <v>1.29</v>
      </c>
      <c r="Q175" s="81">
        <f t="shared" si="101"/>
        <v>4.9020000000000001</v>
      </c>
      <c r="R175" s="152">
        <f>'Adjustment Factors'!D28</f>
        <v>5.077997925</v>
      </c>
      <c r="S175" s="81">
        <f t="shared" si="102"/>
        <v>19.296392115</v>
      </c>
    </row>
    <row r="176" spans="1:19" ht="36" customHeight="1">
      <c r="A176" s="197"/>
      <c r="B176" s="199"/>
      <c r="C176" s="51" t="s">
        <v>20</v>
      </c>
      <c r="D176" s="4"/>
      <c r="E176" s="5">
        <v>48</v>
      </c>
      <c r="F176" s="94">
        <v>1</v>
      </c>
      <c r="G176" s="95">
        <v>3</v>
      </c>
      <c r="H176" s="96">
        <v>2</v>
      </c>
      <c r="I176" s="67">
        <f t="shared" si="7"/>
        <v>2</v>
      </c>
      <c r="J176" s="71">
        <f t="shared" si="103"/>
        <v>0.33333333333333331</v>
      </c>
      <c r="K176" s="72">
        <f t="shared" si="104"/>
        <v>0.1111111111111111</v>
      </c>
      <c r="L176" s="63">
        <f>I176*'Input Data'!$B$2</f>
        <v>0.8</v>
      </c>
      <c r="M176" s="63">
        <f>I176*'Input Data'!$B$3</f>
        <v>0.5</v>
      </c>
      <c r="N176" s="64">
        <f>I176*'Input Data'!$B$4</f>
        <v>0.2</v>
      </c>
      <c r="O176" s="65">
        <f>I176*'Input Data'!$B$5</f>
        <v>0.3</v>
      </c>
      <c r="P176" s="152">
        <f>'Adjustment Factors'!$C$28</f>
        <v>1.29</v>
      </c>
      <c r="Q176" s="81">
        <f t="shared" si="101"/>
        <v>4.9020000000000001</v>
      </c>
      <c r="R176" s="152">
        <f>'Adjustment Factors'!D28</f>
        <v>5.077997925</v>
      </c>
      <c r="S176" s="81">
        <f t="shared" si="102"/>
        <v>19.296392115</v>
      </c>
    </row>
    <row r="177" spans="1:19" ht="15.75">
      <c r="A177" s="40"/>
      <c r="B177" s="183"/>
      <c r="C177" s="184"/>
      <c r="D177" s="37"/>
      <c r="E177" s="12"/>
      <c r="F177" s="17"/>
      <c r="G177" s="18"/>
      <c r="H177" s="19"/>
      <c r="I177" s="84"/>
      <c r="J177" s="85"/>
      <c r="K177" s="86"/>
      <c r="L177" s="87"/>
      <c r="M177" s="87"/>
      <c r="N177" s="88"/>
      <c r="O177" s="89"/>
      <c r="P177" s="90"/>
      <c r="Q177" s="91"/>
      <c r="R177" s="153"/>
      <c r="S177" s="189"/>
    </row>
    <row r="178" spans="1:19" s="82" customFormat="1" ht="15.95" customHeight="1">
      <c r="A178" s="48">
        <v>14</v>
      </c>
      <c r="B178" s="241" t="s">
        <v>117</v>
      </c>
      <c r="C178" s="242"/>
      <c r="D178" s="242"/>
      <c r="E178" s="242"/>
      <c r="F178" s="242"/>
      <c r="G178" s="242"/>
      <c r="H178" s="242"/>
      <c r="I178" s="242"/>
      <c r="J178" s="242"/>
      <c r="K178" s="242"/>
      <c r="L178" s="242"/>
      <c r="M178" s="242"/>
      <c r="N178" s="242"/>
      <c r="O178" s="242"/>
      <c r="P178" s="242"/>
      <c r="Q178" s="242"/>
      <c r="R178" s="242"/>
      <c r="S178" s="243"/>
    </row>
    <row r="179" spans="1:19" ht="77.25" customHeight="1">
      <c r="A179" s="196">
        <v>1</v>
      </c>
      <c r="B179" s="198" t="s">
        <v>118</v>
      </c>
      <c r="C179" s="50" t="s">
        <v>27</v>
      </c>
      <c r="D179" s="102"/>
      <c r="E179" s="11"/>
      <c r="F179" s="94">
        <v>3</v>
      </c>
      <c r="G179" s="95">
        <v>5</v>
      </c>
      <c r="H179" s="96">
        <v>4</v>
      </c>
      <c r="I179" s="67">
        <f t="shared" ref="I179:I191" si="106">(F179+G179+4*H179)/6</f>
        <v>4</v>
      </c>
      <c r="J179" s="71">
        <f t="shared" ref="J179:J191" si="107">(G179-F179)/6</f>
        <v>0.33333333333333331</v>
      </c>
      <c r="K179" s="72">
        <f t="shared" ref="K179:K191" si="108">J179^2</f>
        <v>0.1111111111111111</v>
      </c>
      <c r="L179" s="63">
        <f>I179*'Input Data'!$B$2</f>
        <v>1.6</v>
      </c>
      <c r="M179" s="63">
        <f>I179*'Input Data'!$B$3</f>
        <v>1</v>
      </c>
      <c r="N179" s="64">
        <f>I179*'Input Data'!$B$4</f>
        <v>0.4</v>
      </c>
      <c r="O179" s="65">
        <f>I179*'Input Data'!$B$5</f>
        <v>0.6</v>
      </c>
      <c r="P179" s="152">
        <f>'Adjustment Factors'!$C$28</f>
        <v>1.29</v>
      </c>
      <c r="Q179" s="81">
        <f t="shared" ref="Q179:Q194" si="109">(I179+L179+M179+N179+O179)*P179</f>
        <v>9.8040000000000003</v>
      </c>
      <c r="R179" s="152">
        <f>'Adjustment Factors'!D28</f>
        <v>5.077997925</v>
      </c>
      <c r="S179" s="81">
        <f t="shared" ref="S179:S194" si="110">(I179+L179+M179+N179+O179)*R179</f>
        <v>38.592784229999999</v>
      </c>
    </row>
    <row r="180" spans="1:19" ht="77.25" customHeight="1">
      <c r="A180" s="197"/>
      <c r="B180" s="199"/>
      <c r="C180" s="51" t="s">
        <v>20</v>
      </c>
      <c r="D180" s="6"/>
      <c r="E180" s="11"/>
      <c r="F180" s="94">
        <v>1</v>
      </c>
      <c r="G180" s="95">
        <v>3</v>
      </c>
      <c r="H180" s="96">
        <v>2</v>
      </c>
      <c r="I180" s="67">
        <f t="shared" si="106"/>
        <v>2</v>
      </c>
      <c r="J180" s="71">
        <f t="shared" si="107"/>
        <v>0.33333333333333331</v>
      </c>
      <c r="K180" s="72">
        <f t="shared" si="108"/>
        <v>0.1111111111111111</v>
      </c>
      <c r="L180" s="63">
        <f>I180*'Input Data'!$B$2</f>
        <v>0.8</v>
      </c>
      <c r="M180" s="63">
        <f>I180*'Input Data'!$B$3</f>
        <v>0.5</v>
      </c>
      <c r="N180" s="64">
        <f>I180*'Input Data'!$B$4</f>
        <v>0.2</v>
      </c>
      <c r="O180" s="65">
        <f>I180*'Input Data'!$B$5</f>
        <v>0.3</v>
      </c>
      <c r="P180" s="152">
        <f>'Adjustment Factors'!$C$28</f>
        <v>1.29</v>
      </c>
      <c r="Q180" s="81">
        <f t="shared" si="109"/>
        <v>4.9020000000000001</v>
      </c>
      <c r="R180" s="152">
        <f>'Adjustment Factors'!D28</f>
        <v>5.077997925</v>
      </c>
      <c r="S180" s="81">
        <f t="shared" si="110"/>
        <v>19.296392115</v>
      </c>
    </row>
    <row r="181" spans="1:19" ht="73.5" customHeight="1">
      <c r="A181" s="196">
        <v>2</v>
      </c>
      <c r="B181" s="198" t="s">
        <v>119</v>
      </c>
      <c r="C181" s="50" t="s">
        <v>27</v>
      </c>
      <c r="D181" s="102"/>
      <c r="E181" s="11"/>
      <c r="F181" s="94">
        <v>1</v>
      </c>
      <c r="G181" s="95">
        <v>3</v>
      </c>
      <c r="H181" s="96">
        <v>2</v>
      </c>
      <c r="I181" s="67">
        <f t="shared" si="106"/>
        <v>2</v>
      </c>
      <c r="J181" s="71">
        <f t="shared" si="107"/>
        <v>0.33333333333333331</v>
      </c>
      <c r="K181" s="72">
        <f t="shared" si="108"/>
        <v>0.1111111111111111</v>
      </c>
      <c r="L181" s="63">
        <f>I181*'Input Data'!$B$2</f>
        <v>0.8</v>
      </c>
      <c r="M181" s="63">
        <f>I181*'Input Data'!$B$3</f>
        <v>0.5</v>
      </c>
      <c r="N181" s="64">
        <f>I181*'Input Data'!$B$4</f>
        <v>0.2</v>
      </c>
      <c r="O181" s="65">
        <f>I181*'Input Data'!$B$5</f>
        <v>0.3</v>
      </c>
      <c r="P181" s="152">
        <f>'Adjustment Factors'!$C$28</f>
        <v>1.29</v>
      </c>
      <c r="Q181" s="81">
        <f t="shared" si="109"/>
        <v>4.9020000000000001</v>
      </c>
      <c r="R181" s="152">
        <f>'Adjustment Factors'!D28</f>
        <v>5.077997925</v>
      </c>
      <c r="S181" s="81">
        <f t="shared" si="110"/>
        <v>19.296392115</v>
      </c>
    </row>
    <row r="182" spans="1:19" ht="73.5" customHeight="1">
      <c r="A182" s="197"/>
      <c r="B182" s="199"/>
      <c r="C182" s="51" t="s">
        <v>20</v>
      </c>
      <c r="D182" s="4"/>
      <c r="E182" s="5"/>
      <c r="F182" s="94">
        <v>1</v>
      </c>
      <c r="G182" s="95">
        <v>3</v>
      </c>
      <c r="H182" s="96">
        <v>2</v>
      </c>
      <c r="I182" s="67">
        <f t="shared" si="106"/>
        <v>2</v>
      </c>
      <c r="J182" s="71">
        <f t="shared" si="107"/>
        <v>0.33333333333333331</v>
      </c>
      <c r="K182" s="72">
        <f t="shared" si="108"/>
        <v>0.1111111111111111</v>
      </c>
      <c r="L182" s="63">
        <f>I182*'Input Data'!$B$2</f>
        <v>0.8</v>
      </c>
      <c r="M182" s="63">
        <f>I182*'Input Data'!$B$3</f>
        <v>0.5</v>
      </c>
      <c r="N182" s="64">
        <f>I182*'Input Data'!$B$4</f>
        <v>0.2</v>
      </c>
      <c r="O182" s="65">
        <f>I182*'Input Data'!$B$5</f>
        <v>0.3</v>
      </c>
      <c r="P182" s="152">
        <f>'Adjustment Factors'!$C$28</f>
        <v>1.29</v>
      </c>
      <c r="Q182" s="81">
        <f t="shared" si="109"/>
        <v>4.9020000000000001</v>
      </c>
      <c r="R182" s="152">
        <f>'Adjustment Factors'!D28</f>
        <v>5.077997925</v>
      </c>
      <c r="S182" s="81">
        <f t="shared" si="110"/>
        <v>19.296392115</v>
      </c>
    </row>
    <row r="183" spans="1:19" ht="24.75" customHeight="1">
      <c r="A183" s="196">
        <v>3</v>
      </c>
      <c r="B183" s="198" t="s">
        <v>120</v>
      </c>
      <c r="C183" s="50" t="s">
        <v>27</v>
      </c>
      <c r="D183" s="104"/>
      <c r="E183" s="5"/>
      <c r="F183" s="94">
        <v>0.5</v>
      </c>
      <c r="G183" s="95">
        <v>2</v>
      </c>
      <c r="H183" s="96">
        <v>1</v>
      </c>
      <c r="I183" s="67">
        <f t="shared" si="106"/>
        <v>1.0833333333333333</v>
      </c>
      <c r="J183" s="71">
        <f t="shared" si="107"/>
        <v>0.25</v>
      </c>
      <c r="K183" s="72">
        <f t="shared" si="108"/>
        <v>6.25E-2</v>
      </c>
      <c r="L183" s="63">
        <f>I183*'Input Data'!$B$2</f>
        <v>0.43333333333333335</v>
      </c>
      <c r="M183" s="63">
        <f>I183*'Input Data'!$B$3</f>
        <v>0.27083333333333331</v>
      </c>
      <c r="N183" s="64">
        <f>I183*'Input Data'!$B$4</f>
        <v>0.10833333333333334</v>
      </c>
      <c r="O183" s="65">
        <f>I183*'Input Data'!$B$5</f>
        <v>0.16249999999999998</v>
      </c>
      <c r="P183" s="152">
        <f>'Adjustment Factors'!$C$28</f>
        <v>1.29</v>
      </c>
      <c r="Q183" s="81">
        <f t="shared" si="109"/>
        <v>2.6552499999999997</v>
      </c>
      <c r="R183" s="152">
        <f>'Adjustment Factors'!D28</f>
        <v>5.077997925</v>
      </c>
      <c r="S183" s="81">
        <f t="shared" si="110"/>
        <v>10.452212395624999</v>
      </c>
    </row>
    <row r="184" spans="1:19" ht="24.75" customHeight="1">
      <c r="A184" s="197"/>
      <c r="B184" s="199"/>
      <c r="C184" s="51" t="s">
        <v>20</v>
      </c>
      <c r="D184" s="4"/>
      <c r="E184" s="5"/>
      <c r="F184" s="94">
        <v>1</v>
      </c>
      <c r="G184" s="95">
        <v>3</v>
      </c>
      <c r="H184" s="96">
        <v>2</v>
      </c>
      <c r="I184" s="67">
        <f t="shared" si="106"/>
        <v>2</v>
      </c>
      <c r="J184" s="71">
        <f t="shared" si="107"/>
        <v>0.33333333333333331</v>
      </c>
      <c r="K184" s="72">
        <f t="shared" si="108"/>
        <v>0.1111111111111111</v>
      </c>
      <c r="L184" s="63">
        <f>I184*'Input Data'!$B$2</f>
        <v>0.8</v>
      </c>
      <c r="M184" s="63">
        <f>I184*'Input Data'!$B$3</f>
        <v>0.5</v>
      </c>
      <c r="N184" s="64">
        <f>I184*'Input Data'!$B$4</f>
        <v>0.2</v>
      </c>
      <c r="O184" s="65">
        <f>I184*'Input Data'!$B$5</f>
        <v>0.3</v>
      </c>
      <c r="P184" s="152">
        <f>'Adjustment Factors'!$C$28</f>
        <v>1.29</v>
      </c>
      <c r="Q184" s="81">
        <f t="shared" si="109"/>
        <v>4.9020000000000001</v>
      </c>
      <c r="R184" s="152">
        <f>'Adjustment Factors'!D28</f>
        <v>5.077997925</v>
      </c>
      <c r="S184" s="81">
        <f t="shared" si="110"/>
        <v>19.296392115</v>
      </c>
    </row>
    <row r="185" spans="1:19" ht="30.75" customHeight="1">
      <c r="A185" s="196">
        <v>4</v>
      </c>
      <c r="B185" s="198" t="s">
        <v>121</v>
      </c>
      <c r="C185" s="50" t="s">
        <v>27</v>
      </c>
      <c r="D185" s="4"/>
      <c r="E185" s="5"/>
      <c r="F185" s="94"/>
      <c r="G185" s="95"/>
      <c r="H185" s="96"/>
      <c r="I185" s="67">
        <f t="shared" si="106"/>
        <v>0</v>
      </c>
      <c r="J185" s="71">
        <f t="shared" si="107"/>
        <v>0</v>
      </c>
      <c r="K185" s="72">
        <f t="shared" si="108"/>
        <v>0</v>
      </c>
      <c r="L185" s="63">
        <f>I185*'Input Data'!$B$2</f>
        <v>0</v>
      </c>
      <c r="M185" s="63">
        <f>I185*'Input Data'!$B$3</f>
        <v>0</v>
      </c>
      <c r="N185" s="64">
        <f>I185*'Input Data'!$B$4</f>
        <v>0</v>
      </c>
      <c r="O185" s="65">
        <f>I185*'Input Data'!$B$5</f>
        <v>0</v>
      </c>
      <c r="P185" s="152">
        <f>'Adjustment Factors'!$C$28</f>
        <v>1.29</v>
      </c>
      <c r="Q185" s="81">
        <f t="shared" si="109"/>
        <v>0</v>
      </c>
      <c r="R185" s="152">
        <f>'Adjustment Factors'!D28</f>
        <v>5.077997925</v>
      </c>
      <c r="S185" s="81">
        <f t="shared" si="110"/>
        <v>0</v>
      </c>
    </row>
    <row r="186" spans="1:19" ht="30.75" customHeight="1">
      <c r="A186" s="197"/>
      <c r="B186" s="199"/>
      <c r="C186" s="51" t="s">
        <v>20</v>
      </c>
      <c r="D186" s="4"/>
      <c r="E186" s="5"/>
      <c r="F186" s="94">
        <v>0.5</v>
      </c>
      <c r="G186" s="95">
        <v>2</v>
      </c>
      <c r="H186" s="96">
        <v>1</v>
      </c>
      <c r="I186" s="67">
        <f t="shared" si="106"/>
        <v>1.0833333333333333</v>
      </c>
      <c r="J186" s="71">
        <f t="shared" si="107"/>
        <v>0.25</v>
      </c>
      <c r="K186" s="72">
        <f t="shared" si="108"/>
        <v>6.25E-2</v>
      </c>
      <c r="L186" s="63">
        <f>I186*'Input Data'!$B$2</f>
        <v>0.43333333333333335</v>
      </c>
      <c r="M186" s="63">
        <f>I186*'Input Data'!$B$3</f>
        <v>0.27083333333333331</v>
      </c>
      <c r="N186" s="64">
        <f>I186*'Input Data'!$B$4</f>
        <v>0.10833333333333334</v>
      </c>
      <c r="O186" s="65">
        <f>I186*'Input Data'!$B$5</f>
        <v>0.16249999999999998</v>
      </c>
      <c r="P186" s="152">
        <f>'Adjustment Factors'!$C$28</f>
        <v>1.29</v>
      </c>
      <c r="Q186" s="81">
        <f t="shared" si="109"/>
        <v>2.6552499999999997</v>
      </c>
      <c r="R186" s="152">
        <f>'Adjustment Factors'!D28</f>
        <v>5.077997925</v>
      </c>
      <c r="S186" s="81">
        <f t="shared" si="110"/>
        <v>10.452212395624999</v>
      </c>
    </row>
    <row r="187" spans="1:19" ht="30.75" customHeight="1">
      <c r="A187" s="196">
        <v>5</v>
      </c>
      <c r="B187" s="198" t="s">
        <v>122</v>
      </c>
      <c r="C187" s="50" t="s">
        <v>27</v>
      </c>
      <c r="D187" s="104"/>
      <c r="E187" s="5"/>
      <c r="F187" s="94">
        <v>0.5</v>
      </c>
      <c r="G187" s="95">
        <v>2</v>
      </c>
      <c r="H187" s="96">
        <v>1</v>
      </c>
      <c r="I187" s="67">
        <f t="shared" si="106"/>
        <v>1.0833333333333333</v>
      </c>
      <c r="J187" s="71">
        <f t="shared" si="107"/>
        <v>0.25</v>
      </c>
      <c r="K187" s="72">
        <f t="shared" si="108"/>
        <v>6.25E-2</v>
      </c>
      <c r="L187" s="63">
        <f>I187*'Input Data'!$B$2</f>
        <v>0.43333333333333335</v>
      </c>
      <c r="M187" s="63">
        <f>I187*'Input Data'!$B$3</f>
        <v>0.27083333333333331</v>
      </c>
      <c r="N187" s="64">
        <f>I187*'Input Data'!$B$4</f>
        <v>0.10833333333333334</v>
      </c>
      <c r="O187" s="65">
        <f>I187*'Input Data'!$B$5</f>
        <v>0.16249999999999998</v>
      </c>
      <c r="P187" s="152">
        <f>'Adjustment Factors'!$C$28</f>
        <v>1.29</v>
      </c>
      <c r="Q187" s="81">
        <f t="shared" si="109"/>
        <v>2.6552499999999997</v>
      </c>
      <c r="R187" s="152">
        <f>'Adjustment Factors'!D28</f>
        <v>5.077997925</v>
      </c>
      <c r="S187" s="81">
        <f t="shared" si="110"/>
        <v>10.452212395624999</v>
      </c>
    </row>
    <row r="188" spans="1:19" ht="30.75" customHeight="1">
      <c r="A188" s="197"/>
      <c r="B188" s="199"/>
      <c r="C188" s="51" t="s">
        <v>20</v>
      </c>
      <c r="D188" s="4"/>
      <c r="E188" s="5"/>
      <c r="F188" s="94">
        <v>0.5</v>
      </c>
      <c r="G188" s="95">
        <v>2</v>
      </c>
      <c r="H188" s="96">
        <v>1</v>
      </c>
      <c r="I188" s="67">
        <f t="shared" si="106"/>
        <v>1.0833333333333333</v>
      </c>
      <c r="J188" s="71">
        <f t="shared" si="107"/>
        <v>0.25</v>
      </c>
      <c r="K188" s="72">
        <f t="shared" si="108"/>
        <v>6.25E-2</v>
      </c>
      <c r="L188" s="63">
        <f>I188*'Input Data'!$B$2</f>
        <v>0.43333333333333335</v>
      </c>
      <c r="M188" s="63">
        <f>I188*'Input Data'!$B$3</f>
        <v>0.27083333333333331</v>
      </c>
      <c r="N188" s="64">
        <f>I188*'Input Data'!$B$4</f>
        <v>0.10833333333333334</v>
      </c>
      <c r="O188" s="65">
        <f>I188*'Input Data'!$B$5</f>
        <v>0.16249999999999998</v>
      </c>
      <c r="P188" s="152">
        <f>'Adjustment Factors'!$C$28</f>
        <v>1.29</v>
      </c>
      <c r="Q188" s="81">
        <f t="shared" si="109"/>
        <v>2.6552499999999997</v>
      </c>
      <c r="R188" s="152">
        <f>'Adjustment Factors'!D28</f>
        <v>5.077997925</v>
      </c>
      <c r="S188" s="81">
        <f t="shared" si="110"/>
        <v>10.452212395624999</v>
      </c>
    </row>
    <row r="189" spans="1:19" ht="64.5" customHeight="1">
      <c r="A189" s="196">
        <v>6</v>
      </c>
      <c r="B189" s="198" t="s">
        <v>123</v>
      </c>
      <c r="C189" s="50" t="s">
        <v>27</v>
      </c>
      <c r="D189" s="104"/>
      <c r="E189" s="5"/>
      <c r="F189" s="94">
        <v>2</v>
      </c>
      <c r="G189" s="109">
        <v>4</v>
      </c>
      <c r="H189" s="96">
        <v>3</v>
      </c>
      <c r="I189" s="67">
        <f t="shared" si="106"/>
        <v>3</v>
      </c>
      <c r="J189" s="71">
        <f t="shared" si="107"/>
        <v>0.33333333333333331</v>
      </c>
      <c r="K189" s="72">
        <f t="shared" si="108"/>
        <v>0.1111111111111111</v>
      </c>
      <c r="L189" s="63">
        <f>I189*'Input Data'!$B$2</f>
        <v>1.2000000000000002</v>
      </c>
      <c r="M189" s="63">
        <f>I189*'Input Data'!$B$3</f>
        <v>0.75</v>
      </c>
      <c r="N189" s="64">
        <f>I189*'Input Data'!$B$4</f>
        <v>0.30000000000000004</v>
      </c>
      <c r="O189" s="65">
        <f>I189*'Input Data'!$B$5</f>
        <v>0.44999999999999996</v>
      </c>
      <c r="P189" s="152">
        <f>'Adjustment Factors'!$C$28</f>
        <v>1.29</v>
      </c>
      <c r="Q189" s="81">
        <f t="shared" si="109"/>
        <v>7.3530000000000006</v>
      </c>
      <c r="R189" s="152">
        <f>'Adjustment Factors'!D28</f>
        <v>5.077997925</v>
      </c>
      <c r="S189" s="81">
        <f t="shared" si="110"/>
        <v>28.944588172500001</v>
      </c>
    </row>
    <row r="190" spans="1:19" ht="64.5" customHeight="1">
      <c r="A190" s="197"/>
      <c r="B190" s="199"/>
      <c r="C190" s="51" t="s">
        <v>20</v>
      </c>
      <c r="D190" s="4"/>
      <c r="E190" s="5"/>
      <c r="F190" s="94">
        <v>2</v>
      </c>
      <c r="G190" s="95">
        <v>4</v>
      </c>
      <c r="H190" s="96">
        <v>3</v>
      </c>
      <c r="I190" s="67">
        <f t="shared" si="106"/>
        <v>3</v>
      </c>
      <c r="J190" s="71">
        <f t="shared" si="107"/>
        <v>0.33333333333333331</v>
      </c>
      <c r="K190" s="72">
        <f t="shared" si="108"/>
        <v>0.1111111111111111</v>
      </c>
      <c r="L190" s="63">
        <f>I190*'Input Data'!$B$2</f>
        <v>1.2000000000000002</v>
      </c>
      <c r="M190" s="63">
        <f>I190*'Input Data'!$B$3</f>
        <v>0.75</v>
      </c>
      <c r="N190" s="64">
        <f>I190*'Input Data'!$B$4</f>
        <v>0.30000000000000004</v>
      </c>
      <c r="O190" s="65">
        <f>I190*'Input Data'!$B$5</f>
        <v>0.44999999999999996</v>
      </c>
      <c r="P190" s="152">
        <f>'Adjustment Factors'!$C$28</f>
        <v>1.29</v>
      </c>
      <c r="Q190" s="81">
        <f t="shared" si="109"/>
        <v>7.3530000000000006</v>
      </c>
      <c r="R190" s="152">
        <f>'Adjustment Factors'!D28</f>
        <v>5.077997925</v>
      </c>
      <c r="S190" s="81">
        <f t="shared" si="110"/>
        <v>28.944588172500001</v>
      </c>
    </row>
    <row r="191" spans="1:19" ht="27.75" customHeight="1">
      <c r="A191" s="196">
        <v>7</v>
      </c>
      <c r="B191" s="198" t="s">
        <v>124</v>
      </c>
      <c r="C191" s="50" t="s">
        <v>27</v>
      </c>
      <c r="D191" s="4"/>
      <c r="E191" s="5"/>
      <c r="F191" s="94">
        <v>0.5</v>
      </c>
      <c r="G191" s="95">
        <v>1</v>
      </c>
      <c r="H191" s="96">
        <v>1</v>
      </c>
      <c r="I191" s="67">
        <f t="shared" si="106"/>
        <v>0.91666666666666663</v>
      </c>
      <c r="J191" s="71">
        <f t="shared" si="107"/>
        <v>8.3333333333333329E-2</v>
      </c>
      <c r="K191" s="72">
        <f t="shared" si="108"/>
        <v>6.9444444444444441E-3</v>
      </c>
      <c r="L191" s="63">
        <f>I191*'Input Data'!$B$2</f>
        <v>0.3666666666666667</v>
      </c>
      <c r="M191" s="63">
        <f>I191*'Input Data'!$B$3</f>
        <v>0.22916666666666666</v>
      </c>
      <c r="N191" s="64">
        <f>I191*'Input Data'!$B$4</f>
        <v>9.1666666666666674E-2</v>
      </c>
      <c r="O191" s="65">
        <f>I191*'Input Data'!$B$5</f>
        <v>0.13749999999999998</v>
      </c>
      <c r="P191" s="152">
        <f>'Adjustment Factors'!$C$28</f>
        <v>1.29</v>
      </c>
      <c r="Q191" s="81">
        <f t="shared" si="109"/>
        <v>2.24675</v>
      </c>
      <c r="R191" s="152">
        <f>'Adjustment Factors'!D28</f>
        <v>5.077997925</v>
      </c>
      <c r="S191" s="81">
        <f t="shared" si="110"/>
        <v>8.8441797193749991</v>
      </c>
    </row>
    <row r="192" spans="1:19" ht="27.75" customHeight="1">
      <c r="A192" s="197"/>
      <c r="B192" s="199"/>
      <c r="C192" s="51" t="s">
        <v>20</v>
      </c>
      <c r="D192" s="4"/>
      <c r="E192" s="5"/>
      <c r="F192" s="94">
        <v>0.5</v>
      </c>
      <c r="G192" s="95">
        <v>2</v>
      </c>
      <c r="H192" s="96">
        <v>1</v>
      </c>
      <c r="I192" s="67">
        <f t="shared" si="7"/>
        <v>1.0833333333333333</v>
      </c>
      <c r="J192" s="71">
        <f t="shared" ref="J192:J193" si="111">(G192-F192)/6</f>
        <v>0.25</v>
      </c>
      <c r="K192" s="72">
        <f t="shared" ref="K192:K193" si="112">J192^2</f>
        <v>6.25E-2</v>
      </c>
      <c r="L192" s="63">
        <f>I192*'Input Data'!$B$2</f>
        <v>0.43333333333333335</v>
      </c>
      <c r="M192" s="63">
        <f>I192*'Input Data'!$B$3</f>
        <v>0.27083333333333331</v>
      </c>
      <c r="N192" s="64">
        <f>I192*'Input Data'!$B$4</f>
        <v>0.10833333333333334</v>
      </c>
      <c r="O192" s="65">
        <f>I192*'Input Data'!$B$5</f>
        <v>0.16249999999999998</v>
      </c>
      <c r="P192" s="152">
        <f>'Adjustment Factors'!$C$28</f>
        <v>1.29</v>
      </c>
      <c r="Q192" s="81">
        <f t="shared" si="109"/>
        <v>2.6552499999999997</v>
      </c>
      <c r="R192" s="152">
        <f>'Adjustment Factors'!D28</f>
        <v>5.077997925</v>
      </c>
      <c r="S192" s="81">
        <f t="shared" si="110"/>
        <v>10.452212395624999</v>
      </c>
    </row>
    <row r="193" spans="1:19" ht="35.25" customHeight="1">
      <c r="A193" s="196">
        <v>8</v>
      </c>
      <c r="B193" s="198" t="s">
        <v>125</v>
      </c>
      <c r="C193" s="50" t="s">
        <v>27</v>
      </c>
      <c r="D193" s="133"/>
      <c r="E193" s="5"/>
      <c r="F193" s="94"/>
      <c r="G193" s="95"/>
      <c r="H193" s="96"/>
      <c r="I193" s="67">
        <f t="shared" si="7"/>
        <v>0</v>
      </c>
      <c r="J193" s="71">
        <f t="shared" si="111"/>
        <v>0</v>
      </c>
      <c r="K193" s="72">
        <f t="shared" si="112"/>
        <v>0</v>
      </c>
      <c r="L193" s="63">
        <f>I193*'Input Data'!$B$2</f>
        <v>0</v>
      </c>
      <c r="M193" s="63">
        <f>I193*'Input Data'!$B$3</f>
        <v>0</v>
      </c>
      <c r="N193" s="64">
        <f>I193*'Input Data'!$B$4</f>
        <v>0</v>
      </c>
      <c r="O193" s="65">
        <f>I193*'Input Data'!$B$5</f>
        <v>0</v>
      </c>
      <c r="P193" s="152">
        <f>'Adjustment Factors'!$C$28</f>
        <v>1.29</v>
      </c>
      <c r="Q193" s="81">
        <f t="shared" si="109"/>
        <v>0</v>
      </c>
      <c r="R193" s="152">
        <f>'Adjustment Factors'!D28</f>
        <v>5.077997925</v>
      </c>
      <c r="S193" s="81">
        <f t="shared" si="110"/>
        <v>0</v>
      </c>
    </row>
    <row r="194" spans="1:19" ht="93.75" customHeight="1">
      <c r="A194" s="197"/>
      <c r="B194" s="199"/>
      <c r="C194" s="51" t="s">
        <v>20</v>
      </c>
      <c r="D194" s="142"/>
      <c r="E194" s="5"/>
      <c r="F194" s="94">
        <v>3</v>
      </c>
      <c r="G194" s="95">
        <v>5</v>
      </c>
      <c r="H194" s="96">
        <v>4</v>
      </c>
      <c r="I194" s="67">
        <f t="shared" ref="I194" si="113">(F194+G194+4*H194)/6</f>
        <v>4</v>
      </c>
      <c r="J194" s="71">
        <f t="shared" ref="J194" si="114">(G194-F194)/6</f>
        <v>0.33333333333333331</v>
      </c>
      <c r="K194" s="72">
        <f t="shared" ref="K194" si="115">J194^2</f>
        <v>0.1111111111111111</v>
      </c>
      <c r="L194" s="63">
        <f>I194*'Input Data'!$B$2</f>
        <v>1.6</v>
      </c>
      <c r="M194" s="63">
        <f>I194*'Input Data'!$B$3</f>
        <v>1</v>
      </c>
      <c r="N194" s="64">
        <f>I194*'Input Data'!$B$4</f>
        <v>0.4</v>
      </c>
      <c r="O194" s="65">
        <f>I194*'Input Data'!$B$5</f>
        <v>0.6</v>
      </c>
      <c r="P194" s="152">
        <f>'Adjustment Factors'!$C$28</f>
        <v>1.29</v>
      </c>
      <c r="Q194" s="81">
        <f t="shared" si="109"/>
        <v>9.8040000000000003</v>
      </c>
      <c r="R194" s="152">
        <f>'Adjustment Factors'!D28</f>
        <v>5.077997925</v>
      </c>
      <c r="S194" s="81">
        <f t="shared" si="110"/>
        <v>38.592784229999999</v>
      </c>
    </row>
    <row r="195" spans="1:19" ht="15.75">
      <c r="A195" s="40"/>
      <c r="B195" s="183"/>
      <c r="C195" s="184"/>
      <c r="D195" s="126"/>
      <c r="E195" s="127"/>
      <c r="F195" s="128"/>
      <c r="G195" s="128"/>
      <c r="H195" s="128"/>
      <c r="I195" s="123"/>
      <c r="J195" s="123"/>
      <c r="K195" s="123"/>
      <c r="L195" s="123"/>
      <c r="M195" s="123"/>
      <c r="N195" s="123"/>
      <c r="O195" s="123"/>
      <c r="P195" s="124"/>
      <c r="Q195" s="125"/>
      <c r="S195" s="185"/>
    </row>
    <row r="196" spans="1:19" s="82" customFormat="1" ht="15.95" customHeight="1">
      <c r="A196" s="48">
        <v>15</v>
      </c>
      <c r="B196" s="241" t="s">
        <v>126</v>
      </c>
      <c r="C196" s="242"/>
      <c r="D196" s="242"/>
      <c r="E196" s="242"/>
      <c r="F196" s="242"/>
      <c r="G196" s="242"/>
      <c r="H196" s="242"/>
      <c r="I196" s="242"/>
      <c r="J196" s="242"/>
      <c r="K196" s="242"/>
      <c r="L196" s="242"/>
      <c r="M196" s="242"/>
      <c r="N196" s="242"/>
      <c r="O196" s="242"/>
      <c r="P196" s="242"/>
      <c r="Q196" s="242"/>
      <c r="R196" s="242"/>
      <c r="S196" s="243"/>
    </row>
    <row r="197" spans="1:19" ht="57.75" customHeight="1">
      <c r="A197" s="196">
        <v>1</v>
      </c>
      <c r="B197" s="198" t="s">
        <v>127</v>
      </c>
      <c r="C197" s="50" t="s">
        <v>27</v>
      </c>
      <c r="D197" s="102"/>
      <c r="E197" s="11"/>
      <c r="F197" s="106">
        <v>1</v>
      </c>
      <c r="G197" s="107">
        <v>3</v>
      </c>
      <c r="H197" s="108">
        <v>2</v>
      </c>
      <c r="I197" s="67">
        <f t="shared" ref="I197" si="116">(F197+G197+4*H197)/6</f>
        <v>2</v>
      </c>
      <c r="J197" s="71">
        <f t="shared" ref="J197" si="117">(G197-F197)/6</f>
        <v>0.33333333333333331</v>
      </c>
      <c r="K197" s="72">
        <f t="shared" ref="K197" si="118">J197^2</f>
        <v>0.1111111111111111</v>
      </c>
      <c r="L197" s="63">
        <f>I197*'Input Data'!$B$2</f>
        <v>0.8</v>
      </c>
      <c r="M197" s="63">
        <f>I197*'Input Data'!$B$3</f>
        <v>0.5</v>
      </c>
      <c r="N197" s="64">
        <f>I197*'Input Data'!$B$4</f>
        <v>0.2</v>
      </c>
      <c r="O197" s="65">
        <f>I197*'Input Data'!$B$5</f>
        <v>0.3</v>
      </c>
      <c r="P197" s="152">
        <f>'Adjustment Factors'!$C$28</f>
        <v>1.29</v>
      </c>
      <c r="Q197" s="81">
        <f t="shared" ref="Q197:Q200" si="119">(I197+L197+M197+N197+O197)*P197</f>
        <v>4.9020000000000001</v>
      </c>
      <c r="R197" s="152">
        <f>'Adjustment Factors'!D28</f>
        <v>5.077997925</v>
      </c>
      <c r="S197" s="81">
        <f t="shared" ref="S197:S200" si="120">(I197+L197+M197+N197+O197)*R197</f>
        <v>19.296392115</v>
      </c>
    </row>
    <row r="198" spans="1:19" ht="57.75" customHeight="1">
      <c r="A198" s="197"/>
      <c r="B198" s="199"/>
      <c r="C198" s="51" t="s">
        <v>20</v>
      </c>
      <c r="D198" s="6"/>
      <c r="E198" s="11"/>
      <c r="F198" s="110">
        <v>0.5</v>
      </c>
      <c r="G198" s="111">
        <v>2</v>
      </c>
      <c r="H198" s="112">
        <v>1</v>
      </c>
      <c r="I198" s="67">
        <f t="shared" si="7"/>
        <v>1.0833333333333333</v>
      </c>
      <c r="J198" s="71">
        <f t="shared" ref="J198:J200" si="121">(G198-F198)/6</f>
        <v>0.25</v>
      </c>
      <c r="K198" s="72">
        <f t="shared" ref="K198:K200" si="122">J198^2</f>
        <v>6.25E-2</v>
      </c>
      <c r="L198" s="63">
        <f>I198*'Input Data'!$B$2</f>
        <v>0.43333333333333335</v>
      </c>
      <c r="M198" s="63">
        <f>I198*'Input Data'!$B$3</f>
        <v>0.27083333333333331</v>
      </c>
      <c r="N198" s="64">
        <f>I198*'Input Data'!$B$4</f>
        <v>0.10833333333333334</v>
      </c>
      <c r="O198" s="65">
        <f>I198*'Input Data'!$B$5</f>
        <v>0.16249999999999998</v>
      </c>
      <c r="P198" s="152">
        <f>'Adjustment Factors'!$C$28</f>
        <v>1.29</v>
      </c>
      <c r="Q198" s="81">
        <f t="shared" si="119"/>
        <v>2.6552499999999997</v>
      </c>
      <c r="R198" s="152">
        <f>'Adjustment Factors'!D28</f>
        <v>5.077997925</v>
      </c>
      <c r="S198" s="81">
        <f t="shared" si="120"/>
        <v>10.452212395624999</v>
      </c>
    </row>
    <row r="199" spans="1:19" ht="38.25" customHeight="1">
      <c r="A199" s="196">
        <v>2</v>
      </c>
      <c r="B199" s="198" t="s">
        <v>128</v>
      </c>
      <c r="C199" s="50" t="s">
        <v>27</v>
      </c>
      <c r="D199" s="102"/>
      <c r="E199" s="11"/>
      <c r="F199" s="106">
        <v>0.5</v>
      </c>
      <c r="G199" s="107">
        <v>2</v>
      </c>
      <c r="H199" s="108">
        <v>1</v>
      </c>
      <c r="I199" s="67">
        <f t="shared" ref="I199" si="123">(F199+G199+4*H199)/6</f>
        <v>1.0833333333333333</v>
      </c>
      <c r="J199" s="71">
        <f t="shared" si="121"/>
        <v>0.25</v>
      </c>
      <c r="K199" s="72">
        <f t="shared" si="122"/>
        <v>6.25E-2</v>
      </c>
      <c r="L199" s="63">
        <f>I199*'Input Data'!$B$2</f>
        <v>0.43333333333333335</v>
      </c>
      <c r="M199" s="63">
        <f>I199*'Input Data'!$B$3</f>
        <v>0.27083333333333331</v>
      </c>
      <c r="N199" s="64">
        <f>I199*'Input Data'!$B$4</f>
        <v>0.10833333333333334</v>
      </c>
      <c r="O199" s="65">
        <f>I199*'Input Data'!$B$5</f>
        <v>0.16249999999999998</v>
      </c>
      <c r="P199" s="152">
        <f>'Adjustment Factors'!$C$28</f>
        <v>1.29</v>
      </c>
      <c r="Q199" s="81">
        <f t="shared" si="119"/>
        <v>2.6552499999999997</v>
      </c>
      <c r="R199" s="152">
        <f>'Adjustment Factors'!D28</f>
        <v>5.077997925</v>
      </c>
      <c r="S199" s="81">
        <f t="shared" si="120"/>
        <v>10.452212395624999</v>
      </c>
    </row>
    <row r="200" spans="1:19" ht="38.25" customHeight="1">
      <c r="A200" s="197"/>
      <c r="B200" s="199"/>
      <c r="C200" s="51" t="s">
        <v>20</v>
      </c>
      <c r="D200" s="4"/>
      <c r="E200" s="5"/>
      <c r="F200" s="97">
        <v>0.5</v>
      </c>
      <c r="G200" s="98">
        <v>2</v>
      </c>
      <c r="H200" s="99">
        <v>1</v>
      </c>
      <c r="I200" s="67">
        <f t="shared" si="7"/>
        <v>1.0833333333333333</v>
      </c>
      <c r="J200" s="71">
        <f t="shared" si="121"/>
        <v>0.25</v>
      </c>
      <c r="K200" s="72">
        <f t="shared" si="122"/>
        <v>6.25E-2</v>
      </c>
      <c r="L200" s="63">
        <f>I200*'Input Data'!$B$2</f>
        <v>0.43333333333333335</v>
      </c>
      <c r="M200" s="63">
        <f>I200*'Input Data'!$B$3</f>
        <v>0.27083333333333331</v>
      </c>
      <c r="N200" s="64">
        <f>I200*'Input Data'!$B$4</f>
        <v>0.10833333333333334</v>
      </c>
      <c r="O200" s="65">
        <f>I200*'Input Data'!$B$5</f>
        <v>0.16249999999999998</v>
      </c>
      <c r="P200" s="152">
        <f>'Adjustment Factors'!$C$28</f>
        <v>1.29</v>
      </c>
      <c r="Q200" s="81">
        <f t="shared" si="119"/>
        <v>2.6552499999999997</v>
      </c>
      <c r="R200" s="152">
        <f>'Adjustment Factors'!D28</f>
        <v>5.077997925</v>
      </c>
      <c r="S200" s="81">
        <f t="shared" si="120"/>
        <v>10.452212395624999</v>
      </c>
    </row>
    <row r="201" spans="1:19" ht="15.75">
      <c r="A201" s="40"/>
      <c r="B201" s="183"/>
      <c r="C201" s="184"/>
      <c r="D201" s="37"/>
      <c r="E201" s="12"/>
      <c r="F201" s="17"/>
      <c r="G201" s="18"/>
      <c r="H201" s="19"/>
      <c r="I201" s="84"/>
      <c r="J201" s="85"/>
      <c r="K201" s="86"/>
      <c r="L201" s="87"/>
      <c r="M201" s="87"/>
      <c r="N201" s="88"/>
      <c r="O201" s="89"/>
      <c r="P201" s="90"/>
      <c r="Q201" s="91"/>
      <c r="S201" s="185"/>
    </row>
    <row r="202" spans="1:19" s="82" customFormat="1" ht="15.95" customHeight="1">
      <c r="A202" s="48">
        <v>16</v>
      </c>
      <c r="B202" s="241" t="s">
        <v>129</v>
      </c>
      <c r="C202" s="242"/>
      <c r="D202" s="242"/>
      <c r="E202" s="242"/>
      <c r="F202" s="242"/>
      <c r="G202" s="242"/>
      <c r="H202" s="242"/>
      <c r="I202" s="242"/>
      <c r="J202" s="242"/>
      <c r="K202" s="242"/>
      <c r="L202" s="242"/>
      <c r="M202" s="242"/>
      <c r="N202" s="242"/>
      <c r="O202" s="242"/>
      <c r="P202" s="242"/>
      <c r="Q202" s="242"/>
      <c r="R202" s="242"/>
      <c r="S202" s="243"/>
    </row>
    <row r="203" spans="1:19" ht="78.75" customHeight="1">
      <c r="A203" s="196">
        <v>1</v>
      </c>
      <c r="B203" s="198" t="s">
        <v>130</v>
      </c>
      <c r="C203" s="50" t="s">
        <v>27</v>
      </c>
      <c r="D203" s="102"/>
      <c r="E203" s="11"/>
      <c r="F203" s="94">
        <v>2</v>
      </c>
      <c r="G203" s="95">
        <v>4</v>
      </c>
      <c r="H203" s="96">
        <v>3</v>
      </c>
      <c r="I203" s="67">
        <f t="shared" ref="I203" si="124">(F203+G203+4*H203)/6</f>
        <v>3</v>
      </c>
      <c r="J203" s="71">
        <f t="shared" ref="J203" si="125">(G203-F203)/6</f>
        <v>0.33333333333333331</v>
      </c>
      <c r="K203" s="72">
        <f t="shared" ref="K203" si="126">J203^2</f>
        <v>0.1111111111111111</v>
      </c>
      <c r="L203" s="63">
        <f>I203*'Input Data'!$B$2</f>
        <v>1.2000000000000002</v>
      </c>
      <c r="M203" s="63">
        <f>I203*'Input Data'!$B$3</f>
        <v>0.75</v>
      </c>
      <c r="N203" s="64">
        <f>I203*'Input Data'!$B$4</f>
        <v>0.30000000000000004</v>
      </c>
      <c r="O203" s="65">
        <f>I203*'Input Data'!$B$5</f>
        <v>0.44999999999999996</v>
      </c>
      <c r="P203" s="152">
        <f>'Adjustment Factors'!$C$28</f>
        <v>1.29</v>
      </c>
      <c r="Q203" s="81">
        <f t="shared" ref="Q203:Q208" si="127">(I203+L203+M203+N203+O203)*P203</f>
        <v>7.3530000000000006</v>
      </c>
      <c r="R203" s="152">
        <f>'Adjustment Factors'!D28</f>
        <v>5.077997925</v>
      </c>
      <c r="S203" s="186">
        <f t="shared" ref="S203:S208" si="128">(I203+L203+M203+N203+O203)*R203</f>
        <v>28.944588172500001</v>
      </c>
    </row>
    <row r="204" spans="1:19" ht="78.75" customHeight="1">
      <c r="A204" s="197"/>
      <c r="B204" s="199"/>
      <c r="C204" s="51" t="s">
        <v>20</v>
      </c>
      <c r="D204" s="6"/>
      <c r="E204" s="11"/>
      <c r="F204" s="94">
        <v>1</v>
      </c>
      <c r="G204" s="95">
        <v>3</v>
      </c>
      <c r="H204" s="96">
        <v>2</v>
      </c>
      <c r="I204" s="67">
        <f t="shared" si="7"/>
        <v>2</v>
      </c>
      <c r="J204" s="71">
        <f t="shared" ref="J204:J208" si="129">(G204-F204)/6</f>
        <v>0.33333333333333331</v>
      </c>
      <c r="K204" s="72">
        <f t="shared" ref="K204:K208" si="130">J204^2</f>
        <v>0.1111111111111111</v>
      </c>
      <c r="L204" s="63">
        <f>I204*'Input Data'!$B$2</f>
        <v>0.8</v>
      </c>
      <c r="M204" s="63">
        <f>I204*'Input Data'!$B$3</f>
        <v>0.5</v>
      </c>
      <c r="N204" s="64">
        <f>I204*'Input Data'!$B$4</f>
        <v>0.2</v>
      </c>
      <c r="O204" s="65">
        <f>I204*'Input Data'!$B$5</f>
        <v>0.3</v>
      </c>
      <c r="P204" s="152">
        <f>'Adjustment Factors'!$C$28</f>
        <v>1.29</v>
      </c>
      <c r="Q204" s="81">
        <f t="shared" si="127"/>
        <v>4.9020000000000001</v>
      </c>
      <c r="R204" s="152">
        <f>'Adjustment Factors'!D28</f>
        <v>5.077997925</v>
      </c>
      <c r="S204" s="186">
        <f t="shared" si="128"/>
        <v>19.296392115</v>
      </c>
    </row>
    <row r="205" spans="1:19" ht="58.5" customHeight="1">
      <c r="A205" s="196">
        <v>2</v>
      </c>
      <c r="B205" s="198" t="s">
        <v>131</v>
      </c>
      <c r="C205" s="50" t="s">
        <v>27</v>
      </c>
      <c r="D205" s="102"/>
      <c r="E205" s="11"/>
      <c r="F205" s="94">
        <v>0.5</v>
      </c>
      <c r="G205" s="95">
        <v>2</v>
      </c>
      <c r="H205" s="96">
        <v>1</v>
      </c>
      <c r="I205" s="67">
        <f t="shared" ref="I205:I207" si="131">(F205+G205+4*H205)/6</f>
        <v>1.0833333333333333</v>
      </c>
      <c r="J205" s="71">
        <f t="shared" si="129"/>
        <v>0.25</v>
      </c>
      <c r="K205" s="72">
        <f t="shared" si="130"/>
        <v>6.25E-2</v>
      </c>
      <c r="L205" s="63">
        <f>I205*'Input Data'!$B$2</f>
        <v>0.43333333333333335</v>
      </c>
      <c r="M205" s="63">
        <f>I205*'Input Data'!$B$3</f>
        <v>0.27083333333333331</v>
      </c>
      <c r="N205" s="64">
        <f>I205*'Input Data'!$B$4</f>
        <v>0.10833333333333334</v>
      </c>
      <c r="O205" s="65">
        <f>I205*'Input Data'!$B$5</f>
        <v>0.16249999999999998</v>
      </c>
      <c r="P205" s="152">
        <f>'Adjustment Factors'!$C$28</f>
        <v>1.29</v>
      </c>
      <c r="Q205" s="81">
        <f>(I205+L205+M205+N205+O205)*P205</f>
        <v>2.6552499999999997</v>
      </c>
      <c r="R205" s="152">
        <f>'Adjustment Factors'!D28</f>
        <v>5.077997925</v>
      </c>
      <c r="S205" s="186">
        <f t="shared" si="128"/>
        <v>10.452212395624999</v>
      </c>
    </row>
    <row r="206" spans="1:19" ht="58.5" customHeight="1">
      <c r="A206" s="197"/>
      <c r="B206" s="199"/>
      <c r="C206" s="51" t="s">
        <v>20</v>
      </c>
      <c r="D206" s="4"/>
      <c r="E206" s="5"/>
      <c r="F206" s="94">
        <v>1</v>
      </c>
      <c r="G206" s="95">
        <v>3</v>
      </c>
      <c r="H206" s="96">
        <v>2</v>
      </c>
      <c r="I206" s="67">
        <f t="shared" si="131"/>
        <v>2</v>
      </c>
      <c r="J206" s="71">
        <f t="shared" si="129"/>
        <v>0.33333333333333331</v>
      </c>
      <c r="K206" s="72">
        <f t="shared" si="130"/>
        <v>0.1111111111111111</v>
      </c>
      <c r="L206" s="63">
        <f>I206*'Input Data'!$B$2</f>
        <v>0.8</v>
      </c>
      <c r="M206" s="63">
        <f>I206*'Input Data'!$B$3</f>
        <v>0.5</v>
      </c>
      <c r="N206" s="64">
        <f>I206*'Input Data'!$B$4</f>
        <v>0.2</v>
      </c>
      <c r="O206" s="65">
        <f>I206*'Input Data'!$B$5</f>
        <v>0.3</v>
      </c>
      <c r="P206" s="152">
        <f>'Adjustment Factors'!$C$28</f>
        <v>1.29</v>
      </c>
      <c r="Q206" s="81">
        <f t="shared" si="127"/>
        <v>4.9020000000000001</v>
      </c>
      <c r="R206" s="152">
        <f>'Adjustment Factors'!D28</f>
        <v>5.077997925</v>
      </c>
      <c r="S206" s="186">
        <f t="shared" si="128"/>
        <v>19.296392115</v>
      </c>
    </row>
    <row r="207" spans="1:19" ht="24" customHeight="1">
      <c r="A207" s="196">
        <v>3</v>
      </c>
      <c r="B207" s="198" t="s">
        <v>132</v>
      </c>
      <c r="C207" s="50" t="s">
        <v>27</v>
      </c>
      <c r="D207" s="102"/>
      <c r="E207" s="5"/>
      <c r="F207" s="94">
        <v>0.5</v>
      </c>
      <c r="G207" s="95">
        <v>2</v>
      </c>
      <c r="H207" s="96">
        <v>1</v>
      </c>
      <c r="I207" s="67">
        <f t="shared" si="131"/>
        <v>1.0833333333333333</v>
      </c>
      <c r="J207" s="71">
        <f t="shared" si="129"/>
        <v>0.25</v>
      </c>
      <c r="K207" s="72">
        <f t="shared" si="130"/>
        <v>6.25E-2</v>
      </c>
      <c r="L207" s="63">
        <f>I207*'Input Data'!$B$2</f>
        <v>0.43333333333333335</v>
      </c>
      <c r="M207" s="63">
        <f>I207*'Input Data'!$B$3</f>
        <v>0.27083333333333331</v>
      </c>
      <c r="N207" s="64">
        <f>I207*'Input Data'!$B$4</f>
        <v>0.10833333333333334</v>
      </c>
      <c r="O207" s="65">
        <f>I207*'Input Data'!$B$5</f>
        <v>0.16249999999999998</v>
      </c>
      <c r="P207" s="152">
        <f>'Adjustment Factors'!$C$28</f>
        <v>1.29</v>
      </c>
      <c r="Q207" s="81">
        <f t="shared" si="127"/>
        <v>2.6552499999999997</v>
      </c>
      <c r="R207" s="152">
        <f>'Adjustment Factors'!D28</f>
        <v>5.077997925</v>
      </c>
      <c r="S207" s="186">
        <f t="shared" si="128"/>
        <v>10.452212395624999</v>
      </c>
    </row>
    <row r="208" spans="1:19" ht="24" customHeight="1">
      <c r="A208" s="197"/>
      <c r="B208" s="199"/>
      <c r="C208" s="51" t="s">
        <v>20</v>
      </c>
      <c r="D208" s="4"/>
      <c r="E208" s="5"/>
      <c r="F208" s="94">
        <v>3</v>
      </c>
      <c r="G208" s="95">
        <v>5</v>
      </c>
      <c r="H208" s="96">
        <v>4</v>
      </c>
      <c r="I208" s="67">
        <f t="shared" si="7"/>
        <v>4</v>
      </c>
      <c r="J208" s="71">
        <f t="shared" si="129"/>
        <v>0.33333333333333331</v>
      </c>
      <c r="K208" s="72">
        <f t="shared" si="130"/>
        <v>0.1111111111111111</v>
      </c>
      <c r="L208" s="63">
        <f>I208*'Input Data'!$B$2</f>
        <v>1.6</v>
      </c>
      <c r="M208" s="63">
        <f>I208*'Input Data'!$B$3</f>
        <v>1</v>
      </c>
      <c r="N208" s="64">
        <f>I208*'Input Data'!$B$4</f>
        <v>0.4</v>
      </c>
      <c r="O208" s="65">
        <f>I208*'Input Data'!$B$5</f>
        <v>0.6</v>
      </c>
      <c r="P208" s="152">
        <f>'Adjustment Factors'!$C$28</f>
        <v>1.29</v>
      </c>
      <c r="Q208" s="81">
        <f t="shared" si="127"/>
        <v>9.8040000000000003</v>
      </c>
      <c r="R208" s="152">
        <f>'Adjustment Factors'!D28</f>
        <v>5.077997925</v>
      </c>
      <c r="S208" s="186">
        <f t="shared" si="128"/>
        <v>38.592784229999999</v>
      </c>
    </row>
    <row r="209" spans="1:19" ht="15.75">
      <c r="A209" s="40"/>
      <c r="B209" s="183"/>
      <c r="C209" s="184"/>
      <c r="D209" s="37"/>
      <c r="E209" s="12"/>
      <c r="F209" s="17"/>
      <c r="G209" s="18"/>
      <c r="H209" s="19"/>
      <c r="I209" s="84"/>
      <c r="J209" s="85"/>
      <c r="K209" s="86"/>
      <c r="L209" s="87"/>
      <c r="M209" s="87"/>
      <c r="N209" s="88"/>
      <c r="O209" s="89"/>
      <c r="P209" s="90"/>
      <c r="Q209" s="91"/>
      <c r="S209" s="185"/>
    </row>
    <row r="210" spans="1:19" s="82" customFormat="1" ht="15.95" customHeight="1">
      <c r="A210" s="48">
        <v>17</v>
      </c>
      <c r="B210" s="241" t="s">
        <v>133</v>
      </c>
      <c r="C210" s="242"/>
      <c r="D210" s="242"/>
      <c r="E210" s="242"/>
      <c r="F210" s="242"/>
      <c r="G210" s="242"/>
      <c r="H210" s="242"/>
      <c r="I210" s="242"/>
      <c r="J210" s="242"/>
      <c r="K210" s="242"/>
      <c r="L210" s="242"/>
      <c r="M210" s="242"/>
      <c r="N210" s="242"/>
      <c r="O210" s="242"/>
      <c r="P210" s="242"/>
      <c r="Q210" s="242"/>
      <c r="R210" s="242"/>
      <c r="S210" s="243"/>
    </row>
    <row r="211" spans="1:19" ht="67.5" customHeight="1">
      <c r="A211" s="196">
        <v>1</v>
      </c>
      <c r="B211" s="198" t="s">
        <v>134</v>
      </c>
      <c r="C211" s="50" t="s">
        <v>27</v>
      </c>
      <c r="D211" s="102"/>
      <c r="E211" s="11"/>
      <c r="F211" s="94">
        <v>2</v>
      </c>
      <c r="G211" s="95">
        <v>4</v>
      </c>
      <c r="H211" s="96">
        <v>3</v>
      </c>
      <c r="I211" s="67">
        <f t="shared" ref="I211" si="132">(F211+G211+4*H211)/6</f>
        <v>3</v>
      </c>
      <c r="J211" s="71">
        <f t="shared" ref="J211" si="133">(G211-F211)/6</f>
        <v>0.33333333333333331</v>
      </c>
      <c r="K211" s="72">
        <f t="shared" ref="K211" si="134">J211^2</f>
        <v>0.1111111111111111</v>
      </c>
      <c r="L211" s="63">
        <f>I211*'Input Data'!$B$2</f>
        <v>1.2000000000000002</v>
      </c>
      <c r="M211" s="63">
        <f>I211*'Input Data'!$B$3</f>
        <v>0.75</v>
      </c>
      <c r="N211" s="64">
        <f>I211*'Input Data'!$B$4</f>
        <v>0.30000000000000004</v>
      </c>
      <c r="O211" s="65">
        <f>I211*'Input Data'!$B$5</f>
        <v>0.44999999999999996</v>
      </c>
      <c r="P211" s="152">
        <f>'Adjustment Factors'!$C$28</f>
        <v>1.29</v>
      </c>
      <c r="Q211" s="81">
        <f t="shared" ref="Q211:Q230" si="135">(I211+L211+M211+N211+O211)*P211</f>
        <v>7.3530000000000006</v>
      </c>
      <c r="R211" s="152">
        <f>'Adjustment Factors'!D28</f>
        <v>5.077997925</v>
      </c>
      <c r="S211" s="81">
        <f t="shared" ref="S211:S230" si="136">(I211+L211+M211+N211+O211)*R211</f>
        <v>28.944588172500001</v>
      </c>
    </row>
    <row r="212" spans="1:19" ht="67.5" customHeight="1">
      <c r="A212" s="197"/>
      <c r="B212" s="199"/>
      <c r="C212" s="51" t="s">
        <v>20</v>
      </c>
      <c r="D212" s="6"/>
      <c r="E212" s="11"/>
      <c r="F212" s="94">
        <v>2</v>
      </c>
      <c r="G212" s="95">
        <v>4</v>
      </c>
      <c r="H212" s="96">
        <v>3</v>
      </c>
      <c r="I212" s="67">
        <f t="shared" si="7"/>
        <v>3</v>
      </c>
      <c r="J212" s="71">
        <f t="shared" ref="J212:J230" si="137">(G212-F212)/6</f>
        <v>0.33333333333333331</v>
      </c>
      <c r="K212" s="72">
        <f t="shared" ref="K212:K230" si="138">J212^2</f>
        <v>0.1111111111111111</v>
      </c>
      <c r="L212" s="63">
        <f>I212*'Input Data'!$B$2</f>
        <v>1.2000000000000002</v>
      </c>
      <c r="M212" s="63">
        <f>I212*'Input Data'!$B$3</f>
        <v>0.75</v>
      </c>
      <c r="N212" s="64">
        <f>I212*'Input Data'!$B$4</f>
        <v>0.30000000000000004</v>
      </c>
      <c r="O212" s="65">
        <f>I212*'Input Data'!$B$5</f>
        <v>0.44999999999999996</v>
      </c>
      <c r="P212" s="152">
        <f>'Adjustment Factors'!$C$28</f>
        <v>1.29</v>
      </c>
      <c r="Q212" s="81">
        <f t="shared" si="135"/>
        <v>7.3530000000000006</v>
      </c>
      <c r="R212" s="152">
        <f>'Adjustment Factors'!D28</f>
        <v>5.077997925</v>
      </c>
      <c r="S212" s="81">
        <f t="shared" si="136"/>
        <v>28.944588172500001</v>
      </c>
    </row>
    <row r="213" spans="1:19" ht="26.25" customHeight="1">
      <c r="A213" s="196">
        <v>2</v>
      </c>
      <c r="B213" s="198" t="s">
        <v>135</v>
      </c>
      <c r="C213" s="50" t="s">
        <v>27</v>
      </c>
      <c r="D213" s="102"/>
      <c r="E213" s="11"/>
      <c r="F213" s="94">
        <v>0.5</v>
      </c>
      <c r="G213" s="95">
        <v>2</v>
      </c>
      <c r="H213" s="96">
        <v>1</v>
      </c>
      <c r="I213" s="67">
        <f t="shared" ref="I213:I227" si="139">(F213+G213+4*H213)/6</f>
        <v>1.0833333333333333</v>
      </c>
      <c r="J213" s="71">
        <f t="shared" si="137"/>
        <v>0.25</v>
      </c>
      <c r="K213" s="72">
        <f t="shared" si="138"/>
        <v>6.25E-2</v>
      </c>
      <c r="L213" s="63">
        <f>I213*'Input Data'!$B$2</f>
        <v>0.43333333333333335</v>
      </c>
      <c r="M213" s="63">
        <f>I213*'Input Data'!$B$3</f>
        <v>0.27083333333333331</v>
      </c>
      <c r="N213" s="64">
        <f>I213*'Input Data'!$B$4</f>
        <v>0.10833333333333334</v>
      </c>
      <c r="O213" s="65">
        <f>I213*'Input Data'!$B$5</f>
        <v>0.16249999999999998</v>
      </c>
      <c r="P213" s="152">
        <f>'Adjustment Factors'!$C$28</f>
        <v>1.29</v>
      </c>
      <c r="Q213" s="81">
        <f t="shared" si="135"/>
        <v>2.6552499999999997</v>
      </c>
      <c r="R213" s="152">
        <f>'Adjustment Factors'!D28</f>
        <v>5.077997925</v>
      </c>
      <c r="S213" s="81">
        <f t="shared" si="136"/>
        <v>10.452212395624999</v>
      </c>
    </row>
    <row r="214" spans="1:19" ht="26.25" customHeight="1">
      <c r="A214" s="197"/>
      <c r="B214" s="199"/>
      <c r="C214" s="51" t="s">
        <v>20</v>
      </c>
      <c r="D214" s="4"/>
      <c r="E214" s="5"/>
      <c r="F214" s="94">
        <v>1</v>
      </c>
      <c r="G214" s="95">
        <v>3</v>
      </c>
      <c r="H214" s="96">
        <v>2</v>
      </c>
      <c r="I214" s="67">
        <f t="shared" si="139"/>
        <v>2</v>
      </c>
      <c r="J214" s="71">
        <f t="shared" si="137"/>
        <v>0.33333333333333331</v>
      </c>
      <c r="K214" s="72">
        <f t="shared" si="138"/>
        <v>0.1111111111111111</v>
      </c>
      <c r="L214" s="63">
        <f>I214*'Input Data'!$B$2</f>
        <v>0.8</v>
      </c>
      <c r="M214" s="63">
        <f>I214*'Input Data'!$B$3</f>
        <v>0.5</v>
      </c>
      <c r="N214" s="64">
        <f>I214*'Input Data'!$B$4</f>
        <v>0.2</v>
      </c>
      <c r="O214" s="65">
        <f>I214*'Input Data'!$B$5</f>
        <v>0.3</v>
      </c>
      <c r="P214" s="152">
        <f>'Adjustment Factors'!$C$28</f>
        <v>1.29</v>
      </c>
      <c r="Q214" s="81">
        <f t="shared" si="135"/>
        <v>4.9020000000000001</v>
      </c>
      <c r="R214" s="152">
        <f>'Adjustment Factors'!D28</f>
        <v>5.077997925</v>
      </c>
      <c r="S214" s="81">
        <f t="shared" si="136"/>
        <v>19.296392115</v>
      </c>
    </row>
    <row r="215" spans="1:19" ht="30" customHeight="1">
      <c r="A215" s="196">
        <v>3</v>
      </c>
      <c r="B215" s="198" t="s">
        <v>136</v>
      </c>
      <c r="C215" s="50" t="s">
        <v>27</v>
      </c>
      <c r="D215" s="104"/>
      <c r="E215" s="5"/>
      <c r="F215" s="94">
        <v>0.5</v>
      </c>
      <c r="G215" s="95">
        <v>2</v>
      </c>
      <c r="H215" s="96">
        <v>1</v>
      </c>
      <c r="I215" s="67">
        <f t="shared" si="139"/>
        <v>1.0833333333333333</v>
      </c>
      <c r="J215" s="71">
        <f t="shared" si="137"/>
        <v>0.25</v>
      </c>
      <c r="K215" s="72">
        <f t="shared" si="138"/>
        <v>6.25E-2</v>
      </c>
      <c r="L215" s="63">
        <f>I215*'Input Data'!$B$2</f>
        <v>0.43333333333333335</v>
      </c>
      <c r="M215" s="63">
        <f>I215*'Input Data'!$B$3</f>
        <v>0.27083333333333331</v>
      </c>
      <c r="N215" s="64">
        <f>I215*'Input Data'!$B$4</f>
        <v>0.10833333333333334</v>
      </c>
      <c r="O215" s="65">
        <f>I215*'Input Data'!$B$5</f>
        <v>0.16249999999999998</v>
      </c>
      <c r="P215" s="152">
        <f>'Adjustment Factors'!$C$28</f>
        <v>1.29</v>
      </c>
      <c r="Q215" s="81">
        <f t="shared" si="135"/>
        <v>2.6552499999999997</v>
      </c>
      <c r="R215" s="152">
        <f>'Adjustment Factors'!D28</f>
        <v>5.077997925</v>
      </c>
      <c r="S215" s="81">
        <f t="shared" si="136"/>
        <v>10.452212395624999</v>
      </c>
    </row>
    <row r="216" spans="1:19" ht="30" customHeight="1">
      <c r="A216" s="197"/>
      <c r="B216" s="199"/>
      <c r="C216" s="51" t="s">
        <v>20</v>
      </c>
      <c r="D216" s="4"/>
      <c r="E216" s="5"/>
      <c r="F216" s="94">
        <v>0.5</v>
      </c>
      <c r="G216" s="95">
        <v>2</v>
      </c>
      <c r="H216" s="96">
        <v>1</v>
      </c>
      <c r="I216" s="67">
        <f t="shared" si="139"/>
        <v>1.0833333333333333</v>
      </c>
      <c r="J216" s="71">
        <f t="shared" si="137"/>
        <v>0.25</v>
      </c>
      <c r="K216" s="72">
        <f t="shared" si="138"/>
        <v>6.25E-2</v>
      </c>
      <c r="L216" s="63">
        <f>I216*'Input Data'!$B$2</f>
        <v>0.43333333333333335</v>
      </c>
      <c r="M216" s="63">
        <f>I216*'Input Data'!$B$3</f>
        <v>0.27083333333333331</v>
      </c>
      <c r="N216" s="64">
        <f>I216*'Input Data'!$B$4</f>
        <v>0.10833333333333334</v>
      </c>
      <c r="O216" s="65">
        <f>I216*'Input Data'!$B$5</f>
        <v>0.16249999999999998</v>
      </c>
      <c r="P216" s="152">
        <f>'Adjustment Factors'!$C$28</f>
        <v>1.29</v>
      </c>
      <c r="Q216" s="81">
        <f t="shared" si="135"/>
        <v>2.6552499999999997</v>
      </c>
      <c r="R216" s="152">
        <f>'Adjustment Factors'!D28</f>
        <v>5.077997925</v>
      </c>
      <c r="S216" s="81">
        <f t="shared" si="136"/>
        <v>10.452212395624999</v>
      </c>
    </row>
    <row r="217" spans="1:19" ht="51" customHeight="1">
      <c r="A217" s="196">
        <v>4</v>
      </c>
      <c r="B217" s="198" t="s">
        <v>137</v>
      </c>
      <c r="C217" s="50" t="s">
        <v>27</v>
      </c>
      <c r="D217" s="104"/>
      <c r="E217" s="5"/>
      <c r="F217" s="94">
        <v>7</v>
      </c>
      <c r="G217" s="95">
        <v>10</v>
      </c>
      <c r="H217" s="96">
        <v>8</v>
      </c>
      <c r="I217" s="67">
        <f t="shared" si="139"/>
        <v>8.1666666666666661</v>
      </c>
      <c r="J217" s="71">
        <f t="shared" si="137"/>
        <v>0.5</v>
      </c>
      <c r="K217" s="72">
        <f t="shared" si="138"/>
        <v>0.25</v>
      </c>
      <c r="L217" s="63">
        <f>I217*'Input Data'!$B$2</f>
        <v>3.2666666666666666</v>
      </c>
      <c r="M217" s="63">
        <f>I217*'Input Data'!$B$3</f>
        <v>2.0416666666666665</v>
      </c>
      <c r="N217" s="64">
        <f>I217*'Input Data'!$B$4</f>
        <v>0.81666666666666665</v>
      </c>
      <c r="O217" s="65">
        <f>I217*'Input Data'!$B$5</f>
        <v>1.2249999999999999</v>
      </c>
      <c r="P217" s="152">
        <f>'Adjustment Factors'!$C$28</f>
        <v>1.29</v>
      </c>
      <c r="Q217" s="81">
        <f t="shared" si="135"/>
        <v>20.016500000000001</v>
      </c>
      <c r="R217" s="152">
        <f>'Adjustment Factors'!D28</f>
        <v>5.077997925</v>
      </c>
      <c r="S217" s="81">
        <f t="shared" si="136"/>
        <v>78.79360113624999</v>
      </c>
    </row>
    <row r="218" spans="1:19" ht="51" customHeight="1">
      <c r="A218" s="197"/>
      <c r="B218" s="199"/>
      <c r="C218" s="51" t="s">
        <v>20</v>
      </c>
      <c r="D218" s="4"/>
      <c r="E218" s="5"/>
      <c r="F218" s="94">
        <v>1</v>
      </c>
      <c r="G218" s="95">
        <v>3</v>
      </c>
      <c r="H218" s="96">
        <v>2</v>
      </c>
      <c r="I218" s="67">
        <f t="shared" si="139"/>
        <v>2</v>
      </c>
      <c r="J218" s="71">
        <f t="shared" si="137"/>
        <v>0.33333333333333331</v>
      </c>
      <c r="K218" s="72">
        <f t="shared" si="138"/>
        <v>0.1111111111111111</v>
      </c>
      <c r="L218" s="63">
        <f>I218*'Input Data'!$B$2</f>
        <v>0.8</v>
      </c>
      <c r="M218" s="63">
        <f>I218*'Input Data'!$B$3</f>
        <v>0.5</v>
      </c>
      <c r="N218" s="64">
        <f>I218*'Input Data'!$B$4</f>
        <v>0.2</v>
      </c>
      <c r="O218" s="65">
        <f>I218*'Input Data'!$B$5</f>
        <v>0.3</v>
      </c>
      <c r="P218" s="152">
        <f>'Adjustment Factors'!$C$28</f>
        <v>1.29</v>
      </c>
      <c r="Q218" s="81">
        <f t="shared" si="135"/>
        <v>4.9020000000000001</v>
      </c>
      <c r="R218" s="152">
        <f>'Adjustment Factors'!D28</f>
        <v>5.077997925</v>
      </c>
      <c r="S218" s="81">
        <f t="shared" si="136"/>
        <v>19.296392115</v>
      </c>
    </row>
    <row r="219" spans="1:19" ht="43.5" customHeight="1">
      <c r="A219" s="196">
        <v>5</v>
      </c>
      <c r="B219" s="198" t="s">
        <v>138</v>
      </c>
      <c r="C219" s="50" t="s">
        <v>27</v>
      </c>
      <c r="D219" s="104"/>
      <c r="E219" s="5"/>
      <c r="F219" s="94">
        <v>1</v>
      </c>
      <c r="G219" s="95">
        <v>3</v>
      </c>
      <c r="H219" s="96">
        <v>2</v>
      </c>
      <c r="I219" s="67">
        <f t="shared" si="139"/>
        <v>2</v>
      </c>
      <c r="J219" s="71">
        <f t="shared" si="137"/>
        <v>0.33333333333333331</v>
      </c>
      <c r="K219" s="72">
        <f t="shared" si="138"/>
        <v>0.1111111111111111</v>
      </c>
      <c r="L219" s="63">
        <f>I219*'Input Data'!$B$2</f>
        <v>0.8</v>
      </c>
      <c r="M219" s="63">
        <f>I219*'Input Data'!$B$3</f>
        <v>0.5</v>
      </c>
      <c r="N219" s="64">
        <f>I219*'Input Data'!$B$4</f>
        <v>0.2</v>
      </c>
      <c r="O219" s="65">
        <f>I219*'Input Data'!$B$5</f>
        <v>0.3</v>
      </c>
      <c r="P219" s="152">
        <f>'Adjustment Factors'!$C$28</f>
        <v>1.29</v>
      </c>
      <c r="Q219" s="81">
        <f t="shared" si="135"/>
        <v>4.9020000000000001</v>
      </c>
      <c r="R219" s="152">
        <f>'Adjustment Factors'!D28</f>
        <v>5.077997925</v>
      </c>
      <c r="S219" s="81">
        <f t="shared" si="136"/>
        <v>19.296392115</v>
      </c>
    </row>
    <row r="220" spans="1:19" ht="43.5" customHeight="1">
      <c r="A220" s="197"/>
      <c r="B220" s="199"/>
      <c r="C220" s="51" t="s">
        <v>20</v>
      </c>
      <c r="D220" s="4"/>
      <c r="E220" s="5"/>
      <c r="F220" s="94">
        <v>2</v>
      </c>
      <c r="G220" s="95">
        <v>4</v>
      </c>
      <c r="H220" s="96">
        <v>3</v>
      </c>
      <c r="I220" s="67">
        <f t="shared" si="139"/>
        <v>3</v>
      </c>
      <c r="J220" s="71">
        <f t="shared" si="137"/>
        <v>0.33333333333333331</v>
      </c>
      <c r="K220" s="72">
        <f t="shared" si="138"/>
        <v>0.1111111111111111</v>
      </c>
      <c r="L220" s="63">
        <f>I220*'Input Data'!$B$2</f>
        <v>1.2000000000000002</v>
      </c>
      <c r="M220" s="63">
        <f>I220*'Input Data'!$B$3</f>
        <v>0.75</v>
      </c>
      <c r="N220" s="64">
        <f>I220*'Input Data'!$B$4</f>
        <v>0.30000000000000004</v>
      </c>
      <c r="O220" s="65">
        <f>I220*'Input Data'!$B$5</f>
        <v>0.44999999999999996</v>
      </c>
      <c r="P220" s="152">
        <f>'Adjustment Factors'!$C$28</f>
        <v>1.29</v>
      </c>
      <c r="Q220" s="81">
        <f t="shared" si="135"/>
        <v>7.3530000000000006</v>
      </c>
      <c r="R220" s="152">
        <f>'Adjustment Factors'!D28</f>
        <v>5.077997925</v>
      </c>
      <c r="S220" s="81">
        <f t="shared" si="136"/>
        <v>28.944588172500001</v>
      </c>
    </row>
    <row r="221" spans="1:19" ht="37.5" customHeight="1">
      <c r="A221" s="196">
        <v>6</v>
      </c>
      <c r="B221" s="198" t="s">
        <v>139</v>
      </c>
      <c r="C221" s="50" t="s">
        <v>27</v>
      </c>
      <c r="D221" s="104"/>
      <c r="E221" s="5"/>
      <c r="F221" s="94">
        <v>1</v>
      </c>
      <c r="G221" s="95">
        <v>3</v>
      </c>
      <c r="H221" s="96">
        <v>2</v>
      </c>
      <c r="I221" s="67">
        <f t="shared" si="139"/>
        <v>2</v>
      </c>
      <c r="J221" s="71">
        <f t="shared" si="137"/>
        <v>0.33333333333333331</v>
      </c>
      <c r="K221" s="72">
        <f t="shared" si="138"/>
        <v>0.1111111111111111</v>
      </c>
      <c r="L221" s="63">
        <f>I221*'Input Data'!$B$2</f>
        <v>0.8</v>
      </c>
      <c r="M221" s="63">
        <f>I221*'Input Data'!$B$3</f>
        <v>0.5</v>
      </c>
      <c r="N221" s="64">
        <f>I221*'Input Data'!$B$4</f>
        <v>0.2</v>
      </c>
      <c r="O221" s="65">
        <f>I221*'Input Data'!$B$5</f>
        <v>0.3</v>
      </c>
      <c r="P221" s="152">
        <f>'Adjustment Factors'!$C$28</f>
        <v>1.29</v>
      </c>
      <c r="Q221" s="81">
        <f t="shared" si="135"/>
        <v>4.9020000000000001</v>
      </c>
      <c r="R221" s="152">
        <f>'Adjustment Factors'!D28</f>
        <v>5.077997925</v>
      </c>
      <c r="S221" s="81">
        <f t="shared" si="136"/>
        <v>19.296392115</v>
      </c>
    </row>
    <row r="222" spans="1:19" ht="37.5" customHeight="1">
      <c r="A222" s="197"/>
      <c r="B222" s="199"/>
      <c r="C222" s="51" t="s">
        <v>20</v>
      </c>
      <c r="D222" s="4"/>
      <c r="E222" s="5"/>
      <c r="F222" s="94">
        <v>1</v>
      </c>
      <c r="G222" s="95">
        <v>3</v>
      </c>
      <c r="H222" s="96">
        <v>2</v>
      </c>
      <c r="I222" s="67">
        <f t="shared" si="139"/>
        <v>2</v>
      </c>
      <c r="J222" s="71">
        <f t="shared" si="137"/>
        <v>0.33333333333333331</v>
      </c>
      <c r="K222" s="72">
        <f t="shared" si="138"/>
        <v>0.1111111111111111</v>
      </c>
      <c r="L222" s="63">
        <f>I222*'Input Data'!$B$2</f>
        <v>0.8</v>
      </c>
      <c r="M222" s="63">
        <f>I222*'Input Data'!$B$3</f>
        <v>0.5</v>
      </c>
      <c r="N222" s="64">
        <f>I222*'Input Data'!$B$4</f>
        <v>0.2</v>
      </c>
      <c r="O222" s="65">
        <f>I222*'Input Data'!$B$5</f>
        <v>0.3</v>
      </c>
      <c r="P222" s="152">
        <f>'Adjustment Factors'!$C$28</f>
        <v>1.29</v>
      </c>
      <c r="Q222" s="81">
        <f t="shared" si="135"/>
        <v>4.9020000000000001</v>
      </c>
      <c r="R222" s="152">
        <f>'Adjustment Factors'!D28</f>
        <v>5.077997925</v>
      </c>
      <c r="S222" s="81">
        <f t="shared" si="136"/>
        <v>19.296392115</v>
      </c>
    </row>
    <row r="223" spans="1:19" ht="30.75" customHeight="1">
      <c r="A223" s="196">
        <v>7</v>
      </c>
      <c r="B223" s="198" t="s">
        <v>140</v>
      </c>
      <c r="C223" s="50" t="s">
        <v>27</v>
      </c>
      <c r="D223" s="104"/>
      <c r="E223" s="5"/>
      <c r="F223" s="94">
        <v>0.5</v>
      </c>
      <c r="G223" s="95">
        <v>2</v>
      </c>
      <c r="H223" s="96">
        <v>1</v>
      </c>
      <c r="I223" s="67">
        <f t="shared" si="139"/>
        <v>1.0833333333333333</v>
      </c>
      <c r="J223" s="71">
        <f t="shared" si="137"/>
        <v>0.25</v>
      </c>
      <c r="K223" s="72">
        <f t="shared" si="138"/>
        <v>6.25E-2</v>
      </c>
      <c r="L223" s="63">
        <f>I223*'Input Data'!$B$2</f>
        <v>0.43333333333333335</v>
      </c>
      <c r="M223" s="63">
        <f>I223*'Input Data'!$B$3</f>
        <v>0.27083333333333331</v>
      </c>
      <c r="N223" s="64">
        <f>I223*'Input Data'!$B$4</f>
        <v>0.10833333333333334</v>
      </c>
      <c r="O223" s="65">
        <f>I223*'Input Data'!$B$5</f>
        <v>0.16249999999999998</v>
      </c>
      <c r="P223" s="152">
        <f>'Adjustment Factors'!$C$28</f>
        <v>1.29</v>
      </c>
      <c r="Q223" s="81">
        <f t="shared" si="135"/>
        <v>2.6552499999999997</v>
      </c>
      <c r="R223" s="152">
        <f>'Adjustment Factors'!D28</f>
        <v>5.077997925</v>
      </c>
      <c r="S223" s="81">
        <f t="shared" si="136"/>
        <v>10.452212395624999</v>
      </c>
    </row>
    <row r="224" spans="1:19" ht="30.75" customHeight="1">
      <c r="A224" s="197"/>
      <c r="B224" s="199"/>
      <c r="C224" s="51" t="s">
        <v>20</v>
      </c>
      <c r="D224" s="4"/>
      <c r="E224" s="5"/>
      <c r="F224" s="94">
        <v>0.5</v>
      </c>
      <c r="G224" s="95">
        <v>2</v>
      </c>
      <c r="H224" s="96">
        <v>1</v>
      </c>
      <c r="I224" s="67">
        <f t="shared" si="139"/>
        <v>1.0833333333333333</v>
      </c>
      <c r="J224" s="71">
        <f t="shared" si="137"/>
        <v>0.25</v>
      </c>
      <c r="K224" s="72">
        <f t="shared" si="138"/>
        <v>6.25E-2</v>
      </c>
      <c r="L224" s="63">
        <f>I224*'Input Data'!$B$2</f>
        <v>0.43333333333333335</v>
      </c>
      <c r="M224" s="63">
        <f>I224*'Input Data'!$B$3</f>
        <v>0.27083333333333331</v>
      </c>
      <c r="N224" s="64">
        <f>I224*'Input Data'!$B$4</f>
        <v>0.10833333333333334</v>
      </c>
      <c r="O224" s="65">
        <f>I224*'Input Data'!$B$5</f>
        <v>0.16249999999999998</v>
      </c>
      <c r="P224" s="152">
        <f>'Adjustment Factors'!$C$28</f>
        <v>1.29</v>
      </c>
      <c r="Q224" s="81">
        <f t="shared" si="135"/>
        <v>2.6552499999999997</v>
      </c>
      <c r="R224" s="152">
        <f>'Adjustment Factors'!D28</f>
        <v>5.077997925</v>
      </c>
      <c r="S224" s="81">
        <f t="shared" si="136"/>
        <v>10.452212395624999</v>
      </c>
    </row>
    <row r="225" spans="1:19" ht="51" customHeight="1">
      <c r="A225" s="196">
        <v>8</v>
      </c>
      <c r="B225" s="198" t="s">
        <v>141</v>
      </c>
      <c r="C225" s="50" t="s">
        <v>27</v>
      </c>
      <c r="D225" s="104"/>
      <c r="E225" s="5"/>
      <c r="F225" s="94">
        <v>3</v>
      </c>
      <c r="G225" s="95">
        <v>6</v>
      </c>
      <c r="H225" s="96">
        <v>4</v>
      </c>
      <c r="I225" s="67">
        <f t="shared" si="139"/>
        <v>4.166666666666667</v>
      </c>
      <c r="J225" s="71">
        <f t="shared" si="137"/>
        <v>0.5</v>
      </c>
      <c r="K225" s="72">
        <f t="shared" si="138"/>
        <v>0.25</v>
      </c>
      <c r="L225" s="63">
        <f>I225*'Input Data'!$B$2</f>
        <v>1.666666666666667</v>
      </c>
      <c r="M225" s="63">
        <f>I225*'Input Data'!$B$3</f>
        <v>1.0416666666666667</v>
      </c>
      <c r="N225" s="64">
        <f>I225*'Input Data'!$B$4</f>
        <v>0.41666666666666674</v>
      </c>
      <c r="O225" s="65">
        <f>I225*'Input Data'!$B$5</f>
        <v>0.625</v>
      </c>
      <c r="P225" s="152">
        <f>'Adjustment Factors'!$C$28</f>
        <v>1.29</v>
      </c>
      <c r="Q225" s="81">
        <f t="shared" si="135"/>
        <v>10.212500000000002</v>
      </c>
      <c r="R225" s="152">
        <f>'Adjustment Factors'!D28</f>
        <v>5.077997925</v>
      </c>
      <c r="S225" s="81">
        <f t="shared" si="136"/>
        <v>40.200816906250004</v>
      </c>
    </row>
    <row r="226" spans="1:19" ht="51" customHeight="1">
      <c r="A226" s="197"/>
      <c r="B226" s="199"/>
      <c r="C226" s="51" t="s">
        <v>20</v>
      </c>
      <c r="D226" s="4"/>
      <c r="E226" s="5"/>
      <c r="F226" s="94">
        <v>2</v>
      </c>
      <c r="G226" s="95">
        <v>4</v>
      </c>
      <c r="H226" s="96">
        <v>3</v>
      </c>
      <c r="I226" s="67">
        <f t="shared" si="139"/>
        <v>3</v>
      </c>
      <c r="J226" s="71">
        <f t="shared" si="137"/>
        <v>0.33333333333333331</v>
      </c>
      <c r="K226" s="72">
        <f t="shared" si="138"/>
        <v>0.1111111111111111</v>
      </c>
      <c r="L226" s="63">
        <f>I226*'Input Data'!$B$2</f>
        <v>1.2000000000000002</v>
      </c>
      <c r="M226" s="63">
        <f>I226*'Input Data'!$B$3</f>
        <v>0.75</v>
      </c>
      <c r="N226" s="64">
        <f>I226*'Input Data'!$B$4</f>
        <v>0.30000000000000004</v>
      </c>
      <c r="O226" s="65">
        <f>I226*'Input Data'!$B$5</f>
        <v>0.44999999999999996</v>
      </c>
      <c r="P226" s="152">
        <f>'Adjustment Factors'!$C$28</f>
        <v>1.29</v>
      </c>
      <c r="Q226" s="81">
        <f t="shared" si="135"/>
        <v>7.3530000000000006</v>
      </c>
      <c r="R226" s="152">
        <f>'Adjustment Factors'!D28</f>
        <v>5.077997925</v>
      </c>
      <c r="S226" s="81">
        <f t="shared" si="136"/>
        <v>28.944588172500001</v>
      </c>
    </row>
    <row r="227" spans="1:19" ht="49.5" customHeight="1">
      <c r="A227" s="196">
        <v>9</v>
      </c>
      <c r="B227" s="198" t="s">
        <v>142</v>
      </c>
      <c r="C227" s="50" t="s">
        <v>27</v>
      </c>
      <c r="D227" s="104"/>
      <c r="E227" s="5"/>
      <c r="F227" s="94">
        <v>0.5</v>
      </c>
      <c r="G227" s="95">
        <v>2</v>
      </c>
      <c r="H227" s="96">
        <v>1</v>
      </c>
      <c r="I227" s="67">
        <f t="shared" si="139"/>
        <v>1.0833333333333333</v>
      </c>
      <c r="J227" s="71">
        <f t="shared" si="137"/>
        <v>0.25</v>
      </c>
      <c r="K227" s="72">
        <f t="shared" si="138"/>
        <v>6.25E-2</v>
      </c>
      <c r="L227" s="63">
        <f>I227*'Input Data'!$B$2</f>
        <v>0.43333333333333335</v>
      </c>
      <c r="M227" s="63">
        <f>I227*'Input Data'!$B$3</f>
        <v>0.27083333333333331</v>
      </c>
      <c r="N227" s="64">
        <f>I227*'Input Data'!$B$4</f>
        <v>0.10833333333333334</v>
      </c>
      <c r="O227" s="65">
        <f>I227*'Input Data'!$B$5</f>
        <v>0.16249999999999998</v>
      </c>
      <c r="P227" s="152">
        <f>'Adjustment Factors'!$C$28</f>
        <v>1.29</v>
      </c>
      <c r="Q227" s="81">
        <f t="shared" si="135"/>
        <v>2.6552499999999997</v>
      </c>
      <c r="R227" s="152">
        <f>'Adjustment Factors'!D28</f>
        <v>5.077997925</v>
      </c>
      <c r="S227" s="81">
        <f t="shared" si="136"/>
        <v>10.452212395624999</v>
      </c>
    </row>
    <row r="228" spans="1:19" ht="49.5" customHeight="1">
      <c r="A228" s="197"/>
      <c r="B228" s="199"/>
      <c r="C228" s="51" t="s">
        <v>20</v>
      </c>
      <c r="D228" s="4"/>
      <c r="E228" s="5"/>
      <c r="F228" s="94">
        <v>1</v>
      </c>
      <c r="G228" s="95">
        <v>3</v>
      </c>
      <c r="H228" s="96">
        <v>2</v>
      </c>
      <c r="I228" s="67">
        <f t="shared" si="7"/>
        <v>2</v>
      </c>
      <c r="J228" s="71">
        <f t="shared" si="137"/>
        <v>0.33333333333333331</v>
      </c>
      <c r="K228" s="72">
        <f t="shared" si="138"/>
        <v>0.1111111111111111</v>
      </c>
      <c r="L228" s="63">
        <f>I228*'Input Data'!$B$2</f>
        <v>0.8</v>
      </c>
      <c r="M228" s="63">
        <f>I228*'Input Data'!$B$3</f>
        <v>0.5</v>
      </c>
      <c r="N228" s="64">
        <f>I228*'Input Data'!$B$4</f>
        <v>0.2</v>
      </c>
      <c r="O228" s="65">
        <f>I228*'Input Data'!$B$5</f>
        <v>0.3</v>
      </c>
      <c r="P228" s="152">
        <f>'Adjustment Factors'!$C$28</f>
        <v>1.29</v>
      </c>
      <c r="Q228" s="81">
        <f t="shared" si="135"/>
        <v>4.9020000000000001</v>
      </c>
      <c r="R228" s="152">
        <f>'Adjustment Factors'!D28</f>
        <v>5.077997925</v>
      </c>
      <c r="S228" s="81">
        <f t="shared" si="136"/>
        <v>19.296392115</v>
      </c>
    </row>
    <row r="229" spans="1:19" ht="33" customHeight="1">
      <c r="A229" s="196">
        <v>10</v>
      </c>
      <c r="B229" s="198" t="s">
        <v>143</v>
      </c>
      <c r="C229" s="50" t="s">
        <v>27</v>
      </c>
      <c r="D229" s="4"/>
      <c r="E229" s="5" t="s">
        <v>144</v>
      </c>
      <c r="F229" s="94">
        <v>0</v>
      </c>
      <c r="G229" s="95">
        <v>0</v>
      </c>
      <c r="H229" s="96">
        <v>0</v>
      </c>
      <c r="I229" s="67">
        <f t="shared" ref="I229" si="140">(F229+G229+4*H229)/6</f>
        <v>0</v>
      </c>
      <c r="J229" s="71">
        <f t="shared" si="137"/>
        <v>0</v>
      </c>
      <c r="K229" s="72">
        <f t="shared" si="138"/>
        <v>0</v>
      </c>
      <c r="L229" s="63">
        <f>I229*'Input Data'!$B$2</f>
        <v>0</v>
      </c>
      <c r="M229" s="63">
        <f>I229*'Input Data'!$B$3</f>
        <v>0</v>
      </c>
      <c r="N229" s="64">
        <f>I229*'Input Data'!$B$4</f>
        <v>0</v>
      </c>
      <c r="O229" s="65">
        <f>I229*'Input Data'!$B$5</f>
        <v>0</v>
      </c>
      <c r="P229" s="152">
        <f>'Adjustment Factors'!$C$28</f>
        <v>1.29</v>
      </c>
      <c r="Q229" s="81">
        <f t="shared" si="135"/>
        <v>0</v>
      </c>
      <c r="R229" s="152">
        <f>'Adjustment Factors'!D28</f>
        <v>5.077997925</v>
      </c>
      <c r="S229" s="81">
        <f t="shared" si="136"/>
        <v>0</v>
      </c>
    </row>
    <row r="230" spans="1:19" ht="33" customHeight="1">
      <c r="A230" s="197"/>
      <c r="B230" s="199"/>
      <c r="C230" s="51" t="s">
        <v>20</v>
      </c>
      <c r="D230" s="4"/>
      <c r="E230" s="5"/>
      <c r="F230" s="94">
        <v>1</v>
      </c>
      <c r="G230" s="95">
        <v>3</v>
      </c>
      <c r="H230" s="96">
        <v>2</v>
      </c>
      <c r="I230" s="67">
        <f t="shared" si="7"/>
        <v>2</v>
      </c>
      <c r="J230" s="71">
        <f t="shared" si="137"/>
        <v>0.33333333333333331</v>
      </c>
      <c r="K230" s="72">
        <f t="shared" si="138"/>
        <v>0.1111111111111111</v>
      </c>
      <c r="L230" s="63">
        <f>I230*'Input Data'!$B$2</f>
        <v>0.8</v>
      </c>
      <c r="M230" s="63">
        <f>I230*'Input Data'!$B$3</f>
        <v>0.5</v>
      </c>
      <c r="N230" s="64">
        <f>I230*'Input Data'!$B$4</f>
        <v>0.2</v>
      </c>
      <c r="O230" s="65">
        <f>I230*'Input Data'!$B$5</f>
        <v>0.3</v>
      </c>
      <c r="P230" s="152">
        <f>'Adjustment Factors'!$C$28</f>
        <v>1.29</v>
      </c>
      <c r="Q230" s="81">
        <f t="shared" si="135"/>
        <v>4.9020000000000001</v>
      </c>
      <c r="R230" s="152">
        <f>'Adjustment Factors'!D28</f>
        <v>5.077997925</v>
      </c>
      <c r="S230" s="81">
        <f t="shared" si="136"/>
        <v>19.296392115</v>
      </c>
    </row>
    <row r="231" spans="1:19" ht="15.75">
      <c r="A231" s="40"/>
      <c r="B231" s="187"/>
      <c r="C231" s="188"/>
      <c r="D231" s="37"/>
      <c r="E231" s="12"/>
      <c r="F231" s="17"/>
      <c r="G231" s="18"/>
      <c r="H231" s="19"/>
      <c r="I231" s="84"/>
      <c r="J231" s="85"/>
      <c r="K231" s="86"/>
      <c r="L231" s="87"/>
      <c r="M231" s="87"/>
      <c r="N231" s="88"/>
      <c r="O231" s="89"/>
      <c r="P231" s="90"/>
      <c r="Q231" s="91"/>
      <c r="S231" s="185"/>
    </row>
    <row r="232" spans="1:19" s="82" customFormat="1" ht="15.95" customHeight="1">
      <c r="A232" s="48">
        <v>18</v>
      </c>
      <c r="B232" s="241" t="s">
        <v>145</v>
      </c>
      <c r="C232" s="242"/>
      <c r="D232" s="242"/>
      <c r="E232" s="242"/>
      <c r="F232" s="242"/>
      <c r="G232" s="242"/>
      <c r="H232" s="242"/>
      <c r="I232" s="242"/>
      <c r="J232" s="242"/>
      <c r="K232" s="242"/>
      <c r="L232" s="242"/>
      <c r="M232" s="242"/>
      <c r="N232" s="242"/>
      <c r="O232" s="242"/>
      <c r="P232" s="242"/>
      <c r="Q232" s="242"/>
      <c r="R232" s="242"/>
      <c r="S232" s="243"/>
    </row>
    <row r="233" spans="1:19" ht="35.25" customHeight="1">
      <c r="A233" s="196">
        <v>1</v>
      </c>
      <c r="B233" s="198" t="s">
        <v>146</v>
      </c>
      <c r="C233" s="50" t="s">
        <v>27</v>
      </c>
      <c r="D233" s="102"/>
      <c r="E233" s="11"/>
      <c r="F233" s="106">
        <v>1</v>
      </c>
      <c r="G233" s="107">
        <v>3</v>
      </c>
      <c r="H233" s="108">
        <v>2</v>
      </c>
      <c r="I233" s="67">
        <f t="shared" ref="I233" si="141">(F233+G233+4*H233)/6</f>
        <v>2</v>
      </c>
      <c r="J233" s="71">
        <f t="shared" ref="J233" si="142">(G233-F233)/6</f>
        <v>0.33333333333333331</v>
      </c>
      <c r="K233" s="72">
        <f t="shared" ref="K233" si="143">J233^2</f>
        <v>0.1111111111111111</v>
      </c>
      <c r="L233" s="63">
        <f>I233*'Input Data'!$B$2</f>
        <v>0.8</v>
      </c>
      <c r="M233" s="63">
        <f>I233*'Input Data'!$B$3</f>
        <v>0.5</v>
      </c>
      <c r="N233" s="64">
        <f>I233*'Input Data'!$B$4</f>
        <v>0.2</v>
      </c>
      <c r="O233" s="65">
        <f>I233*'Input Data'!$B$5</f>
        <v>0.3</v>
      </c>
      <c r="P233" s="152">
        <f>'Adjustment Factors'!$C$28</f>
        <v>1.29</v>
      </c>
      <c r="Q233" s="81">
        <f t="shared" ref="Q233:Q236" si="144">(I233+L233+M233+N233+O233)*P233</f>
        <v>4.9020000000000001</v>
      </c>
      <c r="R233" s="152">
        <f>'Adjustment Factors'!D28</f>
        <v>5.077997925</v>
      </c>
      <c r="S233" s="186">
        <f t="shared" ref="S233:S236" si="145">(I233+L233+M233+N233+O233)*R233</f>
        <v>19.296392115</v>
      </c>
    </row>
    <row r="234" spans="1:19" ht="35.25" customHeight="1">
      <c r="A234" s="197"/>
      <c r="B234" s="199"/>
      <c r="C234" s="51" t="s">
        <v>20</v>
      </c>
      <c r="D234" s="6"/>
      <c r="E234" s="11"/>
      <c r="F234" s="97">
        <v>1</v>
      </c>
      <c r="G234" s="98">
        <v>3</v>
      </c>
      <c r="H234" s="99">
        <v>2</v>
      </c>
      <c r="I234" s="67">
        <f t="shared" si="7"/>
        <v>2</v>
      </c>
      <c r="J234" s="71">
        <f t="shared" ref="J234:J236" si="146">(G234-F234)/6</f>
        <v>0.33333333333333331</v>
      </c>
      <c r="K234" s="72">
        <f t="shared" ref="K234:K236" si="147">J234^2</f>
        <v>0.1111111111111111</v>
      </c>
      <c r="L234" s="63">
        <f>I234*'Input Data'!$B$2</f>
        <v>0.8</v>
      </c>
      <c r="M234" s="63">
        <f>I234*'Input Data'!$B$3</f>
        <v>0.5</v>
      </c>
      <c r="N234" s="64">
        <f>I234*'Input Data'!$B$4</f>
        <v>0.2</v>
      </c>
      <c r="O234" s="65">
        <f>I234*'Input Data'!$B$5</f>
        <v>0.3</v>
      </c>
      <c r="P234" s="152">
        <f>'Adjustment Factors'!$C$28</f>
        <v>1.29</v>
      </c>
      <c r="Q234" s="81">
        <f t="shared" si="144"/>
        <v>4.9020000000000001</v>
      </c>
      <c r="R234" s="152">
        <f>'Adjustment Factors'!D28</f>
        <v>5.077997925</v>
      </c>
      <c r="S234" s="186">
        <f t="shared" si="145"/>
        <v>19.296392115</v>
      </c>
    </row>
    <row r="235" spans="1:19" ht="31.5" customHeight="1">
      <c r="A235" s="196">
        <v>2</v>
      </c>
      <c r="B235" s="198" t="s">
        <v>147</v>
      </c>
      <c r="C235" s="50" t="s">
        <v>27</v>
      </c>
      <c r="D235" s="102"/>
      <c r="E235" s="11"/>
      <c r="F235" s="106">
        <v>4</v>
      </c>
      <c r="G235" s="107">
        <v>8</v>
      </c>
      <c r="H235" s="108">
        <v>6</v>
      </c>
      <c r="I235" s="67">
        <f t="shared" ref="I235" si="148">(F235+G235+4*H235)/6</f>
        <v>6</v>
      </c>
      <c r="J235" s="71">
        <f t="shared" si="146"/>
        <v>0.66666666666666663</v>
      </c>
      <c r="K235" s="72">
        <f t="shared" si="147"/>
        <v>0.44444444444444442</v>
      </c>
      <c r="L235" s="63">
        <f>I235*'Input Data'!$B$2</f>
        <v>2.4000000000000004</v>
      </c>
      <c r="M235" s="63">
        <f>I235*'Input Data'!$B$3</f>
        <v>1.5</v>
      </c>
      <c r="N235" s="64">
        <f>I235*'Input Data'!$B$4</f>
        <v>0.60000000000000009</v>
      </c>
      <c r="O235" s="65">
        <f>I235*'Input Data'!$B$5</f>
        <v>0.89999999999999991</v>
      </c>
      <c r="P235" s="152">
        <f>'Adjustment Factors'!$C$28</f>
        <v>1.29</v>
      </c>
      <c r="Q235" s="81">
        <f t="shared" si="144"/>
        <v>14.706000000000001</v>
      </c>
      <c r="R235" s="152">
        <f>'Adjustment Factors'!D28</f>
        <v>5.077997925</v>
      </c>
      <c r="S235" s="186">
        <f t="shared" si="145"/>
        <v>57.889176345000003</v>
      </c>
    </row>
    <row r="236" spans="1:19" ht="31.5" customHeight="1">
      <c r="A236" s="197"/>
      <c r="B236" s="199"/>
      <c r="C236" s="51" t="s">
        <v>20</v>
      </c>
      <c r="D236" s="4"/>
      <c r="E236" s="5"/>
      <c r="F236" s="97">
        <v>0.5</v>
      </c>
      <c r="G236" s="98">
        <v>2</v>
      </c>
      <c r="H236" s="99">
        <v>1</v>
      </c>
      <c r="I236" s="67">
        <f t="shared" si="7"/>
        <v>1.0833333333333333</v>
      </c>
      <c r="J236" s="71">
        <f t="shared" si="146"/>
        <v>0.25</v>
      </c>
      <c r="K236" s="72">
        <f t="shared" si="147"/>
        <v>6.25E-2</v>
      </c>
      <c r="L236" s="63">
        <f>I236*'Input Data'!$B$2</f>
        <v>0.43333333333333335</v>
      </c>
      <c r="M236" s="63">
        <f>I236*'Input Data'!$B$3</f>
        <v>0.27083333333333331</v>
      </c>
      <c r="N236" s="64">
        <f>I236*'Input Data'!$B$4</f>
        <v>0.10833333333333334</v>
      </c>
      <c r="O236" s="65">
        <f>I236*'Input Data'!$B$5</f>
        <v>0.16249999999999998</v>
      </c>
      <c r="P236" s="152">
        <f>'Adjustment Factors'!$C$28</f>
        <v>1.29</v>
      </c>
      <c r="Q236" s="81">
        <f t="shared" si="144"/>
        <v>2.6552499999999997</v>
      </c>
      <c r="R236" s="152">
        <f>'Adjustment Factors'!D28</f>
        <v>5.077997925</v>
      </c>
      <c r="S236" s="186">
        <f t="shared" si="145"/>
        <v>10.452212395624999</v>
      </c>
    </row>
    <row r="237" spans="1:19" ht="15.75">
      <c r="A237" s="40"/>
      <c r="B237" s="187"/>
      <c r="C237" s="188"/>
      <c r="D237" s="37"/>
      <c r="E237" s="12"/>
      <c r="F237" s="17"/>
      <c r="G237" s="18"/>
      <c r="H237" s="19"/>
      <c r="I237" s="84"/>
      <c r="J237" s="85"/>
      <c r="K237" s="86"/>
      <c r="L237" s="87"/>
      <c r="M237" s="87"/>
      <c r="N237" s="88"/>
      <c r="O237" s="89"/>
      <c r="P237" s="90"/>
      <c r="Q237" s="91"/>
      <c r="S237" s="185"/>
    </row>
    <row r="238" spans="1:19" s="82" customFormat="1" ht="15.95" customHeight="1">
      <c r="A238" s="48">
        <v>19</v>
      </c>
      <c r="B238" s="241" t="s">
        <v>148</v>
      </c>
      <c r="C238" s="242"/>
      <c r="D238" s="242"/>
      <c r="E238" s="242"/>
      <c r="F238" s="242"/>
      <c r="G238" s="242"/>
      <c r="H238" s="242"/>
      <c r="I238" s="242"/>
      <c r="J238" s="242"/>
      <c r="K238" s="242"/>
      <c r="L238" s="242"/>
      <c r="M238" s="242"/>
      <c r="N238" s="242"/>
      <c r="O238" s="242"/>
      <c r="P238" s="242"/>
      <c r="Q238" s="242"/>
      <c r="R238" s="242"/>
      <c r="S238" s="243"/>
    </row>
    <row r="239" spans="1:19" ht="65.25" customHeight="1">
      <c r="A239" s="196">
        <v>1</v>
      </c>
      <c r="B239" s="198" t="s">
        <v>149</v>
      </c>
      <c r="C239" s="50" t="s">
        <v>27</v>
      </c>
      <c r="D239" s="102"/>
      <c r="E239" s="11"/>
      <c r="F239" s="94">
        <v>1</v>
      </c>
      <c r="G239" s="95">
        <v>3</v>
      </c>
      <c r="H239" s="96">
        <v>2</v>
      </c>
      <c r="I239" s="67">
        <f t="shared" ref="I239" si="149">(F239+G239+4*H239)/6</f>
        <v>2</v>
      </c>
      <c r="J239" s="71">
        <f t="shared" ref="J239" si="150">(G239-F239)/6</f>
        <v>0.33333333333333331</v>
      </c>
      <c r="K239" s="72">
        <f t="shared" ref="K239" si="151">J239^2</f>
        <v>0.1111111111111111</v>
      </c>
      <c r="L239" s="63">
        <f>I239*'Input Data'!$B$2</f>
        <v>0.8</v>
      </c>
      <c r="M239" s="63">
        <f>I239*'Input Data'!$B$3</f>
        <v>0.5</v>
      </c>
      <c r="N239" s="64">
        <f>I239*'Input Data'!$B$4</f>
        <v>0.2</v>
      </c>
      <c r="O239" s="65">
        <f>I239*'Input Data'!$B$5</f>
        <v>0.3</v>
      </c>
      <c r="P239" s="152">
        <f>'Adjustment Factors'!$C$28</f>
        <v>1.29</v>
      </c>
      <c r="Q239" s="81">
        <f t="shared" ref="Q239:Q259" si="152">(I239+L239+M239+N239+O239)*P239</f>
        <v>4.9020000000000001</v>
      </c>
      <c r="R239" s="152">
        <f>'Adjustment Factors'!D28</f>
        <v>5.077997925</v>
      </c>
      <c r="S239" s="81">
        <f t="shared" ref="S239:S259" si="153">(I239+L239+M239+N239+O239)*R239</f>
        <v>19.296392115</v>
      </c>
    </row>
    <row r="240" spans="1:19" ht="65.25" customHeight="1">
      <c r="A240" s="197"/>
      <c r="B240" s="199"/>
      <c r="C240" s="51" t="s">
        <v>20</v>
      </c>
      <c r="D240" s="6"/>
      <c r="E240" s="11"/>
      <c r="F240" s="94">
        <v>2</v>
      </c>
      <c r="G240" s="95">
        <v>4</v>
      </c>
      <c r="H240" s="96">
        <v>3</v>
      </c>
      <c r="I240" s="67">
        <f t="shared" si="7"/>
        <v>3</v>
      </c>
      <c r="J240" s="71">
        <f t="shared" ref="J240:J259" si="154">(G240-F240)/6</f>
        <v>0.33333333333333331</v>
      </c>
      <c r="K240" s="72">
        <f t="shared" ref="K240:K259" si="155">J240^2</f>
        <v>0.1111111111111111</v>
      </c>
      <c r="L240" s="63">
        <f>I240*'Input Data'!$B$2</f>
        <v>1.2000000000000002</v>
      </c>
      <c r="M240" s="63">
        <f>I240*'Input Data'!$B$3</f>
        <v>0.75</v>
      </c>
      <c r="N240" s="64">
        <f>I240*'Input Data'!$B$4</f>
        <v>0.30000000000000004</v>
      </c>
      <c r="O240" s="65">
        <f>I240*'Input Data'!$B$5</f>
        <v>0.44999999999999996</v>
      </c>
      <c r="P240" s="152">
        <f>'Adjustment Factors'!$C$28</f>
        <v>1.29</v>
      </c>
      <c r="Q240" s="81">
        <f t="shared" si="152"/>
        <v>7.3530000000000006</v>
      </c>
      <c r="R240" s="152">
        <f>'Adjustment Factors'!D28</f>
        <v>5.077997925</v>
      </c>
      <c r="S240" s="81">
        <f t="shared" si="153"/>
        <v>28.944588172500001</v>
      </c>
    </row>
    <row r="241" spans="1:19" ht="46.5" customHeight="1">
      <c r="A241" s="196">
        <v>2</v>
      </c>
      <c r="B241" s="198" t="s">
        <v>150</v>
      </c>
      <c r="C241" s="50" t="s">
        <v>27</v>
      </c>
      <c r="D241" s="102"/>
      <c r="E241" s="11"/>
      <c r="F241" s="94">
        <v>1</v>
      </c>
      <c r="G241" s="95">
        <v>3</v>
      </c>
      <c r="H241" s="96">
        <v>2</v>
      </c>
      <c r="I241" s="67">
        <f t="shared" ref="I241:I259" si="156">(F241+G241+4*H241)/6</f>
        <v>2</v>
      </c>
      <c r="J241" s="71">
        <f t="shared" si="154"/>
        <v>0.33333333333333331</v>
      </c>
      <c r="K241" s="72">
        <f t="shared" si="155"/>
        <v>0.1111111111111111</v>
      </c>
      <c r="L241" s="63">
        <f>I241*'Input Data'!$B$2</f>
        <v>0.8</v>
      </c>
      <c r="M241" s="63">
        <f>I241*'Input Data'!$B$3</f>
        <v>0.5</v>
      </c>
      <c r="N241" s="64">
        <f>I241*'Input Data'!$B$4</f>
        <v>0.2</v>
      </c>
      <c r="O241" s="65">
        <f>I241*'Input Data'!$B$5</f>
        <v>0.3</v>
      </c>
      <c r="P241" s="152">
        <f>'Adjustment Factors'!$C$28</f>
        <v>1.29</v>
      </c>
      <c r="Q241" s="81">
        <f t="shared" si="152"/>
        <v>4.9020000000000001</v>
      </c>
      <c r="R241" s="152">
        <f>'Adjustment Factors'!D28</f>
        <v>5.077997925</v>
      </c>
      <c r="S241" s="81">
        <f t="shared" si="153"/>
        <v>19.296392115</v>
      </c>
    </row>
    <row r="242" spans="1:19" ht="46.5" customHeight="1">
      <c r="A242" s="197"/>
      <c r="B242" s="199"/>
      <c r="C242" s="51" t="s">
        <v>20</v>
      </c>
      <c r="D242" s="4"/>
      <c r="E242" s="5"/>
      <c r="F242" s="94">
        <v>0.5</v>
      </c>
      <c r="G242" s="95">
        <v>2</v>
      </c>
      <c r="H242" s="96">
        <v>1</v>
      </c>
      <c r="I242" s="67">
        <f t="shared" si="156"/>
        <v>1.0833333333333333</v>
      </c>
      <c r="J242" s="71">
        <f t="shared" si="154"/>
        <v>0.25</v>
      </c>
      <c r="K242" s="72">
        <f t="shared" si="155"/>
        <v>6.25E-2</v>
      </c>
      <c r="L242" s="63">
        <f>I242*'Input Data'!$B$2</f>
        <v>0.43333333333333335</v>
      </c>
      <c r="M242" s="63">
        <f>I242*'Input Data'!$B$3</f>
        <v>0.27083333333333331</v>
      </c>
      <c r="N242" s="64">
        <f>I242*'Input Data'!$B$4</f>
        <v>0.10833333333333334</v>
      </c>
      <c r="O242" s="65">
        <f>I242*'Input Data'!$B$5</f>
        <v>0.16249999999999998</v>
      </c>
      <c r="P242" s="152">
        <f>'Adjustment Factors'!$C$28</f>
        <v>1.29</v>
      </c>
      <c r="Q242" s="81">
        <f t="shared" si="152"/>
        <v>2.6552499999999997</v>
      </c>
      <c r="R242" s="152">
        <f>'Adjustment Factors'!D28</f>
        <v>5.077997925</v>
      </c>
      <c r="S242" s="81">
        <f t="shared" si="153"/>
        <v>10.452212395624999</v>
      </c>
    </row>
    <row r="243" spans="1:19" ht="15.95" customHeight="1">
      <c r="A243" s="196">
        <v>3</v>
      </c>
      <c r="B243" s="199" t="s">
        <v>151</v>
      </c>
      <c r="C243" s="50" t="s">
        <v>27</v>
      </c>
      <c r="D243" s="104"/>
      <c r="E243" s="5"/>
      <c r="F243" s="94">
        <v>1</v>
      </c>
      <c r="G243" s="95">
        <v>3</v>
      </c>
      <c r="H243" s="96">
        <v>2</v>
      </c>
      <c r="I243" s="67">
        <f t="shared" si="156"/>
        <v>2</v>
      </c>
      <c r="J243" s="71">
        <f t="shared" si="154"/>
        <v>0.33333333333333331</v>
      </c>
      <c r="K243" s="72">
        <f t="shared" si="155"/>
        <v>0.1111111111111111</v>
      </c>
      <c r="L243" s="63">
        <f>I243*'Input Data'!$B$2</f>
        <v>0.8</v>
      </c>
      <c r="M243" s="63">
        <f>I243*'Input Data'!$B$3</f>
        <v>0.5</v>
      </c>
      <c r="N243" s="64">
        <f>I243*'Input Data'!$B$4</f>
        <v>0.2</v>
      </c>
      <c r="O243" s="65">
        <f>I243*'Input Data'!$B$5</f>
        <v>0.3</v>
      </c>
      <c r="P243" s="152">
        <f>'Adjustment Factors'!$C$28</f>
        <v>1.29</v>
      </c>
      <c r="Q243" s="81">
        <f t="shared" si="152"/>
        <v>4.9020000000000001</v>
      </c>
      <c r="R243" s="152">
        <f>'Adjustment Factors'!D28</f>
        <v>5.077997925</v>
      </c>
      <c r="S243" s="81">
        <f t="shared" si="153"/>
        <v>19.296392115</v>
      </c>
    </row>
    <row r="244" spans="1:19" ht="60.75">
      <c r="A244" s="197"/>
      <c r="B244" s="199"/>
      <c r="C244" s="51" t="s">
        <v>20</v>
      </c>
      <c r="D244" s="190" t="s">
        <v>152</v>
      </c>
      <c r="E244" s="5"/>
      <c r="F244" s="94">
        <v>0.5</v>
      </c>
      <c r="G244" s="95">
        <v>2</v>
      </c>
      <c r="H244" s="96">
        <v>1</v>
      </c>
      <c r="I244" s="67">
        <f t="shared" si="156"/>
        <v>1.0833333333333333</v>
      </c>
      <c r="J244" s="71">
        <f t="shared" si="154"/>
        <v>0.25</v>
      </c>
      <c r="K244" s="72">
        <f t="shared" si="155"/>
        <v>6.25E-2</v>
      </c>
      <c r="L244" s="63">
        <f>I244*'Input Data'!$B$2</f>
        <v>0.43333333333333335</v>
      </c>
      <c r="M244" s="63">
        <f>I244*'Input Data'!$B$3</f>
        <v>0.27083333333333331</v>
      </c>
      <c r="N244" s="64">
        <f>I244*'Input Data'!$B$4</f>
        <v>0.10833333333333334</v>
      </c>
      <c r="O244" s="65">
        <f>I244*'Input Data'!$B$5</f>
        <v>0.16249999999999998</v>
      </c>
      <c r="P244" s="152">
        <f>'Adjustment Factors'!$C$28</f>
        <v>1.29</v>
      </c>
      <c r="Q244" s="81">
        <f t="shared" si="152"/>
        <v>2.6552499999999997</v>
      </c>
      <c r="R244" s="152">
        <f>'Adjustment Factors'!D28</f>
        <v>5.077997925</v>
      </c>
      <c r="S244" s="81">
        <f t="shared" si="153"/>
        <v>10.452212395624999</v>
      </c>
    </row>
    <row r="245" spans="1:19" ht="38.25" customHeight="1">
      <c r="A245" s="196">
        <v>4</v>
      </c>
      <c r="B245" s="198" t="s">
        <v>153</v>
      </c>
      <c r="C245" s="50" t="s">
        <v>27</v>
      </c>
      <c r="D245" s="104"/>
      <c r="E245" s="5"/>
      <c r="F245" s="94">
        <v>1</v>
      </c>
      <c r="G245" s="95">
        <v>3</v>
      </c>
      <c r="H245" s="96">
        <v>2</v>
      </c>
      <c r="I245" s="67">
        <f t="shared" si="156"/>
        <v>2</v>
      </c>
      <c r="J245" s="71">
        <f t="shared" si="154"/>
        <v>0.33333333333333331</v>
      </c>
      <c r="K245" s="72">
        <f t="shared" si="155"/>
        <v>0.1111111111111111</v>
      </c>
      <c r="L245" s="63">
        <f>I245*'Input Data'!$B$2</f>
        <v>0.8</v>
      </c>
      <c r="M245" s="63">
        <f>I245*'Input Data'!$B$3</f>
        <v>0.5</v>
      </c>
      <c r="N245" s="64">
        <f>I245*'Input Data'!$B$4</f>
        <v>0.2</v>
      </c>
      <c r="O245" s="65">
        <f>I245*'Input Data'!$B$5</f>
        <v>0.3</v>
      </c>
      <c r="P245" s="152">
        <f>'Adjustment Factors'!$C$28</f>
        <v>1.29</v>
      </c>
      <c r="Q245" s="81">
        <f t="shared" si="152"/>
        <v>4.9020000000000001</v>
      </c>
      <c r="R245" s="152">
        <f>'Adjustment Factors'!D28</f>
        <v>5.077997925</v>
      </c>
      <c r="S245" s="81">
        <f t="shared" si="153"/>
        <v>19.296392115</v>
      </c>
    </row>
    <row r="246" spans="1:19" ht="38.25" customHeight="1">
      <c r="A246" s="197"/>
      <c r="B246" s="199"/>
      <c r="C246" s="51" t="s">
        <v>20</v>
      </c>
      <c r="D246" s="4"/>
      <c r="E246" s="5"/>
      <c r="F246" s="94">
        <v>0.5</v>
      </c>
      <c r="G246" s="95">
        <v>2</v>
      </c>
      <c r="H246" s="96">
        <v>1</v>
      </c>
      <c r="I246" s="67">
        <f t="shared" si="156"/>
        <v>1.0833333333333333</v>
      </c>
      <c r="J246" s="71">
        <f t="shared" si="154"/>
        <v>0.25</v>
      </c>
      <c r="K246" s="72">
        <f t="shared" si="155"/>
        <v>6.25E-2</v>
      </c>
      <c r="L246" s="63">
        <f>I246*'Input Data'!$B$2</f>
        <v>0.43333333333333335</v>
      </c>
      <c r="M246" s="63">
        <f>I246*'Input Data'!$B$3</f>
        <v>0.27083333333333331</v>
      </c>
      <c r="N246" s="64">
        <f>I246*'Input Data'!$B$4</f>
        <v>0.10833333333333334</v>
      </c>
      <c r="O246" s="65">
        <f>I246*'Input Data'!$B$5</f>
        <v>0.16249999999999998</v>
      </c>
      <c r="P246" s="152">
        <f>'Adjustment Factors'!$C$28</f>
        <v>1.29</v>
      </c>
      <c r="Q246" s="81">
        <f t="shared" si="152"/>
        <v>2.6552499999999997</v>
      </c>
      <c r="R246" s="152">
        <f>'Adjustment Factors'!D28</f>
        <v>5.077997925</v>
      </c>
      <c r="S246" s="81">
        <f t="shared" si="153"/>
        <v>10.452212395624999</v>
      </c>
    </row>
    <row r="247" spans="1:19" ht="79.5" customHeight="1">
      <c r="A247" s="196">
        <v>5</v>
      </c>
      <c r="B247" s="198" t="s">
        <v>154</v>
      </c>
      <c r="C247" s="50" t="s">
        <v>27</v>
      </c>
      <c r="D247" s="104"/>
      <c r="E247" s="5"/>
      <c r="F247" s="94">
        <v>1</v>
      </c>
      <c r="G247" s="95">
        <v>3</v>
      </c>
      <c r="H247" s="96">
        <v>2</v>
      </c>
      <c r="I247" s="67">
        <f t="shared" si="156"/>
        <v>2</v>
      </c>
      <c r="J247" s="71">
        <f t="shared" si="154"/>
        <v>0.33333333333333331</v>
      </c>
      <c r="K247" s="72">
        <f t="shared" si="155"/>
        <v>0.1111111111111111</v>
      </c>
      <c r="L247" s="63">
        <f>I247*'Input Data'!$B$2</f>
        <v>0.8</v>
      </c>
      <c r="M247" s="63">
        <f>I247*'Input Data'!$B$3</f>
        <v>0.5</v>
      </c>
      <c r="N247" s="64">
        <f>I247*'Input Data'!$B$4</f>
        <v>0.2</v>
      </c>
      <c r="O247" s="65">
        <f>I247*'Input Data'!$B$5</f>
        <v>0.3</v>
      </c>
      <c r="P247" s="152">
        <f>'Adjustment Factors'!$C$28</f>
        <v>1.29</v>
      </c>
      <c r="Q247" s="81">
        <f t="shared" si="152"/>
        <v>4.9020000000000001</v>
      </c>
      <c r="R247" s="152">
        <f>'Adjustment Factors'!D28</f>
        <v>5.077997925</v>
      </c>
      <c r="S247" s="81">
        <f t="shared" si="153"/>
        <v>19.296392115</v>
      </c>
    </row>
    <row r="248" spans="1:19" ht="79.5" customHeight="1">
      <c r="A248" s="197"/>
      <c r="B248" s="199"/>
      <c r="C248" s="51" t="s">
        <v>20</v>
      </c>
      <c r="D248" s="4"/>
      <c r="E248" s="5"/>
      <c r="F248" s="94">
        <v>0.5</v>
      </c>
      <c r="G248" s="95">
        <v>2</v>
      </c>
      <c r="H248" s="96">
        <v>1</v>
      </c>
      <c r="I248" s="67">
        <f t="shared" si="156"/>
        <v>1.0833333333333333</v>
      </c>
      <c r="J248" s="71">
        <f t="shared" si="154"/>
        <v>0.25</v>
      </c>
      <c r="K248" s="72">
        <f t="shared" si="155"/>
        <v>6.25E-2</v>
      </c>
      <c r="L248" s="63">
        <f>I248*'Input Data'!$B$2</f>
        <v>0.43333333333333335</v>
      </c>
      <c r="M248" s="63">
        <f>I248*'Input Data'!$B$3</f>
        <v>0.27083333333333331</v>
      </c>
      <c r="N248" s="64">
        <f>I248*'Input Data'!$B$4</f>
        <v>0.10833333333333334</v>
      </c>
      <c r="O248" s="65">
        <f>I248*'Input Data'!$B$5</f>
        <v>0.16249999999999998</v>
      </c>
      <c r="P248" s="152">
        <f>'Adjustment Factors'!$C$28</f>
        <v>1.29</v>
      </c>
      <c r="Q248" s="81">
        <f t="shared" si="152"/>
        <v>2.6552499999999997</v>
      </c>
      <c r="R248" s="152">
        <f>'Adjustment Factors'!D28</f>
        <v>5.077997925</v>
      </c>
      <c r="S248" s="81">
        <f t="shared" si="153"/>
        <v>10.452212395624999</v>
      </c>
    </row>
    <row r="249" spans="1:19" ht="58.5" customHeight="1">
      <c r="A249" s="196">
        <v>6</v>
      </c>
      <c r="B249" s="199" t="s">
        <v>155</v>
      </c>
      <c r="C249" s="50" t="s">
        <v>27</v>
      </c>
      <c r="D249" s="104"/>
      <c r="E249" s="5"/>
      <c r="F249" s="94">
        <v>1</v>
      </c>
      <c r="G249" s="95">
        <v>3</v>
      </c>
      <c r="H249" s="96">
        <v>2</v>
      </c>
      <c r="I249" s="67">
        <f t="shared" si="156"/>
        <v>2</v>
      </c>
      <c r="J249" s="71">
        <f t="shared" si="154"/>
        <v>0.33333333333333331</v>
      </c>
      <c r="K249" s="72">
        <f t="shared" si="155"/>
        <v>0.1111111111111111</v>
      </c>
      <c r="L249" s="63">
        <f>I249*'Input Data'!$B$2</f>
        <v>0.8</v>
      </c>
      <c r="M249" s="63">
        <f>I249*'Input Data'!$B$3</f>
        <v>0.5</v>
      </c>
      <c r="N249" s="64">
        <f>I249*'Input Data'!$B$4</f>
        <v>0.2</v>
      </c>
      <c r="O249" s="65">
        <f>I249*'Input Data'!$B$5</f>
        <v>0.3</v>
      </c>
      <c r="P249" s="152">
        <f>'Adjustment Factors'!$C$28</f>
        <v>1.29</v>
      </c>
      <c r="Q249" s="81">
        <f t="shared" si="152"/>
        <v>4.9020000000000001</v>
      </c>
      <c r="R249" s="152">
        <f>'Adjustment Factors'!D28</f>
        <v>5.077997925</v>
      </c>
      <c r="S249" s="81">
        <f t="shared" si="153"/>
        <v>19.296392115</v>
      </c>
    </row>
    <row r="250" spans="1:19" ht="100.5" customHeight="1">
      <c r="A250" s="197"/>
      <c r="B250" s="199"/>
      <c r="C250" s="51" t="s">
        <v>20</v>
      </c>
      <c r="D250" s="192" t="s">
        <v>156</v>
      </c>
      <c r="E250" s="5"/>
      <c r="F250" s="94">
        <v>0.5</v>
      </c>
      <c r="G250" s="95">
        <v>2</v>
      </c>
      <c r="H250" s="96">
        <v>1</v>
      </c>
      <c r="I250" s="67">
        <f t="shared" si="156"/>
        <v>1.0833333333333333</v>
      </c>
      <c r="J250" s="71">
        <f t="shared" si="154"/>
        <v>0.25</v>
      </c>
      <c r="K250" s="72">
        <f t="shared" si="155"/>
        <v>6.25E-2</v>
      </c>
      <c r="L250" s="63">
        <f>I250*'Input Data'!$B$2</f>
        <v>0.43333333333333335</v>
      </c>
      <c r="M250" s="63">
        <f>I250*'Input Data'!$B$3</f>
        <v>0.27083333333333331</v>
      </c>
      <c r="N250" s="64">
        <f>I250*'Input Data'!$B$4</f>
        <v>0.10833333333333334</v>
      </c>
      <c r="O250" s="65">
        <f>I250*'Input Data'!$B$5</f>
        <v>0.16249999999999998</v>
      </c>
      <c r="P250" s="152">
        <f>'Adjustment Factors'!$C$28</f>
        <v>1.29</v>
      </c>
      <c r="Q250" s="81">
        <f t="shared" si="152"/>
        <v>2.6552499999999997</v>
      </c>
      <c r="R250" s="152">
        <f>'Adjustment Factors'!D28</f>
        <v>5.077997925</v>
      </c>
      <c r="S250" s="81">
        <f t="shared" si="153"/>
        <v>10.452212395624999</v>
      </c>
    </row>
    <row r="251" spans="1:19" ht="37.5" customHeight="1">
      <c r="A251" s="196">
        <v>7</v>
      </c>
      <c r="B251" s="200" t="s">
        <v>157</v>
      </c>
      <c r="C251" s="50" t="s">
        <v>27</v>
      </c>
      <c r="D251" s="104"/>
      <c r="E251" s="5"/>
      <c r="F251" s="94">
        <v>2</v>
      </c>
      <c r="G251" s="95">
        <v>6</v>
      </c>
      <c r="H251" s="96">
        <v>4</v>
      </c>
      <c r="I251" s="67">
        <f t="shared" si="156"/>
        <v>4</v>
      </c>
      <c r="J251" s="71">
        <f t="shared" si="154"/>
        <v>0.66666666666666663</v>
      </c>
      <c r="K251" s="72">
        <f t="shared" si="155"/>
        <v>0.44444444444444442</v>
      </c>
      <c r="L251" s="63">
        <f>I251*'Input Data'!$B$2</f>
        <v>1.6</v>
      </c>
      <c r="M251" s="63">
        <f>I251*'Input Data'!$B$3</f>
        <v>1</v>
      </c>
      <c r="N251" s="64">
        <f>I251*'Input Data'!$B$4</f>
        <v>0.4</v>
      </c>
      <c r="O251" s="65">
        <f>I251*'Input Data'!$B$5</f>
        <v>0.6</v>
      </c>
      <c r="P251" s="152">
        <f>'Adjustment Factors'!$C$28</f>
        <v>1.29</v>
      </c>
      <c r="Q251" s="81">
        <f t="shared" si="152"/>
        <v>9.8040000000000003</v>
      </c>
      <c r="R251" s="152">
        <f>'Adjustment Factors'!D28</f>
        <v>5.077997925</v>
      </c>
      <c r="S251" s="81">
        <f t="shared" si="153"/>
        <v>38.592784229999999</v>
      </c>
    </row>
    <row r="252" spans="1:19" ht="37.5" customHeight="1">
      <c r="A252" s="197"/>
      <c r="B252" s="201"/>
      <c r="C252" s="51" t="s">
        <v>20</v>
      </c>
      <c r="D252" s="104"/>
      <c r="E252" s="5"/>
      <c r="F252" s="94">
        <v>1</v>
      </c>
      <c r="G252" s="95">
        <v>3</v>
      </c>
      <c r="H252" s="96">
        <v>2</v>
      </c>
      <c r="I252" s="67">
        <f t="shared" ref="I252" si="157">(F252+G252+4*H252)/6</f>
        <v>2</v>
      </c>
      <c r="J252" s="71">
        <f t="shared" ref="J252" si="158">(G252-F252)/6</f>
        <v>0.33333333333333331</v>
      </c>
      <c r="K252" s="72">
        <f t="shared" ref="K252" si="159">J252^2</f>
        <v>0.1111111111111111</v>
      </c>
      <c r="L252" s="63">
        <f>I252*'Input Data'!$B$2</f>
        <v>0.8</v>
      </c>
      <c r="M252" s="63">
        <f>I252*'Input Data'!$B$3</f>
        <v>0.5</v>
      </c>
      <c r="N252" s="64">
        <f>I252*'Input Data'!$B$4</f>
        <v>0.2</v>
      </c>
      <c r="O252" s="65">
        <f>I252*'Input Data'!$B$5</f>
        <v>0.3</v>
      </c>
      <c r="P252" s="152">
        <f>'Adjustment Factors'!$C$28</f>
        <v>1.29</v>
      </c>
      <c r="Q252" s="81">
        <f t="shared" si="152"/>
        <v>4.9020000000000001</v>
      </c>
      <c r="R252" s="152">
        <f>'Adjustment Factors'!D28</f>
        <v>5.077997925</v>
      </c>
      <c r="S252" s="81">
        <f t="shared" si="153"/>
        <v>19.296392115</v>
      </c>
    </row>
    <row r="253" spans="1:19" ht="72" customHeight="1">
      <c r="A253" s="40"/>
      <c r="B253" s="174" t="s">
        <v>158</v>
      </c>
      <c r="C253" s="51" t="s">
        <v>20</v>
      </c>
      <c r="D253" s="4"/>
      <c r="E253" s="5"/>
      <c r="F253" s="94">
        <v>1</v>
      </c>
      <c r="G253" s="95">
        <v>3</v>
      </c>
      <c r="H253" s="96">
        <v>2</v>
      </c>
      <c r="I253" s="67">
        <f t="shared" si="156"/>
        <v>2</v>
      </c>
      <c r="J253" s="71">
        <f t="shared" si="154"/>
        <v>0.33333333333333331</v>
      </c>
      <c r="K253" s="72">
        <f t="shared" si="155"/>
        <v>0.1111111111111111</v>
      </c>
      <c r="L253" s="63">
        <f>I253*'Input Data'!$B$2</f>
        <v>0.8</v>
      </c>
      <c r="M253" s="63">
        <f>I253*'Input Data'!$B$3</f>
        <v>0.5</v>
      </c>
      <c r="N253" s="64">
        <f>I253*'Input Data'!$B$4</f>
        <v>0.2</v>
      </c>
      <c r="O253" s="65">
        <f>I253*'Input Data'!$B$5</f>
        <v>0.3</v>
      </c>
      <c r="P253" s="152">
        <f>'Adjustment Factors'!$C$28</f>
        <v>1.29</v>
      </c>
      <c r="Q253" s="81">
        <f t="shared" si="152"/>
        <v>4.9020000000000001</v>
      </c>
      <c r="R253" s="152">
        <f>'Adjustment Factors'!D28</f>
        <v>5.077997925</v>
      </c>
      <c r="S253" s="81">
        <f t="shared" si="153"/>
        <v>19.296392115</v>
      </c>
    </row>
    <row r="254" spans="1:19" ht="50.25" customHeight="1">
      <c r="A254" s="196">
        <v>9</v>
      </c>
      <c r="B254" s="198" t="s">
        <v>159</v>
      </c>
      <c r="C254" s="50" t="s">
        <v>27</v>
      </c>
      <c r="D254" s="104"/>
      <c r="E254" s="5"/>
      <c r="F254" s="94">
        <v>0.5</v>
      </c>
      <c r="G254" s="95">
        <v>2</v>
      </c>
      <c r="H254" s="96">
        <v>1</v>
      </c>
      <c r="I254" s="67">
        <f t="shared" si="156"/>
        <v>1.0833333333333333</v>
      </c>
      <c r="J254" s="71">
        <f t="shared" si="154"/>
        <v>0.25</v>
      </c>
      <c r="K254" s="72">
        <f t="shared" si="155"/>
        <v>6.25E-2</v>
      </c>
      <c r="L254" s="63">
        <f>I254*'Input Data'!$B$2</f>
        <v>0.43333333333333335</v>
      </c>
      <c r="M254" s="63">
        <f>I254*'Input Data'!$B$3</f>
        <v>0.27083333333333331</v>
      </c>
      <c r="N254" s="64">
        <f>I254*'Input Data'!$B$4</f>
        <v>0.10833333333333334</v>
      </c>
      <c r="O254" s="65">
        <f>I254*'Input Data'!$B$5</f>
        <v>0.16249999999999998</v>
      </c>
      <c r="P254" s="152">
        <f>'Adjustment Factors'!$C$28</f>
        <v>1.29</v>
      </c>
      <c r="Q254" s="81">
        <f t="shared" si="152"/>
        <v>2.6552499999999997</v>
      </c>
      <c r="R254" s="152">
        <f>'Adjustment Factors'!D28</f>
        <v>5.077997925</v>
      </c>
      <c r="S254" s="81">
        <f t="shared" si="153"/>
        <v>10.452212395624999</v>
      </c>
    </row>
    <row r="255" spans="1:19" ht="50.25" customHeight="1">
      <c r="A255" s="197"/>
      <c r="B255" s="199"/>
      <c r="C255" s="51" t="s">
        <v>20</v>
      </c>
      <c r="D255" s="4"/>
      <c r="E255" s="5"/>
      <c r="F255" s="94">
        <v>1</v>
      </c>
      <c r="G255" s="95">
        <v>3</v>
      </c>
      <c r="H255" s="96">
        <v>2</v>
      </c>
      <c r="I255" s="67">
        <f t="shared" si="156"/>
        <v>2</v>
      </c>
      <c r="J255" s="71">
        <f t="shared" si="154"/>
        <v>0.33333333333333331</v>
      </c>
      <c r="K255" s="72">
        <f t="shared" si="155"/>
        <v>0.1111111111111111</v>
      </c>
      <c r="L255" s="63">
        <f>I255*'Input Data'!$B$2</f>
        <v>0.8</v>
      </c>
      <c r="M255" s="63">
        <f>I255*'Input Data'!$B$3</f>
        <v>0.5</v>
      </c>
      <c r="N255" s="64">
        <f>I255*'Input Data'!$B$4</f>
        <v>0.2</v>
      </c>
      <c r="O255" s="65">
        <f>I255*'Input Data'!$B$5</f>
        <v>0.3</v>
      </c>
      <c r="P255" s="152">
        <f>'Adjustment Factors'!$C$28</f>
        <v>1.29</v>
      </c>
      <c r="Q255" s="81">
        <f t="shared" si="152"/>
        <v>4.9020000000000001</v>
      </c>
      <c r="R255" s="152">
        <f>'Adjustment Factors'!D28</f>
        <v>5.077997925</v>
      </c>
      <c r="S255" s="81">
        <f t="shared" si="153"/>
        <v>19.296392115</v>
      </c>
    </row>
    <row r="256" spans="1:19" ht="45" customHeight="1">
      <c r="A256" s="196">
        <v>10</v>
      </c>
      <c r="B256" s="198" t="s">
        <v>160</v>
      </c>
      <c r="C256" s="50" t="s">
        <v>27</v>
      </c>
      <c r="D256" s="104"/>
      <c r="E256" s="5"/>
      <c r="F256" s="94">
        <v>0.5</v>
      </c>
      <c r="G256" s="95">
        <v>2</v>
      </c>
      <c r="H256" s="96">
        <v>1</v>
      </c>
      <c r="I256" s="67">
        <f t="shared" si="156"/>
        <v>1.0833333333333333</v>
      </c>
      <c r="J256" s="71">
        <f t="shared" si="154"/>
        <v>0.25</v>
      </c>
      <c r="K256" s="72">
        <f t="shared" si="155"/>
        <v>6.25E-2</v>
      </c>
      <c r="L256" s="63">
        <f>I256*'Input Data'!$B$2</f>
        <v>0.43333333333333335</v>
      </c>
      <c r="M256" s="63">
        <f>I256*'Input Data'!$B$3</f>
        <v>0.27083333333333331</v>
      </c>
      <c r="N256" s="64">
        <f>I256*'Input Data'!$B$4</f>
        <v>0.10833333333333334</v>
      </c>
      <c r="O256" s="65">
        <f>I256*'Input Data'!$B$5</f>
        <v>0.16249999999999998</v>
      </c>
      <c r="P256" s="152">
        <f>'Adjustment Factors'!$C$28</f>
        <v>1.29</v>
      </c>
      <c r="Q256" s="81">
        <f t="shared" si="152"/>
        <v>2.6552499999999997</v>
      </c>
      <c r="R256" s="152">
        <f>'Adjustment Factors'!D28</f>
        <v>5.077997925</v>
      </c>
      <c r="S256" s="81">
        <f t="shared" si="153"/>
        <v>10.452212395624999</v>
      </c>
    </row>
    <row r="257" spans="1:19" ht="45" customHeight="1">
      <c r="A257" s="197"/>
      <c r="B257" s="199"/>
      <c r="C257" s="51" t="s">
        <v>20</v>
      </c>
      <c r="D257" s="4"/>
      <c r="E257" s="5"/>
      <c r="F257" s="94">
        <v>0.5</v>
      </c>
      <c r="G257" s="95">
        <v>2</v>
      </c>
      <c r="H257" s="96">
        <v>1</v>
      </c>
      <c r="I257" s="67">
        <f t="shared" si="156"/>
        <v>1.0833333333333333</v>
      </c>
      <c r="J257" s="71">
        <f t="shared" si="154"/>
        <v>0.25</v>
      </c>
      <c r="K257" s="72">
        <f t="shared" si="155"/>
        <v>6.25E-2</v>
      </c>
      <c r="L257" s="63">
        <f>I257*'Input Data'!$B$2</f>
        <v>0.43333333333333335</v>
      </c>
      <c r="M257" s="63">
        <f>I257*'Input Data'!$B$3</f>
        <v>0.27083333333333331</v>
      </c>
      <c r="N257" s="64">
        <f>I257*'Input Data'!$B$4</f>
        <v>0.10833333333333334</v>
      </c>
      <c r="O257" s="65">
        <f>I257*'Input Data'!$B$5</f>
        <v>0.16249999999999998</v>
      </c>
      <c r="P257" s="152">
        <f>'Adjustment Factors'!$C$28</f>
        <v>1.29</v>
      </c>
      <c r="Q257" s="81">
        <f t="shared" si="152"/>
        <v>2.6552499999999997</v>
      </c>
      <c r="R257" s="152">
        <f>'Adjustment Factors'!D28</f>
        <v>5.077997925</v>
      </c>
      <c r="S257" s="81">
        <f t="shared" si="153"/>
        <v>10.452212395624999</v>
      </c>
    </row>
    <row r="258" spans="1:19" ht="53.25" customHeight="1">
      <c r="A258" s="196">
        <v>11</v>
      </c>
      <c r="B258" s="198" t="s">
        <v>161</v>
      </c>
      <c r="C258" s="50" t="s">
        <v>27</v>
      </c>
      <c r="D258" s="4"/>
      <c r="E258" s="5" t="s">
        <v>162</v>
      </c>
      <c r="F258" s="94">
        <v>0</v>
      </c>
      <c r="G258" s="95">
        <v>0</v>
      </c>
      <c r="H258" s="96">
        <v>0</v>
      </c>
      <c r="I258" s="67">
        <f t="shared" si="156"/>
        <v>0</v>
      </c>
      <c r="J258" s="71">
        <f t="shared" si="154"/>
        <v>0</v>
      </c>
      <c r="K258" s="72">
        <f t="shared" si="155"/>
        <v>0</v>
      </c>
      <c r="L258" s="63">
        <f>I258*'Input Data'!$B$2</f>
        <v>0</v>
      </c>
      <c r="M258" s="63">
        <f>I258*'Input Data'!$B$3</f>
        <v>0</v>
      </c>
      <c r="N258" s="64">
        <f>I258*'Input Data'!$B$4</f>
        <v>0</v>
      </c>
      <c r="O258" s="65">
        <f>I258*'Input Data'!$B$5</f>
        <v>0</v>
      </c>
      <c r="P258" s="152">
        <f>'Adjustment Factors'!$C$28</f>
        <v>1.29</v>
      </c>
      <c r="Q258" s="81">
        <f t="shared" si="152"/>
        <v>0</v>
      </c>
      <c r="R258" s="152">
        <f>'Adjustment Factors'!D28</f>
        <v>5.077997925</v>
      </c>
      <c r="S258" s="81">
        <f t="shared" si="153"/>
        <v>0</v>
      </c>
    </row>
    <row r="259" spans="1:19" ht="53.25" customHeight="1">
      <c r="A259" s="197"/>
      <c r="B259" s="199"/>
      <c r="C259" s="51" t="s">
        <v>20</v>
      </c>
      <c r="D259" s="4"/>
      <c r="E259" s="5"/>
      <c r="F259" s="94">
        <v>3</v>
      </c>
      <c r="G259" s="95">
        <v>5</v>
      </c>
      <c r="H259" s="96">
        <v>4</v>
      </c>
      <c r="I259" s="67">
        <f t="shared" si="156"/>
        <v>4</v>
      </c>
      <c r="J259" s="71">
        <f t="shared" si="154"/>
        <v>0.33333333333333331</v>
      </c>
      <c r="K259" s="72">
        <f t="shared" si="155"/>
        <v>0.1111111111111111</v>
      </c>
      <c r="L259" s="63">
        <f>I259*'Input Data'!$B$2</f>
        <v>1.6</v>
      </c>
      <c r="M259" s="63">
        <f>I259*'Input Data'!$B$3</f>
        <v>1</v>
      </c>
      <c r="N259" s="64">
        <f>I259*'Input Data'!$B$4</f>
        <v>0.4</v>
      </c>
      <c r="O259" s="65">
        <f>I259*'Input Data'!$B$5</f>
        <v>0.6</v>
      </c>
      <c r="P259" s="152">
        <f>'Adjustment Factors'!$C$28</f>
        <v>1.29</v>
      </c>
      <c r="Q259" s="81">
        <f t="shared" si="152"/>
        <v>9.8040000000000003</v>
      </c>
      <c r="R259" s="152">
        <f>'Adjustment Factors'!D28</f>
        <v>5.077997925</v>
      </c>
      <c r="S259" s="81">
        <f t="shared" si="153"/>
        <v>38.592784229999999</v>
      </c>
    </row>
    <row r="260" spans="1:19" ht="15.75">
      <c r="A260" s="40"/>
      <c r="B260" s="183"/>
      <c r="C260" s="184"/>
      <c r="D260" s="37"/>
      <c r="E260" s="12"/>
      <c r="F260" s="17"/>
      <c r="G260" s="18"/>
      <c r="H260" s="19"/>
      <c r="I260" s="84"/>
      <c r="J260" s="85"/>
      <c r="K260" s="86"/>
      <c r="L260" s="87"/>
      <c r="M260" s="87"/>
      <c r="N260" s="88"/>
      <c r="O260" s="89"/>
      <c r="P260" s="90"/>
      <c r="Q260" s="91"/>
      <c r="S260" s="185"/>
    </row>
    <row r="261" spans="1:19" s="82" customFormat="1" ht="15.95" customHeight="1">
      <c r="A261" s="48">
        <v>20</v>
      </c>
      <c r="B261" s="241" t="s">
        <v>163</v>
      </c>
      <c r="C261" s="242"/>
      <c r="D261" s="242"/>
      <c r="E261" s="242"/>
      <c r="F261" s="242"/>
      <c r="G261" s="242"/>
      <c r="H261" s="242"/>
      <c r="I261" s="242"/>
      <c r="J261" s="242"/>
      <c r="K261" s="242"/>
      <c r="L261" s="242"/>
      <c r="M261" s="242"/>
      <c r="N261" s="242"/>
      <c r="O261" s="242"/>
      <c r="P261" s="242"/>
      <c r="Q261" s="242"/>
      <c r="R261" s="242"/>
      <c r="S261" s="243"/>
    </row>
    <row r="262" spans="1:19" ht="116.25" customHeight="1">
      <c r="A262" s="196">
        <v>1</v>
      </c>
      <c r="B262" s="198" t="s">
        <v>164</v>
      </c>
      <c r="C262" s="50" t="s">
        <v>27</v>
      </c>
      <c r="D262" s="102"/>
      <c r="E262" s="11"/>
      <c r="F262" s="94">
        <v>2</v>
      </c>
      <c r="G262" s="95">
        <v>4</v>
      </c>
      <c r="H262" s="96">
        <v>3</v>
      </c>
      <c r="I262" s="67">
        <f t="shared" ref="I262" si="160">(F262+G262+4*H262)/6</f>
        <v>3</v>
      </c>
      <c r="J262" s="71">
        <f t="shared" ref="J262" si="161">(G262-F262)/6</f>
        <v>0.33333333333333331</v>
      </c>
      <c r="K262" s="72">
        <f t="shared" ref="K262" si="162">J262^2</f>
        <v>0.1111111111111111</v>
      </c>
      <c r="L262" s="63">
        <f>I262*'Input Data'!$B$2</f>
        <v>1.2000000000000002</v>
      </c>
      <c r="M262" s="63">
        <f>I262*'Input Data'!$B$3</f>
        <v>0.75</v>
      </c>
      <c r="N262" s="64">
        <f>I262*'Input Data'!$B$4</f>
        <v>0.30000000000000004</v>
      </c>
      <c r="O262" s="65">
        <f>I262*'Input Data'!$B$5</f>
        <v>0.44999999999999996</v>
      </c>
      <c r="P262" s="152">
        <f>'Adjustment Factors'!$C$28</f>
        <v>1.29</v>
      </c>
      <c r="Q262" s="81">
        <f t="shared" ref="Q262" si="163">(I262+L262+M262+N262+O262)*P262</f>
        <v>7.3530000000000006</v>
      </c>
      <c r="R262" s="152">
        <f>'Adjustment Factors'!D28</f>
        <v>5.077997925</v>
      </c>
      <c r="S262" s="81">
        <f t="shared" ref="S262:S271" si="164">(I262+L262+M262+N262+O262)*R262</f>
        <v>28.944588172500001</v>
      </c>
    </row>
    <row r="263" spans="1:19" ht="116.25" customHeight="1">
      <c r="A263" s="197"/>
      <c r="B263" s="199"/>
      <c r="C263" s="51" t="s">
        <v>20</v>
      </c>
      <c r="D263" s="6"/>
      <c r="E263" s="11"/>
      <c r="F263" s="94">
        <v>3</v>
      </c>
      <c r="G263" s="95">
        <v>5</v>
      </c>
      <c r="H263" s="96">
        <v>4</v>
      </c>
      <c r="I263" s="67">
        <f t="shared" si="7"/>
        <v>4</v>
      </c>
      <c r="J263" s="71">
        <f t="shared" ref="J263:J271" si="165">(G263-F263)/6</f>
        <v>0.33333333333333331</v>
      </c>
      <c r="K263" s="72">
        <f t="shared" ref="K263:K271" si="166">J263^2</f>
        <v>0.1111111111111111</v>
      </c>
      <c r="L263" s="63">
        <f>I263*'Input Data'!$B$2</f>
        <v>1.6</v>
      </c>
      <c r="M263" s="63">
        <f>I263*'Input Data'!$B$3</f>
        <v>1</v>
      </c>
      <c r="N263" s="64">
        <f>I263*'Input Data'!$B$4</f>
        <v>0.4</v>
      </c>
      <c r="O263" s="65">
        <f>I263*'Input Data'!$B$5</f>
        <v>0.6</v>
      </c>
      <c r="P263" s="152">
        <f>'Adjustment Factors'!$C$28</f>
        <v>1.29</v>
      </c>
      <c r="Q263" s="81">
        <f t="shared" ref="Q263:Q271" si="167">(G263+J263+K263+L263+M263)*P263</f>
        <v>10.377333333333333</v>
      </c>
      <c r="R263" s="152">
        <f>'Adjustment Factors'!D28</f>
        <v>5.077997925</v>
      </c>
      <c r="S263" s="81">
        <f t="shared" si="164"/>
        <v>38.592784229999999</v>
      </c>
    </row>
    <row r="264" spans="1:19" ht="39" customHeight="1">
      <c r="A264" s="196">
        <v>2</v>
      </c>
      <c r="B264" s="198" t="s">
        <v>165</v>
      </c>
      <c r="C264" s="50" t="s">
        <v>27</v>
      </c>
      <c r="D264" s="102"/>
      <c r="E264" s="11"/>
      <c r="F264" s="94">
        <v>1</v>
      </c>
      <c r="G264" s="95">
        <v>2</v>
      </c>
      <c r="H264" s="96">
        <v>3</v>
      </c>
      <c r="I264" s="67">
        <f t="shared" ref="I264:I271" si="168">(F264+G264+4*H264)/6</f>
        <v>2.5</v>
      </c>
      <c r="J264" s="71">
        <f t="shared" si="165"/>
        <v>0.16666666666666666</v>
      </c>
      <c r="K264" s="72">
        <f t="shared" si="166"/>
        <v>2.7777777777777776E-2</v>
      </c>
      <c r="L264" s="63">
        <f>I264*'Input Data'!$B$2</f>
        <v>1</v>
      </c>
      <c r="M264" s="63">
        <f>I264*'Input Data'!$B$3</f>
        <v>0.625</v>
      </c>
      <c r="N264" s="64">
        <f>I264*'Input Data'!$B$4</f>
        <v>0.25</v>
      </c>
      <c r="O264" s="65">
        <f>I264*'Input Data'!$B$5</f>
        <v>0.375</v>
      </c>
      <c r="P264" s="152">
        <f>'Adjustment Factors'!$C$28</f>
        <v>1.29</v>
      </c>
      <c r="Q264" s="81">
        <f t="shared" si="167"/>
        <v>4.927083333333333</v>
      </c>
      <c r="R264" s="152">
        <f>'Adjustment Factors'!D28</f>
        <v>5.077997925</v>
      </c>
      <c r="S264" s="81">
        <f t="shared" si="164"/>
        <v>24.120490143750001</v>
      </c>
    </row>
    <row r="265" spans="1:19" ht="39" customHeight="1">
      <c r="A265" s="197"/>
      <c r="B265" s="199"/>
      <c r="C265" s="51" t="s">
        <v>20</v>
      </c>
      <c r="D265" s="4"/>
      <c r="E265" s="5"/>
      <c r="F265" s="94">
        <v>1</v>
      </c>
      <c r="G265" s="95">
        <v>3</v>
      </c>
      <c r="H265" s="96">
        <v>2</v>
      </c>
      <c r="I265" s="67">
        <f t="shared" si="168"/>
        <v>2</v>
      </c>
      <c r="J265" s="71">
        <f t="shared" si="165"/>
        <v>0.33333333333333331</v>
      </c>
      <c r="K265" s="72">
        <f t="shared" si="166"/>
        <v>0.1111111111111111</v>
      </c>
      <c r="L265" s="63">
        <f>I265*'Input Data'!$B$2</f>
        <v>0.8</v>
      </c>
      <c r="M265" s="63">
        <f>I265*'Input Data'!$B$3</f>
        <v>0.5</v>
      </c>
      <c r="N265" s="64">
        <f>I265*'Input Data'!$B$4</f>
        <v>0.2</v>
      </c>
      <c r="O265" s="65">
        <f>I265*'Input Data'!$B$5</f>
        <v>0.3</v>
      </c>
      <c r="P265" s="152">
        <f>'Adjustment Factors'!$C$28</f>
        <v>1.29</v>
      </c>
      <c r="Q265" s="81">
        <f t="shared" si="167"/>
        <v>6.1203333333333338</v>
      </c>
      <c r="R265" s="152">
        <f>'Adjustment Factors'!D28</f>
        <v>5.077997925</v>
      </c>
      <c r="S265" s="81">
        <f t="shared" si="164"/>
        <v>19.296392115</v>
      </c>
    </row>
    <row r="266" spans="1:19" ht="63" customHeight="1">
      <c r="A266" s="196">
        <v>3</v>
      </c>
      <c r="B266" s="198" t="s">
        <v>166</v>
      </c>
      <c r="C266" s="50" t="s">
        <v>27</v>
      </c>
      <c r="D266" s="104"/>
      <c r="E266" s="5"/>
      <c r="F266" s="94">
        <v>1</v>
      </c>
      <c r="G266" s="95">
        <v>3</v>
      </c>
      <c r="H266" s="96">
        <v>2</v>
      </c>
      <c r="I266" s="67">
        <f t="shared" si="168"/>
        <v>2</v>
      </c>
      <c r="J266" s="71">
        <f t="shared" si="165"/>
        <v>0.33333333333333331</v>
      </c>
      <c r="K266" s="72">
        <f t="shared" si="166"/>
        <v>0.1111111111111111</v>
      </c>
      <c r="L266" s="63">
        <f>I266*'Input Data'!$B$2</f>
        <v>0.8</v>
      </c>
      <c r="M266" s="63">
        <f>I266*'Input Data'!$B$3</f>
        <v>0.5</v>
      </c>
      <c r="N266" s="64">
        <f>I266*'Input Data'!$B$4</f>
        <v>0.2</v>
      </c>
      <c r="O266" s="65">
        <f>I266*'Input Data'!$B$5</f>
        <v>0.3</v>
      </c>
      <c r="P266" s="152">
        <f>'Adjustment Factors'!$C$28</f>
        <v>1.29</v>
      </c>
      <c r="Q266" s="81">
        <f t="shared" si="167"/>
        <v>6.1203333333333338</v>
      </c>
      <c r="R266" s="152">
        <f>'Adjustment Factors'!D28</f>
        <v>5.077997925</v>
      </c>
      <c r="S266" s="81">
        <f t="shared" si="164"/>
        <v>19.296392115</v>
      </c>
    </row>
    <row r="267" spans="1:19" ht="63" customHeight="1">
      <c r="A267" s="197"/>
      <c r="B267" s="199"/>
      <c r="C267" s="51" t="s">
        <v>20</v>
      </c>
      <c r="D267" s="4"/>
      <c r="E267" s="5"/>
      <c r="F267" s="94">
        <v>1</v>
      </c>
      <c r="G267" s="95">
        <v>3</v>
      </c>
      <c r="H267" s="96">
        <v>2</v>
      </c>
      <c r="I267" s="67">
        <f t="shared" si="168"/>
        <v>2</v>
      </c>
      <c r="J267" s="71">
        <f t="shared" si="165"/>
        <v>0.33333333333333331</v>
      </c>
      <c r="K267" s="72">
        <f t="shared" si="166"/>
        <v>0.1111111111111111</v>
      </c>
      <c r="L267" s="63">
        <f>I267*'Input Data'!$B$2</f>
        <v>0.8</v>
      </c>
      <c r="M267" s="63">
        <f>I267*'Input Data'!$B$3</f>
        <v>0.5</v>
      </c>
      <c r="N267" s="64">
        <f>I267*'Input Data'!$B$4</f>
        <v>0.2</v>
      </c>
      <c r="O267" s="65">
        <f>I267*'Input Data'!$B$5</f>
        <v>0.3</v>
      </c>
      <c r="P267" s="152">
        <f>'Adjustment Factors'!$C$28</f>
        <v>1.29</v>
      </c>
      <c r="Q267" s="81">
        <f t="shared" si="167"/>
        <v>6.1203333333333338</v>
      </c>
      <c r="R267" s="152">
        <f>'Adjustment Factors'!D28</f>
        <v>5.077997925</v>
      </c>
      <c r="S267" s="81">
        <f t="shared" si="164"/>
        <v>19.296392115</v>
      </c>
    </row>
    <row r="268" spans="1:19" ht="32.25" customHeight="1">
      <c r="A268" s="196">
        <v>4</v>
      </c>
      <c r="B268" s="198" t="s">
        <v>167</v>
      </c>
      <c r="C268" s="50" t="s">
        <v>27</v>
      </c>
      <c r="D268" s="104"/>
      <c r="E268" s="5"/>
      <c r="F268" s="94">
        <v>1</v>
      </c>
      <c r="G268" s="95">
        <v>3</v>
      </c>
      <c r="H268" s="96">
        <v>2</v>
      </c>
      <c r="I268" s="67">
        <f t="shared" si="168"/>
        <v>2</v>
      </c>
      <c r="J268" s="71">
        <f t="shared" si="165"/>
        <v>0.33333333333333331</v>
      </c>
      <c r="K268" s="72">
        <f t="shared" si="166"/>
        <v>0.1111111111111111</v>
      </c>
      <c r="L268" s="63">
        <f>I268*'Input Data'!$B$2</f>
        <v>0.8</v>
      </c>
      <c r="M268" s="63">
        <f>I268*'Input Data'!$B$3</f>
        <v>0.5</v>
      </c>
      <c r="N268" s="64">
        <f>I268*'Input Data'!$B$4</f>
        <v>0.2</v>
      </c>
      <c r="O268" s="65">
        <f>I268*'Input Data'!$B$5</f>
        <v>0.3</v>
      </c>
      <c r="P268" s="152">
        <f>'Adjustment Factors'!$C$28</f>
        <v>1.29</v>
      </c>
      <c r="Q268" s="81">
        <f t="shared" si="167"/>
        <v>6.1203333333333338</v>
      </c>
      <c r="R268" s="152">
        <f>'Adjustment Factors'!D28</f>
        <v>5.077997925</v>
      </c>
      <c r="S268" s="81">
        <f t="shared" si="164"/>
        <v>19.296392115</v>
      </c>
    </row>
    <row r="269" spans="1:19" ht="32.25" customHeight="1">
      <c r="A269" s="197"/>
      <c r="B269" s="199"/>
      <c r="C269" s="51" t="s">
        <v>20</v>
      </c>
      <c r="D269" s="4"/>
      <c r="E269" s="5"/>
      <c r="F269" s="94">
        <v>1</v>
      </c>
      <c r="G269" s="95">
        <v>3</v>
      </c>
      <c r="H269" s="96">
        <v>2</v>
      </c>
      <c r="I269" s="67">
        <f t="shared" si="168"/>
        <v>2</v>
      </c>
      <c r="J269" s="71">
        <f t="shared" si="165"/>
        <v>0.33333333333333331</v>
      </c>
      <c r="K269" s="72">
        <f t="shared" si="166"/>
        <v>0.1111111111111111</v>
      </c>
      <c r="L269" s="63">
        <f>I269*'Input Data'!$B$2</f>
        <v>0.8</v>
      </c>
      <c r="M269" s="63">
        <f>I269*'Input Data'!$B$3</f>
        <v>0.5</v>
      </c>
      <c r="N269" s="64">
        <f>I269*'Input Data'!$B$4</f>
        <v>0.2</v>
      </c>
      <c r="O269" s="65">
        <f>I269*'Input Data'!$B$5</f>
        <v>0.3</v>
      </c>
      <c r="P269" s="152">
        <f>'Adjustment Factors'!$C$28</f>
        <v>1.29</v>
      </c>
      <c r="Q269" s="81">
        <f t="shared" si="167"/>
        <v>6.1203333333333338</v>
      </c>
      <c r="R269" s="152">
        <f>'Adjustment Factors'!D28</f>
        <v>5.077997925</v>
      </c>
      <c r="S269" s="81">
        <f t="shared" si="164"/>
        <v>19.296392115</v>
      </c>
    </row>
    <row r="270" spans="1:19" ht="27.75" customHeight="1">
      <c r="A270" s="196">
        <v>5</v>
      </c>
      <c r="B270" s="198" t="s">
        <v>168</v>
      </c>
      <c r="C270" s="50" t="s">
        <v>27</v>
      </c>
      <c r="D270" s="104"/>
      <c r="E270" s="5"/>
      <c r="F270" s="94">
        <v>0.5</v>
      </c>
      <c r="G270" s="95">
        <v>2</v>
      </c>
      <c r="H270" s="96">
        <v>1</v>
      </c>
      <c r="I270" s="67">
        <f t="shared" si="168"/>
        <v>1.0833333333333333</v>
      </c>
      <c r="J270" s="71">
        <f t="shared" si="165"/>
        <v>0.25</v>
      </c>
      <c r="K270" s="72">
        <f t="shared" si="166"/>
        <v>6.25E-2</v>
      </c>
      <c r="L270" s="63">
        <f>I270*'Input Data'!$B$2</f>
        <v>0.43333333333333335</v>
      </c>
      <c r="M270" s="63">
        <f>I270*'Input Data'!$B$3</f>
        <v>0.27083333333333331</v>
      </c>
      <c r="N270" s="64">
        <f>I270*'Input Data'!$B$4</f>
        <v>0.10833333333333334</v>
      </c>
      <c r="O270" s="65">
        <f>I270*'Input Data'!$B$5</f>
        <v>0.16249999999999998</v>
      </c>
      <c r="P270" s="152">
        <f>'Adjustment Factors'!$C$28</f>
        <v>1.29</v>
      </c>
      <c r="Q270" s="81">
        <f t="shared" si="167"/>
        <v>3.8915000000000006</v>
      </c>
      <c r="R270" s="152">
        <f>'Adjustment Factors'!D28</f>
        <v>5.077997925</v>
      </c>
      <c r="S270" s="81">
        <f t="shared" si="164"/>
        <v>10.452212395624999</v>
      </c>
    </row>
    <row r="271" spans="1:19" ht="27.75" customHeight="1">
      <c r="A271" s="197"/>
      <c r="B271" s="199"/>
      <c r="C271" s="51" t="s">
        <v>20</v>
      </c>
      <c r="D271" s="4"/>
      <c r="E271" s="5"/>
      <c r="F271" s="94">
        <v>0.5</v>
      </c>
      <c r="G271" s="95">
        <v>2</v>
      </c>
      <c r="H271" s="96">
        <v>1</v>
      </c>
      <c r="I271" s="67">
        <f t="shared" si="168"/>
        <v>1.0833333333333333</v>
      </c>
      <c r="J271" s="71">
        <f t="shared" si="165"/>
        <v>0.25</v>
      </c>
      <c r="K271" s="72">
        <f t="shared" si="166"/>
        <v>6.25E-2</v>
      </c>
      <c r="L271" s="63">
        <f>I271*'Input Data'!$B$2</f>
        <v>0.43333333333333335</v>
      </c>
      <c r="M271" s="63">
        <f>I271*'Input Data'!$B$3</f>
        <v>0.27083333333333331</v>
      </c>
      <c r="N271" s="64">
        <f>I271*'Input Data'!$B$4</f>
        <v>0.10833333333333334</v>
      </c>
      <c r="O271" s="65">
        <f>I271*'Input Data'!$B$5</f>
        <v>0.16249999999999998</v>
      </c>
      <c r="P271" s="152">
        <f>'Adjustment Factors'!$C$28</f>
        <v>1.29</v>
      </c>
      <c r="Q271" s="81">
        <f t="shared" si="167"/>
        <v>3.8915000000000006</v>
      </c>
      <c r="R271" s="152">
        <f>'Adjustment Factors'!D28</f>
        <v>5.077997925</v>
      </c>
      <c r="S271" s="81">
        <f t="shared" si="164"/>
        <v>10.452212395624999</v>
      </c>
    </row>
    <row r="272" spans="1:19" ht="15.75">
      <c r="A272" s="40"/>
      <c r="B272" s="183"/>
      <c r="C272" s="184"/>
      <c r="D272" s="37"/>
      <c r="E272" s="12"/>
      <c r="F272" s="17"/>
      <c r="G272" s="18"/>
      <c r="H272" s="19"/>
      <c r="I272" s="84"/>
      <c r="J272" s="85"/>
      <c r="K272" s="86"/>
      <c r="L272" s="87"/>
      <c r="M272" s="87"/>
      <c r="N272" s="88"/>
      <c r="O272" s="89"/>
      <c r="P272" s="90"/>
      <c r="Q272" s="91"/>
      <c r="S272" s="185"/>
    </row>
    <row r="273" spans="1:19" s="82" customFormat="1" ht="15.95" customHeight="1">
      <c r="A273" s="48">
        <v>21</v>
      </c>
      <c r="B273" s="241" t="s">
        <v>169</v>
      </c>
      <c r="C273" s="242"/>
      <c r="D273" s="242"/>
      <c r="E273" s="242"/>
      <c r="F273" s="242"/>
      <c r="G273" s="242"/>
      <c r="H273" s="242"/>
      <c r="I273" s="242"/>
      <c r="J273" s="242"/>
      <c r="K273" s="242"/>
      <c r="L273" s="242"/>
      <c r="M273" s="242"/>
      <c r="N273" s="242"/>
      <c r="O273" s="242"/>
      <c r="P273" s="242"/>
      <c r="Q273" s="242"/>
      <c r="R273" s="242"/>
      <c r="S273" s="243"/>
    </row>
    <row r="274" spans="1:19" ht="101.25" customHeight="1">
      <c r="A274" s="196">
        <v>1</v>
      </c>
      <c r="B274" s="198" t="s">
        <v>170</v>
      </c>
      <c r="C274" s="50" t="s">
        <v>27</v>
      </c>
      <c r="D274" s="113"/>
      <c r="E274" s="11"/>
      <c r="F274" s="40">
        <v>3</v>
      </c>
      <c r="G274" s="80">
        <v>6</v>
      </c>
      <c r="H274" s="35">
        <v>4</v>
      </c>
      <c r="I274" s="67">
        <f t="shared" ref="I274" si="169">(F274+G274+4*H274)/6</f>
        <v>4.166666666666667</v>
      </c>
      <c r="J274" s="71">
        <f t="shared" ref="J274" si="170">(G274-F274)/6</f>
        <v>0.5</v>
      </c>
      <c r="K274" s="72">
        <f t="shared" ref="K274" si="171">J274^2</f>
        <v>0.25</v>
      </c>
      <c r="L274" s="63">
        <f>I274*'Input Data'!$B$2</f>
        <v>1.666666666666667</v>
      </c>
      <c r="M274" s="63">
        <f>I274*'Input Data'!$B$3</f>
        <v>1.0416666666666667</v>
      </c>
      <c r="N274" s="64">
        <f>I274*'Input Data'!$B$4</f>
        <v>0.41666666666666674</v>
      </c>
      <c r="O274" s="65">
        <f>I274*'Input Data'!$B$5</f>
        <v>0.625</v>
      </c>
      <c r="P274" s="152">
        <f>'Adjustment Factors'!$C$28</f>
        <v>1.29</v>
      </c>
      <c r="Q274" s="81">
        <f t="shared" ref="Q274:Q277" si="172">(G274+J274+K274+L274+M274)*P274</f>
        <v>12.201250000000002</v>
      </c>
      <c r="R274" s="152">
        <f>'Adjustment Factors'!D28</f>
        <v>5.077997925</v>
      </c>
      <c r="S274" s="186">
        <f t="shared" ref="S274:S277" si="173">(I274+L274+M274+N274+O274)*R274</f>
        <v>40.200816906250004</v>
      </c>
    </row>
    <row r="275" spans="1:19" ht="101.25" customHeight="1">
      <c r="A275" s="197"/>
      <c r="B275" s="199"/>
      <c r="C275" s="51" t="s">
        <v>20</v>
      </c>
      <c r="D275" s="6"/>
      <c r="E275" s="11"/>
      <c r="F275" s="97">
        <v>2</v>
      </c>
      <c r="G275" s="98">
        <v>4</v>
      </c>
      <c r="H275" s="99">
        <v>3</v>
      </c>
      <c r="I275" s="67">
        <f t="shared" si="7"/>
        <v>3</v>
      </c>
      <c r="J275" s="71">
        <f t="shared" ref="J275:J277" si="174">(G275-F275)/6</f>
        <v>0.33333333333333331</v>
      </c>
      <c r="K275" s="72">
        <f t="shared" ref="K275:K277" si="175">J275^2</f>
        <v>0.1111111111111111</v>
      </c>
      <c r="L275" s="63">
        <f>I275*'Input Data'!$B$2</f>
        <v>1.2000000000000002</v>
      </c>
      <c r="M275" s="63">
        <f>I275*'Input Data'!$B$3</f>
        <v>0.75</v>
      </c>
      <c r="N275" s="64">
        <f>I275*'Input Data'!$B$4</f>
        <v>0.30000000000000004</v>
      </c>
      <c r="O275" s="65">
        <f>I275*'Input Data'!$B$5</f>
        <v>0.44999999999999996</v>
      </c>
      <c r="P275" s="152">
        <f>'Adjustment Factors'!$C$28</f>
        <v>1.29</v>
      </c>
      <c r="Q275" s="81">
        <f t="shared" si="172"/>
        <v>8.2488333333333337</v>
      </c>
      <c r="R275" s="152">
        <f>'Adjustment Factors'!D28</f>
        <v>5.077997925</v>
      </c>
      <c r="S275" s="186">
        <f t="shared" si="173"/>
        <v>28.944588172500001</v>
      </c>
    </row>
    <row r="276" spans="1:19" ht="38.25" customHeight="1">
      <c r="A276" s="196">
        <v>2</v>
      </c>
      <c r="B276" s="198" t="s">
        <v>171</v>
      </c>
      <c r="C276" s="50" t="s">
        <v>27</v>
      </c>
      <c r="D276" s="102"/>
      <c r="E276" s="11"/>
      <c r="F276" s="40">
        <v>0.5</v>
      </c>
      <c r="G276" s="74">
        <v>2</v>
      </c>
      <c r="H276" s="75">
        <v>1</v>
      </c>
      <c r="I276" s="67">
        <f t="shared" ref="I276" si="176">(F276+G276+4*H276)/6</f>
        <v>1.0833333333333333</v>
      </c>
      <c r="J276" s="71">
        <f t="shared" si="174"/>
        <v>0.25</v>
      </c>
      <c r="K276" s="72">
        <f t="shared" si="175"/>
        <v>6.25E-2</v>
      </c>
      <c r="L276" s="63">
        <f>I276*'Input Data'!$B$2</f>
        <v>0.43333333333333335</v>
      </c>
      <c r="M276" s="63">
        <f>I276*'Input Data'!$B$3</f>
        <v>0.27083333333333331</v>
      </c>
      <c r="N276" s="64">
        <f>I276*'Input Data'!$B$4</f>
        <v>0.10833333333333334</v>
      </c>
      <c r="O276" s="65">
        <f>I276*'Input Data'!$B$5</f>
        <v>0.16249999999999998</v>
      </c>
      <c r="P276" s="152">
        <f>'Adjustment Factors'!$C$28</f>
        <v>1.29</v>
      </c>
      <c r="Q276" s="81">
        <f t="shared" si="172"/>
        <v>3.8915000000000006</v>
      </c>
      <c r="R276" s="152">
        <f>'Adjustment Factors'!D28</f>
        <v>5.077997925</v>
      </c>
      <c r="S276" s="186">
        <f t="shared" si="173"/>
        <v>10.452212395624999</v>
      </c>
    </row>
    <row r="277" spans="1:19" ht="38.25" customHeight="1">
      <c r="A277" s="197"/>
      <c r="B277" s="199"/>
      <c r="C277" s="51" t="s">
        <v>20</v>
      </c>
      <c r="D277" s="4"/>
      <c r="E277" s="5"/>
      <c r="F277" s="97">
        <v>1</v>
      </c>
      <c r="G277" s="98">
        <v>3</v>
      </c>
      <c r="H277" s="99">
        <v>2</v>
      </c>
      <c r="I277" s="67">
        <f t="shared" si="7"/>
        <v>2</v>
      </c>
      <c r="J277" s="71">
        <f t="shared" si="174"/>
        <v>0.33333333333333331</v>
      </c>
      <c r="K277" s="72">
        <f t="shared" si="175"/>
        <v>0.1111111111111111</v>
      </c>
      <c r="L277" s="63">
        <f>I277*'Input Data'!$B$2</f>
        <v>0.8</v>
      </c>
      <c r="M277" s="63">
        <f>I277*'Input Data'!$B$3</f>
        <v>0.5</v>
      </c>
      <c r="N277" s="64">
        <f>I277*'Input Data'!$B$4</f>
        <v>0.2</v>
      </c>
      <c r="O277" s="65">
        <f>I277*'Input Data'!$B$5</f>
        <v>0.3</v>
      </c>
      <c r="P277" s="152">
        <f>'Adjustment Factors'!$C$28</f>
        <v>1.29</v>
      </c>
      <c r="Q277" s="81">
        <f t="shared" si="172"/>
        <v>6.1203333333333338</v>
      </c>
      <c r="R277" s="152">
        <f>'Adjustment Factors'!D28</f>
        <v>5.077997925</v>
      </c>
      <c r="S277" s="186">
        <f t="shared" si="173"/>
        <v>19.296392115</v>
      </c>
    </row>
    <row r="278" spans="1:19" ht="15.75">
      <c r="A278" s="40"/>
      <c r="B278" s="183"/>
      <c r="C278" s="184"/>
      <c r="D278" s="37"/>
      <c r="E278" s="12"/>
      <c r="F278" s="17"/>
      <c r="G278" s="18"/>
      <c r="H278" s="19"/>
      <c r="I278" s="84"/>
      <c r="J278" s="85"/>
      <c r="K278" s="86"/>
      <c r="L278" s="87"/>
      <c r="M278" s="87"/>
      <c r="N278" s="88"/>
      <c r="O278" s="89"/>
      <c r="P278" s="90"/>
      <c r="Q278" s="91"/>
      <c r="S278" s="185"/>
    </row>
    <row r="279" spans="1:19" s="82" customFormat="1" ht="15.95" customHeight="1">
      <c r="A279" s="48">
        <v>22</v>
      </c>
      <c r="B279" s="241" t="s">
        <v>172</v>
      </c>
      <c r="C279" s="242"/>
      <c r="D279" s="242"/>
      <c r="E279" s="242"/>
      <c r="F279" s="242"/>
      <c r="G279" s="242"/>
      <c r="H279" s="242"/>
      <c r="I279" s="242"/>
      <c r="J279" s="242"/>
      <c r="K279" s="242"/>
      <c r="L279" s="242"/>
      <c r="M279" s="242"/>
      <c r="N279" s="242"/>
      <c r="O279" s="242"/>
      <c r="P279" s="242"/>
      <c r="Q279" s="242"/>
      <c r="R279" s="242"/>
      <c r="S279" s="243"/>
    </row>
    <row r="280" spans="1:19" ht="107.25" customHeight="1">
      <c r="A280" s="196">
        <v>1</v>
      </c>
      <c r="B280" s="198" t="s">
        <v>173</v>
      </c>
      <c r="C280" s="50" t="s">
        <v>27</v>
      </c>
      <c r="D280" s="102"/>
      <c r="E280" s="11"/>
      <c r="F280" s="94">
        <v>3</v>
      </c>
      <c r="G280" s="95">
        <v>6</v>
      </c>
      <c r="H280" s="96">
        <v>4</v>
      </c>
      <c r="I280" s="67">
        <f t="shared" ref="I280" si="177">(F280+G280+4*H280)/6</f>
        <v>4.166666666666667</v>
      </c>
      <c r="J280" s="71">
        <f t="shared" ref="J280" si="178">(G280-F280)/6</f>
        <v>0.5</v>
      </c>
      <c r="K280" s="72">
        <f t="shared" ref="K280" si="179">J280^2</f>
        <v>0.25</v>
      </c>
      <c r="L280" s="63">
        <f>I280*'Input Data'!$B$2</f>
        <v>1.666666666666667</v>
      </c>
      <c r="M280" s="63">
        <f>I280*'Input Data'!$B$3</f>
        <v>1.0416666666666667</v>
      </c>
      <c r="N280" s="64">
        <f>I280*'Input Data'!$B$4</f>
        <v>0.41666666666666674</v>
      </c>
      <c r="O280" s="65">
        <f>I280*'Input Data'!$B$5</f>
        <v>0.625</v>
      </c>
      <c r="P280" s="152">
        <f>'Adjustment Factors'!$C$28</f>
        <v>1.29</v>
      </c>
      <c r="Q280" s="81">
        <f t="shared" ref="Q280:Q293" si="180">(G280+J280+K280+L280+M280)*P280</f>
        <v>12.201250000000002</v>
      </c>
      <c r="R280" s="152">
        <f>'Adjustment Factors'!D28</f>
        <v>5.077997925</v>
      </c>
      <c r="S280" s="81">
        <f t="shared" ref="S280:S293" si="181">(I280+L280+M280+N280+O280)*R280</f>
        <v>40.200816906250004</v>
      </c>
    </row>
    <row r="281" spans="1:19" ht="107.25" customHeight="1">
      <c r="A281" s="197"/>
      <c r="B281" s="199"/>
      <c r="C281" s="51" t="s">
        <v>20</v>
      </c>
      <c r="D281" s="139"/>
      <c r="E281" s="11"/>
      <c r="F281" s="94">
        <v>2</v>
      </c>
      <c r="G281" s="95">
        <v>4</v>
      </c>
      <c r="H281" s="96">
        <v>3</v>
      </c>
      <c r="I281" s="67">
        <f t="shared" si="7"/>
        <v>3</v>
      </c>
      <c r="J281" s="71">
        <f t="shared" ref="J281:J293" si="182">(G281-F281)/6</f>
        <v>0.33333333333333331</v>
      </c>
      <c r="K281" s="72">
        <f t="shared" ref="K281:K293" si="183">J281^2</f>
        <v>0.1111111111111111</v>
      </c>
      <c r="L281" s="63">
        <f>I281*'Input Data'!$B$2</f>
        <v>1.2000000000000002</v>
      </c>
      <c r="M281" s="63">
        <f>I281*'Input Data'!$B$3</f>
        <v>0.75</v>
      </c>
      <c r="N281" s="64">
        <f>I281*'Input Data'!$B$4</f>
        <v>0.30000000000000004</v>
      </c>
      <c r="O281" s="65">
        <f>I281*'Input Data'!$B$5</f>
        <v>0.44999999999999996</v>
      </c>
      <c r="P281" s="152">
        <f>'Adjustment Factors'!$C$28</f>
        <v>1.29</v>
      </c>
      <c r="Q281" s="81">
        <f t="shared" si="180"/>
        <v>8.2488333333333337</v>
      </c>
      <c r="R281" s="152">
        <f>'Adjustment Factors'!D28</f>
        <v>5.077997925</v>
      </c>
      <c r="S281" s="81">
        <f t="shared" si="181"/>
        <v>28.944588172500001</v>
      </c>
    </row>
    <row r="282" spans="1:19" ht="53.25" customHeight="1">
      <c r="A282" s="196">
        <v>2</v>
      </c>
      <c r="B282" s="198" t="s">
        <v>174</v>
      </c>
      <c r="C282" s="136" t="s">
        <v>27</v>
      </c>
      <c r="D282" s="141"/>
      <c r="E282" s="121"/>
      <c r="F282" s="94">
        <v>1</v>
      </c>
      <c r="G282" s="95">
        <v>3</v>
      </c>
      <c r="H282" s="96">
        <v>2</v>
      </c>
      <c r="I282" s="67">
        <f t="shared" ref="I282:I292" si="184">(F282+G282+4*H282)/6</f>
        <v>2</v>
      </c>
      <c r="J282" s="71">
        <f t="shared" si="182"/>
        <v>0.33333333333333331</v>
      </c>
      <c r="K282" s="72">
        <f t="shared" si="183"/>
        <v>0.1111111111111111</v>
      </c>
      <c r="L282" s="63">
        <f>I282*'Input Data'!$B$2</f>
        <v>0.8</v>
      </c>
      <c r="M282" s="63">
        <f>I282*'Input Data'!$B$3</f>
        <v>0.5</v>
      </c>
      <c r="N282" s="64">
        <f>I282*'Input Data'!$B$4</f>
        <v>0.2</v>
      </c>
      <c r="O282" s="65">
        <f>I282*'Input Data'!$B$5</f>
        <v>0.3</v>
      </c>
      <c r="P282" s="152">
        <f>'Adjustment Factors'!$C$28</f>
        <v>1.29</v>
      </c>
      <c r="Q282" s="81">
        <f t="shared" si="180"/>
        <v>6.1203333333333338</v>
      </c>
      <c r="R282" s="152">
        <f>'Adjustment Factors'!D28</f>
        <v>5.077997925</v>
      </c>
      <c r="S282" s="81">
        <f t="shared" si="181"/>
        <v>19.296392115</v>
      </c>
    </row>
    <row r="283" spans="1:19" ht="53.25" customHeight="1">
      <c r="A283" s="197"/>
      <c r="B283" s="199"/>
      <c r="C283" s="137" t="s">
        <v>20</v>
      </c>
      <c r="D283" s="141"/>
      <c r="E283" s="138"/>
      <c r="F283" s="94">
        <v>0.5</v>
      </c>
      <c r="G283" s="95">
        <v>2</v>
      </c>
      <c r="H283" s="96">
        <v>1</v>
      </c>
      <c r="I283" s="67">
        <f t="shared" si="184"/>
        <v>1.0833333333333333</v>
      </c>
      <c r="J283" s="71">
        <f t="shared" si="182"/>
        <v>0.25</v>
      </c>
      <c r="K283" s="72">
        <f t="shared" si="183"/>
        <v>6.25E-2</v>
      </c>
      <c r="L283" s="63">
        <f>I283*'Input Data'!$B$2</f>
        <v>0.43333333333333335</v>
      </c>
      <c r="M283" s="63">
        <f>I283*'Input Data'!$B$3</f>
        <v>0.27083333333333331</v>
      </c>
      <c r="N283" s="64">
        <f>I283*'Input Data'!$B$4</f>
        <v>0.10833333333333334</v>
      </c>
      <c r="O283" s="65">
        <f>I283*'Input Data'!$B$5</f>
        <v>0.16249999999999998</v>
      </c>
      <c r="P283" s="152">
        <f>'Adjustment Factors'!$C$28</f>
        <v>1.29</v>
      </c>
      <c r="Q283" s="81">
        <f t="shared" si="180"/>
        <v>3.8915000000000006</v>
      </c>
      <c r="R283" s="152">
        <f>'Adjustment Factors'!D28</f>
        <v>5.077997925</v>
      </c>
      <c r="S283" s="81">
        <f t="shared" si="181"/>
        <v>10.452212395624999</v>
      </c>
    </row>
    <row r="284" spans="1:19" ht="53.25" customHeight="1">
      <c r="A284" s="196">
        <v>3</v>
      </c>
      <c r="B284" s="198" t="s">
        <v>175</v>
      </c>
      <c r="C284" s="136" t="s">
        <v>27</v>
      </c>
      <c r="D284" s="141"/>
      <c r="E284" s="138"/>
      <c r="F284" s="94">
        <v>1</v>
      </c>
      <c r="G284" s="95">
        <v>3</v>
      </c>
      <c r="H284" s="96">
        <v>2</v>
      </c>
      <c r="I284" s="67">
        <f t="shared" si="184"/>
        <v>2</v>
      </c>
      <c r="J284" s="71">
        <f t="shared" si="182"/>
        <v>0.33333333333333331</v>
      </c>
      <c r="K284" s="72">
        <f t="shared" si="183"/>
        <v>0.1111111111111111</v>
      </c>
      <c r="L284" s="63">
        <f>I284*'Input Data'!$B$2</f>
        <v>0.8</v>
      </c>
      <c r="M284" s="63">
        <f>I284*'Input Data'!$B$3</f>
        <v>0.5</v>
      </c>
      <c r="N284" s="64">
        <f>I284*'Input Data'!$B$4</f>
        <v>0.2</v>
      </c>
      <c r="O284" s="65">
        <f>I284*'Input Data'!$B$5</f>
        <v>0.3</v>
      </c>
      <c r="P284" s="152">
        <f>'Adjustment Factors'!$C$28</f>
        <v>1.29</v>
      </c>
      <c r="Q284" s="81">
        <f t="shared" si="180"/>
        <v>6.1203333333333338</v>
      </c>
      <c r="R284" s="152">
        <f>'Adjustment Factors'!D28</f>
        <v>5.077997925</v>
      </c>
      <c r="S284" s="81">
        <f t="shared" si="181"/>
        <v>19.296392115</v>
      </c>
    </row>
    <row r="285" spans="1:19" ht="53.25" customHeight="1">
      <c r="A285" s="197"/>
      <c r="B285" s="199"/>
      <c r="C285" s="137" t="s">
        <v>20</v>
      </c>
      <c r="D285" s="141"/>
      <c r="E285" s="138"/>
      <c r="F285" s="94">
        <v>0.5</v>
      </c>
      <c r="G285" s="95">
        <v>2</v>
      </c>
      <c r="H285" s="96">
        <v>1</v>
      </c>
      <c r="I285" s="67">
        <f t="shared" si="184"/>
        <v>1.0833333333333333</v>
      </c>
      <c r="J285" s="71">
        <f t="shared" si="182"/>
        <v>0.25</v>
      </c>
      <c r="K285" s="72">
        <f t="shared" si="183"/>
        <v>6.25E-2</v>
      </c>
      <c r="L285" s="63">
        <f>I285*'Input Data'!$B$2</f>
        <v>0.43333333333333335</v>
      </c>
      <c r="M285" s="63">
        <f>I285*'Input Data'!$B$3</f>
        <v>0.27083333333333331</v>
      </c>
      <c r="N285" s="64">
        <f>I285*'Input Data'!$B$4</f>
        <v>0.10833333333333334</v>
      </c>
      <c r="O285" s="65">
        <f>I285*'Input Data'!$B$5</f>
        <v>0.16249999999999998</v>
      </c>
      <c r="P285" s="152">
        <f>'Adjustment Factors'!$C$28</f>
        <v>1.29</v>
      </c>
      <c r="Q285" s="81">
        <f t="shared" si="180"/>
        <v>3.8915000000000006</v>
      </c>
      <c r="R285" s="152">
        <f>'Adjustment Factors'!D28</f>
        <v>5.077997925</v>
      </c>
      <c r="S285" s="81">
        <f t="shared" si="181"/>
        <v>10.452212395624999</v>
      </c>
    </row>
    <row r="286" spans="1:19" ht="65.25" customHeight="1">
      <c r="A286" s="196">
        <v>4</v>
      </c>
      <c r="B286" s="198" t="s">
        <v>176</v>
      </c>
      <c r="C286" s="50" t="s">
        <v>27</v>
      </c>
      <c r="D286" s="102"/>
      <c r="E286" s="5"/>
      <c r="F286" s="94">
        <v>0.5</v>
      </c>
      <c r="G286" s="95">
        <v>2</v>
      </c>
      <c r="H286" s="96">
        <v>1</v>
      </c>
      <c r="I286" s="67">
        <f t="shared" si="184"/>
        <v>1.0833333333333333</v>
      </c>
      <c r="J286" s="71">
        <f t="shared" si="182"/>
        <v>0.25</v>
      </c>
      <c r="K286" s="72">
        <f t="shared" si="183"/>
        <v>6.25E-2</v>
      </c>
      <c r="L286" s="63">
        <f>I286*'Input Data'!$B$2</f>
        <v>0.43333333333333335</v>
      </c>
      <c r="M286" s="63">
        <f>I286*'Input Data'!$B$3</f>
        <v>0.27083333333333331</v>
      </c>
      <c r="N286" s="64">
        <f>I286*'Input Data'!$B$4</f>
        <v>0.10833333333333334</v>
      </c>
      <c r="O286" s="65">
        <f>I286*'Input Data'!$B$5</f>
        <v>0.16249999999999998</v>
      </c>
      <c r="P286" s="152">
        <f>'Adjustment Factors'!$C$28</f>
        <v>1.29</v>
      </c>
      <c r="Q286" s="81">
        <f t="shared" si="180"/>
        <v>3.8915000000000006</v>
      </c>
      <c r="R286" s="152">
        <f>'Adjustment Factors'!D28</f>
        <v>5.077997925</v>
      </c>
      <c r="S286" s="81">
        <f t="shared" si="181"/>
        <v>10.452212395624999</v>
      </c>
    </row>
    <row r="287" spans="1:19" ht="65.25" customHeight="1">
      <c r="A287" s="197"/>
      <c r="B287" s="199"/>
      <c r="C287" s="51" t="s">
        <v>20</v>
      </c>
      <c r="D287" s="4"/>
      <c r="E287" s="5"/>
      <c r="F287" s="94">
        <v>0.5</v>
      </c>
      <c r="G287" s="95">
        <v>2</v>
      </c>
      <c r="H287" s="96">
        <v>1</v>
      </c>
      <c r="I287" s="67">
        <f t="shared" si="184"/>
        <v>1.0833333333333333</v>
      </c>
      <c r="J287" s="71">
        <f t="shared" si="182"/>
        <v>0.25</v>
      </c>
      <c r="K287" s="72">
        <f t="shared" si="183"/>
        <v>6.25E-2</v>
      </c>
      <c r="L287" s="63">
        <f>I287*'Input Data'!$B$2</f>
        <v>0.43333333333333335</v>
      </c>
      <c r="M287" s="63">
        <f>I287*'Input Data'!$B$3</f>
        <v>0.27083333333333331</v>
      </c>
      <c r="N287" s="64">
        <f>I287*'Input Data'!$B$4</f>
        <v>0.10833333333333334</v>
      </c>
      <c r="O287" s="65">
        <f>I287*'Input Data'!$B$5</f>
        <v>0.16249999999999998</v>
      </c>
      <c r="P287" s="152">
        <f>'Adjustment Factors'!$C$28</f>
        <v>1.29</v>
      </c>
      <c r="Q287" s="81">
        <f t="shared" si="180"/>
        <v>3.8915000000000006</v>
      </c>
      <c r="R287" s="152">
        <f>'Adjustment Factors'!D28</f>
        <v>5.077997925</v>
      </c>
      <c r="S287" s="81">
        <f t="shared" si="181"/>
        <v>10.452212395624999</v>
      </c>
    </row>
    <row r="288" spans="1:19" ht="63" customHeight="1">
      <c r="A288" s="196">
        <v>5</v>
      </c>
      <c r="B288" s="198" t="s">
        <v>177</v>
      </c>
      <c r="C288" s="50" t="s">
        <v>27</v>
      </c>
      <c r="D288" s="104"/>
      <c r="E288" s="5"/>
      <c r="F288" s="94">
        <v>1</v>
      </c>
      <c r="G288" s="95">
        <v>3</v>
      </c>
      <c r="H288" s="96">
        <v>2</v>
      </c>
      <c r="I288" s="67">
        <f t="shared" si="184"/>
        <v>2</v>
      </c>
      <c r="J288" s="71">
        <f t="shared" si="182"/>
        <v>0.33333333333333331</v>
      </c>
      <c r="K288" s="72">
        <f t="shared" si="183"/>
        <v>0.1111111111111111</v>
      </c>
      <c r="L288" s="63">
        <f>I288*'Input Data'!$B$2</f>
        <v>0.8</v>
      </c>
      <c r="M288" s="63">
        <f>I288*'Input Data'!$B$3</f>
        <v>0.5</v>
      </c>
      <c r="N288" s="64">
        <f>I288*'Input Data'!$B$4</f>
        <v>0.2</v>
      </c>
      <c r="O288" s="65">
        <f>I288*'Input Data'!$B$5</f>
        <v>0.3</v>
      </c>
      <c r="P288" s="152">
        <f>'Adjustment Factors'!$C$28</f>
        <v>1.29</v>
      </c>
      <c r="Q288" s="81">
        <f t="shared" si="180"/>
        <v>6.1203333333333338</v>
      </c>
      <c r="R288" s="152">
        <f>'Adjustment Factors'!D28</f>
        <v>5.077997925</v>
      </c>
      <c r="S288" s="81">
        <f t="shared" si="181"/>
        <v>19.296392115</v>
      </c>
    </row>
    <row r="289" spans="1:19" ht="63" customHeight="1">
      <c r="A289" s="197"/>
      <c r="B289" s="199"/>
      <c r="C289" s="51" t="s">
        <v>20</v>
      </c>
      <c r="D289" s="4"/>
      <c r="E289" s="5"/>
      <c r="F289" s="94">
        <v>1</v>
      </c>
      <c r="G289" s="95">
        <v>3</v>
      </c>
      <c r="H289" s="96">
        <v>2</v>
      </c>
      <c r="I289" s="67">
        <f t="shared" si="184"/>
        <v>2</v>
      </c>
      <c r="J289" s="71">
        <f t="shared" si="182"/>
        <v>0.33333333333333331</v>
      </c>
      <c r="K289" s="72">
        <f t="shared" si="183"/>
        <v>0.1111111111111111</v>
      </c>
      <c r="L289" s="63">
        <f>I289*'Input Data'!$B$2</f>
        <v>0.8</v>
      </c>
      <c r="M289" s="63">
        <f>I289*'Input Data'!$B$3</f>
        <v>0.5</v>
      </c>
      <c r="N289" s="64">
        <f>I289*'Input Data'!$B$4</f>
        <v>0.2</v>
      </c>
      <c r="O289" s="65">
        <f>I289*'Input Data'!$B$5</f>
        <v>0.3</v>
      </c>
      <c r="P289" s="152">
        <f>'Adjustment Factors'!$C$28</f>
        <v>1.29</v>
      </c>
      <c r="Q289" s="81">
        <f t="shared" si="180"/>
        <v>6.1203333333333338</v>
      </c>
      <c r="R289" s="152">
        <f>'Adjustment Factors'!D28</f>
        <v>5.077997925</v>
      </c>
      <c r="S289" s="81">
        <f t="shared" si="181"/>
        <v>19.296392115</v>
      </c>
    </row>
    <row r="290" spans="1:19" ht="40.5" customHeight="1">
      <c r="A290" s="196">
        <v>6</v>
      </c>
      <c r="B290" s="198" t="s">
        <v>178</v>
      </c>
      <c r="C290" s="50" t="s">
        <v>27</v>
      </c>
      <c r="D290" s="104"/>
      <c r="E290" s="5"/>
      <c r="F290" s="94">
        <v>1</v>
      </c>
      <c r="G290" s="95">
        <v>3</v>
      </c>
      <c r="H290" s="96">
        <v>2</v>
      </c>
      <c r="I290" s="67">
        <f t="shared" si="184"/>
        <v>2</v>
      </c>
      <c r="J290" s="71">
        <f t="shared" si="182"/>
        <v>0.33333333333333331</v>
      </c>
      <c r="K290" s="72">
        <f t="shared" si="183"/>
        <v>0.1111111111111111</v>
      </c>
      <c r="L290" s="63">
        <f>I290*'Input Data'!$B$2</f>
        <v>0.8</v>
      </c>
      <c r="M290" s="63">
        <f>I290*'Input Data'!$B$3</f>
        <v>0.5</v>
      </c>
      <c r="N290" s="64">
        <f>I290*'Input Data'!$B$4</f>
        <v>0.2</v>
      </c>
      <c r="O290" s="65">
        <f>I290*'Input Data'!$B$5</f>
        <v>0.3</v>
      </c>
      <c r="P290" s="152">
        <f>'Adjustment Factors'!$C$28</f>
        <v>1.29</v>
      </c>
      <c r="Q290" s="81">
        <f t="shared" si="180"/>
        <v>6.1203333333333338</v>
      </c>
      <c r="R290" s="152">
        <f>'Adjustment Factors'!D28</f>
        <v>5.077997925</v>
      </c>
      <c r="S290" s="81">
        <f t="shared" si="181"/>
        <v>19.296392115</v>
      </c>
    </row>
    <row r="291" spans="1:19" ht="75" customHeight="1">
      <c r="A291" s="197"/>
      <c r="B291" s="199"/>
      <c r="C291" s="51" t="s">
        <v>20</v>
      </c>
      <c r="D291" s="4"/>
      <c r="E291" s="5"/>
      <c r="F291" s="94">
        <v>1</v>
      </c>
      <c r="G291" s="95">
        <v>3</v>
      </c>
      <c r="H291" s="96">
        <v>2</v>
      </c>
      <c r="I291" s="67">
        <f t="shared" si="184"/>
        <v>2</v>
      </c>
      <c r="J291" s="71">
        <f t="shared" si="182"/>
        <v>0.33333333333333331</v>
      </c>
      <c r="K291" s="72">
        <f t="shared" si="183"/>
        <v>0.1111111111111111</v>
      </c>
      <c r="L291" s="63">
        <f>I291*'Input Data'!$B$2</f>
        <v>0.8</v>
      </c>
      <c r="M291" s="63">
        <f>I291*'Input Data'!$B$3</f>
        <v>0.5</v>
      </c>
      <c r="N291" s="64">
        <f>I291*'Input Data'!$B$4</f>
        <v>0.2</v>
      </c>
      <c r="O291" s="65">
        <f>I291*'Input Data'!$B$5</f>
        <v>0.3</v>
      </c>
      <c r="P291" s="152">
        <f>'Adjustment Factors'!$C$28</f>
        <v>1.29</v>
      </c>
      <c r="Q291" s="81">
        <f t="shared" si="180"/>
        <v>6.1203333333333338</v>
      </c>
      <c r="R291" s="152">
        <f>'Adjustment Factors'!D28</f>
        <v>5.077997925</v>
      </c>
      <c r="S291" s="81">
        <f t="shared" si="181"/>
        <v>19.296392115</v>
      </c>
    </row>
    <row r="292" spans="1:19" ht="25.5" customHeight="1">
      <c r="A292" s="196">
        <v>7</v>
      </c>
      <c r="B292" s="198" t="s">
        <v>179</v>
      </c>
      <c r="C292" s="50" t="s">
        <v>27</v>
      </c>
      <c r="D292" s="104"/>
      <c r="E292" s="5"/>
      <c r="F292" s="94">
        <v>0.5</v>
      </c>
      <c r="G292" s="95">
        <v>2</v>
      </c>
      <c r="H292" s="96">
        <v>1</v>
      </c>
      <c r="I292" s="67">
        <f t="shared" si="184"/>
        <v>1.0833333333333333</v>
      </c>
      <c r="J292" s="71">
        <f t="shared" si="182"/>
        <v>0.25</v>
      </c>
      <c r="K292" s="72">
        <f t="shared" si="183"/>
        <v>6.25E-2</v>
      </c>
      <c r="L292" s="63">
        <f>I292*'Input Data'!$B$2</f>
        <v>0.43333333333333335</v>
      </c>
      <c r="M292" s="63">
        <f>I292*'Input Data'!$B$3</f>
        <v>0.27083333333333331</v>
      </c>
      <c r="N292" s="64">
        <f>I292*'Input Data'!$B$4</f>
        <v>0.10833333333333334</v>
      </c>
      <c r="O292" s="65">
        <f>I292*'Input Data'!$B$5</f>
        <v>0.16249999999999998</v>
      </c>
      <c r="P292" s="152">
        <f>'Adjustment Factors'!$C$28</f>
        <v>1.29</v>
      </c>
      <c r="Q292" s="81">
        <f t="shared" si="180"/>
        <v>3.8915000000000006</v>
      </c>
      <c r="R292" s="152">
        <f>'Adjustment Factors'!D28</f>
        <v>5.077997925</v>
      </c>
      <c r="S292" s="81">
        <f t="shared" si="181"/>
        <v>10.452212395624999</v>
      </c>
    </row>
    <row r="293" spans="1:19" ht="15.75">
      <c r="A293" s="197"/>
      <c r="B293" s="199"/>
      <c r="C293" s="51" t="s">
        <v>20</v>
      </c>
      <c r="D293" s="4"/>
      <c r="E293" s="5"/>
      <c r="F293" s="94">
        <v>1</v>
      </c>
      <c r="G293" s="95">
        <v>3</v>
      </c>
      <c r="H293" s="96">
        <v>2</v>
      </c>
      <c r="I293" s="67">
        <f t="shared" si="7"/>
        <v>2</v>
      </c>
      <c r="J293" s="71">
        <f t="shared" si="182"/>
        <v>0.33333333333333331</v>
      </c>
      <c r="K293" s="72">
        <f t="shared" si="183"/>
        <v>0.1111111111111111</v>
      </c>
      <c r="L293" s="63">
        <f>I293*'Input Data'!$B$2</f>
        <v>0.8</v>
      </c>
      <c r="M293" s="63">
        <f>I293*'Input Data'!$B$3</f>
        <v>0.5</v>
      </c>
      <c r="N293" s="64">
        <f>I293*'Input Data'!$B$4</f>
        <v>0.2</v>
      </c>
      <c r="O293" s="65">
        <f>I293*'Input Data'!$B$5</f>
        <v>0.3</v>
      </c>
      <c r="P293" s="152">
        <f>'Adjustment Factors'!$C$28</f>
        <v>1.29</v>
      </c>
      <c r="Q293" s="81">
        <f t="shared" si="180"/>
        <v>6.1203333333333338</v>
      </c>
      <c r="R293" s="152">
        <f>'Adjustment Factors'!D28</f>
        <v>5.077997925</v>
      </c>
      <c r="S293" s="81">
        <f t="shared" si="181"/>
        <v>19.296392115</v>
      </c>
    </row>
    <row r="294" spans="1:19" ht="15.95" customHeight="1">
      <c r="A294" s="92"/>
      <c r="B294" s="244"/>
      <c r="C294" s="245"/>
      <c r="D294" s="245"/>
      <c r="E294" s="245"/>
      <c r="F294" s="245"/>
      <c r="G294" s="245"/>
      <c r="H294" s="245"/>
      <c r="I294" s="245"/>
      <c r="J294" s="245"/>
      <c r="K294" s="245"/>
      <c r="L294" s="245"/>
      <c r="M294" s="245"/>
      <c r="N294" s="245"/>
      <c r="O294" s="245"/>
      <c r="P294" s="245"/>
      <c r="Q294" s="245"/>
      <c r="R294" s="245"/>
      <c r="S294" s="246"/>
    </row>
    <row r="295" spans="1:19" s="23" customFormat="1" ht="18.75">
      <c r="A295" s="204" t="s">
        <v>180</v>
      </c>
      <c r="B295" s="204"/>
      <c r="C295" s="204"/>
      <c r="D295" s="204"/>
      <c r="E295" s="204"/>
      <c r="F295" s="20">
        <f>SUM(F3:F293)</f>
        <v>280.5</v>
      </c>
      <c r="G295" s="21">
        <f>SUM(G3:G293)</f>
        <v>694.5</v>
      </c>
      <c r="H295" s="22">
        <f>SUM(H3:H293)</f>
        <v>472.25</v>
      </c>
      <c r="I295" s="68">
        <f>SUM(I3:I293)</f>
        <v>477.3333333333328</v>
      </c>
      <c r="J295" s="179">
        <f>SUM(J3:J293)</f>
        <v>69.000000000000057</v>
      </c>
      <c r="K295" s="73">
        <f>SUM(K3:K293)</f>
        <v>21.888888888888847</v>
      </c>
      <c r="L295" s="180">
        <f>SUM(L3:L293)</f>
        <v>190.93333333333359</v>
      </c>
      <c r="M295" s="181">
        <f>SUM(M3:M293)</f>
        <v>119.3333333333332</v>
      </c>
      <c r="N295" s="181">
        <f>SUM(N3:N293)</f>
        <v>47.733333333333398</v>
      </c>
      <c r="O295" s="181">
        <f>SUM(O3:O293)</f>
        <v>71.599999999999966</v>
      </c>
      <c r="P295" s="175"/>
      <c r="Q295" s="182">
        <f>SUM(Q3:Q293)</f>
        <v>1200.8144166666675</v>
      </c>
      <c r="R295" s="175"/>
      <c r="S295" s="182">
        <f t="shared" ref="R295:S295" si="185">SUM(S3:S293)</f>
        <v>4605.4055847799955</v>
      </c>
    </row>
    <row r="296" spans="1:19" ht="15.75">
      <c r="A296" s="202" t="s">
        <v>181</v>
      </c>
      <c r="B296" s="203"/>
      <c r="C296" s="203"/>
      <c r="D296" s="203"/>
      <c r="E296" s="203"/>
      <c r="F296" s="203"/>
      <c r="G296" s="203"/>
      <c r="H296" s="203"/>
      <c r="I296" s="203"/>
      <c r="J296" s="203"/>
      <c r="K296" s="203"/>
      <c r="L296" s="203"/>
      <c r="M296" s="203"/>
      <c r="N296" s="203"/>
      <c r="O296" s="203"/>
      <c r="P296" s="194">
        <f>SQRT(K295)</f>
        <v>4.6785562825393949</v>
      </c>
      <c r="Q296" s="194"/>
      <c r="R296" s="194"/>
      <c r="S296" s="194"/>
    </row>
    <row r="297" spans="1:19" ht="15.75">
      <c r="A297" s="202" t="s">
        <v>182</v>
      </c>
      <c r="B297" s="203"/>
      <c r="C297" s="203"/>
      <c r="D297" s="203"/>
      <c r="E297" s="203"/>
      <c r="F297" s="203"/>
      <c r="G297" s="203"/>
      <c r="H297" s="203"/>
      <c r="I297" s="203"/>
      <c r="J297" s="203"/>
      <c r="K297" s="203"/>
      <c r="L297" s="203"/>
      <c r="M297" s="203"/>
      <c r="N297" s="203"/>
      <c r="O297" s="203"/>
      <c r="P297" s="176"/>
      <c r="Q297" s="177">
        <f>Q295+(2*P296)</f>
        <v>1210.1715292317463</v>
      </c>
      <c r="R297" s="176"/>
      <c r="S297" s="178">
        <f>S295+(2*P296)</f>
        <v>4614.7626973450742</v>
      </c>
    </row>
    <row r="298" spans="1:19" ht="15.75">
      <c r="A298" s="202" t="s">
        <v>183</v>
      </c>
      <c r="B298" s="203"/>
      <c r="C298" s="203"/>
      <c r="D298" s="203"/>
      <c r="E298" s="203"/>
      <c r="F298" s="203"/>
      <c r="G298" s="203"/>
      <c r="H298" s="203"/>
      <c r="I298" s="203"/>
      <c r="J298" s="203"/>
      <c r="K298" s="203"/>
      <c r="L298" s="203"/>
      <c r="M298" s="203"/>
      <c r="N298" s="203"/>
      <c r="O298" s="203"/>
      <c r="P298" s="195">
        <f>F295+F295*'Input Data'!B2+F295*'Input Data'!B3+F295*'Input Data'!B4+F295*'Input Data'!B5</f>
        <v>532.95000000000005</v>
      </c>
      <c r="Q298" s="195"/>
      <c r="R298" s="195"/>
      <c r="S298" s="195"/>
    </row>
    <row r="299" spans="1:19" ht="15.75">
      <c r="A299" s="202" t="s">
        <v>184</v>
      </c>
      <c r="B299" s="203"/>
      <c r="C299" s="203"/>
      <c r="D299" s="203"/>
      <c r="E299" s="203"/>
      <c r="F299" s="203"/>
      <c r="G299" s="203"/>
      <c r="H299" s="203"/>
      <c r="I299" s="203"/>
      <c r="J299" s="203"/>
      <c r="K299" s="203"/>
      <c r="L299" s="203"/>
      <c r="M299" s="203"/>
      <c r="N299" s="203"/>
      <c r="O299" s="203"/>
      <c r="P299" s="195">
        <f>G295+F295*'Input Data'!B2+G295*'Input Data'!B3+G295*'Input Data'!B4+G295*'Input Data'!B5</f>
        <v>1153.95</v>
      </c>
      <c r="Q299" s="195"/>
      <c r="R299" s="195"/>
      <c r="S299" s="195"/>
    </row>
  </sheetData>
  <mergeCells count="276">
    <mergeCell ref="B294:S294"/>
    <mergeCell ref="B202:S202"/>
    <mergeCell ref="B210:S210"/>
    <mergeCell ref="B232:S232"/>
    <mergeCell ref="B238:S238"/>
    <mergeCell ref="B261:S261"/>
    <mergeCell ref="B273:S273"/>
    <mergeCell ref="B279:S279"/>
    <mergeCell ref="B223:B224"/>
    <mergeCell ref="B229:B230"/>
    <mergeCell ref="B239:B240"/>
    <mergeCell ref="B247:B248"/>
    <mergeCell ref="B254:B255"/>
    <mergeCell ref="B70:S70"/>
    <mergeCell ref="B96:S96"/>
    <mergeCell ref="B104:S104"/>
    <mergeCell ref="B120:S120"/>
    <mergeCell ref="B138:S138"/>
    <mergeCell ref="B83:B84"/>
    <mergeCell ref="B113:B114"/>
    <mergeCell ref="D85:D94"/>
    <mergeCell ref="D121:D126"/>
    <mergeCell ref="A53:A54"/>
    <mergeCell ref="B53:B54"/>
    <mergeCell ref="A55:A56"/>
    <mergeCell ref="A57:A58"/>
    <mergeCell ref="B55:B56"/>
    <mergeCell ref="B57:B58"/>
    <mergeCell ref="B61:B62"/>
    <mergeCell ref="B65:B66"/>
    <mergeCell ref="B67:B68"/>
    <mergeCell ref="A61:A62"/>
    <mergeCell ref="A63:A64"/>
    <mergeCell ref="A65:A66"/>
    <mergeCell ref="A67:A68"/>
    <mergeCell ref="B63:B64"/>
    <mergeCell ref="B60:S60"/>
    <mergeCell ref="B2:S2"/>
    <mergeCell ref="A39:A40"/>
    <mergeCell ref="B39:B40"/>
    <mergeCell ref="A41:A42"/>
    <mergeCell ref="B41:B42"/>
    <mergeCell ref="A43:A44"/>
    <mergeCell ref="B43:B44"/>
    <mergeCell ref="A49:A50"/>
    <mergeCell ref="B49:B50"/>
    <mergeCell ref="A17:A18"/>
    <mergeCell ref="B19:B20"/>
    <mergeCell ref="A19:A20"/>
    <mergeCell ref="B21:B22"/>
    <mergeCell ref="A21:A22"/>
    <mergeCell ref="A23:A24"/>
    <mergeCell ref="B23:B24"/>
    <mergeCell ref="B25:B26"/>
    <mergeCell ref="A25:A26"/>
    <mergeCell ref="B8:S8"/>
    <mergeCell ref="B28:S28"/>
    <mergeCell ref="B48:S48"/>
    <mergeCell ref="A51:A52"/>
    <mergeCell ref="B51:B52"/>
    <mergeCell ref="A45:A46"/>
    <mergeCell ref="B45:B46"/>
    <mergeCell ref="A29:A30"/>
    <mergeCell ref="A31:A32"/>
    <mergeCell ref="A33:A34"/>
    <mergeCell ref="B29:B30"/>
    <mergeCell ref="B31:B32"/>
    <mergeCell ref="B33:B34"/>
    <mergeCell ref="A35:A36"/>
    <mergeCell ref="B35:B36"/>
    <mergeCell ref="A37:A38"/>
    <mergeCell ref="B37:B38"/>
    <mergeCell ref="A298:O298"/>
    <mergeCell ref="A299:O299"/>
    <mergeCell ref="A295:E295"/>
    <mergeCell ref="A296:O296"/>
    <mergeCell ref="A297:O297"/>
    <mergeCell ref="B9:B10"/>
    <mergeCell ref="B11:B12"/>
    <mergeCell ref="B13:B14"/>
    <mergeCell ref="B15:B16"/>
    <mergeCell ref="A9:A10"/>
    <mergeCell ref="A11:A12"/>
    <mergeCell ref="A13:A14"/>
    <mergeCell ref="A15:A16"/>
    <mergeCell ref="B17:B18"/>
    <mergeCell ref="B71:B72"/>
    <mergeCell ref="A71:A72"/>
    <mergeCell ref="B73:B74"/>
    <mergeCell ref="A73:A74"/>
    <mergeCell ref="B75:B76"/>
    <mergeCell ref="A75:A76"/>
    <mergeCell ref="B203:B204"/>
    <mergeCell ref="B211:B212"/>
    <mergeCell ref="B217:B218"/>
    <mergeCell ref="A83:A84"/>
    <mergeCell ref="A85:A86"/>
    <mergeCell ref="B85:B86"/>
    <mergeCell ref="B87:B88"/>
    <mergeCell ref="A87:A88"/>
    <mergeCell ref="B77:B78"/>
    <mergeCell ref="A77:A78"/>
    <mergeCell ref="B79:B80"/>
    <mergeCell ref="A79:A80"/>
    <mergeCell ref="A81:A82"/>
    <mergeCell ref="B81:B82"/>
    <mergeCell ref="A99:A100"/>
    <mergeCell ref="B99:B100"/>
    <mergeCell ref="B101:B102"/>
    <mergeCell ref="A101:A102"/>
    <mergeCell ref="B105:B106"/>
    <mergeCell ref="B89:B90"/>
    <mergeCell ref="A89:A90"/>
    <mergeCell ref="B91:B92"/>
    <mergeCell ref="A91:A92"/>
    <mergeCell ref="B97:B98"/>
    <mergeCell ref="A97:A98"/>
    <mergeCell ref="A93:A94"/>
    <mergeCell ref="B93:B94"/>
    <mergeCell ref="A113:A114"/>
    <mergeCell ref="A115:A116"/>
    <mergeCell ref="A117:A118"/>
    <mergeCell ref="B115:B116"/>
    <mergeCell ref="B117:B118"/>
    <mergeCell ref="B107:B108"/>
    <mergeCell ref="A107:A108"/>
    <mergeCell ref="A109:A110"/>
    <mergeCell ref="A111:A112"/>
    <mergeCell ref="B111:B112"/>
    <mergeCell ref="B109:B110"/>
    <mergeCell ref="A127:A128"/>
    <mergeCell ref="B127:B128"/>
    <mergeCell ref="B129:B130"/>
    <mergeCell ref="A129:A130"/>
    <mergeCell ref="B131:B132"/>
    <mergeCell ref="A131:A132"/>
    <mergeCell ref="B121:B122"/>
    <mergeCell ref="A121:A122"/>
    <mergeCell ref="B123:B124"/>
    <mergeCell ref="A123:A124"/>
    <mergeCell ref="B125:B126"/>
    <mergeCell ref="A125:A126"/>
    <mergeCell ref="A141:A142"/>
    <mergeCell ref="B141:B142"/>
    <mergeCell ref="B145:B146"/>
    <mergeCell ref="A145:A146"/>
    <mergeCell ref="B149:B150"/>
    <mergeCell ref="A149:A150"/>
    <mergeCell ref="B133:B134"/>
    <mergeCell ref="A133:A134"/>
    <mergeCell ref="B135:B136"/>
    <mergeCell ref="A135:A136"/>
    <mergeCell ref="B139:B140"/>
    <mergeCell ref="A139:A140"/>
    <mergeCell ref="B144:S144"/>
    <mergeCell ref="B148:S148"/>
    <mergeCell ref="A159:A160"/>
    <mergeCell ref="B161:B162"/>
    <mergeCell ref="A161:A162"/>
    <mergeCell ref="B165:B166"/>
    <mergeCell ref="B167:B168"/>
    <mergeCell ref="A167:A168"/>
    <mergeCell ref="A151:A152"/>
    <mergeCell ref="B151:B152"/>
    <mergeCell ref="B155:B156"/>
    <mergeCell ref="A155:A156"/>
    <mergeCell ref="B157:B158"/>
    <mergeCell ref="A157:A158"/>
    <mergeCell ref="B159:B160"/>
    <mergeCell ref="B154:S154"/>
    <mergeCell ref="B164:S164"/>
    <mergeCell ref="A175:A176"/>
    <mergeCell ref="B179:B180"/>
    <mergeCell ref="A179:A180"/>
    <mergeCell ref="B181:B182"/>
    <mergeCell ref="A181:A182"/>
    <mergeCell ref="A169:A170"/>
    <mergeCell ref="B169:B170"/>
    <mergeCell ref="B171:B172"/>
    <mergeCell ref="B173:B174"/>
    <mergeCell ref="A173:A174"/>
    <mergeCell ref="B175:B176"/>
    <mergeCell ref="B178:S178"/>
    <mergeCell ref="A191:A192"/>
    <mergeCell ref="B197:B198"/>
    <mergeCell ref="A197:A198"/>
    <mergeCell ref="B199:B200"/>
    <mergeCell ref="A199:A200"/>
    <mergeCell ref="A183:A184"/>
    <mergeCell ref="B185:B186"/>
    <mergeCell ref="A185:A186"/>
    <mergeCell ref="B187:B188"/>
    <mergeCell ref="A187:A188"/>
    <mergeCell ref="B183:B184"/>
    <mergeCell ref="B189:B190"/>
    <mergeCell ref="B191:B192"/>
    <mergeCell ref="A193:A194"/>
    <mergeCell ref="B193:B194"/>
    <mergeCell ref="B196:S196"/>
    <mergeCell ref="A211:A212"/>
    <mergeCell ref="B213:B214"/>
    <mergeCell ref="A213:A214"/>
    <mergeCell ref="B215:B216"/>
    <mergeCell ref="A215:A216"/>
    <mergeCell ref="A203:A204"/>
    <mergeCell ref="B205:B206"/>
    <mergeCell ref="A205:A206"/>
    <mergeCell ref="B207:B208"/>
    <mergeCell ref="A207:A208"/>
    <mergeCell ref="A223:A224"/>
    <mergeCell ref="B225:B226"/>
    <mergeCell ref="A225:A226"/>
    <mergeCell ref="B227:B228"/>
    <mergeCell ref="A227:A228"/>
    <mergeCell ref="A217:A218"/>
    <mergeCell ref="B219:B220"/>
    <mergeCell ref="A219:A220"/>
    <mergeCell ref="A221:A222"/>
    <mergeCell ref="B221:B222"/>
    <mergeCell ref="A239:A240"/>
    <mergeCell ref="A241:A242"/>
    <mergeCell ref="B241:B242"/>
    <mergeCell ref="B243:B244"/>
    <mergeCell ref="B245:B246"/>
    <mergeCell ref="A245:A246"/>
    <mergeCell ref="A229:A230"/>
    <mergeCell ref="B233:B234"/>
    <mergeCell ref="B235:B236"/>
    <mergeCell ref="A233:A234"/>
    <mergeCell ref="A235:A236"/>
    <mergeCell ref="A254:A255"/>
    <mergeCell ref="B256:B257"/>
    <mergeCell ref="A256:A257"/>
    <mergeCell ref="B258:B259"/>
    <mergeCell ref="A258:A259"/>
    <mergeCell ref="A247:A248"/>
    <mergeCell ref="B249:B250"/>
    <mergeCell ref="A249:A250"/>
    <mergeCell ref="B251:B252"/>
    <mergeCell ref="A251:A252"/>
    <mergeCell ref="B274:B275"/>
    <mergeCell ref="A274:A275"/>
    <mergeCell ref="A276:A277"/>
    <mergeCell ref="B276:B277"/>
    <mergeCell ref="B262:B263"/>
    <mergeCell ref="B264:B265"/>
    <mergeCell ref="B266:B267"/>
    <mergeCell ref="B268:B269"/>
    <mergeCell ref="A262:A263"/>
    <mergeCell ref="A264:A265"/>
    <mergeCell ref="A266:A267"/>
    <mergeCell ref="A268:A269"/>
    <mergeCell ref="P296:S296"/>
    <mergeCell ref="P298:S298"/>
    <mergeCell ref="P299:S299"/>
    <mergeCell ref="A292:A293"/>
    <mergeCell ref="B292:B293"/>
    <mergeCell ref="A165:A166"/>
    <mergeCell ref="A105:A106"/>
    <mergeCell ref="A171:A172"/>
    <mergeCell ref="A189:A190"/>
    <mergeCell ref="A243:A244"/>
    <mergeCell ref="B286:B287"/>
    <mergeCell ref="A286:A287"/>
    <mergeCell ref="A288:A289"/>
    <mergeCell ref="B288:B289"/>
    <mergeCell ref="B290:B291"/>
    <mergeCell ref="A290:A291"/>
    <mergeCell ref="B280:B281"/>
    <mergeCell ref="A280:A281"/>
    <mergeCell ref="B282:B283"/>
    <mergeCell ref="A282:A283"/>
    <mergeCell ref="B284:B285"/>
    <mergeCell ref="A284:A285"/>
    <mergeCell ref="A270:A271"/>
    <mergeCell ref="B270:B27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workbookViewId="0">
      <selection activeCell="A9" sqref="A9"/>
    </sheetView>
  </sheetViews>
  <sheetFormatPr defaultColWidth="8.85546875" defaultRowHeight="15"/>
  <cols>
    <col min="1" max="2" width="20.7109375" customWidth="1"/>
  </cols>
  <sheetData>
    <row r="1" spans="1:2">
      <c r="A1" s="226" t="s">
        <v>185</v>
      </c>
      <c r="B1" s="226"/>
    </row>
    <row r="2" spans="1:2">
      <c r="A2" s="226"/>
      <c r="B2" s="226"/>
    </row>
    <row r="3" spans="1:2" ht="37.5">
      <c r="A3" s="154" t="s">
        <v>186</v>
      </c>
      <c r="B3" s="154" t="s">
        <v>187</v>
      </c>
    </row>
    <row r="4" spans="1:2" ht="18.75">
      <c r="A4" s="155">
        <f>'Development Efforts'!Q297</f>
        <v>1210.1715292317463</v>
      </c>
      <c r="B4" s="155">
        <f>A4*'Input Data'!B11</f>
        <v>363.05145876952389</v>
      </c>
    </row>
    <row r="5" spans="1:2" ht="18.75">
      <c r="A5" s="156"/>
      <c r="B5" s="156"/>
    </row>
    <row r="6" spans="1:2">
      <c r="A6" s="227" t="s">
        <v>188</v>
      </c>
      <c r="B6" s="227"/>
    </row>
    <row r="7" spans="1:2">
      <c r="A7" s="228"/>
      <c r="B7" s="228"/>
    </row>
    <row r="8" spans="1:2" ht="37.5">
      <c r="A8" s="154" t="s">
        <v>186</v>
      </c>
      <c r="B8" s="154" t="s">
        <v>187</v>
      </c>
    </row>
    <row r="9" spans="1:2" ht="18.75">
      <c r="A9" s="155">
        <f>'Development Efforts'!S297</f>
        <v>4614.7626973450742</v>
      </c>
      <c r="B9" s="155">
        <f>A9*'Input Data'!B11</f>
        <v>1384.4288092035222</v>
      </c>
    </row>
  </sheetData>
  <mergeCells count="2">
    <mergeCell ref="A1:B2"/>
    <mergeCell ref="A6: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B11"/>
  <sheetViews>
    <sheetView workbookViewId="0">
      <selection activeCell="B5" sqref="B5"/>
    </sheetView>
  </sheetViews>
  <sheetFormatPr defaultColWidth="8.85546875" defaultRowHeight="15"/>
  <cols>
    <col min="1" max="1" width="30.7109375" customWidth="1"/>
    <col min="2" max="2" width="23.85546875" customWidth="1"/>
  </cols>
  <sheetData>
    <row r="1" spans="1:2" ht="32.1">
      <c r="A1" s="7" t="s">
        <v>189</v>
      </c>
      <c r="B1" s="8" t="s">
        <v>190</v>
      </c>
    </row>
    <row r="2" spans="1:2">
      <c r="A2" s="13" t="s">
        <v>191</v>
      </c>
      <c r="B2" s="32">
        <v>0.4</v>
      </c>
    </row>
    <row r="3" spans="1:2">
      <c r="A3" s="2" t="s">
        <v>192</v>
      </c>
      <c r="B3" s="9">
        <v>0.25</v>
      </c>
    </row>
    <row r="4" spans="1:2">
      <c r="A4" s="2" t="s">
        <v>193</v>
      </c>
      <c r="B4" s="9">
        <v>0.1</v>
      </c>
    </row>
    <row r="5" spans="1:2" ht="15.95" thickBot="1">
      <c r="A5" s="3" t="s">
        <v>194</v>
      </c>
      <c r="B5" s="10">
        <v>0.15</v>
      </c>
    </row>
    <row r="8" spans="1:2" ht="15.95" thickBot="1"/>
    <row r="9" spans="1:2" ht="15.95">
      <c r="A9" s="7" t="s">
        <v>189</v>
      </c>
      <c r="B9" s="8" t="s">
        <v>195</v>
      </c>
    </row>
    <row r="10" spans="1:2">
      <c r="A10" s="2" t="s">
        <v>191</v>
      </c>
      <c r="B10" s="9">
        <v>0.2</v>
      </c>
    </row>
    <row r="11" spans="1:2" ht="15.95" thickBot="1">
      <c r="A11" s="14" t="s">
        <v>196</v>
      </c>
      <c r="B11" s="36">
        <f>30%</f>
        <v>0.3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E0D3-BA1E-4B7B-BF2C-49D83E9D9DA0}">
  <dimension ref="A1:E30"/>
  <sheetViews>
    <sheetView zoomScale="188" workbookViewId="0">
      <selection activeCell="E32" sqref="E32"/>
    </sheetView>
  </sheetViews>
  <sheetFormatPr defaultColWidth="9.140625" defaultRowHeight="15"/>
  <cols>
    <col min="1" max="1" width="40.7109375" customWidth="1"/>
    <col min="2" max="2" width="13" style="16" bestFit="1" customWidth="1"/>
    <col min="3" max="4" width="19.42578125" style="16" customWidth="1"/>
    <col min="5" max="5" width="74.85546875" customWidth="1"/>
  </cols>
  <sheetData>
    <row r="1" spans="1:5" ht="15.75">
      <c r="A1" s="30" t="s">
        <v>197</v>
      </c>
      <c r="B1" s="129" t="s">
        <v>198</v>
      </c>
      <c r="C1" s="231" t="s">
        <v>199</v>
      </c>
      <c r="D1" s="232"/>
      <c r="E1" s="31" t="s">
        <v>200</v>
      </c>
    </row>
    <row r="2" spans="1:5" ht="15.75">
      <c r="A2" s="143"/>
      <c r="B2" s="144"/>
      <c r="C2" s="164" t="s">
        <v>185</v>
      </c>
      <c r="D2" s="165" t="s">
        <v>188</v>
      </c>
      <c r="E2" s="145"/>
    </row>
    <row r="3" spans="1:5" ht="30.75">
      <c r="A3" s="28" t="s">
        <v>201</v>
      </c>
      <c r="B3" s="130">
        <v>1.51</v>
      </c>
      <c r="C3" s="146" t="s">
        <v>202</v>
      </c>
      <c r="D3" s="146" t="s">
        <v>202</v>
      </c>
      <c r="E3" s="27" t="s">
        <v>203</v>
      </c>
    </row>
    <row r="4" spans="1:5" ht="30.75">
      <c r="A4" s="26" t="s">
        <v>204</v>
      </c>
      <c r="B4" s="131">
        <v>1.38</v>
      </c>
      <c r="C4" s="146" t="s">
        <v>202</v>
      </c>
      <c r="D4" s="146" t="s">
        <v>202</v>
      </c>
      <c r="E4" s="25" t="s">
        <v>205</v>
      </c>
    </row>
    <row r="5" spans="1:5" ht="30.75">
      <c r="A5" s="26" t="s">
        <v>206</v>
      </c>
      <c r="B5" s="132">
        <v>1.42</v>
      </c>
      <c r="C5" s="146" t="s">
        <v>202</v>
      </c>
      <c r="D5" s="146" t="s">
        <v>202</v>
      </c>
      <c r="E5" s="25" t="s">
        <v>207</v>
      </c>
    </row>
    <row r="6" spans="1:5" ht="45.75">
      <c r="A6" s="26" t="s">
        <v>208</v>
      </c>
      <c r="B6" s="132">
        <v>1.31</v>
      </c>
      <c r="C6" s="146" t="s">
        <v>202</v>
      </c>
      <c r="D6" s="146" t="s">
        <v>202</v>
      </c>
      <c r="E6" s="25" t="s">
        <v>209</v>
      </c>
    </row>
    <row r="7" spans="1:5" ht="30.75">
      <c r="A7" s="26" t="s">
        <v>210</v>
      </c>
      <c r="B7" s="132">
        <v>1.52</v>
      </c>
      <c r="C7" s="146" t="s">
        <v>202</v>
      </c>
      <c r="D7" s="146" t="s">
        <v>202</v>
      </c>
      <c r="E7" s="25" t="s">
        <v>211</v>
      </c>
    </row>
    <row r="8" spans="1:5" ht="45.75">
      <c r="A8" s="26" t="s">
        <v>212</v>
      </c>
      <c r="B8" s="132">
        <v>1.43</v>
      </c>
      <c r="C8" s="146" t="s">
        <v>202</v>
      </c>
      <c r="D8" s="146" t="s">
        <v>213</v>
      </c>
      <c r="E8" s="25" t="s">
        <v>214</v>
      </c>
    </row>
    <row r="9" spans="1:5" ht="60.75">
      <c r="A9" s="26" t="s">
        <v>215</v>
      </c>
      <c r="B9" s="132">
        <v>1.56</v>
      </c>
      <c r="C9" s="146" t="s">
        <v>202</v>
      </c>
      <c r="D9" s="146" t="s">
        <v>202</v>
      </c>
      <c r="E9" s="25" t="s">
        <v>216</v>
      </c>
    </row>
    <row r="10" spans="1:5">
      <c r="A10" s="26" t="s">
        <v>217</v>
      </c>
      <c r="B10" s="132">
        <v>1.59</v>
      </c>
      <c r="C10" s="146" t="s">
        <v>202</v>
      </c>
      <c r="D10" s="146" t="s">
        <v>202</v>
      </c>
      <c r="E10" s="25" t="s">
        <v>218</v>
      </c>
    </row>
    <row r="11" spans="1:5" ht="30.75">
      <c r="A11" s="26" t="s">
        <v>219</v>
      </c>
      <c r="B11" s="132">
        <v>1.4</v>
      </c>
      <c r="C11" s="146" t="s">
        <v>202</v>
      </c>
      <c r="D11" s="146" t="s">
        <v>213</v>
      </c>
      <c r="E11" s="25" t="s">
        <v>220</v>
      </c>
    </row>
    <row r="12" spans="1:5" ht="45.75">
      <c r="A12" s="26" t="s">
        <v>221</v>
      </c>
      <c r="B12" s="132">
        <v>1.49</v>
      </c>
      <c r="C12" s="146" t="s">
        <v>202</v>
      </c>
      <c r="D12" s="146" t="s">
        <v>202</v>
      </c>
      <c r="E12" s="25" t="s">
        <v>222</v>
      </c>
    </row>
    <row r="13" spans="1:5" ht="30.75">
      <c r="A13" s="26" t="s">
        <v>223</v>
      </c>
      <c r="B13" s="131">
        <v>1.33</v>
      </c>
      <c r="C13" s="146" t="s">
        <v>202</v>
      </c>
      <c r="D13" s="146" t="s">
        <v>202</v>
      </c>
      <c r="E13" s="25" t="s">
        <v>224</v>
      </c>
    </row>
    <row r="14" spans="1:5" ht="45.75">
      <c r="A14" s="26" t="s">
        <v>225</v>
      </c>
      <c r="B14" s="131">
        <v>1.43</v>
      </c>
      <c r="C14" s="146" t="s">
        <v>202</v>
      </c>
      <c r="D14" s="146" t="s">
        <v>213</v>
      </c>
      <c r="E14" s="25" t="s">
        <v>226</v>
      </c>
    </row>
    <row r="15" spans="1:5" ht="45.75">
      <c r="A15" s="26" t="s">
        <v>227</v>
      </c>
      <c r="B15" s="132">
        <v>2.38</v>
      </c>
      <c r="C15" s="146" t="s">
        <v>202</v>
      </c>
      <c r="D15" s="146" t="s">
        <v>202</v>
      </c>
      <c r="E15" s="25" t="s">
        <v>228</v>
      </c>
    </row>
    <row r="16" spans="1:5" ht="30.75">
      <c r="A16" s="26" t="s">
        <v>229</v>
      </c>
      <c r="B16" s="132">
        <v>1.76</v>
      </c>
      <c r="C16" s="146" t="s">
        <v>202</v>
      </c>
      <c r="D16" s="146" t="s">
        <v>202</v>
      </c>
      <c r="E16" s="25" t="s">
        <v>230</v>
      </c>
    </row>
    <row r="17" spans="1:5" ht="60.75">
      <c r="A17" s="26" t="s">
        <v>231</v>
      </c>
      <c r="B17" s="132">
        <v>1.54</v>
      </c>
      <c r="C17" s="146" t="s">
        <v>202</v>
      </c>
      <c r="D17" s="146" t="s">
        <v>202</v>
      </c>
      <c r="E17" s="25" t="s">
        <v>232</v>
      </c>
    </row>
    <row r="18" spans="1:5" ht="60.75">
      <c r="A18" s="26" t="s">
        <v>233</v>
      </c>
      <c r="B18" s="132">
        <v>2</v>
      </c>
      <c r="C18" s="146" t="s">
        <v>202</v>
      </c>
      <c r="D18" s="146" t="s">
        <v>202</v>
      </c>
      <c r="E18" s="25" t="s">
        <v>234</v>
      </c>
    </row>
    <row r="19" spans="1:5" ht="45.75">
      <c r="A19" s="26" t="s">
        <v>235</v>
      </c>
      <c r="B19" s="131">
        <v>1.26</v>
      </c>
      <c r="C19" s="146" t="s">
        <v>202</v>
      </c>
      <c r="D19" s="146" t="s">
        <v>202</v>
      </c>
      <c r="E19" s="25" t="s">
        <v>236</v>
      </c>
    </row>
    <row r="20" spans="1:5" ht="30.75">
      <c r="A20" s="26" t="s">
        <v>237</v>
      </c>
      <c r="B20" s="132">
        <v>1.46</v>
      </c>
      <c r="C20" s="146" t="s">
        <v>202</v>
      </c>
      <c r="D20" s="146" t="s">
        <v>202</v>
      </c>
      <c r="E20" s="25" t="s">
        <v>238</v>
      </c>
    </row>
    <row r="21" spans="1:5" ht="30.75">
      <c r="A21" s="26" t="s">
        <v>239</v>
      </c>
      <c r="B21" s="131">
        <v>1.29</v>
      </c>
      <c r="C21" s="146" t="s">
        <v>213</v>
      </c>
      <c r="D21" s="146" t="s">
        <v>213</v>
      </c>
      <c r="E21" s="25" t="s">
        <v>240</v>
      </c>
    </row>
    <row r="22" spans="1:5" ht="45.75">
      <c r="A22" s="26" t="s">
        <v>241</v>
      </c>
      <c r="B22" s="132">
        <v>1.63</v>
      </c>
      <c r="C22" s="146" t="s">
        <v>202</v>
      </c>
      <c r="D22" s="146" t="s">
        <v>202</v>
      </c>
      <c r="E22" s="25" t="s">
        <v>242</v>
      </c>
    </row>
    <row r="23" spans="1:5">
      <c r="A23" s="26" t="s">
        <v>243</v>
      </c>
      <c r="B23" s="132">
        <v>1.5</v>
      </c>
      <c r="C23" s="146" t="s">
        <v>202</v>
      </c>
      <c r="D23" s="146" t="s">
        <v>202</v>
      </c>
      <c r="E23" s="25" t="s">
        <v>244</v>
      </c>
    </row>
    <row r="24" spans="1:5">
      <c r="A24" s="26" t="s">
        <v>245</v>
      </c>
      <c r="B24" s="132">
        <v>1.1000000000000001</v>
      </c>
      <c r="C24" s="146" t="s">
        <v>202</v>
      </c>
      <c r="D24" s="146" t="s">
        <v>213</v>
      </c>
      <c r="E24" s="25" t="s">
        <v>246</v>
      </c>
    </row>
    <row r="25" spans="1:5" ht="30.75">
      <c r="A25" s="157" t="s">
        <v>247</v>
      </c>
      <c r="B25" s="158">
        <v>1.25</v>
      </c>
      <c r="C25" s="146" t="s">
        <v>202</v>
      </c>
      <c r="D25" s="146" t="s">
        <v>213</v>
      </c>
      <c r="E25" s="24" t="s">
        <v>248</v>
      </c>
    </row>
    <row r="26" spans="1:5" ht="15.75">
      <c r="A26" s="233"/>
      <c r="B26" s="235"/>
      <c r="C26" s="237" t="s">
        <v>199</v>
      </c>
      <c r="D26" s="238"/>
      <c r="E26" s="239" t="s">
        <v>200</v>
      </c>
    </row>
    <row r="27" spans="1:5" ht="15.75">
      <c r="A27" s="234"/>
      <c r="B27" s="236"/>
      <c r="C27" s="164" t="s">
        <v>185</v>
      </c>
      <c r="D27" s="165" t="s">
        <v>188</v>
      </c>
      <c r="E27" s="240"/>
    </row>
    <row r="28" spans="1:5">
      <c r="A28" s="229" t="s">
        <v>249</v>
      </c>
      <c r="B28" s="230"/>
      <c r="C28" s="162" cm="1">
        <f t="array" ref="C28">AVERAGE(_xlfn._xlws.FILTER(B3:B25, C3:C25="YES"))</f>
        <v>1.29</v>
      </c>
      <c r="D28" s="163" cm="1">
        <f t="array" ref="D28">PRODUCT(_xlfn._xlws.FILTER(B3:B25, D3:D25="YES"))</f>
        <v>5.077997925</v>
      </c>
      <c r="E28" s="147"/>
    </row>
    <row r="29" spans="1:5" ht="91.5">
      <c r="B29"/>
      <c r="C29" s="166" t="s">
        <v>250</v>
      </c>
      <c r="D29" s="166" t="s">
        <v>251</v>
      </c>
    </row>
    <row r="30" spans="1:5">
      <c r="E30" s="29"/>
    </row>
  </sheetData>
  <mergeCells count="6">
    <mergeCell ref="E26:E27"/>
    <mergeCell ref="A28:B28"/>
    <mergeCell ref="C1:D1"/>
    <mergeCell ref="A26:A27"/>
    <mergeCell ref="B26:B27"/>
    <mergeCell ref="C26:D26"/>
  </mergeCells>
  <conditionalFormatting sqref="C3:C25">
    <cfRule type="containsText" dxfId="1" priority="2" operator="containsText" text="YES">
      <formula>NOT(ISERROR(SEARCH("YES",C3)))</formula>
    </cfRule>
  </conditionalFormatting>
  <conditionalFormatting sqref="D3:D25">
    <cfRule type="containsText" dxfId="0" priority="1" operator="containsText" text="YES">
      <formula>NOT(ISERROR(SEARCH("YES",D3)))</formula>
    </cfRule>
  </conditionalFormatting>
  <dataValidations count="1">
    <dataValidation type="list" allowBlank="1" showInputMessage="1" showErrorMessage="1" sqref="C3:C25 D3:D25" xr:uid="{B4981CC9-75B7-4070-8E19-F1DC24153E0D}">
      <formula1>"YES, NO"</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a643d9e-8fd5-448f-b86a-ffb296f5d380">
      <Terms xmlns="http://schemas.microsoft.com/office/infopath/2007/PartnerControls"/>
    </lcf76f155ced4ddcb4097134ff3c332f>
    <TaxCatchAll xmlns="dba1e48c-b158-4bc6-a088-e30c4bb5e571" xsi:nil="true"/>
    <SharedWithUsers xmlns="dba1e48c-b158-4bc6-a088-e30c4bb5e571">
      <UserInfo>
        <DisplayName>Oleksandr Vershynin</DisplayName>
        <AccountId>3986</AccountId>
        <AccountType/>
      </UserInfo>
      <UserInfo>
        <DisplayName>Denys Hasanenko</DisplayName>
        <AccountId>350</AccountId>
        <AccountType/>
      </UserInfo>
      <UserInfo>
        <DisplayName>Artur Yuzkiv</DisplayName>
        <AccountId>5022</AccountId>
        <AccountType/>
      </UserInfo>
    </SharedWithUsers>
    <MediaLengthInSeconds xmlns="9a643d9e-8fd5-448f-b86a-ffb296f5d380" xsi:nil="true"/>
    <Status xmlns="9a643d9e-8fd5-448f-b86a-ffb296f5d38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C451AB812A56546A59B67B449AEB894" ma:contentTypeVersion="19" ma:contentTypeDescription="Create a new document." ma:contentTypeScope="" ma:versionID="79e2b54cb25853501099a3c0cde09786">
  <xsd:schema xmlns:xsd="http://www.w3.org/2001/XMLSchema" xmlns:xs="http://www.w3.org/2001/XMLSchema" xmlns:p="http://schemas.microsoft.com/office/2006/metadata/properties" xmlns:ns2="9a643d9e-8fd5-448f-b86a-ffb296f5d380" xmlns:ns3="dba1e48c-b158-4bc6-a088-e30c4bb5e571" targetNamespace="http://schemas.microsoft.com/office/2006/metadata/properties" ma:root="true" ma:fieldsID="78c13268cbd3f19b0c306c2a33cfa9a2" ns2:_="" ns3:_="">
    <xsd:import namespace="9a643d9e-8fd5-448f-b86a-ffb296f5d380"/>
    <xsd:import namespace="dba1e48c-b158-4bc6-a088-e30c4bb5e57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643d9e-8fd5-448f-b86a-ffb296f5d3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0265ef5-b97d-40e9-861a-64405a6b752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Status" ma:index="26" nillable="true" ma:displayName="Status" ma:format="Dropdown" ma:internalName="Status">
      <xsd:simpleType>
        <xsd:union memberTypes="dms:Text">
          <xsd:simpleType>
            <xsd:restriction base="dms:Choice">
              <xsd:enumeration value="In progress"/>
              <xsd:enumeration value="Done"/>
              <xsd:enumeration value="Choice 3"/>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dba1e48c-b158-4bc6-a088-e30c4bb5e57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6757b71-d64e-41a5-a951-87b8b8ab82a9}" ma:internalName="TaxCatchAll" ma:showField="CatchAllData" ma:web="dba1e48c-b158-4bc6-a088-e30c4bb5e5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ADDCD6-FA38-47C0-8AE4-BB0C443CF0B7}"/>
</file>

<file path=customXml/itemProps2.xml><?xml version="1.0" encoding="utf-8"?>
<ds:datastoreItem xmlns:ds="http://schemas.openxmlformats.org/officeDocument/2006/customXml" ds:itemID="{77A687F5-920A-4F5E-A119-D98920DEE02E}"/>
</file>

<file path=customXml/itemProps3.xml><?xml version="1.0" encoding="utf-8"?>
<ds:datastoreItem xmlns:ds="http://schemas.openxmlformats.org/officeDocument/2006/customXml" ds:itemID="{83E6CD4B-9FBE-4DD4-89B9-A1AE9C8B547F}"/>
</file>

<file path=docProps/app.xml><?xml version="1.0" encoding="utf-8"?>
<Properties xmlns="http://schemas.openxmlformats.org/officeDocument/2006/extended-properties" xmlns:vt="http://schemas.openxmlformats.org/officeDocument/2006/docPropsVTypes">
  <Application>Microsoft Excel Online</Application>
  <Manager/>
  <Company>Softserve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 Zagorodniy</dc:creator>
  <cp:keywords/>
  <dc:description/>
  <cp:lastModifiedBy/>
  <cp:revision/>
  <dcterms:created xsi:type="dcterms:W3CDTF">2013-06-17T08:05:34Z</dcterms:created>
  <dcterms:modified xsi:type="dcterms:W3CDTF">2025-06-14T18:34:16Z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0x010100CC451AB812A56546A59B67B449AEB894</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ies>
</file>