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_ros\Desktop\"/>
    </mc:Choice>
  </mc:AlternateContent>
  <xr:revisionPtr revIDLastSave="0" documentId="13_ncr:1_{2CE9723B-C595-4734-8A6C-BF7A478ECC1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gresos" sheetId="1" r:id="rId1"/>
    <sheet name="Inversiones" sheetId="2" r:id="rId2"/>
    <sheet name="Costos" sheetId="3" r:id="rId3"/>
    <sheet name="Drepeciación" sheetId="4" r:id="rId4"/>
    <sheet name="Caja Flujo" sheetId="5" r:id="rId5"/>
  </sheets>
  <definedNames>
    <definedName name="Total_ano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2bgSu8b3iymImlG1m2SixL968Zjwu/tCzPGosbhym3w="/>
    </ext>
  </extLst>
</workbook>
</file>

<file path=xl/calcChain.xml><?xml version="1.0" encoding="utf-8"?>
<calcChain xmlns="http://schemas.openxmlformats.org/spreadsheetml/2006/main">
  <c r="G5" i="3" l="1"/>
  <c r="H5" i="3" s="1"/>
  <c r="I5" i="3" s="1"/>
  <c r="H5" i="2"/>
  <c r="H6" i="2"/>
  <c r="H4" i="2"/>
  <c r="C72" i="2" a="1"/>
  <c r="C72" i="2" s="1"/>
  <c r="C10" i="2" s="1"/>
  <c r="E6" i="2" s="1"/>
  <c r="G3" i="4"/>
  <c r="G6" i="3"/>
  <c r="H6" i="3" s="1"/>
  <c r="I6" i="3" s="1"/>
  <c r="G7" i="3"/>
  <c r="H7" i="3" s="1"/>
  <c r="I7" i="3" s="1"/>
  <c r="G8" i="3"/>
  <c r="H8" i="3" s="1"/>
  <c r="I8" i="3" s="1"/>
  <c r="I5" i="4"/>
  <c r="D13" i="1"/>
  <c r="D14" i="1" s="1"/>
  <c r="E13" i="1"/>
  <c r="E14" i="1" s="1"/>
  <c r="F13" i="1"/>
  <c r="F14" i="1" s="1"/>
  <c r="G13" i="1"/>
  <c r="G14" i="1" s="1"/>
  <c r="H13" i="1"/>
  <c r="H14" i="1" s="1"/>
  <c r="I13" i="1"/>
  <c r="I14" i="1" s="1"/>
  <c r="J13" i="1"/>
  <c r="J14" i="1" s="1"/>
  <c r="K13" i="1"/>
  <c r="K14" i="1" s="1"/>
  <c r="L13" i="1"/>
  <c r="L14" i="1" s="1"/>
  <c r="M13" i="1"/>
  <c r="M14" i="1" s="1"/>
  <c r="N13" i="1"/>
  <c r="N14" i="1" s="1"/>
  <c r="C13" i="1"/>
  <c r="C14" i="1" s="1"/>
  <c r="C5" i="1"/>
  <c r="D20" i="1" s="1"/>
  <c r="D21" i="1" s="1"/>
  <c r="C6" i="1" s="1"/>
  <c r="E5" i="1"/>
  <c r="D5" i="1"/>
  <c r="E20" i="1" s="1"/>
  <c r="E21" i="1" s="1"/>
  <c r="F9" i="3"/>
  <c r="G4" i="3"/>
  <c r="H4" i="3" s="1"/>
  <c r="I4" i="3" s="1"/>
  <c r="E5" i="2" l="1"/>
  <c r="G4" i="2"/>
  <c r="G6" i="2"/>
  <c r="E4" i="2"/>
  <c r="G5" i="2"/>
  <c r="E6" i="4"/>
  <c r="H3" i="4"/>
  <c r="G5" i="4"/>
  <c r="I3" i="4"/>
  <c r="H5" i="4"/>
  <c r="F20" i="1"/>
  <c r="F21" i="1" s="1"/>
  <c r="D7" i="2"/>
  <c r="G4" i="4" l="1"/>
  <c r="I4" i="4"/>
  <c r="H4" i="4"/>
  <c r="D6" i="1"/>
  <c r="E4" i="5" s="1"/>
  <c r="D4" i="5"/>
  <c r="E6" i="1"/>
  <c r="F4" i="5" s="1"/>
  <c r="G9" i="3"/>
  <c r="D5" i="5" s="1"/>
  <c r="F6" i="4"/>
  <c r="H9" i="3"/>
  <c r="E5" i="5" s="1"/>
  <c r="I9" i="3"/>
  <c r="F5" i="5" s="1"/>
  <c r="D6" i="5" l="1"/>
  <c r="E6" i="5"/>
  <c r="F6" i="5"/>
  <c r="I6" i="4"/>
  <c r="F7" i="5" s="1"/>
  <c r="H6" i="4"/>
  <c r="E7" i="5" s="1"/>
  <c r="G6" i="4"/>
  <c r="E11" i="5" l="1"/>
  <c r="E8" i="5"/>
  <c r="E9" i="5" s="1"/>
  <c r="E10" i="5" s="1"/>
  <c r="F8" i="5"/>
  <c r="F9" i="5" s="1"/>
  <c r="F10" i="5" s="1"/>
  <c r="F11" i="5"/>
  <c r="D7" i="5"/>
  <c r="D8" i="5" s="1"/>
  <c r="D10" i="5" s="1"/>
  <c r="D11" i="5"/>
  <c r="E12" i="5" l="1"/>
  <c r="E15" i="5" s="1"/>
  <c r="D12" i="5"/>
  <c r="D15" i="5" s="1"/>
  <c r="F12" i="5"/>
  <c r="F15" i="5" s="1"/>
  <c r="C20" i="5" l="1"/>
  <c r="H7" i="2" l="1"/>
  <c r="C13" i="5" s="1"/>
  <c r="G7" i="2"/>
  <c r="E7" i="2"/>
  <c r="F7" i="2"/>
  <c r="C15" i="5" l="1"/>
  <c r="C1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<sst xmlns="http://schemas.openxmlformats.org/spreadsheetml/2006/main" count="104" uniqueCount="87">
  <si>
    <t>Items / años</t>
  </si>
  <si>
    <t>año 1</t>
  </si>
  <si>
    <t>año 2</t>
  </si>
  <si>
    <t>año 3</t>
  </si>
  <si>
    <t>Clientes</t>
  </si>
  <si>
    <t xml:space="preserve">Total ingresos anuales $ </t>
  </si>
  <si>
    <t>Items</t>
  </si>
  <si>
    <t>Precio</t>
  </si>
  <si>
    <t>Total año 1</t>
  </si>
  <si>
    <t>Total año 2</t>
  </si>
  <si>
    <t>Total año 3</t>
  </si>
  <si>
    <t xml:space="preserve"> </t>
  </si>
  <si>
    <t>Total</t>
  </si>
  <si>
    <t>Inverciones</t>
  </si>
  <si>
    <t>Tipo de activo flujo</t>
  </si>
  <si>
    <t>Nombre</t>
  </si>
  <si>
    <t>Cantidad</t>
  </si>
  <si>
    <t>Costo unitario ( USD )</t>
  </si>
  <si>
    <t>Costo unitario ( CLP )</t>
  </si>
  <si>
    <t>Costo total ( USD )</t>
  </si>
  <si>
    <t>Costo total ( CLP )</t>
  </si>
  <si>
    <t>Total invercion</t>
  </si>
  <si>
    <t>Valores</t>
  </si>
  <si>
    <t>Dólar</t>
  </si>
  <si>
    <t>Valor unitario</t>
  </si>
  <si>
    <t>Total Costos</t>
  </si>
  <si>
    <t>Tipo costo</t>
  </si>
  <si>
    <t>Periocidad</t>
  </si>
  <si>
    <t>Nombre costo</t>
  </si>
  <si>
    <t>Costo unitario ($)</t>
  </si>
  <si>
    <t>Costo Año 1(+3%)</t>
  </si>
  <si>
    <t>Costo Año 2(+3%)</t>
  </si>
  <si>
    <t>Costo Año 3(+3%)</t>
  </si>
  <si>
    <t>Administrativo</t>
  </si>
  <si>
    <t>anual</t>
  </si>
  <si>
    <t>publicidad</t>
  </si>
  <si>
    <t>mensual</t>
  </si>
  <si>
    <t>Total costo</t>
  </si>
  <si>
    <t>Nombres</t>
  </si>
  <si>
    <t>Años de depreciacion</t>
  </si>
  <si>
    <t>Invercion año inicial  año 0</t>
  </si>
  <si>
    <t>Año 1</t>
  </si>
  <si>
    <t>Año 2</t>
  </si>
  <si>
    <t>Año 3</t>
  </si>
  <si>
    <t>TOTAL DEPRECIACION</t>
  </si>
  <si>
    <t>Año 0</t>
  </si>
  <si>
    <t>Ingresos</t>
  </si>
  <si>
    <t>Impuesto</t>
  </si>
  <si>
    <t>Costos operacionales</t>
  </si>
  <si>
    <t>Total antes de ajustes</t>
  </si>
  <si>
    <t>Depreciación (-)</t>
  </si>
  <si>
    <t>Resultado antes de impuesto</t>
  </si>
  <si>
    <t>Impuestos 25%</t>
  </si>
  <si>
    <t>Resultado después de impuesto</t>
  </si>
  <si>
    <t>Depreciación (+)</t>
  </si>
  <si>
    <t>Flujo operacional</t>
  </si>
  <si>
    <t>Inversiones</t>
  </si>
  <si>
    <t>FLUJO DE CAJA</t>
  </si>
  <si>
    <t>Tasa</t>
  </si>
  <si>
    <t>VAN</t>
  </si>
  <si>
    <t>TIR</t>
  </si>
  <si>
    <t>% posibles Suscripciones</t>
  </si>
  <si>
    <t>Ingresos Anuales</t>
  </si>
  <si>
    <t>Ingresos de Suscripciones Anuales</t>
  </si>
  <si>
    <t>Total poblacion Gimnasios</t>
  </si>
  <si>
    <t>Ingresos de Suscripciones Mensuales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</si>
  <si>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</si>
  <si>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</si>
  <si>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</si>
  <si>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</si>
  <si>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</si>
  <si>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</si>
  <si>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</si>
  <si>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</si>
  <si>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</si>
  <si>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</si>
  <si>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</si>
  <si>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</si>
  <si>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Mensuales ( año 1 )</t>
  </si>
  <si>
    <t>Hosting</t>
  </si>
  <si>
    <t>Certificado SSL</t>
  </si>
  <si>
    <t>Hosting en la nube</t>
  </si>
  <si>
    <t>Adicionales</t>
  </si>
  <si>
    <t xml:space="preserve">Servidor de alto rendimiento </t>
  </si>
  <si>
    <t>Servidores</t>
  </si>
  <si>
    <t>hosting</t>
  </si>
  <si>
    <t>Servicios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</si>
</sst>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\ #,##0;[Red]\-&quot;$&quot;\ #,##0"/>
    <numFmt numFmtId="44" formatCode="_-&quot;$&quot;\ * #,##0.00_-;\-&quot;$&quot;\ * #,##0.00_-;_-&quot;$&quot;\ * &quot;-&quot;??_-;_-@_-"/>
    <numFmt numFmtId="164" formatCode="_ * #,##0_ ;_ * \-#,##0_ ;_ * &quot;-&quot;_ ;_ @_ "/>
    <numFmt numFmtId="165" formatCode="[$USD]\ #,##0.00"/>
    <numFmt numFmtId="166" formatCode="_ &quot;$&quot;* #,##0_ ;_ &quot;$&quot;* \-#,##0_ ;_ &quot;$&quot;* &quot;-&quot;_ ;_ @_ "/>
    <numFmt numFmtId="167" formatCode="[$USD]\ #,##0"/>
    <numFmt numFmtId="168" formatCode="_ &quot;$&quot;* #,##0.00_ ;_ &quot;$&quot;* \-#,##0.00_ ;_ &quot;$&quot;* &quot;-&quot;_ ;_ @_ "/>
    <numFmt numFmtId="169" formatCode="_-[$$-80A]* #,##0_-;\-[$$-80A]* #,##0_-;_-[$$-80A]* &quot;-&quot;??_-;_-@"/>
    <numFmt numFmtId="170" formatCode="_-&quot;$&quot;\ * #,##0_-;\-&quot;$&quot;\ * #,##0_-;_-&quot;$&quot;\ * &quot;-&quot;??_-;_-@_-"/>
    <numFmt numFmtId="171" formatCode="0.0%"/>
    <numFmt numFmtId="172" formatCode="_-[$$-340A]\ * #,##0.00_-;\-[$$-340A]\ * #,##0.00_-;_-[$$-340A]\ * &quot;-&quot;??_-;_-@_-"/>
    <numFmt numFmtId="173" formatCode="0.000%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entury Gothic"/>
    </font>
    <font>
      <sz val="11"/>
      <name val="Calibri"/>
    </font>
    <font>
      <sz val="11"/>
      <color theme="1"/>
      <name val="Century Gothic"/>
    </font>
    <font>
      <sz val="11"/>
      <color theme="1"/>
      <name val="Calibri"/>
    </font>
    <font>
      <b/>
      <sz val="11"/>
      <color theme="0"/>
      <name val="Century Gothic"/>
    </font>
    <font>
      <b/>
      <sz val="14"/>
      <color theme="1"/>
      <name val="Century Gothic"/>
    </font>
    <font>
      <sz val="10"/>
      <color rgb="FF040C28"/>
      <name val="Arial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sz val="11"/>
      <name val="Century Gothic"/>
      <family val="2"/>
    </font>
    <font>
      <sz val="11"/>
      <color theme="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DADADA"/>
        <bgColor rgb="FFDADADA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2F5496"/>
        <bgColor rgb="FF2F5496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4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6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right" vertical="center"/>
    </xf>
    <xf numFmtId="164" fontId="4" fillId="0" borderId="11" xfId="0" applyNumberFormat="1" applyFont="1" applyBorder="1" applyAlignment="1">
      <alignment horizontal="right" vertical="center"/>
    </xf>
    <xf numFmtId="0" fontId="2" fillId="7" borderId="12" xfId="0" applyFont="1" applyFill="1" applyBorder="1" applyAlignment="1">
      <alignment horizontal="center" vertical="center"/>
    </xf>
    <xf numFmtId="6" fontId="4" fillId="0" borderId="13" xfId="0" applyNumberFormat="1" applyFont="1" applyBorder="1" applyAlignment="1">
      <alignment horizontal="right" vertical="center"/>
    </xf>
    <xf numFmtId="6" fontId="4" fillId="0" borderId="14" xfId="0" applyNumberFormat="1" applyFont="1" applyBorder="1" applyAlignment="1">
      <alignment horizontal="right"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6" fontId="4" fillId="0" borderId="0" xfId="0" applyNumberFormat="1" applyFont="1"/>
    <xf numFmtId="164" fontId="4" fillId="0" borderId="8" xfId="0" applyNumberFormat="1" applyFont="1" applyBorder="1" applyAlignment="1">
      <alignment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0" fontId="4" fillId="9" borderId="13" xfId="0" applyFont="1" applyFill="1" applyBorder="1"/>
    <xf numFmtId="0" fontId="2" fillId="9" borderId="13" xfId="0" applyFont="1" applyFill="1" applyBorder="1" applyAlignment="1">
      <alignment horizontal="center"/>
    </xf>
    <xf numFmtId="167" fontId="2" fillId="9" borderId="13" xfId="0" applyNumberFormat="1" applyFont="1" applyFill="1" applyBorder="1"/>
    <xf numFmtId="166" fontId="2" fillId="9" borderId="13" xfId="0" applyNumberFormat="1" applyFont="1" applyFill="1" applyBorder="1"/>
    <xf numFmtId="0" fontId="2" fillId="8" borderId="9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14" borderId="17" xfId="0" applyFont="1" applyFill="1" applyBorder="1" applyAlignment="1">
      <alignment vertical="center"/>
    </xf>
    <xf numFmtId="0" fontId="4" fillId="14" borderId="10" xfId="0" applyFont="1" applyFill="1" applyBorder="1" applyAlignment="1">
      <alignment vertical="center" wrapText="1"/>
    </xf>
    <xf numFmtId="166" fontId="4" fillId="14" borderId="10" xfId="0" applyNumberFormat="1" applyFont="1" applyFill="1" applyBorder="1" applyAlignment="1">
      <alignment vertical="center" wrapText="1"/>
    </xf>
    <xf numFmtId="166" fontId="4" fillId="0" borderId="10" xfId="0" applyNumberFormat="1" applyFont="1" applyBorder="1" applyAlignment="1">
      <alignment horizontal="center" vertical="center"/>
    </xf>
    <xf numFmtId="0" fontId="2" fillId="7" borderId="18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4" fillId="14" borderId="20" xfId="0" applyFont="1" applyFill="1" applyBorder="1" applyAlignment="1">
      <alignment vertical="center" wrapText="1"/>
    </xf>
    <xf numFmtId="166" fontId="4" fillId="14" borderId="20" xfId="0" applyNumberFormat="1" applyFont="1" applyFill="1" applyBorder="1" applyAlignment="1">
      <alignment vertical="center" wrapText="1"/>
    </xf>
    <xf numFmtId="166" fontId="2" fillId="13" borderId="13" xfId="0" applyNumberFormat="1" applyFont="1" applyFill="1" applyBorder="1" applyAlignment="1">
      <alignment vertical="center"/>
    </xf>
    <xf numFmtId="0" fontId="5" fillId="0" borderId="0" xfId="0" applyFont="1"/>
    <xf numFmtId="0" fontId="2" fillId="15" borderId="15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left"/>
    </xf>
    <xf numFmtId="1" fontId="4" fillId="9" borderId="13" xfId="0" applyNumberFormat="1" applyFont="1" applyFill="1" applyBorder="1" applyAlignment="1">
      <alignment horizontal="right" vertical="center"/>
    </xf>
    <xf numFmtId="166" fontId="4" fillId="9" borderId="13" xfId="0" applyNumberFormat="1" applyFont="1" applyFill="1" applyBorder="1" applyAlignment="1">
      <alignment horizontal="right" vertical="center"/>
    </xf>
    <xf numFmtId="166" fontId="4" fillId="0" borderId="0" xfId="0" applyNumberFormat="1" applyFont="1"/>
    <xf numFmtId="9" fontId="4" fillId="0" borderId="0" xfId="0" applyNumberFormat="1" applyFont="1"/>
    <xf numFmtId="0" fontId="4" fillId="0" borderId="24" xfId="0" applyFont="1" applyBorder="1"/>
    <xf numFmtId="0" fontId="6" fillId="16" borderId="25" xfId="0" applyFont="1" applyFill="1" applyBorder="1" applyAlignment="1">
      <alignment horizontal="center" vertical="center"/>
    </xf>
    <xf numFmtId="0" fontId="6" fillId="16" borderId="26" xfId="0" applyFont="1" applyFill="1" applyBorder="1" applyAlignment="1">
      <alignment horizontal="center" vertical="center"/>
    </xf>
    <xf numFmtId="0" fontId="2" fillId="2" borderId="27" xfId="0" applyFont="1" applyFill="1" applyBorder="1"/>
    <xf numFmtId="169" fontId="4" fillId="0" borderId="0" xfId="0" applyNumberFormat="1" applyFont="1" applyAlignment="1">
      <alignment shrinkToFit="1"/>
    </xf>
    <xf numFmtId="169" fontId="4" fillId="0" borderId="28" xfId="0" applyNumberFormat="1" applyFont="1" applyBorder="1" applyAlignment="1">
      <alignment shrinkToFit="1"/>
    </xf>
    <xf numFmtId="0" fontId="2" fillId="7" borderId="15" xfId="0" applyFont="1" applyFill="1" applyBorder="1"/>
    <xf numFmtId="9" fontId="2" fillId="0" borderId="5" xfId="0" applyNumberFormat="1" applyFont="1" applyBorder="1" applyAlignment="1">
      <alignment horizontal="center"/>
    </xf>
    <xf numFmtId="0" fontId="2" fillId="17" borderId="29" xfId="0" applyFont="1" applyFill="1" applyBorder="1"/>
    <xf numFmtId="169" fontId="2" fillId="17" borderId="30" xfId="0" applyNumberFormat="1" applyFont="1" applyFill="1" applyBorder="1"/>
    <xf numFmtId="169" fontId="2" fillId="17" borderId="31" xfId="0" applyNumberFormat="1" applyFont="1" applyFill="1" applyBorder="1"/>
    <xf numFmtId="0" fontId="2" fillId="0" borderId="32" xfId="0" applyFont="1" applyBorder="1"/>
    <xf numFmtId="0" fontId="4" fillId="0" borderId="33" xfId="0" applyFont="1" applyBorder="1"/>
    <xf numFmtId="169" fontId="4" fillId="0" borderId="33" xfId="0" applyNumberFormat="1" applyFont="1" applyBorder="1"/>
    <xf numFmtId="169" fontId="4" fillId="0" borderId="34" xfId="0" applyNumberFormat="1" applyFont="1" applyBorder="1"/>
    <xf numFmtId="0" fontId="2" fillId="0" borderId="35" xfId="0" applyFont="1" applyBorder="1"/>
    <xf numFmtId="169" fontId="4" fillId="0" borderId="0" xfId="0" applyNumberFormat="1" applyFont="1"/>
    <xf numFmtId="169" fontId="4" fillId="0" borderId="28" xfId="0" applyNumberFormat="1" applyFont="1" applyBorder="1"/>
    <xf numFmtId="0" fontId="2" fillId="7" borderId="32" xfId="0" applyFont="1" applyFill="1" applyBorder="1"/>
    <xf numFmtId="169" fontId="4" fillId="2" borderId="17" xfId="0" applyNumberFormat="1" applyFont="1" applyFill="1" applyBorder="1"/>
    <xf numFmtId="0" fontId="2" fillId="10" borderId="36" xfId="0" applyFont="1" applyFill="1" applyBorder="1"/>
    <xf numFmtId="169" fontId="4" fillId="10" borderId="37" xfId="0" applyNumberFormat="1" applyFont="1" applyFill="1" applyBorder="1"/>
    <xf numFmtId="169" fontId="4" fillId="10" borderId="38" xfId="0" applyNumberFormat="1" applyFont="1" applyFill="1" applyBorder="1"/>
    <xf numFmtId="0" fontId="2" fillId="7" borderId="10" xfId="0" applyFont="1" applyFill="1" applyBorder="1"/>
    <xf numFmtId="9" fontId="4" fillId="0" borderId="10" xfId="0" applyNumberFormat="1" applyFont="1" applyBorder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0" fillId="20" borderId="0" xfId="0" applyFill="1"/>
    <xf numFmtId="0" fontId="4" fillId="20" borderId="0" xfId="0" applyFont="1" applyFill="1"/>
    <xf numFmtId="6" fontId="4" fillId="20" borderId="0" xfId="0" applyNumberFormat="1" applyFont="1" applyFill="1"/>
    <xf numFmtId="9" fontId="4" fillId="20" borderId="30" xfId="0" applyNumberFormat="1" applyFont="1" applyFill="1" applyBorder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70" fontId="0" fillId="20" borderId="0" xfId="1" applyNumberFormat="1" applyFont="1" applyFill="1"/>
    <xf numFmtId="9" fontId="0" fillId="20" borderId="0" xfId="0" applyNumberFormat="1" applyFill="1"/>
    <xf numFmtId="0" fontId="2" fillId="5" borderId="42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left" vertical="center"/>
    </xf>
    <xf numFmtId="0" fontId="2" fillId="9" borderId="43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6" fontId="4" fillId="0" borderId="7" xfId="0" applyNumberFormat="1" applyFont="1" applyBorder="1" applyAlignment="1">
      <alignment horizontal="center" vertical="center"/>
    </xf>
    <xf numFmtId="6" fontId="4" fillId="0" borderId="8" xfId="0" applyNumberFormat="1" applyFont="1" applyBorder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6" fontId="2" fillId="10" borderId="1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164" fontId="4" fillId="20" borderId="0" xfId="0" applyNumberFormat="1" applyFont="1" applyFill="1"/>
    <xf numFmtId="0" fontId="9" fillId="7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166" fontId="4" fillId="0" borderId="8" xfId="0" applyNumberFormat="1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168" fontId="10" fillId="0" borderId="11" xfId="0" applyNumberFormat="1" applyFont="1" applyBorder="1"/>
    <xf numFmtId="172" fontId="0" fillId="0" borderId="42" xfId="0" applyNumberFormat="1" applyBorder="1"/>
    <xf numFmtId="168" fontId="10" fillId="0" borderId="42" xfId="0" applyNumberFormat="1" applyFont="1" applyBorder="1"/>
    <xf numFmtId="172" fontId="4" fillId="20" borderId="0" xfId="0" applyNumberFormat="1" applyFont="1" applyFill="1"/>
    <xf numFmtId="168" fontId="4" fillId="0" borderId="7" xfId="0" applyNumberFormat="1" applyFont="1" applyBorder="1" applyAlignment="1">
      <alignment vertical="center"/>
    </xf>
    <xf numFmtId="0" fontId="9" fillId="7" borderId="9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1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170" fontId="4" fillId="0" borderId="7" xfId="1" applyNumberFormat="1" applyFont="1" applyBorder="1" applyAlignment="1">
      <alignment horizontal="center" vertical="center"/>
    </xf>
    <xf numFmtId="170" fontId="4" fillId="0" borderId="7" xfId="1" applyNumberFormat="1" applyFont="1" applyBorder="1" applyAlignment="1">
      <alignment horizontal="right" vertical="center"/>
    </xf>
    <xf numFmtId="170" fontId="4" fillId="0" borderId="10" xfId="1" applyNumberFormat="1" applyFont="1" applyBorder="1" applyAlignment="1">
      <alignment horizontal="right" vertical="center"/>
    </xf>
    <xf numFmtId="169" fontId="12" fillId="0" borderId="33" xfId="0" applyNumberFormat="1" applyFont="1" applyBorder="1"/>
    <xf numFmtId="169" fontId="12" fillId="0" borderId="0" xfId="0" applyNumberFormat="1" applyFont="1"/>
    <xf numFmtId="169" fontId="12" fillId="10" borderId="37" xfId="0" applyNumberFormat="1" applyFont="1" applyFill="1" applyBorder="1"/>
    <xf numFmtId="0" fontId="7" fillId="18" borderId="39" xfId="0" applyFont="1" applyFill="1" applyBorder="1" applyAlignment="1">
      <alignment horizontal="center" vertical="center"/>
    </xf>
    <xf numFmtId="169" fontId="7" fillId="18" borderId="1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9" fillId="3" borderId="44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5" xfId="0" applyFont="1" applyBorder="1"/>
    <xf numFmtId="0" fontId="3" fillId="0" borderId="46" xfId="0" applyFont="1" applyBorder="1"/>
    <xf numFmtId="0" fontId="2" fillId="11" borderId="16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/>
    </xf>
    <xf numFmtId="0" fontId="2" fillId="13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2" fillId="11" borderId="44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0" fontId="2" fillId="11" borderId="46" xfId="0" applyFont="1" applyFill="1" applyBorder="1" applyAlignment="1">
      <alignment horizontal="center" vertical="center" wrapText="1"/>
    </xf>
    <xf numFmtId="1" fontId="13" fillId="0" borderId="10" xfId="0" applyNumberFormat="1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right" vertical="center"/>
    </xf>
    <xf numFmtId="173" fontId="4" fillId="0" borderId="7" xfId="0" applyNumberFormat="1" applyFont="1" applyBorder="1" applyAlignment="1">
      <alignment horizontal="right" vertical="center"/>
    </xf>
    <xf numFmtId="171" fontId="4" fillId="0" borderId="8" xfId="0" applyNumberFormat="1" applyFont="1" applyBorder="1" applyAlignment="1">
      <alignment horizontal="righ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vertical="center"/>
    </xf>
    <xf numFmtId="0" fontId="9" fillId="14" borderId="17" xfId="0" applyFont="1" applyFill="1" applyBorder="1" applyAlignment="1">
      <alignment vertical="center"/>
    </xf>
    <xf numFmtId="0" fontId="10" fillId="14" borderId="10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12" Type="http://schemas.openxmlformats.org/officeDocument/2006/relationships/styles" Target="style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customschemas.google.com/relationships/workbookmetadata" Target="metadata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es-ES</v>
    <v>avym4c</v>
    <v>268435456</v>
    <v>1</v>
    <v>Con tecnología de Refinitiv</v>
    <v>0</v>
    <v>1</v>
    <v>USD/CLP</v>
    <v>3</v>
    <v>4</v>
    <v>Finance</v>
    <v>5</v>
    <v>948.8</v>
    <v>2.0099999999999998</v>
    <v>2.1229999999999999E-3</v>
    <v>946.79</v>
    <v>USD</v>
    <v>45592.79215277778</v>
    <v>948.8</v>
    <v>990.2</v>
    <v>949.1</v>
    <v>854.12</v>
    <v>CLP</v>
    <v>US Dollar/Chilean Peso FX Spot Rate</v>
    <v>948.8</v>
    <v>USDCLP</v>
    <v>Par de divisa</v>
    <v>USD/CLP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:mm"/>
    </x:dxf>
    <x:dxf>
      <x:numFmt numFmtId="14" formatCode="0.00%"/>
    </x:dxf>
  </dxfs>
  <richProperties>
    <rPr n="NumberFormat" t="s"/>
    <rPr n="IsTitleField" t="b"/>
  </richProperties>
  <richStyles>
    <rSty dxfid="1">
      <rpv i="0">_-[$$-es-CL] * #,##0.00_-;-[$$-es-CL] * #,##0.00_-;_-[$$-es-CL]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6"/>
  <sheetViews>
    <sheetView workbookViewId="0">
      <selection activeCell="D29" sqref="D29"/>
    </sheetView>
  </sheetViews>
  <sheetFormatPr baseColWidth="10" defaultColWidth="14.42578125" defaultRowHeight="15" customHeight="1" x14ac:dyDescent="0.25"/>
  <cols>
    <col min="1" max="1" width="5.140625" style="80" customWidth="1"/>
    <col min="2" max="2" width="32" customWidth="1"/>
    <col min="3" max="7" width="20.7109375" customWidth="1"/>
    <col min="8" max="14" width="20.7109375" style="80" customWidth="1"/>
    <col min="15" max="15" width="18.85546875" style="80" customWidth="1"/>
    <col min="16" max="18" width="10.7109375" style="80" customWidth="1"/>
    <col min="19" max="26" width="10.7109375" customWidth="1"/>
  </cols>
  <sheetData>
    <row r="1" spans="1:15" ht="18.75" customHeight="1" thickBot="1" x14ac:dyDescent="0.3">
      <c r="A1" s="79"/>
      <c r="B1" s="1"/>
      <c r="C1" s="128" t="s">
        <v>62</v>
      </c>
      <c r="D1" s="129"/>
      <c r="E1" s="130"/>
      <c r="G1" s="1"/>
    </row>
    <row r="2" spans="1:15" ht="15" customHeight="1" thickBot="1" x14ac:dyDescent="0.35">
      <c r="A2" s="79"/>
      <c r="B2" s="2"/>
      <c r="C2" s="131" t="s">
        <v>63</v>
      </c>
      <c r="D2" s="132"/>
      <c r="E2" s="133"/>
      <c r="F2" s="77"/>
      <c r="G2" s="77"/>
      <c r="H2" s="78"/>
      <c r="K2" s="81"/>
      <c r="L2" s="81"/>
      <c r="M2" s="81"/>
      <c r="N2" s="81"/>
      <c r="O2" s="81"/>
    </row>
    <row r="3" spans="1:15" ht="15.95" customHeight="1" thickBot="1" x14ac:dyDescent="0.35">
      <c r="B3" s="87" t="s">
        <v>0</v>
      </c>
      <c r="C3" s="95" t="s">
        <v>1</v>
      </c>
      <c r="D3" s="96" t="s">
        <v>2</v>
      </c>
      <c r="E3" s="97" t="s">
        <v>3</v>
      </c>
      <c r="F3" s="77"/>
      <c r="G3" s="77"/>
      <c r="H3" s="78"/>
      <c r="K3" s="81"/>
      <c r="L3" s="81"/>
      <c r="M3" s="81"/>
      <c r="N3" s="81"/>
      <c r="O3" s="81"/>
    </row>
    <row r="4" spans="1:15" ht="14.25" customHeight="1" x14ac:dyDescent="0.3">
      <c r="B4" s="5" t="s">
        <v>61</v>
      </c>
      <c r="C4" s="145">
        <v>8.0000000000000004E-4</v>
      </c>
      <c r="D4" s="145">
        <v>2.8E-3</v>
      </c>
      <c r="E4" s="147">
        <v>4.1000000000000003E-3</v>
      </c>
      <c r="F4" s="77"/>
      <c r="G4" s="77"/>
      <c r="H4" s="78"/>
      <c r="K4" s="81"/>
      <c r="L4" s="81"/>
      <c r="M4" s="81"/>
      <c r="N4" s="81"/>
      <c r="O4" s="81"/>
    </row>
    <row r="5" spans="1:15" ht="14.25" customHeight="1" x14ac:dyDescent="0.3">
      <c r="B5" s="6" t="s">
        <v>4</v>
      </c>
      <c r="C5" s="7">
        <f>$C$25*C4</f>
        <v>702.96</v>
      </c>
      <c r="D5" s="7">
        <f>$C$25*D4</f>
        <v>2460.36</v>
      </c>
      <c r="E5" s="8">
        <f>$C$25*E4</f>
        <v>3602.6700000000005</v>
      </c>
      <c r="F5" s="77"/>
      <c r="G5" s="77"/>
      <c r="H5" s="78"/>
      <c r="K5" s="81"/>
      <c r="L5" s="81"/>
      <c r="M5" s="81"/>
      <c r="N5" s="81"/>
      <c r="O5" s="81"/>
    </row>
    <row r="6" spans="1:15" ht="14.25" customHeight="1" thickBot="1" x14ac:dyDescent="0.35">
      <c r="B6" s="9" t="s">
        <v>5</v>
      </c>
      <c r="C6" s="10">
        <f>D21</f>
        <v>702960</v>
      </c>
      <c r="D6" s="10">
        <f t="shared" ref="D6:E6" si="0">E21</f>
        <v>2460360</v>
      </c>
      <c r="E6" s="11">
        <f t="shared" si="0"/>
        <v>3602670.0000000005</v>
      </c>
      <c r="F6" s="78"/>
      <c r="G6" s="79"/>
      <c r="H6" s="78"/>
      <c r="I6" s="81"/>
      <c r="J6" s="81"/>
      <c r="K6" s="81"/>
      <c r="L6" s="81"/>
      <c r="M6" s="81"/>
      <c r="N6" s="81"/>
      <c r="O6" s="81"/>
    </row>
    <row r="7" spans="1:15" ht="14.25" customHeight="1" x14ac:dyDescent="0.3">
      <c r="B7" s="81"/>
      <c r="C7" s="81"/>
      <c r="D7" s="81"/>
      <c r="E7" s="81"/>
      <c r="F7" s="78"/>
      <c r="G7" s="78"/>
      <c r="H7" s="78"/>
      <c r="I7" s="81"/>
      <c r="J7" s="81"/>
      <c r="K7" s="81"/>
      <c r="L7" s="81"/>
      <c r="M7" s="81"/>
      <c r="N7" s="81"/>
      <c r="O7" s="81"/>
    </row>
    <row r="8" spans="1:15" ht="14.25" customHeight="1" thickBot="1" x14ac:dyDescent="0.35">
      <c r="B8" s="81"/>
      <c r="C8" s="81"/>
      <c r="D8" s="81"/>
      <c r="E8" s="81"/>
      <c r="F8" s="78"/>
      <c r="G8" s="78"/>
      <c r="H8" s="78"/>
      <c r="I8" s="81"/>
      <c r="J8" s="81"/>
      <c r="K8" s="81"/>
      <c r="L8" s="81"/>
      <c r="M8" s="81"/>
      <c r="N8" s="81"/>
      <c r="O8" s="81"/>
    </row>
    <row r="9" spans="1:15" ht="18.75" customHeight="1" thickBot="1" x14ac:dyDescent="0.35">
      <c r="B9" s="81"/>
      <c r="C9" s="128" t="s">
        <v>78</v>
      </c>
      <c r="D9" s="129"/>
      <c r="E9" s="130"/>
      <c r="F9" s="78"/>
      <c r="G9" s="78"/>
      <c r="H9" s="78"/>
      <c r="I9" s="81"/>
      <c r="J9" s="81"/>
      <c r="K9" s="81"/>
      <c r="L9" s="81"/>
      <c r="M9" s="81"/>
      <c r="N9" s="81"/>
      <c r="O9" s="81"/>
    </row>
    <row r="10" spans="1:15" ht="15" customHeight="1" thickBot="1" x14ac:dyDescent="0.35">
      <c r="B10" s="81"/>
      <c r="C10" s="131" t="s">
        <v>65</v>
      </c>
      <c r="D10" s="134"/>
      <c r="E10" s="135"/>
      <c r="F10" s="78"/>
      <c r="G10" s="78"/>
      <c r="H10" s="78"/>
      <c r="I10" s="81"/>
      <c r="J10" s="81"/>
      <c r="K10" s="81"/>
      <c r="L10" s="81"/>
      <c r="M10" s="81"/>
      <c r="N10" s="81"/>
      <c r="O10" s="81"/>
    </row>
    <row r="11" spans="1:15" ht="15.95" customHeight="1" thickBot="1" x14ac:dyDescent="0.35">
      <c r="B11" s="98" t="s">
        <v>0</v>
      </c>
      <c r="C11" s="99" t="s">
        <v>66</v>
      </c>
      <c r="D11" s="99" t="s">
        <v>67</v>
      </c>
      <c r="E11" s="99" t="s">
        <v>68</v>
      </c>
      <c r="F11" s="99" t="s">
        <v>69</v>
      </c>
      <c r="G11" s="99" t="s">
        <v>70</v>
      </c>
      <c r="H11" s="99" t="s">
        <v>71</v>
      </c>
      <c r="I11" s="99" t="s">
        <v>72</v>
      </c>
      <c r="J11" s="99" t="s">
        <v>73</v>
      </c>
      <c r="K11" s="99" t="s">
        <v>74</v>
      </c>
      <c r="L11" s="99" t="s">
        <v>75</v>
      </c>
      <c r="M11" s="99" t="s">
        <v>76</v>
      </c>
      <c r="N11" s="99" t="s">
        <v>77</v>
      </c>
      <c r="O11" s="81"/>
    </row>
    <row r="12" spans="1:15" ht="14.25" customHeight="1" x14ac:dyDescent="0.3">
      <c r="B12" s="44" t="s">
        <v>61</v>
      </c>
      <c r="C12" s="146">
        <v>1.0000000000000001E-5</v>
      </c>
      <c r="D12" s="146">
        <v>2.0000000000000002E-5</v>
      </c>
      <c r="E12" s="146">
        <v>3.0000000000000001E-5</v>
      </c>
      <c r="F12" s="146">
        <v>4.0000000000000003E-5</v>
      </c>
      <c r="G12" s="146">
        <v>5.0000000000000002E-5</v>
      </c>
      <c r="H12" s="146">
        <v>6.0000000000000002E-5</v>
      </c>
      <c r="I12" s="146">
        <v>8.0000000000000007E-5</v>
      </c>
      <c r="J12" s="145">
        <v>1E-4</v>
      </c>
      <c r="K12" s="145">
        <v>2.0000000000000001E-4</v>
      </c>
      <c r="L12" s="145">
        <v>4.0000000000000002E-4</v>
      </c>
      <c r="M12" s="145">
        <v>5.0000000000000001E-4</v>
      </c>
      <c r="N12" s="145">
        <v>8.0000000000000004E-4</v>
      </c>
      <c r="O12" s="81"/>
    </row>
    <row r="13" spans="1:15" ht="14.25" customHeight="1" x14ac:dyDescent="0.3">
      <c r="B13" s="46" t="s">
        <v>4</v>
      </c>
      <c r="C13" s="7">
        <f>$C$25*C12</f>
        <v>8.7870000000000008</v>
      </c>
      <c r="D13" s="7">
        <f t="shared" ref="D13:N13" si="1">$C$25*D12</f>
        <v>17.574000000000002</v>
      </c>
      <c r="E13" s="7">
        <f t="shared" si="1"/>
        <v>26.361000000000001</v>
      </c>
      <c r="F13" s="7">
        <f t="shared" si="1"/>
        <v>35.148000000000003</v>
      </c>
      <c r="G13" s="7">
        <f t="shared" si="1"/>
        <v>43.935000000000002</v>
      </c>
      <c r="H13" s="7">
        <f t="shared" si="1"/>
        <v>52.722000000000001</v>
      </c>
      <c r="I13" s="7">
        <f t="shared" si="1"/>
        <v>70.296000000000006</v>
      </c>
      <c r="J13" s="7">
        <f t="shared" si="1"/>
        <v>87.87</v>
      </c>
      <c r="K13" s="7">
        <f t="shared" si="1"/>
        <v>175.74</v>
      </c>
      <c r="L13" s="7">
        <f t="shared" si="1"/>
        <v>351.48</v>
      </c>
      <c r="M13" s="7">
        <f t="shared" si="1"/>
        <v>439.35</v>
      </c>
      <c r="N13" s="7">
        <f t="shared" si="1"/>
        <v>702.96</v>
      </c>
      <c r="O13" s="101"/>
    </row>
    <row r="14" spans="1:15" ht="14.25" customHeight="1" thickBot="1" x14ac:dyDescent="0.35">
      <c r="B14" s="100" t="s">
        <v>5</v>
      </c>
      <c r="C14" s="10">
        <f>C13*$C$20</f>
        <v>8787</v>
      </c>
      <c r="D14" s="10">
        <f t="shared" ref="D14:N14" si="2">D13*$C$20</f>
        <v>17574</v>
      </c>
      <c r="E14" s="10">
        <f t="shared" si="2"/>
        <v>26361</v>
      </c>
      <c r="F14" s="10">
        <f t="shared" si="2"/>
        <v>35148</v>
      </c>
      <c r="G14" s="10">
        <f t="shared" si="2"/>
        <v>43935</v>
      </c>
      <c r="H14" s="10">
        <f t="shared" si="2"/>
        <v>52722</v>
      </c>
      <c r="I14" s="10">
        <f t="shared" si="2"/>
        <v>70296</v>
      </c>
      <c r="J14" s="10">
        <f t="shared" si="2"/>
        <v>87870</v>
      </c>
      <c r="K14" s="10">
        <f t="shared" si="2"/>
        <v>175740</v>
      </c>
      <c r="L14" s="10">
        <f t="shared" si="2"/>
        <v>351480</v>
      </c>
      <c r="M14" s="10">
        <f t="shared" si="2"/>
        <v>439350</v>
      </c>
      <c r="N14" s="10">
        <f t="shared" si="2"/>
        <v>702960</v>
      </c>
      <c r="O14" s="81"/>
    </row>
    <row r="15" spans="1:15" ht="14.25" customHeight="1" x14ac:dyDescent="0.3">
      <c r="B15" s="81"/>
      <c r="C15" s="81"/>
      <c r="D15" s="81"/>
      <c r="E15" s="81"/>
      <c r="F15" s="78"/>
      <c r="G15" s="78"/>
      <c r="H15" s="78"/>
      <c r="I15" s="81"/>
      <c r="J15" s="81"/>
      <c r="K15" s="81"/>
      <c r="L15" s="81"/>
      <c r="M15" s="81"/>
      <c r="N15" s="81"/>
      <c r="O15" s="81"/>
    </row>
    <row r="16" spans="1:15" ht="14.25" customHeight="1" x14ac:dyDescent="0.3">
      <c r="B16" s="81"/>
      <c r="C16" s="81"/>
      <c r="D16" s="81"/>
      <c r="E16" s="81"/>
      <c r="F16" s="78"/>
      <c r="G16" s="78"/>
      <c r="H16" s="78"/>
      <c r="I16" s="81"/>
      <c r="J16" s="81"/>
      <c r="K16" s="81"/>
      <c r="L16" s="81"/>
      <c r="M16" s="81"/>
      <c r="N16" s="81"/>
      <c r="O16" s="81"/>
    </row>
    <row r="17" spans="2:18" ht="14.25" customHeight="1" x14ac:dyDescent="0.3">
      <c r="B17" s="81"/>
      <c r="C17" s="81"/>
      <c r="D17" s="81"/>
      <c r="E17" s="81"/>
      <c r="F17" s="78"/>
      <c r="G17" s="78"/>
      <c r="H17" s="78"/>
      <c r="I17" s="81"/>
      <c r="J17" s="81"/>
      <c r="K17" s="81"/>
      <c r="L17" s="81"/>
      <c r="M17" s="81"/>
      <c r="N17" s="81"/>
      <c r="O17" s="81"/>
    </row>
    <row r="18" spans="2:18" ht="14.25" customHeight="1" thickBot="1" x14ac:dyDescent="0.35">
      <c r="B18" s="81"/>
      <c r="C18" s="81"/>
      <c r="D18" s="81"/>
      <c r="E18" s="81"/>
      <c r="F18" s="83"/>
      <c r="G18" s="83"/>
      <c r="H18" s="81"/>
      <c r="I18" s="81"/>
      <c r="J18" s="81"/>
      <c r="K18" s="81"/>
      <c r="L18" s="81"/>
      <c r="M18" s="81"/>
      <c r="N18" s="81"/>
      <c r="O18" s="81"/>
    </row>
    <row r="19" spans="2:18" ht="14.25" customHeight="1" thickBot="1" x14ac:dyDescent="0.35">
      <c r="B19" s="12" t="s">
        <v>6</v>
      </c>
      <c r="C19" s="4" t="s">
        <v>7</v>
      </c>
      <c r="D19" s="89" t="s">
        <v>8</v>
      </c>
      <c r="E19" s="90" t="s">
        <v>9</v>
      </c>
      <c r="F19" s="90" t="s">
        <v>10</v>
      </c>
      <c r="G19" s="81"/>
      <c r="H19" s="81" t="s">
        <v>11</v>
      </c>
      <c r="I19" s="81"/>
      <c r="J19" s="81"/>
      <c r="K19" s="81"/>
      <c r="L19" s="81"/>
      <c r="M19" s="81"/>
      <c r="N19" s="81"/>
      <c r="R19"/>
    </row>
    <row r="20" spans="2:18" ht="14.25" customHeight="1" thickBot="1" x14ac:dyDescent="0.35">
      <c r="B20" s="5"/>
      <c r="C20" s="91">
        <v>1000</v>
      </c>
      <c r="D20" s="91">
        <f>C20*$C$5</f>
        <v>702960</v>
      </c>
      <c r="E20" s="91">
        <f>$D$5*C20</f>
        <v>2460360</v>
      </c>
      <c r="F20" s="92">
        <f>$E$5*C20</f>
        <v>3602670.0000000005</v>
      </c>
      <c r="G20" s="81"/>
      <c r="H20" s="81"/>
      <c r="I20" s="81"/>
      <c r="J20" s="81"/>
      <c r="K20" s="81"/>
      <c r="L20" s="81"/>
      <c r="M20" s="81"/>
      <c r="N20" s="81"/>
      <c r="R20"/>
    </row>
    <row r="21" spans="2:18" ht="14.25" customHeight="1" thickBot="1" x14ac:dyDescent="0.35">
      <c r="B21" s="93"/>
      <c r="C21" s="93"/>
      <c r="D21" s="94">
        <f>SUM(D20:D20)</f>
        <v>702960</v>
      </c>
      <c r="E21" s="94">
        <f>SUM(E20:E20)</f>
        <v>2460360</v>
      </c>
      <c r="F21" s="94">
        <f>SUM(F20:F20)</f>
        <v>3602670.0000000005</v>
      </c>
      <c r="G21" s="81"/>
      <c r="H21" s="81"/>
      <c r="I21" s="81"/>
      <c r="J21" s="81"/>
      <c r="K21" s="81"/>
      <c r="L21" s="81"/>
      <c r="M21" s="81"/>
      <c r="N21" s="81"/>
      <c r="R21"/>
    </row>
    <row r="22" spans="2:18" ht="14.25" customHeight="1" x14ac:dyDescent="0.3"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</row>
    <row r="23" spans="2:18" ht="14.25" customHeight="1" x14ac:dyDescent="0.3">
      <c r="B23" s="81"/>
      <c r="C23" s="81"/>
      <c r="D23" s="81"/>
      <c r="E23" s="81"/>
      <c r="F23" s="81"/>
      <c r="G23" s="81" t="s">
        <v>11</v>
      </c>
      <c r="H23" s="81"/>
      <c r="I23" s="81"/>
      <c r="J23" s="81"/>
      <c r="K23" s="81"/>
      <c r="L23" s="81"/>
      <c r="M23" s="81"/>
      <c r="N23" s="81"/>
      <c r="O23" s="81"/>
    </row>
    <row r="24" spans="2:18" ht="14.25" customHeight="1" x14ac:dyDescent="0.3">
      <c r="B24" s="12" t="s">
        <v>6</v>
      </c>
      <c r="C24" s="13" t="s">
        <v>12</v>
      </c>
      <c r="D24" s="81"/>
      <c r="E24" s="81"/>
      <c r="F24" s="82"/>
      <c r="G24" s="81"/>
      <c r="H24" s="81"/>
      <c r="K24" s="81"/>
      <c r="L24" s="81"/>
      <c r="M24" s="81"/>
      <c r="N24" s="81"/>
      <c r="O24" s="81"/>
    </row>
    <row r="25" spans="2:18" ht="14.25" customHeight="1" x14ac:dyDescent="0.3">
      <c r="B25" s="88" t="s">
        <v>64</v>
      </c>
      <c r="C25" s="15">
        <v>878700</v>
      </c>
      <c r="D25" s="81"/>
      <c r="E25" s="81"/>
      <c r="F25" s="81"/>
      <c r="G25" s="81"/>
      <c r="H25" s="81"/>
      <c r="K25" s="81"/>
      <c r="L25" s="81"/>
      <c r="M25" s="81"/>
      <c r="N25" s="81"/>
      <c r="O25" s="81"/>
    </row>
    <row r="26" spans="2:18" s="80" customFormat="1" ht="14.25" customHeight="1" x14ac:dyDescent="0.3">
      <c r="B26" s="81"/>
      <c r="C26" s="81"/>
      <c r="D26" s="81"/>
      <c r="E26" s="81"/>
      <c r="F26" s="81"/>
      <c r="G26" s="81"/>
    </row>
    <row r="27" spans="2:18" s="80" customFormat="1" ht="14.25" customHeight="1" x14ac:dyDescent="0.25"/>
    <row r="28" spans="2:18" s="80" customFormat="1" ht="14.25" customHeight="1" x14ac:dyDescent="0.25"/>
    <row r="29" spans="2:18" s="80" customFormat="1" ht="14.25" customHeight="1" x14ac:dyDescent="0.25"/>
    <row r="30" spans="2:18" s="80" customFormat="1" ht="14.25" customHeight="1" x14ac:dyDescent="0.25"/>
    <row r="31" spans="2:18" s="80" customFormat="1" ht="14.25" customHeight="1" x14ac:dyDescent="0.25"/>
    <row r="32" spans="2:18" s="80" customFormat="1" ht="14.25" customHeight="1" x14ac:dyDescent="0.25"/>
    <row r="33" spans="6:7" s="80" customFormat="1" ht="14.25" customHeight="1" x14ac:dyDescent="0.25"/>
    <row r="34" spans="6:7" s="80" customFormat="1" ht="14.25" customHeight="1" x14ac:dyDescent="0.25"/>
    <row r="35" spans="6:7" s="80" customFormat="1" ht="14.25" customHeight="1" x14ac:dyDescent="0.25"/>
    <row r="36" spans="6:7" s="80" customFormat="1" ht="14.25" customHeight="1" x14ac:dyDescent="0.25"/>
    <row r="37" spans="6:7" s="80" customFormat="1" ht="14.25" customHeight="1" x14ac:dyDescent="0.25">
      <c r="F37" s="84"/>
      <c r="G37" s="85"/>
    </row>
    <row r="38" spans="6:7" s="80" customFormat="1" ht="14.25" customHeight="1" x14ac:dyDescent="0.25">
      <c r="F38" s="86"/>
    </row>
    <row r="39" spans="6:7" s="80" customFormat="1" ht="14.25" customHeight="1" x14ac:dyDescent="0.25"/>
    <row r="40" spans="6:7" s="80" customFormat="1" ht="14.25" customHeight="1" x14ac:dyDescent="0.25"/>
    <row r="41" spans="6:7" s="80" customFormat="1" ht="14.25" customHeight="1" x14ac:dyDescent="0.25"/>
    <row r="42" spans="6:7" s="80" customFormat="1" ht="14.25" customHeight="1" x14ac:dyDescent="0.25"/>
    <row r="43" spans="6:7" s="80" customFormat="1" ht="14.25" customHeight="1" x14ac:dyDescent="0.25"/>
    <row r="44" spans="6:7" s="80" customFormat="1" ht="14.25" customHeight="1" x14ac:dyDescent="0.25"/>
    <row r="45" spans="6:7" s="80" customFormat="1" ht="14.25" customHeight="1" x14ac:dyDescent="0.25"/>
    <row r="46" spans="6:7" s="80" customFormat="1" ht="14.25" customHeight="1" x14ac:dyDescent="0.25"/>
    <row r="47" spans="6:7" s="80" customFormat="1" ht="14.25" customHeight="1" x14ac:dyDescent="0.25"/>
    <row r="48" spans="6:7" s="80" customFormat="1" ht="14.25" customHeight="1" x14ac:dyDescent="0.25"/>
    <row r="49" s="80" customFormat="1" ht="14.25" customHeight="1" x14ac:dyDescent="0.25"/>
    <row r="50" s="80" customFormat="1" ht="14.25" customHeight="1" x14ac:dyDescent="0.25"/>
    <row r="51" s="80" customFormat="1" ht="14.25" customHeight="1" x14ac:dyDescent="0.25"/>
    <row r="52" s="80" customFormat="1" ht="14.25" customHeight="1" x14ac:dyDescent="0.25"/>
    <row r="53" s="80" customFormat="1" ht="14.25" customHeight="1" x14ac:dyDescent="0.25"/>
    <row r="54" s="80" customFormat="1" ht="14.25" customHeight="1" x14ac:dyDescent="0.25"/>
    <row r="55" s="80" customFormat="1" ht="14.25" customHeight="1" x14ac:dyDescent="0.25"/>
    <row r="56" s="80" customFormat="1" ht="14.25" customHeight="1" x14ac:dyDescent="0.25"/>
    <row r="57" s="80" customFormat="1" ht="14.25" customHeight="1" x14ac:dyDescent="0.25"/>
    <row r="58" s="80" customFormat="1" ht="14.25" customHeight="1" x14ac:dyDescent="0.25"/>
    <row r="59" s="80" customFormat="1" ht="14.25" customHeight="1" x14ac:dyDescent="0.25"/>
    <row r="60" s="80" customFormat="1" ht="14.25" customHeight="1" x14ac:dyDescent="0.25"/>
    <row r="61" s="80" customFormat="1" ht="14.25" customHeight="1" x14ac:dyDescent="0.25"/>
    <row r="62" s="80" customFormat="1" ht="14.25" customHeight="1" x14ac:dyDescent="0.25"/>
    <row r="63" s="80" customFormat="1" ht="14.25" customHeight="1" x14ac:dyDescent="0.25"/>
    <row r="64" s="80" customFormat="1" ht="14.25" customHeight="1" x14ac:dyDescent="0.25"/>
    <row r="65" s="80" customFormat="1" ht="14.25" customHeight="1" x14ac:dyDescent="0.25"/>
    <row r="66" s="80" customFormat="1" ht="14.25" customHeight="1" x14ac:dyDescent="0.25"/>
    <row r="67" s="80" customFormat="1" ht="14.25" customHeight="1" x14ac:dyDescent="0.25"/>
    <row r="68" s="80" customFormat="1" ht="14.25" customHeight="1" x14ac:dyDescent="0.25"/>
    <row r="69" s="80" customFormat="1" ht="14.25" customHeight="1" x14ac:dyDescent="0.25"/>
    <row r="70" s="80" customFormat="1" ht="14.25" customHeight="1" x14ac:dyDescent="0.25"/>
    <row r="71" s="80" customFormat="1" ht="14.25" customHeight="1" x14ac:dyDescent="0.25"/>
    <row r="72" s="80" customFormat="1" ht="14.25" customHeight="1" x14ac:dyDescent="0.25"/>
    <row r="73" s="80" customFormat="1" ht="14.25" customHeight="1" x14ac:dyDescent="0.25"/>
    <row r="74" s="80" customFormat="1" ht="14.25" customHeight="1" x14ac:dyDescent="0.25"/>
    <row r="75" s="80" customFormat="1" ht="14.25" customHeight="1" x14ac:dyDescent="0.25"/>
    <row r="76" s="80" customFormat="1" ht="14.25" customHeight="1" x14ac:dyDescent="0.25"/>
    <row r="77" s="80" customFormat="1" ht="14.25" customHeight="1" x14ac:dyDescent="0.25"/>
    <row r="78" s="80" customFormat="1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mergeCells count="4">
    <mergeCell ref="C1:E1"/>
    <mergeCell ref="C2:E2"/>
    <mergeCell ref="C9:E9"/>
    <mergeCell ref="C10:E10"/>
  </mergeCells>
  <phoneticPr fontId="11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9"/>
  <sheetViews>
    <sheetView workbookViewId="0">
      <selection activeCell="F7" sqref="F7"/>
    </sheetView>
  </sheetViews>
  <sheetFormatPr baseColWidth="10" defaultColWidth="14.42578125" defaultRowHeight="15" customHeight="1" x14ac:dyDescent="0.25"/>
  <cols>
    <col min="1" max="1" width="2.85546875" style="80" customWidth="1"/>
    <col min="2" max="2" width="32.5703125" customWidth="1"/>
    <col min="3" max="3" width="46.140625" customWidth="1"/>
    <col min="4" max="4" width="20.7109375" customWidth="1"/>
    <col min="5" max="5" width="22.5703125" customWidth="1"/>
    <col min="6" max="6" width="22.85546875" customWidth="1"/>
    <col min="7" max="7" width="20.42578125" customWidth="1"/>
    <col min="8" max="8" width="20.7109375" customWidth="1"/>
    <col min="9" max="26" width="10.7109375" customWidth="1"/>
  </cols>
  <sheetData>
    <row r="1" spans="1:25" ht="14.25" customHeight="1" thickBot="1" x14ac:dyDescent="0.3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 spans="1:25" ht="14.25" customHeight="1" thickBot="1" x14ac:dyDescent="0.35">
      <c r="A2" s="81"/>
      <c r="B2" s="136" t="s">
        <v>13</v>
      </c>
      <c r="C2" s="148"/>
      <c r="D2" s="148"/>
      <c r="E2" s="148"/>
      <c r="F2" s="148"/>
      <c r="G2" s="148"/>
      <c r="H2" s="149"/>
      <c r="I2" s="81"/>
      <c r="J2" s="81"/>
      <c r="K2" s="81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spans="1:25" ht="14.25" customHeight="1" thickBot="1" x14ac:dyDescent="0.35">
      <c r="A3" s="81"/>
      <c r="B3" s="16" t="s">
        <v>14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8" t="s">
        <v>20</v>
      </c>
      <c r="I3" s="81"/>
      <c r="J3" s="81"/>
      <c r="K3" s="81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 spans="1:25" ht="14.25" customHeight="1" x14ac:dyDescent="0.3">
      <c r="A4" s="81"/>
      <c r="B4" s="102" t="s">
        <v>84</v>
      </c>
      <c r="C4" s="106" t="s">
        <v>83</v>
      </c>
      <c r="D4" s="25">
        <v>1</v>
      </c>
      <c r="E4" s="103">
        <f ca="1">F4/$C$10</f>
        <v>210.79258010118045</v>
      </c>
      <c r="F4" s="104">
        <v>200000</v>
      </c>
      <c r="G4" s="111">
        <f ca="1">H4/$C$10</f>
        <v>210.79258010118045</v>
      </c>
      <c r="H4" s="105">
        <f>F4*D4</f>
        <v>200000</v>
      </c>
      <c r="I4" s="81"/>
      <c r="J4" s="81"/>
      <c r="K4" s="81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 spans="1:25" ht="14.25" customHeight="1" x14ac:dyDescent="0.3">
      <c r="A5" s="81"/>
      <c r="B5" s="112" t="s">
        <v>82</v>
      </c>
      <c r="C5" s="106" t="s">
        <v>80</v>
      </c>
      <c r="D5" s="26">
        <v>1</v>
      </c>
      <c r="E5" s="103">
        <f t="shared" ref="E5:E6" ca="1" si="0">F5/$C$10</f>
        <v>79.046163575042158</v>
      </c>
      <c r="F5" s="104">
        <v>74999</v>
      </c>
      <c r="G5" s="111">
        <f t="shared" ref="G5:G6" ca="1" si="1">H5/$C$10</f>
        <v>79.046163575042158</v>
      </c>
      <c r="H5" s="105">
        <f t="shared" ref="H5:H6" si="2">F5*D5</f>
        <v>74999</v>
      </c>
      <c r="I5" s="81"/>
      <c r="J5" s="81"/>
      <c r="K5" s="81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</row>
    <row r="6" spans="1:25" ht="14.25" customHeight="1" x14ac:dyDescent="0.3">
      <c r="A6" s="81"/>
      <c r="B6" s="102" t="s">
        <v>79</v>
      </c>
      <c r="C6" s="106" t="s">
        <v>81</v>
      </c>
      <c r="D6" s="26">
        <v>1</v>
      </c>
      <c r="E6" s="103">
        <f t="shared" ca="1" si="0"/>
        <v>105.39629005059022</v>
      </c>
      <c r="F6" s="104">
        <v>100000</v>
      </c>
      <c r="G6" s="111">
        <f t="shared" ca="1" si="1"/>
        <v>105.39629005059022</v>
      </c>
      <c r="H6" s="105">
        <f t="shared" si="2"/>
        <v>100000</v>
      </c>
      <c r="I6" s="81"/>
      <c r="J6" s="81"/>
      <c r="K6" s="81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</row>
    <row r="7" spans="1:25" ht="14.25" customHeight="1" thickBot="1" x14ac:dyDescent="0.35">
      <c r="A7" s="81"/>
      <c r="B7" s="19" t="s">
        <v>21</v>
      </c>
      <c r="C7" s="20"/>
      <c r="D7" s="21">
        <f>SUM(D4:D6)</f>
        <v>3</v>
      </c>
      <c r="E7" s="22">
        <f ca="1">SUM(E4:E6)</f>
        <v>395.23503372681284</v>
      </c>
      <c r="F7" s="23">
        <f>SUM(F4:F6)</f>
        <v>374999</v>
      </c>
      <c r="G7" s="22">
        <f ca="1">SUM(G4:G6)</f>
        <v>395.23503372681284</v>
      </c>
      <c r="H7" s="23">
        <f>SUM(H4:H6)</f>
        <v>374999</v>
      </c>
      <c r="I7" s="81"/>
      <c r="J7" s="81"/>
      <c r="K7" s="81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5" s="80" customFormat="1" ht="14.25" customHeight="1" thickBot="1" x14ac:dyDescent="0.35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</row>
    <row r="9" spans="1:25" ht="14.25" customHeight="1" thickBot="1" x14ac:dyDescent="0.35">
      <c r="A9" s="81"/>
      <c r="B9" s="137" t="s">
        <v>22</v>
      </c>
      <c r="C9" s="150"/>
      <c r="D9" s="81"/>
      <c r="E9" s="81"/>
      <c r="F9" s="81"/>
      <c r="G9" s="81"/>
      <c r="H9" s="81"/>
      <c r="I9" s="81"/>
      <c r="J9" s="81"/>
      <c r="K9" s="81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</row>
    <row r="10" spans="1:25" ht="14.25" customHeight="1" x14ac:dyDescent="0.3">
      <c r="A10" s="81"/>
      <c r="B10" s="24" t="s">
        <v>23</v>
      </c>
      <c r="C10" s="107">
        <f ca="1">C72</f>
        <v>948.8</v>
      </c>
      <c r="D10" s="110"/>
      <c r="E10" s="81"/>
      <c r="F10" s="81"/>
      <c r="G10" s="81"/>
      <c r="H10" s="81"/>
      <c r="I10" s="81"/>
      <c r="J10" s="81"/>
      <c r="K10" s="81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</row>
    <row r="11" spans="1:25" s="80" customFormat="1" ht="14.25" customHeight="1" x14ac:dyDescent="0.3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</row>
    <row r="12" spans="1:25" s="80" customFormat="1" ht="14.25" customHeight="1" x14ac:dyDescent="0.25"/>
    <row r="13" spans="1:25" s="80" customFormat="1" ht="14.25" customHeight="1" x14ac:dyDescent="0.25"/>
    <row r="14" spans="1:25" s="80" customFormat="1" ht="14.25" customHeight="1" x14ac:dyDescent="0.25"/>
    <row r="15" spans="1:25" s="80" customFormat="1" ht="14.25" customHeight="1" x14ac:dyDescent="0.25"/>
    <row r="16" spans="1:25" s="80" customFormat="1" ht="14.25" customHeight="1" x14ac:dyDescent="0.3">
      <c r="B16" s="81"/>
      <c r="C16" s="81"/>
    </row>
    <row r="17" spans="2:25" s="80" customFormat="1" ht="14.25" customHeight="1" x14ac:dyDescent="0.3">
      <c r="B17" s="81"/>
      <c r="C17" s="81"/>
    </row>
    <row r="18" spans="2:25" s="80" customFormat="1" ht="14.25" customHeight="1" x14ac:dyDescent="0.3">
      <c r="B18" s="81"/>
      <c r="C18" s="81"/>
    </row>
    <row r="19" spans="2:25" s="80" customFormat="1" ht="14.25" customHeight="1" x14ac:dyDescent="0.3">
      <c r="B19" s="81"/>
      <c r="C19" s="81"/>
      <c r="D19" s="81"/>
      <c r="E19" s="81"/>
      <c r="F19" s="81"/>
      <c r="G19" s="81"/>
      <c r="H19" s="81"/>
    </row>
    <row r="20" spans="2:25" s="80" customFormat="1" ht="14.25" customHeight="1" x14ac:dyDescent="0.3">
      <c r="B20" s="81"/>
      <c r="C20" s="81"/>
      <c r="D20" s="81"/>
      <c r="E20" s="81"/>
      <c r="F20" s="81"/>
      <c r="G20" s="81"/>
      <c r="H20" s="81"/>
    </row>
    <row r="21" spans="2:25" ht="14.25" customHeight="1" x14ac:dyDescent="0.3">
      <c r="B21" s="81"/>
      <c r="C21" s="81"/>
      <c r="D21" s="81"/>
      <c r="E21" s="81"/>
      <c r="F21" s="81"/>
      <c r="G21" s="81" t="s">
        <v>11</v>
      </c>
      <c r="H21" s="8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</row>
    <row r="22" spans="2:25" ht="14.25" customHeight="1" x14ac:dyDescent="0.3">
      <c r="B22" s="80"/>
      <c r="C22" s="81"/>
      <c r="D22" s="81"/>
      <c r="E22" s="81"/>
      <c r="F22" s="81"/>
      <c r="G22" s="81"/>
      <c r="H22" s="81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</row>
    <row r="23" spans="2:25" ht="14.25" customHeight="1" x14ac:dyDescent="0.3">
      <c r="B23" s="80"/>
      <c r="C23" s="81"/>
      <c r="D23" s="81"/>
      <c r="E23" s="81"/>
      <c r="F23" s="81"/>
      <c r="G23" s="81"/>
      <c r="H23" s="81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</row>
    <row r="24" spans="2:25" ht="14.25" customHeight="1" x14ac:dyDescent="0.3">
      <c r="B24" s="80"/>
      <c r="C24" s="81"/>
      <c r="D24" s="81"/>
      <c r="E24" s="81"/>
      <c r="F24" s="81"/>
      <c r="G24" s="81"/>
      <c r="H24" s="81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</row>
    <row r="25" spans="2:25" ht="14.25" customHeight="1" x14ac:dyDescent="0.3">
      <c r="B25" s="80"/>
      <c r="C25" s="81"/>
      <c r="D25" s="81"/>
      <c r="E25" s="81"/>
      <c r="F25" s="81"/>
      <c r="G25" s="81"/>
      <c r="H25" s="81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</row>
    <row r="26" spans="2:25" ht="14.25" customHeight="1" x14ac:dyDescent="0.3">
      <c r="B26" s="80"/>
      <c r="C26" s="80"/>
      <c r="D26" s="80"/>
      <c r="E26" s="80"/>
      <c r="F26" s="80"/>
      <c r="G26" s="81"/>
      <c r="H26" s="81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</row>
    <row r="27" spans="2:25" ht="14.25" customHeight="1" x14ac:dyDescent="0.3">
      <c r="B27" s="80"/>
      <c r="C27" s="80"/>
      <c r="D27" s="80"/>
      <c r="E27" s="80"/>
      <c r="F27" s="80"/>
      <c r="G27" s="81"/>
      <c r="H27" s="81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</row>
    <row r="28" spans="2:25" ht="14.25" customHeight="1" x14ac:dyDescent="0.3">
      <c r="B28" s="80"/>
      <c r="C28" s="80"/>
      <c r="D28" s="80"/>
      <c r="E28" s="80"/>
      <c r="F28" s="80"/>
      <c r="G28" s="81"/>
      <c r="H28" s="81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</row>
    <row r="29" spans="2:25" ht="14.25" customHeight="1" x14ac:dyDescent="0.3">
      <c r="B29" s="80"/>
      <c r="C29" s="80"/>
      <c r="D29" s="80"/>
      <c r="E29" s="80"/>
      <c r="F29" s="80"/>
      <c r="G29" s="81"/>
      <c r="H29" s="81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</row>
    <row r="30" spans="2:25" ht="14.25" customHeight="1" x14ac:dyDescent="0.3">
      <c r="B30" s="80"/>
      <c r="C30" s="80"/>
      <c r="D30" s="80"/>
      <c r="E30" s="80"/>
      <c r="F30" s="80"/>
      <c r="G30" s="81"/>
      <c r="H30" s="81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</row>
    <row r="31" spans="2:25" ht="14.25" customHeight="1" x14ac:dyDescent="0.3">
      <c r="B31" s="80"/>
      <c r="C31" s="80"/>
      <c r="D31" s="80"/>
      <c r="E31" s="80"/>
      <c r="F31" s="80"/>
      <c r="G31" s="81"/>
      <c r="H31" s="81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</row>
    <row r="32" spans="2:25" ht="14.25" customHeight="1" x14ac:dyDescent="0.3">
      <c r="B32" s="80"/>
      <c r="C32" s="80"/>
      <c r="D32" s="80"/>
      <c r="E32" s="80"/>
      <c r="F32" s="80"/>
      <c r="G32" s="81"/>
      <c r="H32" s="81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</row>
    <row r="33" spans="2:25" ht="14.25" customHeight="1" x14ac:dyDescent="0.3">
      <c r="B33" s="80"/>
      <c r="C33" s="80"/>
      <c r="D33" s="80"/>
      <c r="E33" s="80"/>
      <c r="F33" s="80"/>
      <c r="G33" s="81"/>
      <c r="H33" s="81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</row>
    <row r="34" spans="2:25" ht="14.25" customHeight="1" x14ac:dyDescent="0.3">
      <c r="B34" s="80"/>
      <c r="C34" s="80"/>
      <c r="D34" s="80"/>
      <c r="E34" s="80"/>
      <c r="F34" s="80"/>
      <c r="G34" s="81"/>
      <c r="H34" s="81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</row>
    <row r="35" spans="2:25" ht="14.25" customHeight="1" x14ac:dyDescent="0.3">
      <c r="B35" s="80"/>
      <c r="C35" s="80"/>
      <c r="D35" s="80"/>
      <c r="E35" s="80"/>
      <c r="F35" s="80"/>
      <c r="G35" s="81"/>
      <c r="H35" s="81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</row>
    <row r="36" spans="2:25" ht="14.25" customHeight="1" x14ac:dyDescent="0.25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</row>
    <row r="37" spans="2:25" ht="14.25" customHeight="1" x14ac:dyDescent="0.25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</row>
    <row r="38" spans="2:25" ht="14.25" customHeight="1" x14ac:dyDescent="0.25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</row>
    <row r="39" spans="2:25" ht="14.25" customHeight="1" x14ac:dyDescent="0.25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</row>
    <row r="40" spans="2:25" ht="14.25" customHeight="1" x14ac:dyDescent="0.25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</row>
    <row r="41" spans="2:25" ht="14.25" customHeight="1" x14ac:dyDescent="0.25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</row>
    <row r="42" spans="2:25" ht="14.25" customHeight="1" x14ac:dyDescent="0.25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</row>
    <row r="43" spans="2:25" ht="14.25" customHeight="1" x14ac:dyDescent="0.25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</row>
    <row r="44" spans="2:25" ht="14.25" customHeight="1" x14ac:dyDescent="0.25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</row>
    <row r="45" spans="2:25" ht="14.25" customHeight="1" x14ac:dyDescent="0.25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</row>
    <row r="46" spans="2:25" ht="14.25" customHeight="1" x14ac:dyDescent="0.25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</row>
    <row r="47" spans="2:25" ht="14.25" customHeight="1" x14ac:dyDescent="0.25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</row>
    <row r="48" spans="2:25" ht="14.25" customHeight="1" x14ac:dyDescent="0.25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</row>
    <row r="49" spans="2:25" ht="14.25" customHeight="1" x14ac:dyDescent="0.25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</row>
    <row r="50" spans="2:25" ht="14.25" customHeight="1" x14ac:dyDescent="0.25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</row>
    <row r="51" spans="2:25" ht="14.25" customHeight="1" x14ac:dyDescent="0.25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</row>
    <row r="52" spans="2:25" ht="14.25" customHeight="1" x14ac:dyDescent="0.25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2:25" ht="14.25" customHeight="1" x14ac:dyDescent="0.25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</row>
    <row r="54" spans="2:25" ht="14.25" customHeight="1" x14ac:dyDescent="0.2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</row>
    <row r="55" spans="2:25" ht="14.25" customHeight="1" x14ac:dyDescent="0.25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</row>
    <row r="56" spans="2:25" ht="14.25" customHeight="1" x14ac:dyDescent="0.25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</row>
    <row r="57" spans="2:25" ht="14.25" customHeight="1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</row>
    <row r="58" spans="2:25" ht="14.25" customHeight="1" x14ac:dyDescent="0.25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</row>
    <row r="59" spans="2:25" ht="14.25" customHeight="1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</row>
    <row r="60" spans="2:25" ht="14.25" customHeight="1" x14ac:dyDescent="0.25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</row>
    <row r="61" spans="2:25" ht="14.25" customHeight="1" x14ac:dyDescent="0.25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</row>
    <row r="62" spans="2:25" ht="14.25" customHeight="1" x14ac:dyDescent="0.25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</row>
    <row r="63" spans="2:25" ht="14.25" customHeight="1" x14ac:dyDescent="0.25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</row>
    <row r="64" spans="2:25" ht="14.25" customHeight="1" x14ac:dyDescent="0.25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</row>
    <row r="65" spans="2:16" ht="14.25" customHeight="1" x14ac:dyDescent="0.25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</row>
    <row r="66" spans="2:16" ht="14.25" customHeight="1" x14ac:dyDescent="0.25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</row>
    <row r="67" spans="2:16" ht="14.25" customHeight="1" x14ac:dyDescent="0.25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</row>
    <row r="68" spans="2:16" ht="14.25" customHeight="1" x14ac:dyDescent="0.25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</row>
    <row r="69" spans="2:16" ht="14.25" customHeight="1" x14ac:dyDescent="0.25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</row>
    <row r="70" spans="2:16" ht="14.25" customHeight="1" x14ac:dyDescent="0.25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</row>
    <row r="71" spans="2:16" ht="14.25" customHeight="1" thickBot="1" x14ac:dyDescent="0.3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</row>
    <row r="72" spans="2:16" ht="14.25" customHeight="1" thickBot="1" x14ac:dyDescent="0.35">
      <c r="B72" s="109" t="e" vm="1">
        <v>#VALUE!</v>
      </c>
      <c r="C72" s="108" cm="1">
        <f t="array" aca="1" ref="C72" ca="1">_FV(B72,"Precio")</f>
        <v>948.8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</row>
    <row r="73" spans="2:16" ht="14.25" customHeight="1" x14ac:dyDescent="0.25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</row>
    <row r="74" spans="2:16" ht="14.25" customHeight="1" x14ac:dyDescent="0.25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</row>
    <row r="75" spans="2:16" ht="14.25" customHeight="1" x14ac:dyDescent="0.25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spans="2:16" ht="14.25" customHeight="1" x14ac:dyDescent="0.25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spans="2:16" ht="14.25" customHeight="1" x14ac:dyDescent="0.25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</row>
    <row r="78" spans="2:16" ht="14.25" customHeight="1" x14ac:dyDescent="0.25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</row>
    <row r="79" spans="2:16" ht="14.25" customHeight="1" x14ac:dyDescent="0.25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</row>
    <row r="80" spans="2:16" ht="14.25" customHeight="1" x14ac:dyDescent="0.25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</row>
    <row r="81" spans="2:16" ht="14.25" customHeight="1" x14ac:dyDescent="0.25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</row>
    <row r="82" spans="2:16" ht="14.25" customHeight="1" x14ac:dyDescent="0.25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</row>
    <row r="83" spans="2:16" ht="14.25" customHeight="1" x14ac:dyDescent="0.25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</row>
    <row r="84" spans="2:16" ht="14.25" customHeight="1" x14ac:dyDescent="0.25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</row>
    <row r="85" spans="2:16" ht="14.25" customHeight="1" x14ac:dyDescent="0.25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</row>
    <row r="86" spans="2:16" ht="14.25" customHeight="1" x14ac:dyDescent="0.25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</row>
    <row r="87" spans="2:16" ht="14.25" customHeight="1" x14ac:dyDescent="0.25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</row>
    <row r="88" spans="2:16" ht="14.25" customHeight="1" x14ac:dyDescent="0.25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</row>
    <row r="89" spans="2:16" ht="14.25" customHeight="1" x14ac:dyDescent="0.25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</row>
    <row r="90" spans="2:16" ht="14.25" customHeight="1" x14ac:dyDescent="0.25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</row>
    <row r="91" spans="2:16" ht="14.25" customHeight="1" x14ac:dyDescent="0.25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</row>
    <row r="92" spans="2:16" ht="14.25" customHeight="1" x14ac:dyDescent="0.25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</row>
    <row r="93" spans="2:16" ht="14.25" customHeight="1" x14ac:dyDescent="0.25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</row>
    <row r="94" spans="2:16" ht="14.25" customHeight="1" x14ac:dyDescent="0.25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</row>
    <row r="95" spans="2:16" ht="14.25" customHeight="1" x14ac:dyDescent="0.25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</row>
    <row r="96" spans="2:16" ht="14.25" customHeight="1" x14ac:dyDescent="0.25">
      <c r="B96" s="80"/>
      <c r="C96" s="80"/>
    </row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mergeCells count="2">
    <mergeCell ref="B2:H2"/>
    <mergeCell ref="B9:C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7"/>
  <sheetViews>
    <sheetView workbookViewId="0">
      <selection activeCell="F6" sqref="F6"/>
    </sheetView>
  </sheetViews>
  <sheetFormatPr baseColWidth="10" defaultColWidth="14.42578125" defaultRowHeight="15" customHeight="1" x14ac:dyDescent="0.25"/>
  <cols>
    <col min="1" max="1" width="10.7109375" style="80" customWidth="1"/>
    <col min="2" max="3" width="20.7109375" customWidth="1"/>
    <col min="4" max="4" width="77" customWidth="1"/>
    <col min="5" max="9" width="20.7109375" customWidth="1"/>
    <col min="10" max="10" width="20.7109375" style="80" customWidth="1"/>
    <col min="11" max="26" width="10.7109375" style="80" customWidth="1"/>
    <col min="27" max="45" width="14.42578125" style="80"/>
  </cols>
  <sheetData>
    <row r="1" spans="1:45" s="80" customFormat="1" ht="14.25" customHeight="1" thickBot="1" x14ac:dyDescent="0.3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</row>
    <row r="2" spans="1:45" ht="15" customHeight="1" thickBot="1" x14ac:dyDescent="0.35">
      <c r="A2" s="81"/>
      <c r="B2" s="141" t="s">
        <v>25</v>
      </c>
      <c r="C2" s="142"/>
      <c r="D2" s="142"/>
      <c r="E2" s="142"/>
      <c r="F2" s="142"/>
      <c r="G2" s="142"/>
      <c r="H2" s="142"/>
      <c r="I2" s="143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AS2"/>
    </row>
    <row r="3" spans="1:45" ht="14.25" customHeight="1" thickBot="1" x14ac:dyDescent="0.35">
      <c r="A3" s="81"/>
      <c r="B3" s="113" t="s">
        <v>26</v>
      </c>
      <c r="C3" s="114" t="s">
        <v>27</v>
      </c>
      <c r="D3" s="115" t="s">
        <v>28</v>
      </c>
      <c r="E3" s="115" t="s">
        <v>16</v>
      </c>
      <c r="F3" s="115" t="s">
        <v>29</v>
      </c>
      <c r="G3" s="115" t="s">
        <v>30</v>
      </c>
      <c r="H3" s="115" t="s">
        <v>31</v>
      </c>
      <c r="I3" s="116" t="s">
        <v>32</v>
      </c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</row>
    <row r="4" spans="1:45" ht="15" customHeight="1" x14ac:dyDescent="0.3">
      <c r="A4" s="81"/>
      <c r="B4" s="29" t="s">
        <v>33</v>
      </c>
      <c r="C4" s="30" t="s">
        <v>34</v>
      </c>
      <c r="D4" s="31" t="s">
        <v>35</v>
      </c>
      <c r="E4" s="31">
        <v>1</v>
      </c>
      <c r="F4" s="32">
        <v>500000</v>
      </c>
      <c r="G4" s="33">
        <f t="shared" ref="G4" si="0">F4*E4</f>
        <v>500000</v>
      </c>
      <c r="H4" s="27">
        <f t="shared" ref="H4:I4" si="1">G4*1.03</f>
        <v>515000</v>
      </c>
      <c r="I4" s="28">
        <f t="shared" si="1"/>
        <v>530450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45" ht="15" customHeight="1" x14ac:dyDescent="0.3">
      <c r="A5" s="81"/>
      <c r="B5" s="151" t="s">
        <v>85</v>
      </c>
      <c r="C5" s="152" t="s">
        <v>36</v>
      </c>
      <c r="D5" s="153" t="s">
        <v>86</v>
      </c>
      <c r="E5" s="31">
        <v>1</v>
      </c>
      <c r="F5" s="32">
        <v>100000</v>
      </c>
      <c r="G5" s="33">
        <f>(F5*E5)*12</f>
        <v>1200000</v>
      </c>
      <c r="H5" s="27">
        <f t="shared" ref="H5:I5" si="2">G5*1.03</f>
        <v>1236000</v>
      </c>
      <c r="I5" s="28">
        <f t="shared" si="2"/>
        <v>1273080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</row>
    <row r="6" spans="1:45" ht="15" customHeight="1" x14ac:dyDescent="0.3">
      <c r="A6" s="81"/>
      <c r="B6" s="29"/>
      <c r="C6" s="30"/>
      <c r="D6" s="31"/>
      <c r="E6" s="31"/>
      <c r="F6" s="32">
        <v>0</v>
      </c>
      <c r="G6" s="33">
        <f t="shared" ref="G6" si="3">(F6*E6)*12</f>
        <v>0</v>
      </c>
      <c r="H6" s="27">
        <f t="shared" ref="H6:I6" si="4">G6*1.03</f>
        <v>0</v>
      </c>
      <c r="I6" s="28">
        <f t="shared" si="4"/>
        <v>0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</row>
    <row r="7" spans="1:45" ht="15" customHeight="1" x14ac:dyDescent="0.3">
      <c r="A7" s="81"/>
      <c r="B7" s="29"/>
      <c r="C7" s="30"/>
      <c r="D7" s="31"/>
      <c r="E7" s="31"/>
      <c r="F7" s="32">
        <v>0</v>
      </c>
      <c r="G7" s="33">
        <f>(F7*E7)*12</f>
        <v>0</v>
      </c>
      <c r="H7" s="27">
        <f t="shared" ref="H7:I7" si="5">G7*1.03</f>
        <v>0</v>
      </c>
      <c r="I7" s="28">
        <f t="shared" si="5"/>
        <v>0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</row>
    <row r="8" spans="1:45" ht="15" customHeight="1" x14ac:dyDescent="0.3">
      <c r="A8" s="81"/>
      <c r="B8" s="34"/>
      <c r="C8" s="35"/>
      <c r="D8" s="36"/>
      <c r="E8" s="36"/>
      <c r="F8" s="37">
        <v>0</v>
      </c>
      <c r="G8" s="33">
        <f>F8*E8</f>
        <v>0</v>
      </c>
      <c r="H8" s="27">
        <f t="shared" ref="H8:I8" si="6">G8*1.03</f>
        <v>0</v>
      </c>
      <c r="I8" s="28">
        <f t="shared" si="6"/>
        <v>0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</row>
    <row r="9" spans="1:45" ht="15" customHeight="1" thickBot="1" x14ac:dyDescent="0.35">
      <c r="A9" s="81"/>
      <c r="B9" s="138" t="s">
        <v>37</v>
      </c>
      <c r="C9" s="139"/>
      <c r="D9" s="139"/>
      <c r="E9" s="140"/>
      <c r="F9" s="38">
        <f>SUM(F4:F8)</f>
        <v>600000</v>
      </c>
      <c r="G9" s="38">
        <f>SUM(G4:G8)</f>
        <v>1700000</v>
      </c>
      <c r="H9" s="38">
        <f>SUM(H4:H8)</f>
        <v>1751000</v>
      </c>
      <c r="I9" s="38">
        <f>SUM(I4:I8)</f>
        <v>1803530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</row>
    <row r="10" spans="1:45" s="80" customFormat="1" ht="15" customHeight="1" x14ac:dyDescent="0.3">
      <c r="A10" s="81"/>
      <c r="B10" s="81"/>
      <c r="C10" s="81"/>
      <c r="D10" s="81" t="s">
        <v>11</v>
      </c>
      <c r="E10" s="81"/>
      <c r="F10" s="81"/>
      <c r="G10" s="81"/>
      <c r="H10" s="81"/>
      <c r="I10" s="81"/>
      <c r="J10" s="81"/>
      <c r="K10" s="81" t="s">
        <v>11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45" s="80" customFormat="1" ht="15" customHeight="1" x14ac:dyDescent="0.3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</row>
    <row r="12" spans="1:45" s="80" customFormat="1" ht="14.25" customHeight="1" x14ac:dyDescent="0.3"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</row>
    <row r="13" spans="1:45" s="80" customFormat="1" ht="14.25" customHeight="1" x14ac:dyDescent="0.3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45" s="80" customFormat="1" ht="14.25" customHeight="1" x14ac:dyDescent="0.3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</row>
    <row r="15" spans="1:45" s="80" customFormat="1" ht="14.25" customHeight="1" x14ac:dyDescent="0.3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</row>
    <row r="16" spans="1:45" s="80" customFormat="1" ht="14.25" customHeight="1" x14ac:dyDescent="0.3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25" s="80" customFormat="1" ht="14.25" customHeight="1" x14ac:dyDescent="0.3">
      <c r="A17" s="81" t="s">
        <v>11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</row>
    <row r="18" spans="1:25" s="80" customFormat="1" ht="14.25" customHeight="1" x14ac:dyDescent="0.3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</row>
    <row r="19" spans="1:25" s="80" customFormat="1" ht="14.25" customHeight="1" x14ac:dyDescent="0.3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</row>
    <row r="20" spans="1:25" s="80" customFormat="1" ht="14.25" customHeight="1" x14ac:dyDescent="0.3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</row>
    <row r="21" spans="1:25" s="80" customFormat="1" ht="14.25" customHeight="1" x14ac:dyDescent="0.3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25" s="80" customFormat="1" ht="14.25" customHeight="1" x14ac:dyDescent="0.3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</row>
    <row r="23" spans="1:25" s="80" customFormat="1" ht="14.25" customHeight="1" x14ac:dyDescent="0.3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</row>
    <row r="24" spans="1:25" s="80" customFormat="1" ht="14.25" customHeight="1" x14ac:dyDescent="0.3"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s="80" customFormat="1" ht="14.25" customHeight="1" x14ac:dyDescent="0.3">
      <c r="A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s="80" customFormat="1" ht="14.25" customHeight="1" x14ac:dyDescent="0.3">
      <c r="A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s="80" customFormat="1" ht="14.25" customHeight="1" x14ac:dyDescent="0.3">
      <c r="A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s="80" customFormat="1" ht="14.25" customHeight="1" x14ac:dyDescent="0.3">
      <c r="A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s="80" customFormat="1" ht="14.25" customHeight="1" x14ac:dyDescent="0.3">
      <c r="A29" s="81"/>
      <c r="D29" s="78" t="s">
        <v>11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s="80" customFormat="1" ht="14.25" customHeight="1" x14ac:dyDescent="0.3">
      <c r="A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s="80" customFormat="1" ht="14.25" customHeight="1" x14ac:dyDescent="0.3">
      <c r="A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s="80" customFormat="1" ht="14.25" customHeight="1" x14ac:dyDescent="0.3">
      <c r="A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s="80" customFormat="1" ht="14.25" customHeight="1" x14ac:dyDescent="0.3">
      <c r="A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s="80" customFormat="1" ht="14.25" customHeight="1" x14ac:dyDescent="0.3"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s="80" customFormat="1" ht="14.25" customHeight="1" x14ac:dyDescent="0.3"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s="80" customFormat="1" ht="14.25" customHeight="1" x14ac:dyDescent="0.3"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s="80" customFormat="1" ht="14.25" customHeight="1" x14ac:dyDescent="0.3"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s="80" customFormat="1" ht="14.25" customHeight="1" x14ac:dyDescent="0.3"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s="80" customFormat="1" ht="14.25" customHeight="1" x14ac:dyDescent="0.3"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s="80" customFormat="1" ht="14.25" customHeight="1" x14ac:dyDescent="0.3"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s="80" customFormat="1" ht="14.25" customHeight="1" x14ac:dyDescent="0.3"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s="80" customFormat="1" ht="14.25" customHeight="1" x14ac:dyDescent="0.25"/>
    <row r="43" spans="1:25" s="80" customFormat="1" ht="14.25" customHeight="1" x14ac:dyDescent="0.25"/>
    <row r="44" spans="1:25" s="80" customFormat="1" ht="14.25" customHeight="1" x14ac:dyDescent="0.25"/>
    <row r="45" spans="1:25" s="80" customFormat="1" ht="14.25" customHeight="1" x14ac:dyDescent="0.25"/>
    <row r="46" spans="1:25" s="80" customFormat="1" ht="14.25" customHeight="1" x14ac:dyDescent="0.25"/>
    <row r="47" spans="1:25" s="80" customFormat="1" ht="14.25" customHeight="1" x14ac:dyDescent="0.25"/>
    <row r="48" spans="1:25" s="80" customFormat="1" ht="14.25" customHeight="1" x14ac:dyDescent="0.25"/>
    <row r="49" s="80" customFormat="1" ht="14.25" customHeight="1" x14ac:dyDescent="0.25"/>
    <row r="50" s="80" customFormat="1" ht="14.25" customHeight="1" x14ac:dyDescent="0.25"/>
    <row r="51" s="80" customFormat="1" ht="14.25" customHeight="1" x14ac:dyDescent="0.25"/>
    <row r="52" s="80" customFormat="1" ht="14.25" customHeight="1" x14ac:dyDescent="0.25"/>
    <row r="53" s="80" customFormat="1" ht="14.25" customHeight="1" x14ac:dyDescent="0.25"/>
    <row r="54" s="80" customFormat="1" ht="14.25" customHeight="1" x14ac:dyDescent="0.25"/>
    <row r="55" s="80" customFormat="1" ht="14.25" customHeight="1" x14ac:dyDescent="0.25"/>
    <row r="56" s="80" customFormat="1" ht="14.25" customHeight="1" x14ac:dyDescent="0.25"/>
    <row r="57" s="80" customFormat="1" ht="14.25" customHeight="1" x14ac:dyDescent="0.25"/>
    <row r="58" s="80" customFormat="1" ht="14.25" customHeight="1" x14ac:dyDescent="0.25"/>
    <row r="59" s="80" customFormat="1" ht="14.25" customHeight="1" x14ac:dyDescent="0.25"/>
    <row r="60" s="80" customFormat="1" ht="14.25" customHeight="1" x14ac:dyDescent="0.25"/>
    <row r="61" s="80" customFormat="1" ht="14.25" customHeight="1" x14ac:dyDescent="0.25"/>
    <row r="62" s="80" customFormat="1" ht="14.25" customHeight="1" x14ac:dyDescent="0.25"/>
    <row r="63" s="80" customFormat="1" ht="14.25" customHeight="1" x14ac:dyDescent="0.25"/>
    <row r="64" s="80" customFormat="1" ht="14.25" customHeight="1" x14ac:dyDescent="0.25"/>
    <row r="65" s="80" customFormat="1" ht="14.25" customHeight="1" x14ac:dyDescent="0.25"/>
    <row r="66" s="80" customFormat="1" ht="14.25" customHeight="1" x14ac:dyDescent="0.25"/>
    <row r="67" s="80" customFormat="1" ht="14.25" customHeight="1" x14ac:dyDescent="0.25"/>
    <row r="68" s="80" customFormat="1" ht="14.25" customHeight="1" x14ac:dyDescent="0.25"/>
    <row r="69" s="80" customFormat="1" ht="14.25" customHeight="1" x14ac:dyDescent="0.25"/>
    <row r="70" s="80" customFormat="1" ht="14.25" customHeight="1" x14ac:dyDescent="0.25"/>
    <row r="71" s="80" customFormat="1" ht="14.25" customHeight="1" x14ac:dyDescent="0.25"/>
    <row r="72" s="80" customFormat="1" ht="14.25" customHeight="1" x14ac:dyDescent="0.25"/>
    <row r="73" s="80" customFormat="1" ht="14.25" customHeight="1" x14ac:dyDescent="0.25"/>
    <row r="74" s="80" customFormat="1" ht="14.25" customHeight="1" x14ac:dyDescent="0.25"/>
    <row r="75" s="80" customFormat="1" ht="14.25" customHeight="1" x14ac:dyDescent="0.25"/>
    <row r="76" s="80" customFormat="1" ht="14.25" customHeight="1" x14ac:dyDescent="0.25"/>
    <row r="77" s="80" customFormat="1" ht="14.25" customHeight="1" x14ac:dyDescent="0.25"/>
    <row r="78" s="80" customFormat="1" ht="14.25" customHeight="1" x14ac:dyDescent="0.25"/>
    <row r="79" s="80" customFormat="1" ht="14.25" customHeight="1" x14ac:dyDescent="0.25"/>
    <row r="80" s="80" customFormat="1" ht="14.25" customHeight="1" x14ac:dyDescent="0.25"/>
    <row r="81" s="80" customFormat="1" ht="14.25" customHeight="1" x14ac:dyDescent="0.25"/>
    <row r="82" s="80" customFormat="1" ht="14.25" customHeight="1" x14ac:dyDescent="0.25"/>
    <row r="83" s="80" customFormat="1" ht="14.25" customHeight="1" x14ac:dyDescent="0.25"/>
    <row r="84" s="80" customFormat="1" ht="14.25" customHeight="1" x14ac:dyDescent="0.25"/>
    <row r="85" s="80" customFormat="1" ht="14.25" customHeight="1" x14ac:dyDescent="0.25"/>
    <row r="86" s="80" customFormat="1" ht="14.25" customHeight="1" x14ac:dyDescent="0.25"/>
    <row r="87" s="80" customFormat="1" ht="14.25" customHeight="1" x14ac:dyDescent="0.25"/>
    <row r="88" s="80" customFormat="1" ht="14.25" customHeight="1" x14ac:dyDescent="0.25"/>
    <row r="89" s="80" customFormat="1" ht="14.25" customHeight="1" x14ac:dyDescent="0.25"/>
    <row r="90" s="80" customFormat="1" ht="14.25" customHeight="1" x14ac:dyDescent="0.25"/>
    <row r="91" s="80" customFormat="1" ht="14.25" customHeight="1" x14ac:dyDescent="0.25"/>
    <row r="92" s="80" customFormat="1" ht="14.25" customHeight="1" x14ac:dyDescent="0.25"/>
    <row r="93" s="80" customFormat="1" ht="14.25" customHeight="1" x14ac:dyDescent="0.25"/>
    <row r="94" s="80" customFormat="1" ht="14.25" customHeight="1" x14ac:dyDescent="0.25"/>
    <row r="95" s="80" customFormat="1" ht="14.25" customHeight="1" x14ac:dyDescent="0.25"/>
    <row r="96" s="80" customFormat="1" ht="14.25" customHeight="1" x14ac:dyDescent="0.25"/>
    <row r="97" s="80" customFormat="1" ht="14.25" customHeight="1" x14ac:dyDescent="0.25"/>
    <row r="98" s="80" customFormat="1" ht="14.25" customHeight="1" x14ac:dyDescent="0.25"/>
    <row r="99" s="80" customFormat="1" ht="14.25" customHeight="1" x14ac:dyDescent="0.25"/>
    <row r="100" s="80" customFormat="1" ht="14.25" customHeight="1" x14ac:dyDescent="0.25"/>
    <row r="101" s="80" customFormat="1" ht="14.25" customHeight="1" x14ac:dyDescent="0.25"/>
    <row r="102" s="80" customFormat="1" ht="14.25" customHeight="1" x14ac:dyDescent="0.25"/>
    <row r="103" s="80" customFormat="1" ht="14.25" customHeight="1" x14ac:dyDescent="0.25"/>
    <row r="104" s="80" customFormat="1" ht="14.25" customHeight="1" x14ac:dyDescent="0.25"/>
    <row r="105" s="80" customFormat="1" ht="14.25" customHeight="1" x14ac:dyDescent="0.25"/>
    <row r="106" s="80" customFormat="1" ht="14.25" customHeight="1" x14ac:dyDescent="0.25"/>
    <row r="107" s="80" customFormat="1" ht="14.25" customHeight="1" x14ac:dyDescent="0.25"/>
    <row r="108" s="80" customFormat="1" ht="14.25" customHeight="1" x14ac:dyDescent="0.25"/>
    <row r="109" s="80" customFormat="1" ht="14.25" customHeight="1" x14ac:dyDescent="0.25"/>
    <row r="110" s="80" customFormat="1" ht="14.25" customHeight="1" x14ac:dyDescent="0.25"/>
    <row r="111" s="80" customFormat="1" ht="14.25" customHeight="1" x14ac:dyDescent="0.25"/>
    <row r="112" s="80" customFormat="1" ht="14.25" customHeight="1" x14ac:dyDescent="0.25"/>
    <row r="113" s="80" customFormat="1" ht="14.25" customHeight="1" x14ac:dyDescent="0.25"/>
    <row r="114" s="80" customFormat="1" ht="14.25" customHeight="1" x14ac:dyDescent="0.25"/>
    <row r="115" s="80" customFormat="1" ht="14.25" customHeight="1" x14ac:dyDescent="0.25"/>
    <row r="116" s="80" customFormat="1" ht="14.25" customHeight="1" x14ac:dyDescent="0.25"/>
    <row r="117" s="80" customFormat="1" ht="14.25" customHeight="1" x14ac:dyDescent="0.25"/>
    <row r="118" s="80" customFormat="1" ht="14.25" customHeight="1" x14ac:dyDescent="0.25"/>
    <row r="119" s="80" customFormat="1" ht="14.25" customHeight="1" x14ac:dyDescent="0.25"/>
    <row r="120" s="80" customFormat="1" ht="14.25" customHeight="1" x14ac:dyDescent="0.25"/>
    <row r="121" s="80" customFormat="1" ht="14.25" customHeight="1" x14ac:dyDescent="0.25"/>
    <row r="122" s="80" customFormat="1" ht="14.25" customHeight="1" x14ac:dyDescent="0.25"/>
    <row r="123" s="80" customFormat="1" ht="14.25" customHeight="1" x14ac:dyDescent="0.25"/>
    <row r="124" s="80" customFormat="1" ht="14.25" customHeight="1" x14ac:dyDescent="0.25"/>
    <row r="125" s="80" customFormat="1" ht="14.25" customHeight="1" x14ac:dyDescent="0.25"/>
    <row r="126" s="80" customFormat="1" ht="14.25" customHeight="1" x14ac:dyDescent="0.25"/>
    <row r="127" s="80" customFormat="1" ht="14.25" customHeight="1" x14ac:dyDescent="0.25"/>
    <row r="128" s="80" customFormat="1" ht="14.25" customHeight="1" x14ac:dyDescent="0.25"/>
    <row r="129" s="80" customFormat="1" ht="14.25" customHeight="1" x14ac:dyDescent="0.25"/>
    <row r="130" s="80" customFormat="1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B9:E9"/>
    <mergeCell ref="B2:I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998"/>
  <sheetViews>
    <sheetView workbookViewId="0">
      <selection activeCell="D13" sqref="D13"/>
    </sheetView>
  </sheetViews>
  <sheetFormatPr baseColWidth="10" defaultColWidth="14.42578125" defaultRowHeight="15" customHeight="1" x14ac:dyDescent="0.25"/>
  <cols>
    <col min="1" max="1" width="10.7109375" customWidth="1"/>
    <col min="2" max="2" width="28.28515625" customWidth="1"/>
    <col min="3" max="4" width="25" customWidth="1"/>
    <col min="5" max="5" width="23" customWidth="1"/>
    <col min="6" max="9" width="20.7109375" customWidth="1"/>
    <col min="10" max="10" width="32.7109375" customWidth="1"/>
    <col min="11" max="11" width="21.5703125" customWidth="1"/>
    <col min="12" max="12" width="12.140625" customWidth="1"/>
    <col min="13" max="13" width="17.28515625" customWidth="1"/>
    <col min="14" max="26" width="10.7109375" customWidth="1"/>
  </cols>
  <sheetData>
    <row r="2" spans="2:23" ht="30" customHeight="1" x14ac:dyDescent="0.3">
      <c r="B2" s="40" t="s">
        <v>38</v>
      </c>
      <c r="C2" s="41" t="s">
        <v>39</v>
      </c>
      <c r="D2" s="41" t="s">
        <v>16</v>
      </c>
      <c r="E2" s="41" t="s">
        <v>24</v>
      </c>
      <c r="F2" s="41" t="s">
        <v>40</v>
      </c>
      <c r="G2" s="42" t="s">
        <v>41</v>
      </c>
      <c r="H2" s="42" t="s">
        <v>42</v>
      </c>
      <c r="I2" s="43" t="s">
        <v>43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ht="16.5" x14ac:dyDescent="0.3">
      <c r="B3" s="117"/>
      <c r="C3" s="144">
        <v>1</v>
      </c>
      <c r="D3" s="45"/>
      <c r="E3" s="118">
        <v>0</v>
      </c>
      <c r="F3" s="119">
        <v>0</v>
      </c>
      <c r="G3" s="120">
        <f>$F$3/$C$3</f>
        <v>0</v>
      </c>
      <c r="H3" s="120">
        <f>$F$3/$C$3</f>
        <v>0</v>
      </c>
      <c r="I3" s="120">
        <f>$F$3/$C$3</f>
        <v>0</v>
      </c>
      <c r="O3" s="3"/>
      <c r="P3" s="3"/>
      <c r="Q3" s="3"/>
      <c r="R3" s="3"/>
      <c r="S3" s="3"/>
      <c r="T3" s="3"/>
      <c r="U3" s="3"/>
      <c r="V3" s="3"/>
      <c r="W3" s="3"/>
    </row>
    <row r="4" spans="2:23" ht="16.5" x14ac:dyDescent="0.3">
      <c r="B4" s="117"/>
      <c r="C4" s="144">
        <v>1</v>
      </c>
      <c r="D4" s="45"/>
      <c r="E4" s="118">
        <v>0</v>
      </c>
      <c r="F4" s="119">
        <v>0</v>
      </c>
      <c r="G4" s="120">
        <f>$F$4/$C$4</f>
        <v>0</v>
      </c>
      <c r="H4" s="120">
        <f>$F$4/$C$4</f>
        <v>0</v>
      </c>
      <c r="I4" s="120">
        <f>$F$4/$C$4</f>
        <v>0</v>
      </c>
      <c r="J4" s="39" t="s">
        <v>11</v>
      </c>
      <c r="O4" s="3"/>
      <c r="P4" s="3"/>
      <c r="Q4" s="3"/>
      <c r="R4" s="3"/>
      <c r="S4" s="3"/>
      <c r="T4" s="3"/>
      <c r="U4" s="3"/>
      <c r="V4" s="3"/>
      <c r="W4" s="3"/>
    </row>
    <row r="5" spans="2:23" ht="16.5" x14ac:dyDescent="0.3">
      <c r="B5" s="117"/>
      <c r="C5" s="144">
        <v>1</v>
      </c>
      <c r="D5" s="45"/>
      <c r="E5" s="118">
        <v>0</v>
      </c>
      <c r="F5" s="119">
        <v>0</v>
      </c>
      <c r="G5" s="120">
        <f>$F$5/$C$5</f>
        <v>0</v>
      </c>
      <c r="H5" s="120">
        <f>$F$5/$C$5</f>
        <v>0</v>
      </c>
      <c r="I5" s="120">
        <f>$F$5/$C$5</f>
        <v>0</v>
      </c>
      <c r="J5" s="3"/>
      <c r="O5" s="3"/>
      <c r="P5" s="3"/>
      <c r="Q5" s="3"/>
      <c r="R5" s="3"/>
      <c r="S5" s="3"/>
      <c r="T5" s="3"/>
      <c r="U5" s="3"/>
      <c r="V5" s="3"/>
      <c r="W5" s="3"/>
    </row>
    <row r="6" spans="2:23" ht="16.5" x14ac:dyDescent="0.3">
      <c r="B6" s="47" t="s">
        <v>44</v>
      </c>
      <c r="C6" s="48"/>
      <c r="D6" s="48"/>
      <c r="E6" s="49">
        <f>SUM(E3:E5)</f>
        <v>0</v>
      </c>
      <c r="F6" s="49">
        <f>SUM(F3:F5)</f>
        <v>0</v>
      </c>
      <c r="G6" s="49">
        <f>SUM(G3:G5)</f>
        <v>0</v>
      </c>
      <c r="H6" s="49">
        <f>SUM(H3:H5)</f>
        <v>0</v>
      </c>
      <c r="I6" s="49">
        <f>SUM(I3:I5)</f>
        <v>0</v>
      </c>
      <c r="J6" s="3"/>
      <c r="O6" s="3"/>
      <c r="P6" s="3"/>
      <c r="Q6" s="3"/>
      <c r="R6" s="3"/>
      <c r="S6" s="3"/>
      <c r="T6" s="3"/>
      <c r="U6" s="3"/>
      <c r="V6" s="3"/>
      <c r="W6" s="3"/>
    </row>
    <row r="7" spans="2:23" ht="16.5" x14ac:dyDescent="0.3">
      <c r="B7" s="3"/>
      <c r="C7" s="3"/>
      <c r="D7" s="3"/>
      <c r="E7" s="3"/>
      <c r="F7" s="3"/>
      <c r="G7" s="3"/>
      <c r="H7" s="3"/>
      <c r="I7" s="3"/>
      <c r="J7" s="3"/>
      <c r="O7" s="3"/>
      <c r="P7" s="3"/>
      <c r="Q7" s="3"/>
      <c r="R7" s="3"/>
      <c r="S7" s="3"/>
      <c r="T7" s="3"/>
      <c r="U7" s="3"/>
      <c r="V7" s="3"/>
      <c r="W7" s="3"/>
    </row>
    <row r="8" spans="2:23" ht="16.5" x14ac:dyDescent="0.3">
      <c r="B8" s="3"/>
      <c r="C8" s="3"/>
      <c r="D8" s="3"/>
      <c r="E8" s="50"/>
      <c r="F8" s="50"/>
      <c r="G8" s="3"/>
      <c r="H8" s="3"/>
      <c r="I8" s="3"/>
      <c r="J8" s="3"/>
      <c r="O8" s="3"/>
      <c r="P8" s="3"/>
      <c r="Q8" s="3"/>
      <c r="R8" s="3"/>
      <c r="S8" s="3"/>
      <c r="T8" s="3"/>
      <c r="U8" s="3"/>
      <c r="V8" s="3"/>
      <c r="W8" s="3"/>
    </row>
    <row r="9" spans="2:23" ht="16.5" x14ac:dyDescent="0.3">
      <c r="B9" s="3"/>
      <c r="C9" s="3"/>
      <c r="D9" s="3"/>
      <c r="E9" s="3"/>
      <c r="F9" s="3"/>
      <c r="G9" s="3"/>
      <c r="H9" s="3"/>
      <c r="I9" s="3"/>
      <c r="J9" s="3"/>
      <c r="O9" s="3"/>
      <c r="P9" s="3"/>
      <c r="Q9" s="3"/>
      <c r="R9" s="3"/>
      <c r="S9" s="3"/>
      <c r="T9" s="3"/>
      <c r="U9" s="3"/>
      <c r="V9" s="3"/>
      <c r="W9" s="3"/>
    </row>
    <row r="10" spans="2:23" ht="16.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ht="16.5" x14ac:dyDescent="0.3">
      <c r="B11" s="3"/>
      <c r="C11" s="3"/>
      <c r="D11" s="3"/>
      <c r="E11" s="3"/>
      <c r="F11" s="3"/>
      <c r="G11" s="3"/>
      <c r="H11" s="3"/>
      <c r="I11" s="3"/>
      <c r="J11" s="3"/>
      <c r="K11" s="1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ht="15" customHeight="1" x14ac:dyDescent="0.3">
      <c r="B12" s="3"/>
      <c r="C12" s="3"/>
      <c r="D12" s="3"/>
      <c r="E12" s="3"/>
      <c r="F12" s="3"/>
      <c r="G12" s="5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ht="15" customHeight="1" x14ac:dyDescent="0.3">
      <c r="B13" s="3"/>
      <c r="C13" s="3"/>
      <c r="D13" s="3"/>
      <c r="E13" s="3"/>
      <c r="F13" s="3"/>
      <c r="G13" s="5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ht="15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ht="1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1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ht="1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ht="1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5.75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5.75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5.75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5.75" customHeigh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15.75" customHeigh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ht="15.7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ht="15.75" customHeight="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ht="15.75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ht="15.75" customHeight="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ht="15.75" customHeight="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ht="15.7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ht="15.75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ht="15.75" customHeight="1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15.75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ht="15.75" customHeight="1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ht="15.7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ht="15.75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ht="15.75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ht="15.75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ht="15.75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ht="15.75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ht="15.75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ht="15.75" customHeight="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ht="15.75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ht="15.75" customHeight="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ht="15.75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ht="15.75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ht="15.75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ht="15.75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ht="15.75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ht="15.7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ht="15.7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ht="15.75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ht="15.75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ht="15.75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ht="15.7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ht="15.7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ht="15.7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ht="15.7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ht="15.7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ht="15.7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ht="15.7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ht="15.75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ht="15.75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ht="15.75" customHeigh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ht="15.75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ht="15.75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ht="15.75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ht="15.75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ht="15.75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ht="15.75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ht="15.75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ht="15.75" customHeight="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ht="15.75" customHeigh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ht="15.75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ht="15.75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ht="15.75" customHeight="1" x14ac:dyDescent="0.3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ht="15.75" customHeight="1" x14ac:dyDescent="0.3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ht="15.75" customHeight="1" x14ac:dyDescent="0.3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ht="15.75" customHeight="1" x14ac:dyDescent="0.3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ht="15.75" customHeight="1" x14ac:dyDescent="0.3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95"/>
  <sheetViews>
    <sheetView tabSelected="1" workbookViewId="0">
      <selection activeCell="D24" sqref="D24"/>
    </sheetView>
  </sheetViews>
  <sheetFormatPr baseColWidth="10" defaultColWidth="14.42578125" defaultRowHeight="15" customHeight="1" x14ac:dyDescent="0.25"/>
  <cols>
    <col min="1" max="1" width="10.7109375" customWidth="1"/>
    <col min="2" max="2" width="45.5703125" customWidth="1"/>
    <col min="3" max="3" width="28.5703125" customWidth="1"/>
    <col min="4" max="4" width="23.5703125" customWidth="1"/>
    <col min="5" max="5" width="20.42578125" customWidth="1"/>
    <col min="6" max="6" width="20.5703125" customWidth="1"/>
    <col min="7" max="7" width="12.7109375" customWidth="1"/>
    <col min="8" max="8" width="16.42578125" customWidth="1"/>
    <col min="9" max="9" width="12.140625" customWidth="1"/>
    <col min="10" max="26" width="10.7109375" customWidth="1"/>
  </cols>
  <sheetData>
    <row r="1" spans="2:9" ht="14.25" customHeight="1" x14ac:dyDescent="0.25"/>
    <row r="2" spans="2:9" ht="14.25" customHeight="1" x14ac:dyDescent="0.3">
      <c r="B2" s="3"/>
      <c r="G2" s="3"/>
      <c r="H2" s="3"/>
      <c r="I2" s="3"/>
    </row>
    <row r="3" spans="2:9" ht="14.25" customHeight="1" x14ac:dyDescent="0.3">
      <c r="B3" s="52"/>
      <c r="C3" s="53" t="s">
        <v>45</v>
      </c>
      <c r="D3" s="53" t="s">
        <v>41</v>
      </c>
      <c r="E3" s="53" t="s">
        <v>42</v>
      </c>
      <c r="F3" s="54" t="s">
        <v>43</v>
      </c>
      <c r="G3" s="3"/>
      <c r="H3" s="3"/>
      <c r="I3" s="3"/>
    </row>
    <row r="4" spans="2:9" ht="14.25" customHeight="1" x14ac:dyDescent="0.3">
      <c r="B4" s="55" t="s">
        <v>46</v>
      </c>
      <c r="C4" s="3">
        <v>0</v>
      </c>
      <c r="D4" s="56">
        <f>Ingresos!C6</f>
        <v>702960</v>
      </c>
      <c r="E4" s="56">
        <f>Ingresos!D6</f>
        <v>2460360</v>
      </c>
      <c r="F4" s="57">
        <f>Ingresos!E6</f>
        <v>3602670.0000000005</v>
      </c>
      <c r="G4" s="3"/>
      <c r="H4" s="58" t="s">
        <v>47</v>
      </c>
      <c r="I4" s="59">
        <v>0.25</v>
      </c>
    </row>
    <row r="5" spans="2:9" ht="14.25" customHeight="1" x14ac:dyDescent="0.3">
      <c r="B5" s="60" t="s">
        <v>48</v>
      </c>
      <c r="C5" s="3"/>
      <c r="D5" s="61">
        <f>Costos!G9</f>
        <v>1700000</v>
      </c>
      <c r="E5" s="61">
        <f>Costos!H9</f>
        <v>1751000</v>
      </c>
      <c r="F5" s="62">
        <f>Costos!I9</f>
        <v>1803530</v>
      </c>
      <c r="G5" s="3"/>
      <c r="H5" s="3"/>
      <c r="I5" s="3"/>
    </row>
    <row r="6" spans="2:9" ht="14.25" customHeight="1" x14ac:dyDescent="0.3">
      <c r="B6" s="63" t="s">
        <v>49</v>
      </c>
      <c r="C6" s="64"/>
      <c r="D6" s="121">
        <f t="shared" ref="D6:F6" si="0">D4-D5</f>
        <v>-997040</v>
      </c>
      <c r="E6" s="65">
        <f t="shared" si="0"/>
        <v>709360</v>
      </c>
      <c r="F6" s="66">
        <f t="shared" si="0"/>
        <v>1799140.0000000005</v>
      </c>
      <c r="G6" s="3"/>
      <c r="H6" s="3"/>
      <c r="I6" s="3"/>
    </row>
    <row r="7" spans="2:9" ht="14.25" customHeight="1" x14ac:dyDescent="0.3">
      <c r="B7" s="67" t="s">
        <v>50</v>
      </c>
      <c r="C7" s="3"/>
      <c r="D7" s="68">
        <f>Drepeciación!G6</f>
        <v>0</v>
      </c>
      <c r="E7" s="68">
        <f>Drepeciación!H6</f>
        <v>0</v>
      </c>
      <c r="F7" s="68">
        <f>Drepeciación!I6</f>
        <v>0</v>
      </c>
      <c r="G7" s="3"/>
      <c r="H7" s="3"/>
      <c r="I7" s="3"/>
    </row>
    <row r="8" spans="2:9" ht="14.25" customHeight="1" x14ac:dyDescent="0.3">
      <c r="B8" s="67" t="s">
        <v>51</v>
      </c>
      <c r="C8" s="3"/>
      <c r="D8" s="122">
        <f t="shared" ref="D8:F8" si="1">D6-D7</f>
        <v>-997040</v>
      </c>
      <c r="E8" s="68">
        <f t="shared" si="1"/>
        <v>709360</v>
      </c>
      <c r="F8" s="69">
        <f t="shared" si="1"/>
        <v>1799140.0000000005</v>
      </c>
      <c r="G8" s="3"/>
      <c r="H8" s="3"/>
      <c r="I8" s="3"/>
    </row>
    <row r="9" spans="2:9" ht="14.25" customHeight="1" x14ac:dyDescent="0.3">
      <c r="B9" s="67" t="s">
        <v>52</v>
      </c>
      <c r="C9" s="3"/>
      <c r="D9" s="68"/>
      <c r="E9" s="68">
        <f t="shared" ref="E9:F9" si="2">E8*$I$4</f>
        <v>177340</v>
      </c>
      <c r="F9" s="68">
        <f t="shared" si="2"/>
        <v>449785.00000000012</v>
      </c>
      <c r="G9" s="3"/>
      <c r="H9" s="3"/>
      <c r="I9" s="3"/>
    </row>
    <row r="10" spans="2:9" ht="14.25" customHeight="1" x14ac:dyDescent="0.3">
      <c r="B10" s="67" t="s">
        <v>53</v>
      </c>
      <c r="C10" s="3"/>
      <c r="D10" s="122">
        <f t="shared" ref="D10:F10" si="3">D8-D9</f>
        <v>-997040</v>
      </c>
      <c r="E10" s="68">
        <f t="shared" si="3"/>
        <v>532020</v>
      </c>
      <c r="F10" s="69">
        <f t="shared" si="3"/>
        <v>1349355.0000000005</v>
      </c>
      <c r="G10" s="3"/>
      <c r="H10" s="3"/>
      <c r="I10" s="3"/>
    </row>
    <row r="11" spans="2:9" ht="14.25" customHeight="1" x14ac:dyDescent="0.3">
      <c r="B11" s="67" t="s">
        <v>54</v>
      </c>
      <c r="C11" s="3"/>
      <c r="D11" s="68">
        <f>Drepeciación!G6</f>
        <v>0</v>
      </c>
      <c r="E11" s="68">
        <f>Drepeciación!H6</f>
        <v>0</v>
      </c>
      <c r="F11" s="68">
        <f>Drepeciación!I6</f>
        <v>0</v>
      </c>
      <c r="G11" s="3"/>
      <c r="H11" s="3"/>
      <c r="I11" s="3"/>
    </row>
    <row r="12" spans="2:9" ht="14.25" customHeight="1" x14ac:dyDescent="0.3">
      <c r="B12" s="63" t="s">
        <v>55</v>
      </c>
      <c r="C12" s="64"/>
      <c r="D12" s="121">
        <f t="shared" ref="D12:F12" si="4">D10+D11</f>
        <v>-997040</v>
      </c>
      <c r="E12" s="65">
        <f t="shared" si="4"/>
        <v>532020</v>
      </c>
      <c r="F12" s="66">
        <f t="shared" si="4"/>
        <v>1349355.0000000005</v>
      </c>
      <c r="G12" s="3"/>
      <c r="H12" s="3"/>
      <c r="I12" s="3"/>
    </row>
    <row r="13" spans="2:9" ht="14.25" customHeight="1" x14ac:dyDescent="0.3">
      <c r="B13" s="70" t="s">
        <v>56</v>
      </c>
      <c r="C13" s="71">
        <f>Inversiones!H7</f>
        <v>374999</v>
      </c>
      <c r="D13" s="68"/>
      <c r="E13" s="68"/>
      <c r="F13" s="69"/>
      <c r="G13" s="3"/>
      <c r="H13" s="3"/>
      <c r="I13" s="3"/>
    </row>
    <row r="14" spans="2:9" ht="14.25" customHeight="1" x14ac:dyDescent="0.3">
      <c r="B14" s="67"/>
      <c r="C14" s="68"/>
      <c r="D14" s="3"/>
      <c r="E14" s="3"/>
      <c r="F14" s="69"/>
      <c r="G14" s="3"/>
      <c r="H14" s="3"/>
      <c r="I14" s="3"/>
    </row>
    <row r="15" spans="2:9" ht="14.25" customHeight="1" x14ac:dyDescent="0.3">
      <c r="B15" s="72" t="s">
        <v>57</v>
      </c>
      <c r="C15" s="73">
        <f>C13*-1</f>
        <v>-374999</v>
      </c>
      <c r="D15" s="123">
        <f>D12+D14</f>
        <v>-997040</v>
      </c>
      <c r="E15" s="73">
        <f t="shared" ref="E15:F15" si="5">E12+E14</f>
        <v>532020</v>
      </c>
      <c r="F15" s="74">
        <f t="shared" si="5"/>
        <v>1349355.0000000005</v>
      </c>
      <c r="G15" s="3"/>
      <c r="H15" s="3"/>
      <c r="I15" s="3"/>
    </row>
    <row r="16" spans="2:9" ht="14.25" customHeight="1" x14ac:dyDescent="0.3">
      <c r="B16" s="3"/>
      <c r="C16" s="3"/>
      <c r="D16" s="3"/>
      <c r="E16" s="3"/>
      <c r="F16" s="3"/>
      <c r="G16" s="3"/>
      <c r="H16" s="3"/>
      <c r="I16" s="3"/>
    </row>
    <row r="17" spans="2:11" ht="14.25" customHeight="1" x14ac:dyDescent="0.3">
      <c r="B17" s="75" t="s">
        <v>58</v>
      </c>
      <c r="C17" s="76">
        <v>0.12</v>
      </c>
      <c r="D17" s="3"/>
      <c r="E17" s="3"/>
      <c r="F17" s="3"/>
      <c r="G17" s="3"/>
      <c r="J17" s="3"/>
      <c r="K17" s="3"/>
    </row>
    <row r="18" spans="2:11" ht="14.25" customHeight="1" x14ac:dyDescent="0.3">
      <c r="B18" s="3"/>
      <c r="C18" s="3"/>
      <c r="D18" s="3"/>
      <c r="F18" s="3"/>
      <c r="G18" s="3"/>
    </row>
    <row r="19" spans="2:11" ht="14.25" customHeight="1" x14ac:dyDescent="0.3">
      <c r="B19" s="124" t="s">
        <v>59</v>
      </c>
      <c r="C19" s="125">
        <f>NPV(C17,D15:F15)-C13</f>
        <v>119354.03730867343</v>
      </c>
      <c r="D19" s="3"/>
      <c r="F19" s="3"/>
      <c r="G19" s="3"/>
    </row>
    <row r="20" spans="2:11" ht="14.25" customHeight="1" x14ac:dyDescent="0.3">
      <c r="B20" s="126" t="s">
        <v>60</v>
      </c>
      <c r="C20" s="127">
        <f>IRR(C15:F15)</f>
        <v>0.17190319394744757</v>
      </c>
      <c r="D20" s="3"/>
      <c r="F20" s="3"/>
      <c r="G20" s="3"/>
    </row>
    <row r="21" spans="2:11" ht="14.25" customHeight="1" x14ac:dyDescent="0.25"/>
    <row r="22" spans="2:11" ht="14.25" customHeight="1" x14ac:dyDescent="0.25"/>
    <row r="23" spans="2:11" ht="14.25" customHeight="1" x14ac:dyDescent="0.25"/>
    <row r="24" spans="2:11" ht="14.25" customHeight="1" x14ac:dyDescent="0.25"/>
    <row r="25" spans="2:11" ht="14.25" customHeight="1" x14ac:dyDescent="0.25"/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24" customHeight="1" x14ac:dyDescent="0.25"/>
    <row r="32" spans="2:11" ht="14.25" customHeight="1" x14ac:dyDescent="0.25"/>
    <row r="33" spans="2:11" ht="14.25" customHeight="1" x14ac:dyDescent="0.25"/>
    <row r="34" spans="2:11" ht="14.25" customHeight="1" x14ac:dyDescent="0.25"/>
    <row r="35" spans="2:11" ht="14.25" customHeight="1" x14ac:dyDescent="0.25"/>
    <row r="36" spans="2:11" ht="14.25" customHeight="1" x14ac:dyDescent="0.25"/>
    <row r="37" spans="2:11" ht="14.25" customHeight="1" x14ac:dyDescent="0.25"/>
    <row r="38" spans="2:11" ht="14.25" customHeight="1" x14ac:dyDescent="0.25"/>
    <row r="39" spans="2:11" ht="14.25" customHeight="1" x14ac:dyDescent="0.25"/>
    <row r="40" spans="2:11" ht="14.25" customHeight="1" x14ac:dyDescent="0.25"/>
    <row r="41" spans="2:11" ht="14.25" customHeight="1" x14ac:dyDescent="0.25"/>
    <row r="42" spans="2:11" ht="14.25" customHeight="1" x14ac:dyDescent="0.25"/>
    <row r="43" spans="2:11" ht="14.25" customHeight="1" x14ac:dyDescent="0.25"/>
    <row r="44" spans="2:11" ht="14.25" customHeight="1" x14ac:dyDescent="0.25"/>
    <row r="45" spans="2:11" ht="14.25" customHeight="1" x14ac:dyDescent="0.25"/>
    <row r="46" spans="2:11" ht="14.25" customHeight="1" x14ac:dyDescent="0.25"/>
    <row r="47" spans="2:11" ht="14.25" customHeight="1" x14ac:dyDescent="0.25"/>
    <row r="48" spans="2:11" ht="14.25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 ht="14.2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 ht="14.2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 ht="14.25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 ht="14.25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 ht="14.25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ht="14.2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ht="14.2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ht="14.2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ht="14.2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ht="14.2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ht="14.2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ht="14.2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ht="14.25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ht="14.25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ht="14.25" customHeigh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ht="14.25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ht="14.25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ht="14.25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ht="14.25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ht="14.25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ht="14.25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ht="14.25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ht="14.25" customHeight="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ht="14.25" customHeigh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ht="14.25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ht="14.25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ht="14.25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ht="14.25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ht="14.25" customHeigh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ht="14.25" customHeight="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ht="14.25" customHeight="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ht="14.25" customHeigh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ht="14.25" customHeigh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ht="14.25" customHeight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ht="14.25" customHeigh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ht="14.25" customHeight="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ht="14.25" customHeight="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ht="14.25" customHeigh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ht="14.25" customHeight="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ht="14.25" customHeight="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ht="14.25" customHeigh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ht="14.25" customHeight="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ht="14.25" customHeight="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ht="14.25" customHeight="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ht="14.25" customHeight="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ht="14.25" customHeight="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ht="14.25" customHeigh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ht="14.25" customHeigh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4.25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ht="14.25" customHeight="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ht="14.25" customHeight="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4.25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4.25" customHeight="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ht="14.25" customHeight="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ht="14.25" customHeight="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4.2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4.25" customHeight="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4.25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4.25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ht="14.25" customHeight="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4.25" customHeight="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ht="14.25" customHeight="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4.2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4.25" customHeight="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ht="14.25" customHeight="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ht="14.25" customHeight="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ht="14.25" customHeight="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ht="14.25" customHeight="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ht="14.25" customHeight="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4.2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4.25" customHeight="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ht="14.25" customHeight="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4.25" customHeight="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ht="14.25" customHeight="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4.25" customHeight="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ht="14.25" customHeight="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ht="14.25" customHeight="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ht="14.25" customHeight="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ht="14.25" customHeight="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D701D-6C4C-4553-9BA6-06DCAD239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Ingresos</vt:lpstr>
      <vt:lpstr>Inversiones</vt:lpstr>
      <vt:lpstr>Costos</vt:lpstr>
      <vt:lpstr>Drepeciación</vt:lpstr>
      <vt:lpstr>Caja Flujo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rosas</dc:creator>
  <cp:lastModifiedBy>jordan rosas mella</cp:lastModifiedBy>
  <dcterms:created xsi:type="dcterms:W3CDTF">2023-04-13T19:20:47Z</dcterms:created>
  <dcterms:modified xsi:type="dcterms:W3CDTF">2024-10-27T23:13:04Z</dcterms:modified>
</cp:coreProperties>
</file>