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drawings/drawing7.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Roland\Documents\NEWAGE_diss\xcel_data\"/>
    </mc:Choice>
  </mc:AlternateContent>
  <bookViews>
    <workbookView xWindow="7500" yWindow="30" windowWidth="9630" windowHeight="11760" firstSheet="6" activeTab="7"/>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TFP_corona" sheetId="25" r:id="rId9"/>
    <sheet name="TFP_corona_original" sheetId="24" r:id="rId10"/>
    <sheet name="TFP_newage (2)" sheetId="23" r:id="rId11"/>
    <sheet name="Productivity_ob" sheetId="11" r:id="rId12"/>
    <sheet name="Productivity" sheetId="2" r:id="rId13"/>
    <sheet name="Factors" sheetId="3" r:id="rId14"/>
    <sheet name="Tabelle2" sheetId="21" r:id="rId15"/>
  </sheets>
  <externalReferences>
    <externalReference r:id="rId16"/>
  </externalReferences>
  <definedNames>
    <definedName name="_xlnm._FilterDatabase" localSheetId="12" hidden="1">Productivity!$A$1:$BX$1</definedName>
    <definedName name="_xlnm._FilterDatabase" localSheetId="11" hidden="1">Productivity_ob!$A$1:$BX$1</definedName>
    <definedName name="Datenschnitt_country_2">#N/A</definedName>
    <definedName name="Datenschnitt_Country2">#N/A</definedName>
    <definedName name="Datenschnitt_year">#N/A</definedName>
    <definedName name="Datenschnitt_Year1">#N/A</definedName>
  </definedNames>
  <calcPr calcId="152511"/>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Lst>
</workbook>
</file>

<file path=xl/calcChain.xml><?xml version="1.0" encoding="utf-8"?>
<calcChain xmlns="http://schemas.openxmlformats.org/spreadsheetml/2006/main">
  <c r="G42" i="25" l="1"/>
  <c r="F42" i="25"/>
  <c r="V34" i="25" a="1"/>
  <c r="AG41" i="25" s="1"/>
  <c r="M41" i="25" s="1"/>
  <c r="M42" i="25" s="1"/>
  <c r="S33" i="25"/>
  <c r="R33" i="25"/>
  <c r="Q33" i="25"/>
  <c r="P33" i="25"/>
  <c r="N33" i="25"/>
  <c r="M33" i="25"/>
  <c r="L33" i="25"/>
  <c r="K33" i="25"/>
  <c r="J33" i="25"/>
  <c r="I33" i="25"/>
  <c r="H33" i="25"/>
  <c r="G33" i="25"/>
  <c r="F33" i="25"/>
  <c r="E33" i="25"/>
  <c r="D33" i="25"/>
  <c r="C33" i="25"/>
  <c r="B33" i="25"/>
  <c r="R27" i="25"/>
  <c r="Q27" i="25"/>
  <c r="P27" i="25"/>
  <c r="O27" i="25"/>
  <c r="N27" i="25"/>
  <c r="M27" i="25"/>
  <c r="L27" i="25"/>
  <c r="K27" i="25"/>
  <c r="J27" i="25"/>
  <c r="I27" i="25"/>
  <c r="H27" i="25"/>
  <c r="G27" i="25"/>
  <c r="F27" i="25"/>
  <c r="E27" i="25"/>
  <c r="D27" i="25"/>
  <c r="C27" i="25"/>
  <c r="B27" i="25"/>
  <c r="A27" i="25"/>
  <c r="R26" i="25"/>
  <c r="Q26" i="25"/>
  <c r="P26" i="25"/>
  <c r="O26" i="25"/>
  <c r="N26" i="25"/>
  <c r="M26" i="25"/>
  <c r="L26" i="25"/>
  <c r="K26" i="25"/>
  <c r="J26" i="25"/>
  <c r="I26" i="25"/>
  <c r="H26" i="25"/>
  <c r="G26" i="25"/>
  <c r="F26" i="25"/>
  <c r="E26" i="25"/>
  <c r="D26" i="25"/>
  <c r="C26" i="25"/>
  <c r="B26" i="25"/>
  <c r="A26" i="25"/>
  <c r="R25" i="25"/>
  <c r="Q25" i="25"/>
  <c r="P25" i="25"/>
  <c r="O25" i="25"/>
  <c r="N25" i="25"/>
  <c r="M25" i="25"/>
  <c r="L25" i="25"/>
  <c r="K25" i="25"/>
  <c r="J25" i="25"/>
  <c r="I25" i="25"/>
  <c r="H25" i="25"/>
  <c r="G25" i="25"/>
  <c r="F25" i="25"/>
  <c r="E25" i="25"/>
  <c r="D25" i="25"/>
  <c r="C25" i="25"/>
  <c r="B25" i="25"/>
  <c r="A25" i="25"/>
  <c r="R24" i="25"/>
  <c r="Q24" i="25"/>
  <c r="P24" i="25"/>
  <c r="O24" i="25"/>
  <c r="N24" i="25"/>
  <c r="M24" i="25"/>
  <c r="L24" i="25"/>
  <c r="K24" i="25"/>
  <c r="J24" i="25"/>
  <c r="I24" i="25"/>
  <c r="H24" i="25"/>
  <c r="G24" i="25"/>
  <c r="F24" i="25"/>
  <c r="E24" i="25"/>
  <c r="D24" i="25"/>
  <c r="C24" i="25"/>
  <c r="B24" i="25"/>
  <c r="A24" i="25"/>
  <c r="R23" i="25"/>
  <c r="Q23" i="25"/>
  <c r="P23" i="25"/>
  <c r="O23" i="25"/>
  <c r="N23" i="25"/>
  <c r="M23" i="25"/>
  <c r="L23" i="25"/>
  <c r="K23" i="25"/>
  <c r="J23" i="25"/>
  <c r="I23" i="25"/>
  <c r="H23" i="25"/>
  <c r="G23" i="25"/>
  <c r="F23" i="25"/>
  <c r="E23" i="25"/>
  <c r="D23" i="25"/>
  <c r="C23" i="25"/>
  <c r="B23" i="25"/>
  <c r="A23" i="25"/>
  <c r="R22" i="25"/>
  <c r="Q22" i="25"/>
  <c r="P22" i="25"/>
  <c r="O22" i="25"/>
  <c r="N22" i="25"/>
  <c r="M22" i="25"/>
  <c r="L22" i="25"/>
  <c r="K22" i="25"/>
  <c r="J22" i="25"/>
  <c r="I22" i="25"/>
  <c r="H22" i="25"/>
  <c r="G22" i="25"/>
  <c r="F22" i="25"/>
  <c r="E22" i="25"/>
  <c r="D22" i="25"/>
  <c r="C22" i="25"/>
  <c r="B22" i="25"/>
  <c r="A22" i="25"/>
  <c r="R21" i="25"/>
  <c r="Q21" i="25"/>
  <c r="P21" i="25"/>
  <c r="O21" i="25"/>
  <c r="N21" i="25"/>
  <c r="M21" i="25"/>
  <c r="L21" i="25"/>
  <c r="K21" i="25"/>
  <c r="J21" i="25"/>
  <c r="I21" i="25"/>
  <c r="H21" i="25"/>
  <c r="G21" i="25"/>
  <c r="F21" i="25"/>
  <c r="E21" i="25"/>
  <c r="D21" i="25"/>
  <c r="C21" i="25"/>
  <c r="B21" i="25"/>
  <c r="A21" i="25"/>
  <c r="R20" i="25"/>
  <c r="Q20" i="25"/>
  <c r="P20" i="25"/>
  <c r="O20" i="25"/>
  <c r="N20" i="25"/>
  <c r="M20" i="25"/>
  <c r="L20" i="25"/>
  <c r="K20" i="25"/>
  <c r="J20" i="25"/>
  <c r="I20" i="25"/>
  <c r="H20" i="25"/>
  <c r="G20" i="25"/>
  <c r="F20" i="25"/>
  <c r="E20" i="25"/>
  <c r="D20" i="25"/>
  <c r="C20" i="25"/>
  <c r="B20" i="25"/>
  <c r="A20" i="25"/>
  <c r="R19" i="25"/>
  <c r="Q19" i="25"/>
  <c r="P19" i="25"/>
  <c r="O19" i="25"/>
  <c r="N19" i="25"/>
  <c r="M19" i="25"/>
  <c r="L19" i="25"/>
  <c r="K19" i="25"/>
  <c r="J19" i="25"/>
  <c r="I19" i="25"/>
  <c r="H19" i="25"/>
  <c r="G19" i="25"/>
  <c r="F19" i="25"/>
  <c r="E19" i="25"/>
  <c r="D19" i="25"/>
  <c r="C19" i="25"/>
  <c r="B19" i="25"/>
  <c r="A19" i="25"/>
  <c r="R18" i="25"/>
  <c r="Q18" i="25"/>
  <c r="P18" i="25"/>
  <c r="O18" i="25"/>
  <c r="N18" i="25"/>
  <c r="M18" i="25"/>
  <c r="L18" i="25"/>
  <c r="K18" i="25"/>
  <c r="J18" i="25"/>
  <c r="I18" i="25"/>
  <c r="H18" i="25"/>
  <c r="G18" i="25"/>
  <c r="F18" i="25"/>
  <c r="E18" i="25"/>
  <c r="D18" i="25"/>
  <c r="C18" i="25"/>
  <c r="B18" i="25"/>
  <c r="A18" i="25"/>
  <c r="R16" i="25"/>
  <c r="Q16" i="25"/>
  <c r="P16" i="25"/>
  <c r="O16" i="25"/>
  <c r="N16" i="25"/>
  <c r="M16" i="25"/>
  <c r="L16" i="25"/>
  <c r="K16" i="25"/>
  <c r="J16" i="25"/>
  <c r="I16" i="25"/>
  <c r="H16" i="25"/>
  <c r="G16" i="25"/>
  <c r="F16" i="25"/>
  <c r="E16" i="25"/>
  <c r="D16" i="25"/>
  <c r="C16" i="25"/>
  <c r="B16" i="25"/>
  <c r="R14" i="25"/>
  <c r="Q14" i="25"/>
  <c r="P14" i="25"/>
  <c r="O14" i="25"/>
  <c r="N14" i="25"/>
  <c r="M14" i="25"/>
  <c r="L14" i="25"/>
  <c r="K14" i="25"/>
  <c r="J14" i="25"/>
  <c r="I14" i="25"/>
  <c r="H14" i="25"/>
  <c r="G14" i="25"/>
  <c r="F14" i="25"/>
  <c r="E14" i="25"/>
  <c r="D14" i="25"/>
  <c r="C14" i="25"/>
  <c r="B14" i="25"/>
  <c r="S13" i="25"/>
  <c r="S12" i="25"/>
  <c r="S11" i="25"/>
  <c r="S10" i="25"/>
  <c r="S9" i="25"/>
  <c r="S8" i="25"/>
  <c r="S7" i="25"/>
  <c r="S6" i="25"/>
  <c r="S5" i="25"/>
  <c r="S4" i="25"/>
  <c r="AE35" i="25" l="1"/>
  <c r="K35" i="25" s="1"/>
  <c r="K45" i="25" s="1"/>
  <c r="AI41" i="25"/>
  <c r="O41" i="25" s="1"/>
  <c r="O42" i="25" s="1"/>
  <c r="AL35" i="25"/>
  <c r="R35" i="25" s="1"/>
  <c r="Y34" i="25"/>
  <c r="E34" i="25" s="1"/>
  <c r="W39" i="25"/>
  <c r="C39" i="25" s="1"/>
  <c r="AE39" i="25"/>
  <c r="K39" i="25" s="1"/>
  <c r="AC36" i="25"/>
  <c r="I36" i="25" s="1"/>
  <c r="V35" i="25"/>
  <c r="B35" i="25" s="1"/>
  <c r="AC40" i="25"/>
  <c r="I40" i="25" s="1"/>
  <c r="W35" i="25"/>
  <c r="C35" i="25" s="1"/>
  <c r="AA37" i="25"/>
  <c r="G37" i="25" s="1"/>
  <c r="AK40" i="25"/>
  <c r="Q40" i="25" s="1"/>
  <c r="Y38" i="25"/>
  <c r="E38" i="25" s="1"/>
  <c r="X34" i="25"/>
  <c r="D34" i="25" s="1"/>
  <c r="AG38" i="25"/>
  <c r="M38" i="25" s="1"/>
  <c r="AM35" i="25"/>
  <c r="S35" i="25" s="1"/>
  <c r="AF34" i="25"/>
  <c r="L34" i="25" s="1"/>
  <c r="AB36" i="25"/>
  <c r="H36" i="25" s="1"/>
  <c r="AG34" i="25"/>
  <c r="M34" i="25" s="1"/>
  <c r="AM39" i="25"/>
  <c r="S39" i="25" s="1"/>
  <c r="AK36" i="25"/>
  <c r="Q36" i="25" s="1"/>
  <c r="AD35" i="25"/>
  <c r="J35" i="25" s="1"/>
  <c r="AI37" i="25"/>
  <c r="O37" i="25" s="1"/>
  <c r="AA41" i="25"/>
  <c r="G41" i="25" s="1"/>
  <c r="AJ36" i="25"/>
  <c r="P36" i="25" s="1"/>
  <c r="Z37" i="25"/>
  <c r="F37" i="25" s="1"/>
  <c r="AH37" i="25"/>
  <c r="N37" i="25" s="1"/>
  <c r="X38" i="25"/>
  <c r="D38" i="25" s="1"/>
  <c r="AF38" i="25"/>
  <c r="L38" i="25" s="1"/>
  <c r="V39" i="25"/>
  <c r="B39" i="25" s="1"/>
  <c r="AD39" i="25"/>
  <c r="J39" i="25" s="1"/>
  <c r="AL39" i="25"/>
  <c r="R39" i="25" s="1"/>
  <c r="AB40" i="25"/>
  <c r="H40" i="25" s="1"/>
  <c r="AJ40" i="25"/>
  <c r="P40" i="25" s="1"/>
  <c r="Z41" i="25"/>
  <c r="F41" i="25" s="1"/>
  <c r="AH41" i="25"/>
  <c r="N41" i="25" s="1"/>
  <c r="N42" i="25" s="1"/>
  <c r="Z34" i="25"/>
  <c r="F34" i="25" s="1"/>
  <c r="AH34" i="25"/>
  <c r="N34" i="25" s="1"/>
  <c r="X35" i="25"/>
  <c r="D35" i="25" s="1"/>
  <c r="AF35" i="25"/>
  <c r="L35" i="25" s="1"/>
  <c r="V36" i="25"/>
  <c r="B36" i="25" s="1"/>
  <c r="AD36" i="25"/>
  <c r="J36" i="25" s="1"/>
  <c r="AL36" i="25"/>
  <c r="R36" i="25" s="1"/>
  <c r="AB37" i="25"/>
  <c r="H37" i="25" s="1"/>
  <c r="AJ37" i="25"/>
  <c r="P37" i="25" s="1"/>
  <c r="Z38" i="25"/>
  <c r="F38" i="25" s="1"/>
  <c r="AH38" i="25"/>
  <c r="N38" i="25" s="1"/>
  <c r="X39" i="25"/>
  <c r="D39" i="25" s="1"/>
  <c r="AF39" i="25"/>
  <c r="L39" i="25" s="1"/>
  <c r="V40" i="25"/>
  <c r="B40" i="25" s="1"/>
  <c r="AD40" i="25"/>
  <c r="J40" i="25" s="1"/>
  <c r="AL40" i="25"/>
  <c r="R40" i="25" s="1"/>
  <c r="AB41" i="25"/>
  <c r="H41" i="25" s="1"/>
  <c r="H42" i="25" s="1"/>
  <c r="AJ41" i="25"/>
  <c r="P41" i="25" s="1"/>
  <c r="P42" i="25" s="1"/>
  <c r="AA34" i="25"/>
  <c r="G34" i="25" s="1"/>
  <c r="AI34" i="25"/>
  <c r="O34" i="25" s="1"/>
  <c r="Y35" i="25"/>
  <c r="E35" i="25" s="1"/>
  <c r="AG35" i="25"/>
  <c r="M35" i="25" s="1"/>
  <c r="W36" i="25"/>
  <c r="C36" i="25" s="1"/>
  <c r="AE36" i="25"/>
  <c r="K36" i="25" s="1"/>
  <c r="AM36" i="25"/>
  <c r="S36" i="25" s="1"/>
  <c r="AC37" i="25"/>
  <c r="I37" i="25" s="1"/>
  <c r="AK37" i="25"/>
  <c r="Q37" i="25" s="1"/>
  <c r="AA38" i="25"/>
  <c r="G38" i="25" s="1"/>
  <c r="AI38" i="25"/>
  <c r="O38" i="25" s="1"/>
  <c r="Y39" i="25"/>
  <c r="E39" i="25" s="1"/>
  <c r="AG39" i="25"/>
  <c r="M39" i="25" s="1"/>
  <c r="W40" i="25"/>
  <c r="C40" i="25" s="1"/>
  <c r="AE40" i="25"/>
  <c r="K40" i="25" s="1"/>
  <c r="AM40" i="25"/>
  <c r="S40" i="25" s="1"/>
  <c r="AC41" i="25"/>
  <c r="I41" i="25" s="1"/>
  <c r="I42" i="25" s="1"/>
  <c r="AK41" i="25"/>
  <c r="Q41" i="25" s="1"/>
  <c r="Q42" i="25" s="1"/>
  <c r="AB34" i="25"/>
  <c r="H34" i="25" s="1"/>
  <c r="AJ34" i="25"/>
  <c r="P34" i="25" s="1"/>
  <c r="Z35" i="25"/>
  <c r="F35" i="25" s="1"/>
  <c r="AH35" i="25"/>
  <c r="N35" i="25" s="1"/>
  <c r="X36" i="25"/>
  <c r="D36" i="25" s="1"/>
  <c r="AF36" i="25"/>
  <c r="L36" i="25" s="1"/>
  <c r="V37" i="25"/>
  <c r="B37" i="25" s="1"/>
  <c r="AD37" i="25"/>
  <c r="J37" i="25" s="1"/>
  <c r="AL37" i="25"/>
  <c r="R37" i="25" s="1"/>
  <c r="AB38" i="25"/>
  <c r="H38" i="25" s="1"/>
  <c r="AJ38" i="25"/>
  <c r="P38" i="25" s="1"/>
  <c r="Z39" i="25"/>
  <c r="F39" i="25" s="1"/>
  <c r="AH39" i="25"/>
  <c r="N39" i="25" s="1"/>
  <c r="X40" i="25"/>
  <c r="D40" i="25" s="1"/>
  <c r="AF40" i="25"/>
  <c r="L40" i="25" s="1"/>
  <c r="V41" i="25"/>
  <c r="B41" i="25" s="1"/>
  <c r="B42" i="25" s="1"/>
  <c r="AD41" i="25"/>
  <c r="J41" i="25" s="1"/>
  <c r="J42" i="25" s="1"/>
  <c r="AL41" i="25"/>
  <c r="R41" i="25" s="1"/>
  <c r="R42" i="25" s="1"/>
  <c r="AC34" i="25"/>
  <c r="I34" i="25" s="1"/>
  <c r="AK34" i="25"/>
  <c r="Q34" i="25" s="1"/>
  <c r="AA35" i="25"/>
  <c r="G35" i="25" s="1"/>
  <c r="AI35" i="25"/>
  <c r="O35" i="25" s="1"/>
  <c r="Y36" i="25"/>
  <c r="E36" i="25" s="1"/>
  <c r="AG36" i="25"/>
  <c r="M36" i="25" s="1"/>
  <c r="W37" i="25"/>
  <c r="C37" i="25" s="1"/>
  <c r="AE37" i="25"/>
  <c r="K37" i="25" s="1"/>
  <c r="AM37" i="25"/>
  <c r="S37" i="25" s="1"/>
  <c r="AC38" i="25"/>
  <c r="I38" i="25" s="1"/>
  <c r="AK38" i="25"/>
  <c r="Q38" i="25" s="1"/>
  <c r="AA39" i="25"/>
  <c r="G39" i="25" s="1"/>
  <c r="AI39" i="25"/>
  <c r="O39" i="25" s="1"/>
  <c r="Y40" i="25"/>
  <c r="E40" i="25" s="1"/>
  <c r="AG40" i="25"/>
  <c r="M40" i="25" s="1"/>
  <c r="W41" i="25"/>
  <c r="C41" i="25" s="1"/>
  <c r="D42" i="25" s="1"/>
  <c r="AE41" i="25"/>
  <c r="K41" i="25" s="1"/>
  <c r="AM41" i="25"/>
  <c r="S41" i="25" s="1"/>
  <c r="S42" i="25" s="1"/>
  <c r="V34" i="25"/>
  <c r="B34" i="25" s="1"/>
  <c r="AD34" i="25"/>
  <c r="J34" i="25" s="1"/>
  <c r="AL34" i="25"/>
  <c r="R34" i="25" s="1"/>
  <c r="AB35" i="25"/>
  <c r="H35" i="25" s="1"/>
  <c r="AJ35" i="25"/>
  <c r="P35" i="25" s="1"/>
  <c r="Z36" i="25"/>
  <c r="F36" i="25" s="1"/>
  <c r="AH36" i="25"/>
  <c r="N36" i="25" s="1"/>
  <c r="X37" i="25"/>
  <c r="D37" i="25" s="1"/>
  <c r="AF37" i="25"/>
  <c r="L37" i="25" s="1"/>
  <c r="V38" i="25"/>
  <c r="B38" i="25" s="1"/>
  <c r="AD38" i="25"/>
  <c r="J38" i="25" s="1"/>
  <c r="AL38" i="25"/>
  <c r="R38" i="25" s="1"/>
  <c r="AB39" i="25"/>
  <c r="H39" i="25" s="1"/>
  <c r="AJ39" i="25"/>
  <c r="P39" i="25" s="1"/>
  <c r="Z40" i="25"/>
  <c r="F40" i="25" s="1"/>
  <c r="AH40" i="25"/>
  <c r="N40" i="25" s="1"/>
  <c r="X41" i="25"/>
  <c r="D41" i="25" s="1"/>
  <c r="C42" i="25" s="1"/>
  <c r="AF41" i="25"/>
  <c r="L41" i="25" s="1"/>
  <c r="L42" i="25" s="1"/>
  <c r="W34" i="25"/>
  <c r="C34" i="25" s="1"/>
  <c r="AE34" i="25"/>
  <c r="K34" i="25" s="1"/>
  <c r="AM34" i="25"/>
  <c r="S34" i="25" s="1"/>
  <c r="AC35" i="25"/>
  <c r="I35" i="25" s="1"/>
  <c r="AK35" i="25"/>
  <c r="Q35" i="25" s="1"/>
  <c r="AA36" i="25"/>
  <c r="G36" i="25" s="1"/>
  <c r="AI36" i="25"/>
  <c r="O36" i="25" s="1"/>
  <c r="Y37" i="25"/>
  <c r="E37" i="25" s="1"/>
  <c r="AG37" i="25"/>
  <c r="M37" i="25" s="1"/>
  <c r="W38" i="25"/>
  <c r="C38" i="25" s="1"/>
  <c r="AE38" i="25"/>
  <c r="K38" i="25" s="1"/>
  <c r="AM38" i="25"/>
  <c r="S38" i="25" s="1"/>
  <c r="AC39" i="25"/>
  <c r="I39" i="25" s="1"/>
  <c r="AK39" i="25"/>
  <c r="Q39" i="25" s="1"/>
  <c r="AA40" i="25"/>
  <c r="G40" i="25" s="1"/>
  <c r="AI40" i="25"/>
  <c r="O40" i="25" s="1"/>
  <c r="Y41" i="25"/>
  <c r="E41" i="25" s="1"/>
  <c r="E42" i="25" s="1"/>
  <c r="K46" i="25" l="1"/>
  <c r="K42" i="25"/>
  <c r="A6" i="24" l="1" a="1"/>
  <c r="A6" i="24" s="1"/>
  <c r="A2" i="24" s="1"/>
  <c r="P6" i="24" l="1"/>
  <c r="P2" i="24" s="1"/>
  <c r="H6" i="24"/>
  <c r="H2" i="24" s="1"/>
  <c r="O6" i="24"/>
  <c r="O2" i="24" s="1"/>
  <c r="G6" i="24"/>
  <c r="G2" i="24" s="1"/>
  <c r="N6" i="24"/>
  <c r="N2" i="24" s="1"/>
  <c r="F6" i="24"/>
  <c r="F2" i="24" s="1"/>
  <c r="M6" i="24"/>
  <c r="M2" i="24" s="1"/>
  <c r="E6" i="24"/>
  <c r="E2" i="24" s="1"/>
  <c r="L6" i="24"/>
  <c r="L2" i="24" s="1"/>
  <c r="D6" i="24"/>
  <c r="D2" i="24" s="1"/>
  <c r="K6" i="24"/>
  <c r="K2" i="24" s="1"/>
  <c r="C6" i="24"/>
  <c r="C2" i="24" s="1"/>
  <c r="R6" i="24"/>
  <c r="R2" i="24" s="1"/>
  <c r="J6" i="24"/>
  <c r="J2" i="24" s="1"/>
  <c r="B6" i="24"/>
  <c r="B2" i="24" s="1"/>
  <c r="Q6" i="24"/>
  <c r="Q2" i="24" s="1"/>
  <c r="I6" i="24"/>
  <c r="I2" i="24" s="1"/>
  <c r="V93" i="22" a="1"/>
  <c r="W93" i="22" s="1"/>
  <c r="L93" i="22" s="1"/>
  <c r="V34" i="20" a="1"/>
  <c r="W100" i="22" l="1"/>
  <c r="L100" i="22" s="1"/>
  <c r="Y98" i="22"/>
  <c r="N98" i="22" s="1"/>
  <c r="AA96" i="22"/>
  <c r="P96" i="22" s="1"/>
  <c r="AC94" i="22"/>
  <c r="R94" i="22" s="1"/>
  <c r="V93" i="22"/>
  <c r="K93" i="22" s="1"/>
  <c r="V100" i="22"/>
  <c r="K100" i="22" s="1"/>
  <c r="X98" i="22"/>
  <c r="M98" i="22" s="1"/>
  <c r="Z96" i="22"/>
  <c r="O96" i="22" s="1"/>
  <c r="AB94" i="22"/>
  <c r="Q94" i="22" s="1"/>
  <c r="AC100" i="22"/>
  <c r="R100" i="22" s="1"/>
  <c r="V99" i="22"/>
  <c r="K99" i="22" s="1"/>
  <c r="X97" i="22"/>
  <c r="M97" i="22" s="1"/>
  <c r="Z95" i="22"/>
  <c r="O95" i="22" s="1"/>
  <c r="AA94" i="22"/>
  <c r="P94" i="22" s="1"/>
  <c r="AB100" i="22"/>
  <c r="Q100" i="22" s="1"/>
  <c r="AC99" i="22"/>
  <c r="R99" i="22" s="1"/>
  <c r="AD98" i="22"/>
  <c r="S98" i="22" s="1"/>
  <c r="V98" i="22"/>
  <c r="K98" i="22" s="1"/>
  <c r="W97" i="22"/>
  <c r="L97" i="22" s="1"/>
  <c r="X96" i="22"/>
  <c r="M96" i="22" s="1"/>
  <c r="Y95" i="22"/>
  <c r="N95" i="22" s="1"/>
  <c r="Z94" i="22"/>
  <c r="O94" i="22" s="1"/>
  <c r="AA93" i="22"/>
  <c r="P93" i="22" s="1"/>
  <c r="AA100" i="22"/>
  <c r="P100" i="22" s="1"/>
  <c r="AB99" i="22"/>
  <c r="Q99" i="22" s="1"/>
  <c r="AC98" i="22"/>
  <c r="R98" i="22" s="1"/>
  <c r="AD97" i="22"/>
  <c r="S97" i="22" s="1"/>
  <c r="V97" i="22"/>
  <c r="K97" i="22" s="1"/>
  <c r="W96" i="22"/>
  <c r="L96" i="22" s="1"/>
  <c r="X95" i="22"/>
  <c r="M95" i="22" s="1"/>
  <c r="Y94" i="22"/>
  <c r="N94" i="22" s="1"/>
  <c r="Z93" i="22"/>
  <c r="O93" i="22" s="1"/>
  <c r="Z100" i="22"/>
  <c r="O100" i="22" s="1"/>
  <c r="AA99" i="22"/>
  <c r="P99" i="22" s="1"/>
  <c r="AB98" i="22"/>
  <c r="Q98" i="22" s="1"/>
  <c r="AC97" i="22"/>
  <c r="R97" i="22" s="1"/>
  <c r="AD96" i="22"/>
  <c r="S96" i="22" s="1"/>
  <c r="V96" i="22"/>
  <c r="K96" i="22" s="1"/>
  <c r="W95" i="22"/>
  <c r="L95" i="22" s="1"/>
  <c r="X94" i="22"/>
  <c r="M94" i="22" s="1"/>
  <c r="Y93" i="22"/>
  <c r="N93" i="22" s="1"/>
  <c r="Y100" i="22"/>
  <c r="N100" i="22" s="1"/>
  <c r="Z99" i="22"/>
  <c r="O99" i="22" s="1"/>
  <c r="AA98" i="22"/>
  <c r="P98" i="22" s="1"/>
  <c r="AB97" i="22"/>
  <c r="Q97" i="22" s="1"/>
  <c r="AC96" i="22"/>
  <c r="R96" i="22" s="1"/>
  <c r="AD95" i="22"/>
  <c r="S95" i="22" s="1"/>
  <c r="V95" i="22"/>
  <c r="K95" i="22" s="1"/>
  <c r="W94" i="22"/>
  <c r="L94" i="22" s="1"/>
  <c r="X93" i="22"/>
  <c r="M93" i="22" s="1"/>
  <c r="X99" i="22"/>
  <c r="M99" i="22" s="1"/>
  <c r="Z97" i="22"/>
  <c r="O97" i="22" s="1"/>
  <c r="AB95" i="22"/>
  <c r="Q95" i="22" s="1"/>
  <c r="AD93" i="22"/>
  <c r="S93" i="22" s="1"/>
  <c r="AD100" i="22"/>
  <c r="S100" i="22" s="1"/>
  <c r="W99" i="22"/>
  <c r="L99" i="22" s="1"/>
  <c r="Y97" i="22"/>
  <c r="N97" i="22" s="1"/>
  <c r="AA95" i="22"/>
  <c r="P95" i="22" s="1"/>
  <c r="AC93" i="22"/>
  <c r="R93" i="22" s="1"/>
  <c r="AD99" i="22"/>
  <c r="S99" i="22" s="1"/>
  <c r="W98" i="22"/>
  <c r="L98" i="22" s="1"/>
  <c r="Y96" i="22"/>
  <c r="N96" i="22" s="1"/>
  <c r="AB93" i="22"/>
  <c r="Q93" i="22" s="1"/>
  <c r="X100" i="22"/>
  <c r="M100" i="22" s="1"/>
  <c r="Y99" i="22"/>
  <c r="N99" i="22" s="1"/>
  <c r="Z98" i="22"/>
  <c r="O98" i="22" s="1"/>
  <c r="AA97" i="22"/>
  <c r="P97" i="22" s="1"/>
  <c r="AB96" i="22"/>
  <c r="Q96" i="22" s="1"/>
  <c r="AC95" i="22"/>
  <c r="R95" i="22" s="1"/>
  <c r="AD94" i="22"/>
  <c r="S94" i="22" s="1"/>
  <c r="V94" i="22"/>
  <c r="K94" i="22" s="1"/>
  <c r="W34" i="20"/>
  <c r="C34" i="20" s="1"/>
  <c r="AE34" i="20"/>
  <c r="K34" i="20" s="1"/>
  <c r="AM34" i="20"/>
  <c r="S34" i="20" s="1"/>
  <c r="AC35" i="20"/>
  <c r="I35" i="20" s="1"/>
  <c r="AK35" i="20"/>
  <c r="Q35" i="20" s="1"/>
  <c r="AA36" i="20"/>
  <c r="G36" i="20" s="1"/>
  <c r="AI36" i="20"/>
  <c r="O36" i="20" s="1"/>
  <c r="Y37" i="20"/>
  <c r="E37" i="20" s="1"/>
  <c r="AG37" i="20"/>
  <c r="M37" i="20" s="1"/>
  <c r="W38" i="20"/>
  <c r="C38" i="20" s="1"/>
  <c r="AE38" i="20"/>
  <c r="K38" i="20" s="1"/>
  <c r="AM38" i="20"/>
  <c r="S38" i="20" s="1"/>
  <c r="AC39" i="20"/>
  <c r="I39" i="20" s="1"/>
  <c r="AK39" i="20"/>
  <c r="Q39" i="20" s="1"/>
  <c r="AA40" i="20"/>
  <c r="G40" i="20" s="1"/>
  <c r="AI40" i="20"/>
  <c r="O40" i="20" s="1"/>
  <c r="Y41" i="20"/>
  <c r="E41" i="20" s="1"/>
  <c r="AG41" i="20"/>
  <c r="M41" i="20" s="1"/>
  <c r="X34" i="20"/>
  <c r="D34" i="20" s="1"/>
  <c r="AF34" i="20"/>
  <c r="L34" i="20" s="1"/>
  <c r="V35" i="20"/>
  <c r="B35" i="20" s="1"/>
  <c r="AD35" i="20"/>
  <c r="J35" i="20" s="1"/>
  <c r="AL35" i="20"/>
  <c r="R35" i="20" s="1"/>
  <c r="AB36" i="20"/>
  <c r="H36" i="20" s="1"/>
  <c r="AJ36" i="20"/>
  <c r="P36" i="20" s="1"/>
  <c r="Z37" i="20"/>
  <c r="F37" i="20" s="1"/>
  <c r="AH37" i="20"/>
  <c r="N37" i="20" s="1"/>
  <c r="X38" i="20"/>
  <c r="D38" i="20" s="1"/>
  <c r="AF38" i="20"/>
  <c r="L38" i="20" s="1"/>
  <c r="V39" i="20"/>
  <c r="B39" i="20" s="1"/>
  <c r="AD39" i="20"/>
  <c r="J39" i="20" s="1"/>
  <c r="AL39" i="20"/>
  <c r="R39" i="20" s="1"/>
  <c r="AB40" i="20"/>
  <c r="H40" i="20" s="1"/>
  <c r="AJ40" i="20"/>
  <c r="P40" i="20" s="1"/>
  <c r="Z41" i="20"/>
  <c r="F41" i="20" s="1"/>
  <c r="AH41" i="20"/>
  <c r="N41" i="20" s="1"/>
  <c r="Y34" i="20"/>
  <c r="E34" i="20" s="1"/>
  <c r="AG34" i="20"/>
  <c r="M34" i="20" s="1"/>
  <c r="W35" i="20"/>
  <c r="C35" i="20" s="1"/>
  <c r="AE35" i="20"/>
  <c r="K35" i="20" s="1"/>
  <c r="AM35" i="20"/>
  <c r="S35" i="20" s="1"/>
  <c r="AC36" i="20"/>
  <c r="I36" i="20" s="1"/>
  <c r="AK36" i="20"/>
  <c r="Q36" i="20" s="1"/>
  <c r="AA37" i="20"/>
  <c r="G37" i="20" s="1"/>
  <c r="AI37" i="20"/>
  <c r="O37" i="20" s="1"/>
  <c r="Y38" i="20"/>
  <c r="E38" i="20" s="1"/>
  <c r="AG38" i="20"/>
  <c r="M38" i="20" s="1"/>
  <c r="W39" i="20"/>
  <c r="C39" i="20" s="1"/>
  <c r="AE39" i="20"/>
  <c r="K39" i="20" s="1"/>
  <c r="AM39" i="20"/>
  <c r="S39" i="20" s="1"/>
  <c r="AC40" i="20"/>
  <c r="I40" i="20" s="1"/>
  <c r="AK40" i="20"/>
  <c r="Q40" i="20" s="1"/>
  <c r="AA41" i="20"/>
  <c r="G41" i="20" s="1"/>
  <c r="AI41" i="20"/>
  <c r="O41" i="20" s="1"/>
  <c r="Z34" i="20"/>
  <c r="F34" i="20" s="1"/>
  <c r="AH34" i="20"/>
  <c r="N34" i="20" s="1"/>
  <c r="X35" i="20"/>
  <c r="D35" i="20" s="1"/>
  <c r="AF35" i="20"/>
  <c r="L35" i="20" s="1"/>
  <c r="V36" i="20"/>
  <c r="B36" i="20" s="1"/>
  <c r="AD36" i="20"/>
  <c r="J36" i="20" s="1"/>
  <c r="AL36" i="20"/>
  <c r="R36" i="20" s="1"/>
  <c r="AB37" i="20"/>
  <c r="H37" i="20" s="1"/>
  <c r="AJ37" i="20"/>
  <c r="P37" i="20" s="1"/>
  <c r="Z38" i="20"/>
  <c r="F38" i="20" s="1"/>
  <c r="AH38" i="20"/>
  <c r="N38" i="20" s="1"/>
  <c r="X39" i="20"/>
  <c r="D39" i="20" s="1"/>
  <c r="AF39" i="20"/>
  <c r="L39" i="20" s="1"/>
  <c r="V40" i="20"/>
  <c r="B40" i="20" s="1"/>
  <c r="AD40" i="20"/>
  <c r="J40" i="20" s="1"/>
  <c r="AL40" i="20"/>
  <c r="R40" i="20" s="1"/>
  <c r="AB41" i="20"/>
  <c r="H41" i="20" s="1"/>
  <c r="AJ41" i="20"/>
  <c r="P41" i="20" s="1"/>
  <c r="AA34" i="20"/>
  <c r="G34" i="20" s="1"/>
  <c r="AI34" i="20"/>
  <c r="O34" i="20" s="1"/>
  <c r="Y35" i="20"/>
  <c r="E35" i="20" s="1"/>
  <c r="AG35" i="20"/>
  <c r="M35" i="20" s="1"/>
  <c r="W36" i="20"/>
  <c r="C36" i="20" s="1"/>
  <c r="AE36" i="20"/>
  <c r="K36" i="20" s="1"/>
  <c r="AM36" i="20"/>
  <c r="S36" i="20" s="1"/>
  <c r="AC37" i="20"/>
  <c r="I37" i="20" s="1"/>
  <c r="AK37" i="20"/>
  <c r="Q37" i="20" s="1"/>
  <c r="AA38" i="20"/>
  <c r="G38" i="20" s="1"/>
  <c r="AI38" i="20"/>
  <c r="O38" i="20" s="1"/>
  <c r="Y39" i="20"/>
  <c r="E39" i="20" s="1"/>
  <c r="AG39" i="20"/>
  <c r="M39" i="20" s="1"/>
  <c r="AE41" i="20"/>
  <c r="K41" i="20" s="1"/>
  <c r="AG40" i="20"/>
  <c r="M40" i="20" s="1"/>
  <c r="AI39" i="20"/>
  <c r="O39" i="20" s="1"/>
  <c r="AD38" i="20"/>
  <c r="J38" i="20" s="1"/>
  <c r="AD37" i="20"/>
  <c r="J37" i="20" s="1"/>
  <c r="Y36" i="20"/>
  <c r="E36" i="20" s="1"/>
  <c r="AL34" i="20"/>
  <c r="R34" i="20" s="1"/>
  <c r="AD41" i="20"/>
  <c r="J41" i="20" s="1"/>
  <c r="AF40" i="20"/>
  <c r="L40" i="20" s="1"/>
  <c r="AH39" i="20"/>
  <c r="N39" i="20" s="1"/>
  <c r="AC38" i="20"/>
  <c r="I38" i="20" s="1"/>
  <c r="X37" i="20"/>
  <c r="D37" i="20" s="1"/>
  <c r="X36" i="20"/>
  <c r="D36" i="20" s="1"/>
  <c r="AK34" i="20"/>
  <c r="Q34" i="20" s="1"/>
  <c r="AC41" i="20"/>
  <c r="I41" i="20" s="1"/>
  <c r="AE40" i="20"/>
  <c r="K40" i="20" s="1"/>
  <c r="AB39" i="20"/>
  <c r="H39" i="20" s="1"/>
  <c r="AB38" i="20"/>
  <c r="H38" i="20" s="1"/>
  <c r="W37" i="20"/>
  <c r="C37" i="20" s="1"/>
  <c r="AJ35" i="20"/>
  <c r="P35" i="20" s="1"/>
  <c r="AJ34" i="20"/>
  <c r="P34" i="20" s="1"/>
  <c r="X41" i="20"/>
  <c r="D41" i="20" s="1"/>
  <c r="Z40" i="20"/>
  <c r="F40" i="20" s="1"/>
  <c r="AA39" i="20"/>
  <c r="G39" i="20" s="1"/>
  <c r="V38" i="20"/>
  <c r="B38" i="20" s="1"/>
  <c r="V37" i="20"/>
  <c r="B37" i="20" s="1"/>
  <c r="AI35" i="20"/>
  <c r="O35" i="20" s="1"/>
  <c r="AD34" i="20"/>
  <c r="J34" i="20" s="1"/>
  <c r="AM41" i="20"/>
  <c r="S41" i="20" s="1"/>
  <c r="W41" i="20"/>
  <c r="C41" i="20" s="1"/>
  <c r="Y40" i="20"/>
  <c r="E40" i="20" s="1"/>
  <c r="Z39" i="20"/>
  <c r="F39" i="20" s="1"/>
  <c r="AM37" i="20"/>
  <c r="S37" i="20" s="1"/>
  <c r="AH36" i="20"/>
  <c r="N36" i="20" s="1"/>
  <c r="AH35" i="20"/>
  <c r="N35" i="20" s="1"/>
  <c r="AC34" i="20"/>
  <c r="I34" i="20" s="1"/>
  <c r="AL41" i="20"/>
  <c r="R41" i="20" s="1"/>
  <c r="V41" i="20"/>
  <c r="B41" i="20" s="1"/>
  <c r="X40" i="20"/>
  <c r="D40" i="20" s="1"/>
  <c r="AL38" i="20"/>
  <c r="R38" i="20" s="1"/>
  <c r="AL37" i="20"/>
  <c r="R37" i="20" s="1"/>
  <c r="AG36" i="20"/>
  <c r="M36" i="20" s="1"/>
  <c r="AB35" i="20"/>
  <c r="H35" i="20" s="1"/>
  <c r="AB34" i="20"/>
  <c r="H34" i="20" s="1"/>
  <c r="AK41" i="20"/>
  <c r="Q41" i="20" s="1"/>
  <c r="AM40" i="20"/>
  <c r="S40" i="20" s="1"/>
  <c r="W40" i="20"/>
  <c r="C40" i="20" s="1"/>
  <c r="AK38" i="20"/>
  <c r="Q38" i="20" s="1"/>
  <c r="AF37" i="20"/>
  <c r="L37" i="20" s="1"/>
  <c r="AF36" i="20"/>
  <c r="L36" i="20" s="1"/>
  <c r="AA35" i="20"/>
  <c r="G35" i="20" s="1"/>
  <c r="V34" i="20"/>
  <c r="B34" i="20" s="1"/>
  <c r="AF41" i="20"/>
  <c r="L41" i="20" s="1"/>
  <c r="AH40" i="20"/>
  <c r="N40" i="20" s="1"/>
  <c r="AJ39" i="20"/>
  <c r="P39" i="20" s="1"/>
  <c r="AJ38" i="20"/>
  <c r="P38" i="20" s="1"/>
  <c r="AE37" i="20"/>
  <c r="K37" i="20" s="1"/>
  <c r="Z36" i="20"/>
  <c r="F36" i="20" s="1"/>
  <c r="Z35" i="20"/>
  <c r="F35" i="20" s="1"/>
  <c r="K45" i="20" l="1"/>
  <c r="K46" i="20"/>
  <c r="O42" i="23" l="1"/>
  <c r="H42" i="23"/>
  <c r="V41" i="23"/>
  <c r="V40" i="23"/>
  <c r="V39" i="23"/>
  <c r="V38" i="23"/>
  <c r="V37" i="23"/>
  <c r="V36" i="23"/>
  <c r="K36" i="23"/>
  <c r="J36" i="23"/>
  <c r="E36" i="23"/>
  <c r="V35" i="23"/>
  <c r="K35" i="23"/>
  <c r="J35" i="23"/>
  <c r="I35" i="23"/>
  <c r="V34" i="23"/>
  <c r="S34" i="23"/>
  <c r="P34" i="23"/>
  <c r="K34" i="23"/>
  <c r="I34" i="23"/>
  <c r="F34" i="23"/>
  <c r="V33" i="23"/>
  <c r="S33" i="23"/>
  <c r="S42" i="23" s="1"/>
  <c r="R33" i="23"/>
  <c r="R42" i="23" s="1"/>
  <c r="Q33" i="23"/>
  <c r="Q42" i="23" s="1"/>
  <c r="P33" i="23"/>
  <c r="P42" i="23" s="1"/>
  <c r="N33" i="23"/>
  <c r="N42" i="23" s="1"/>
  <c r="M33" i="23"/>
  <c r="M42" i="23" s="1"/>
  <c r="L33" i="23"/>
  <c r="L42" i="23" s="1"/>
  <c r="K33" i="23"/>
  <c r="K42" i="23" s="1"/>
  <c r="J33" i="23"/>
  <c r="J42" i="23" s="1"/>
  <c r="I33" i="23"/>
  <c r="I42" i="23" s="1"/>
  <c r="H33" i="23"/>
  <c r="G33" i="23"/>
  <c r="F33" i="23"/>
  <c r="E33" i="23"/>
  <c r="E42" i="23" s="1"/>
  <c r="D33" i="23"/>
  <c r="D42" i="23" s="1"/>
  <c r="C33" i="23"/>
  <c r="C42" i="23" s="1"/>
  <c r="B33" i="23"/>
  <c r="B42" i="23" s="1"/>
  <c r="R27" i="23"/>
  <c r="Q27" i="23"/>
  <c r="P27" i="23"/>
  <c r="O27" i="23"/>
  <c r="N27" i="23"/>
  <c r="M27" i="23"/>
  <c r="L27" i="23"/>
  <c r="K27" i="23"/>
  <c r="J27" i="23"/>
  <c r="I27" i="23"/>
  <c r="H27" i="23"/>
  <c r="G27" i="23"/>
  <c r="F27" i="23"/>
  <c r="E27" i="23"/>
  <c r="D27" i="23"/>
  <c r="C27" i="23"/>
  <c r="B27" i="23"/>
  <c r="A27" i="23"/>
  <c r="R26" i="23"/>
  <c r="Q26" i="23"/>
  <c r="P26" i="23"/>
  <c r="O26" i="23"/>
  <c r="N26" i="23"/>
  <c r="M26" i="23"/>
  <c r="L26" i="23"/>
  <c r="K26" i="23"/>
  <c r="J26" i="23"/>
  <c r="I26" i="23"/>
  <c r="H26" i="23"/>
  <c r="G26" i="23"/>
  <c r="F26" i="23"/>
  <c r="E26" i="23"/>
  <c r="D26" i="23"/>
  <c r="C26" i="23"/>
  <c r="B26" i="23"/>
  <c r="A26" i="23"/>
  <c r="R25" i="23"/>
  <c r="Q25" i="23"/>
  <c r="P25" i="23"/>
  <c r="O25" i="23"/>
  <c r="N25" i="23"/>
  <c r="M25" i="23"/>
  <c r="L25" i="23"/>
  <c r="K25" i="23"/>
  <c r="J25" i="23"/>
  <c r="I25" i="23"/>
  <c r="H25" i="23"/>
  <c r="G25" i="23"/>
  <c r="F25" i="23"/>
  <c r="E25" i="23"/>
  <c r="D25" i="23"/>
  <c r="C25" i="23"/>
  <c r="B25" i="23"/>
  <c r="A25" i="23"/>
  <c r="R24" i="23"/>
  <c r="Q24" i="23"/>
  <c r="P24" i="23"/>
  <c r="O24" i="23"/>
  <c r="N24" i="23"/>
  <c r="M24" i="23"/>
  <c r="L24" i="23"/>
  <c r="K24" i="23"/>
  <c r="J24" i="23"/>
  <c r="I24" i="23"/>
  <c r="H24" i="23"/>
  <c r="G24" i="23"/>
  <c r="F24" i="23"/>
  <c r="E24" i="23"/>
  <c r="D24" i="23"/>
  <c r="C24" i="23"/>
  <c r="B24" i="23"/>
  <c r="A24" i="23"/>
  <c r="R23" i="23"/>
  <c r="Q23" i="23"/>
  <c r="P23" i="23"/>
  <c r="O23" i="23"/>
  <c r="N23" i="23"/>
  <c r="M23" i="23"/>
  <c r="L23" i="23"/>
  <c r="K23" i="23"/>
  <c r="J23" i="23"/>
  <c r="I23" i="23"/>
  <c r="H23" i="23"/>
  <c r="G23" i="23"/>
  <c r="F23" i="23"/>
  <c r="E23" i="23"/>
  <c r="D23" i="23"/>
  <c r="C23" i="23"/>
  <c r="B23" i="23"/>
  <c r="A23" i="23"/>
  <c r="R22" i="23"/>
  <c r="Q22" i="23"/>
  <c r="P22" i="23"/>
  <c r="O22" i="23"/>
  <c r="N22" i="23"/>
  <c r="M22" i="23"/>
  <c r="L22" i="23"/>
  <c r="K22" i="23"/>
  <c r="J22" i="23"/>
  <c r="I22" i="23"/>
  <c r="H22" i="23"/>
  <c r="G22" i="23"/>
  <c r="F22" i="23"/>
  <c r="E22" i="23"/>
  <c r="D22" i="23"/>
  <c r="C22" i="23"/>
  <c r="B22" i="23"/>
  <c r="A22" i="23"/>
  <c r="R21" i="23"/>
  <c r="Q21" i="23"/>
  <c r="P21" i="23"/>
  <c r="O21" i="23"/>
  <c r="N21" i="23"/>
  <c r="M21" i="23"/>
  <c r="L21" i="23"/>
  <c r="K21" i="23"/>
  <c r="J21" i="23"/>
  <c r="I21" i="23"/>
  <c r="H21" i="23"/>
  <c r="G21" i="23"/>
  <c r="F21" i="23"/>
  <c r="E21" i="23"/>
  <c r="D21" i="23"/>
  <c r="C21" i="23"/>
  <c r="B21" i="23"/>
  <c r="A21" i="23"/>
  <c r="R20" i="23"/>
  <c r="Q20" i="23"/>
  <c r="P20" i="23"/>
  <c r="O20" i="23"/>
  <c r="N20" i="23"/>
  <c r="M20" i="23"/>
  <c r="L20" i="23"/>
  <c r="K20" i="23"/>
  <c r="J20" i="23"/>
  <c r="I20" i="23"/>
  <c r="H20" i="23"/>
  <c r="G20" i="23"/>
  <c r="F20" i="23"/>
  <c r="E20" i="23"/>
  <c r="D20" i="23"/>
  <c r="C20" i="23"/>
  <c r="B20" i="23"/>
  <c r="A20" i="23"/>
  <c r="R19" i="23"/>
  <c r="Q19" i="23"/>
  <c r="P19" i="23"/>
  <c r="O19" i="23"/>
  <c r="N19" i="23"/>
  <c r="M19" i="23"/>
  <c r="L19" i="23"/>
  <c r="K19" i="23"/>
  <c r="J19" i="23"/>
  <c r="I19" i="23"/>
  <c r="H19" i="23"/>
  <c r="G19" i="23"/>
  <c r="F19" i="23"/>
  <c r="E19" i="23"/>
  <c r="D19" i="23"/>
  <c r="C19" i="23"/>
  <c r="B19" i="23"/>
  <c r="A19" i="23"/>
  <c r="R18" i="23"/>
  <c r="Q18" i="23"/>
  <c r="P18" i="23"/>
  <c r="O18" i="23"/>
  <c r="N18" i="23"/>
  <c r="M18" i="23"/>
  <c r="L18" i="23"/>
  <c r="K18" i="23"/>
  <c r="J18" i="23"/>
  <c r="I18" i="23"/>
  <c r="H18" i="23"/>
  <c r="G18" i="23"/>
  <c r="F18" i="23"/>
  <c r="E18" i="23"/>
  <c r="D18" i="23"/>
  <c r="C18" i="23"/>
  <c r="B18" i="23"/>
  <c r="A18" i="23"/>
  <c r="R16" i="23"/>
  <c r="Q16" i="23"/>
  <c r="P16" i="23"/>
  <c r="O16" i="23"/>
  <c r="N16" i="23"/>
  <c r="M16" i="23"/>
  <c r="L16" i="23"/>
  <c r="K16" i="23"/>
  <c r="J16" i="23"/>
  <c r="I16" i="23"/>
  <c r="H16" i="23"/>
  <c r="G16" i="23"/>
  <c r="F16" i="23"/>
  <c r="E16" i="23"/>
  <c r="D16" i="23"/>
  <c r="C16" i="23"/>
  <c r="B16" i="23"/>
  <c r="R14" i="23"/>
  <c r="Q14" i="23"/>
  <c r="P14" i="23"/>
  <c r="O14" i="23"/>
  <c r="N14" i="23"/>
  <c r="M14" i="23"/>
  <c r="L14" i="23"/>
  <c r="K14" i="23"/>
  <c r="J14" i="23"/>
  <c r="I14" i="23"/>
  <c r="H14" i="23"/>
  <c r="G14" i="23"/>
  <c r="F14" i="23"/>
  <c r="G42" i="23" s="1"/>
  <c r="E14" i="23"/>
  <c r="F42" i="23" s="1"/>
  <c r="D14" i="23"/>
  <c r="C14" i="23"/>
  <c r="B14" i="23"/>
  <c r="S13" i="23"/>
  <c r="S12" i="23"/>
  <c r="S11" i="23"/>
  <c r="S10" i="23"/>
  <c r="S9" i="23"/>
  <c r="S8" i="23"/>
  <c r="S7" i="23"/>
  <c r="S6" i="23"/>
  <c r="S5" i="23"/>
  <c r="S4" i="23"/>
  <c r="O42" i="20" l="1"/>
  <c r="B27" i="20" l="1"/>
  <c r="H33" i="20" l="1"/>
  <c r="G33" i="20" l="1"/>
  <c r="J33" i="20"/>
  <c r="I33" i="20" l="1"/>
  <c r="F33" i="20"/>
  <c r="E33" i="20"/>
  <c r="D33" i="20"/>
  <c r="C33" i="20"/>
  <c r="B33" i="20"/>
  <c r="N33" i="20" l="1"/>
  <c r="M52" i="22" l="1"/>
  <c r="K33" i="20" l="1"/>
  <c r="L33" i="20"/>
  <c r="L42" i="20" s="1"/>
  <c r="M33" i="20"/>
  <c r="P33" i="20"/>
  <c r="P42" i="20" s="1"/>
  <c r="Q33" i="20"/>
  <c r="Q42" i="20" s="1"/>
  <c r="R33" i="20"/>
  <c r="R42" i="20" s="1"/>
  <c r="J42" i="20"/>
  <c r="K42" i="20"/>
  <c r="E42" i="20"/>
  <c r="H42" i="20"/>
  <c r="I42" i="20"/>
  <c r="M42" i="20"/>
  <c r="N42" i="20"/>
  <c r="C42" i="20" l="1"/>
  <c r="D42" i="20"/>
  <c r="B42" i="20"/>
  <c r="S33" i="20"/>
  <c r="S42" i="20" s="1"/>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C92" i="22" s="1"/>
  <c r="D48" i="22"/>
  <c r="D61" i="22" s="1"/>
  <c r="D92" i="22" s="1"/>
  <c r="E48" i="22"/>
  <c r="E61" i="22" s="1"/>
  <c r="F48" i="22"/>
  <c r="F61" i="22" s="1"/>
  <c r="E92" i="22" s="1"/>
  <c r="G48" i="22"/>
  <c r="G61" i="22" s="1"/>
  <c r="H48" i="22"/>
  <c r="H61" i="22" s="1"/>
  <c r="I92" i="22" s="1"/>
  <c r="I48" i="22"/>
  <c r="I61" i="22" s="1"/>
  <c r="K92" i="22" s="1"/>
  <c r="J48" i="22"/>
  <c r="J61" i="22" s="1"/>
  <c r="L92" i="22" s="1"/>
  <c r="K48" i="22"/>
  <c r="K61" i="22" s="1"/>
  <c r="M92" i="22" s="1"/>
  <c r="M101" i="22" s="1"/>
  <c r="L48" i="22"/>
  <c r="L61" i="22" s="1"/>
  <c r="N92" i="22" s="1"/>
  <c r="N101" i="22" s="1"/>
  <c r="M48" i="22"/>
  <c r="M61" i="22" s="1"/>
  <c r="O92" i="22" s="1"/>
  <c r="O101" i="22" s="1"/>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Q92" i="22" s="1"/>
  <c r="Q101" i="22" s="1"/>
  <c r="P48" i="22"/>
  <c r="P61" i="22" s="1"/>
  <c r="Q48" i="22"/>
  <c r="Q61" i="22" s="1"/>
  <c r="R92" i="22" s="1"/>
  <c r="O49" i="22"/>
  <c r="P49" i="22"/>
  <c r="Q49" i="22"/>
  <c r="O50" i="22"/>
  <c r="P50" i="22"/>
  <c r="Q50" i="22"/>
  <c r="O51" i="22"/>
  <c r="P51" i="22"/>
  <c r="Q51" i="22"/>
  <c r="O52" i="22"/>
  <c r="P52" i="22"/>
  <c r="Q52" i="22"/>
  <c r="O53" i="22"/>
  <c r="P53" i="22"/>
  <c r="Q53" i="22"/>
  <c r="O54" i="22"/>
  <c r="P54" i="22"/>
  <c r="Q54" i="22"/>
  <c r="O55" i="22"/>
  <c r="P55" i="22"/>
  <c r="Q55" i="22"/>
  <c r="O56" i="22"/>
  <c r="P56" i="22"/>
  <c r="Q56" i="22"/>
  <c r="H92" i="22" l="1"/>
  <c r="F92" i="22"/>
  <c r="J92" i="22"/>
  <c r="G92" i="22"/>
  <c r="G101" i="22" s="1"/>
  <c r="B80" i="22"/>
  <c r="B81" i="22" s="1"/>
  <c r="B82" i="22" s="1"/>
  <c r="B83" i="22" s="1"/>
  <c r="B84" i="22" s="1"/>
  <c r="M62" i="22"/>
  <c r="G62" i="22"/>
  <c r="P62" i="22"/>
  <c r="B61" i="22"/>
  <c r="B92" i="22" s="1"/>
  <c r="D75" i="22"/>
  <c r="D76" i="22" s="1"/>
  <c r="D77" i="22" s="1"/>
  <c r="D78" i="22" s="1"/>
  <c r="D79" i="22" s="1"/>
  <c r="Q62" i="22"/>
  <c r="O62" i="22"/>
  <c r="F62" i="22"/>
  <c r="E93" i="22" s="1"/>
  <c r="C62" i="22"/>
  <c r="C93" i="22" s="1"/>
  <c r="H62" i="22"/>
  <c r="I93" i="22" s="1"/>
  <c r="I62" i="22"/>
  <c r="J62" i="22"/>
  <c r="E62" i="22"/>
  <c r="D62" i="22"/>
  <c r="D93" i="22" s="1"/>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G42" i="20" s="1"/>
  <c r="E14" i="20"/>
  <c r="F42" i="20" s="1"/>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J93" i="22" l="1"/>
  <c r="G93" i="22"/>
  <c r="H93" i="22"/>
  <c r="F93" i="22"/>
  <c r="I63" i="22"/>
  <c r="M63" i="22"/>
  <c r="L63" i="22"/>
  <c r="K63" i="22"/>
  <c r="D63" i="22"/>
  <c r="Q63" i="22"/>
  <c r="G63" i="22"/>
  <c r="F63" i="22"/>
  <c r="E94" i="22" s="1"/>
  <c r="O63" i="22"/>
  <c r="E63" i="22"/>
  <c r="H94" i="22" s="1"/>
  <c r="P63" i="22"/>
  <c r="H63" i="22"/>
  <c r="I94" i="22" s="1"/>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S92" i="22" s="1"/>
  <c r="N23" i="22"/>
  <c r="N52" i="22"/>
  <c r="N24" i="22"/>
  <c r="R21" i="22"/>
  <c r="N19" i="22"/>
  <c r="N48" i="22"/>
  <c r="N61" i="22" s="1"/>
  <c r="P92" i="22" s="1"/>
  <c r="P101" i="22" s="1"/>
  <c r="N22" i="22"/>
  <c r="N51" i="22"/>
  <c r="N32" i="22"/>
  <c r="N33" i="22" s="1"/>
  <c r="N34" i="22" s="1"/>
  <c r="N35" i="22" s="1"/>
  <c r="N14" i="22"/>
  <c r="N18" i="20"/>
  <c r="B16" i="20"/>
  <c r="G94" i="22" l="1"/>
  <c r="J94" i="22"/>
  <c r="F64" i="22"/>
  <c r="E95" i="22" s="1"/>
  <c r="P64" i="22"/>
  <c r="K64" i="22"/>
  <c r="G64" i="22"/>
  <c r="C64" i="22"/>
  <c r="Q64" i="22"/>
  <c r="M64" i="22"/>
  <c r="L64" i="22"/>
  <c r="O64" i="22"/>
  <c r="J64" i="22"/>
  <c r="E64" i="22"/>
  <c r="H95" i="22" s="1"/>
  <c r="R62" i="22"/>
  <c r="B63" i="22"/>
  <c r="F77" i="22" s="1"/>
  <c r="H64" i="22"/>
  <c r="I95" i="22" s="1"/>
  <c r="D64" i="22"/>
  <c r="I64" i="22"/>
  <c r="F76" i="22"/>
  <c r="N62" i="22"/>
  <c r="J95" i="22" l="1"/>
  <c r="G95" i="22"/>
  <c r="G65" i="22"/>
  <c r="J96" i="22" s="1"/>
  <c r="Q65" i="22"/>
  <c r="D65" i="22"/>
  <c r="M65" i="22"/>
  <c r="K65" i="22"/>
  <c r="J65" i="22"/>
  <c r="B64" i="22"/>
  <c r="P65" i="22"/>
  <c r="L65" i="22"/>
  <c r="N63" i="22"/>
  <c r="E65" i="22"/>
  <c r="H65" i="22"/>
  <c r="I96" i="22" s="1"/>
  <c r="O65" i="22"/>
  <c r="C65" i="22"/>
  <c r="I65" i="22"/>
  <c r="R63" i="22"/>
  <c r="F65" i="22"/>
  <c r="M66" i="22" l="1"/>
  <c r="E66" i="22"/>
  <c r="E89" i="22"/>
  <c r="C66" i="22"/>
  <c r="C89" i="22"/>
  <c r="N64" i="22"/>
  <c r="Q66" i="22"/>
  <c r="F66" i="22"/>
  <c r="E97" i="22" s="1"/>
  <c r="F89" i="22"/>
  <c r="O66" i="22"/>
  <c r="P66" i="22"/>
  <c r="D66" i="22"/>
  <c r="D89" i="22"/>
  <c r="J89" i="22"/>
  <c r="J66" i="22"/>
  <c r="L66" i="22"/>
  <c r="I66" i="22"/>
  <c r="I89" i="22"/>
  <c r="B65" i="22"/>
  <c r="F78" i="22"/>
  <c r="K66" i="22"/>
  <c r="R64" i="22"/>
  <c r="H66" i="22"/>
  <c r="I97" i="22" s="1"/>
  <c r="H89" i="22"/>
  <c r="G89" i="22"/>
  <c r="G66" i="22"/>
  <c r="J97" i="22" s="1"/>
  <c r="H67" i="22" l="1"/>
  <c r="I98" i="22" s="1"/>
  <c r="R65" i="22"/>
  <c r="D67" i="22"/>
  <c r="G67" i="22"/>
  <c r="J98" i="22" s="1"/>
  <c r="Q67" i="22"/>
  <c r="B66" i="22"/>
  <c r="B97" i="22" s="1"/>
  <c r="B89" i="22"/>
  <c r="F79" i="22"/>
  <c r="C67" i="22"/>
  <c r="F67" i="22"/>
  <c r="E98" i="22" s="1"/>
  <c r="I67" i="22"/>
  <c r="E67" i="22"/>
  <c r="K67" i="22"/>
  <c r="L67" i="22"/>
  <c r="P67" i="22"/>
  <c r="J67" i="22"/>
  <c r="N65" i="22"/>
  <c r="O67" i="22"/>
  <c r="M67" i="22"/>
  <c r="C68" i="22" l="1"/>
  <c r="P68" i="22"/>
  <c r="B67" i="22"/>
  <c r="B98" i="22" s="1"/>
  <c r="F80" i="22"/>
  <c r="O68" i="22"/>
  <c r="L68" i="22"/>
  <c r="R66" i="22"/>
  <c r="G68" i="22"/>
  <c r="J99" i="22" s="1"/>
  <c r="D68" i="22"/>
  <c r="Q68" i="22"/>
  <c r="J68" i="22"/>
  <c r="E68" i="22"/>
  <c r="M68" i="22"/>
  <c r="I68" i="22"/>
  <c r="F68" i="22"/>
  <c r="E99" i="22" s="1"/>
  <c r="N66" i="22"/>
  <c r="K68" i="22"/>
  <c r="H68" i="22"/>
  <c r="H99" i="22" l="1"/>
  <c r="F69" i="22"/>
  <c r="J69" i="22"/>
  <c r="I69" i="22"/>
  <c r="R67" i="22"/>
  <c r="Q69" i="22"/>
  <c r="P69" i="22"/>
  <c r="N67" i="22"/>
  <c r="E69" i="22"/>
  <c r="H69" i="22"/>
  <c r="I100" i="22" s="1"/>
  <c r="M69" i="22"/>
  <c r="O69" i="22"/>
  <c r="G69" i="22"/>
  <c r="J100" i="22" s="1"/>
  <c r="B68" i="22"/>
  <c r="B99" i="22" s="1"/>
  <c r="F81" i="22"/>
  <c r="K69" i="22"/>
  <c r="L69" i="22"/>
  <c r="D69" i="22"/>
  <c r="C69" i="22"/>
  <c r="F100" i="22" l="1"/>
  <c r="H100" i="22"/>
  <c r="H101" i="22" s="1"/>
  <c r="E70" i="22"/>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alcChain>
</file>

<file path=xl/sharedStrings.xml><?xml version="1.0" encoding="utf-8"?>
<sst xmlns="http://schemas.openxmlformats.org/spreadsheetml/2006/main" count="29903" uniqueCount="455">
  <si>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</si>
  <si>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</si>
  <si>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</si>
  <si>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</si>
  <si>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</si>
  <si>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</si>
  <si>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</si>
  <si>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</si>
  <si>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</si>
  <si>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</si>
  <si>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</si>
  <si>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</si>
  <si>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</si>
  <si>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</si>
  <si>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</si>
  <si>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</si>
  <si>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</si>
  <si>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</si>
  <si>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</si>
  <si>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</si>
  <si>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</si>
  <si>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</si>
  <si>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</si>
  <si>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</si>
  <si>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</si>
  <si>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</si>
  <si>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</si>
  <si>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</si>
  <si>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</si>
  <si>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</si>
  <si>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</si>
  <si>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</si>
  <si>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</si>
  <si>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</si>
  <si>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</si>
  <si>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</si>
  <si>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</si>
  <si>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</si>
  <si>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</si>
  <si>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</si>
  <si>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</si>
  <si>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</si>
  <si>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</si>
  <si>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</si>
  <si>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</si>
  <si>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</si>
  <si>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</si>
  <si>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</si>
  <si>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</si>
  <si>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</si>
  <si>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</si>
  <si>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</si>
  <si>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</si>
  <si>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</si>
  <si>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</si>
  <si>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</si>
  <si>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</si>
  <si>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</si>
  <si>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</si>
  <si>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</si>
  <si>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</si>
  <si>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</si>
  <si>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</si>
  <si>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</si>
  <si>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</si>
  <si>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</si>
  <si>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</si>
  <si>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</si>
  <si>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</si>
  <si>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</si>
  <si>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</si>
  <si>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</si>
  <si>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</si>
  <si>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</si>
  <si>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</si>
  <si>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</si>
  <si>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</si>
  <si>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</si>
  <si>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</si>
  <si>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</si>
  <si>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</si>
  <si>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</si>
  <si>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</si>
  <si>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</si>
  <si>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</si>
  <si>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</si>
  <si>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</si>
  <si>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</si>
  <si>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</si>
  <si>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</si>
  <si>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</si>
  <si>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</si>
  <si>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</si>
  <si>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</si>
  <si>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</si>
  <si>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</si>
  <si>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</si>
  <si>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</si>
  <si>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</si>
  <si>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</si>
  <si>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</si>
  <si>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</si>
  <si>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</si>
  <si>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</si>
  <si>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</si>
  <si>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</si>
  <si>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</si>
  <si>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</si>
  <si>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</si>
  <si>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</si>
  <si>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</si>
  <si>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</si>
  <si>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</si>
  <si>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</si>
  <si>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</si>
  <si>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</si>
  <si>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</si>
  <si>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</si>
  <si>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</si>
  <si>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</si>
  <si>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</si>
  <si>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</si>
  <si>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</si>
  <si>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</si>
  <si>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</si>
  <si>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</si>
  <si>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</si>
  <si>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</si>
  <si>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</si>
  <si>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</si>
  <si>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</si>
  <si>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</si>
  <si>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</si>
  <si>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</si>
  <si>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</si>
  <si>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</si>
  <si>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</si>
  <si>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</si>
  <si>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</si>
  <si>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</si>
  <si>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</si>
  <si>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</si>
  <si>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</si>
  <si>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</si>
  <si>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</si>
  <si>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</si>
  <si>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</si>
  <si>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</si>
  <si>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</si>
  <si>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</si>
  <si>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</si>
  <si>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</si>
  <si>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</si>
  <si>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</si>
  <si>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</si>
  <si>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</si>
  <si>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</si>
  <si>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</si>
  <si>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</si>
  <si>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</si>
  <si>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</si>
  <si>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</si>
  <si>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</si>
  <si>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</si>
  <si>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</si>
  <si>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</si>
  <si>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</si>
  <si>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</si>
  <si>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</si>
  <si>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</si>
  <si>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</si>
  <si>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</si>
  <si>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</si>
  <si>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</si>
  <si>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</si>
  <si>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</si>
  <si>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</si>
  <si>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</si>
  <si>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</si>
  <si>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</si>
  <si>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</si>
  <si>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</si>
  <si>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</si>
  <si>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</si>
  <si>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</si>
  <si>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</si>
  <si>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</si>
  <si>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</si>
  <si>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</si>
  <si>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</si>
  <si>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</si>
  <si>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</si>
  <si>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</si>
  <si>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</si>
  <si>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</si>
  <si>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</si>
  <si>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</si>
  <si>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</si>
  <si>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</si>
  <si>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</si>
  <si>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</si>
  <si>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</si>
  <si>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</si>
  <si>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</si>
  <si>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</si>
  <si>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</si>
  <si>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</si>
  <si>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</si>
  <si>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</si>
  <si>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</si>
  <si>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</si>
  <si>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</si>
  <si>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</si>
  <si>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</si>
  <si>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</si>
  <si>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</si>
  <si>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</si>
  <si>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</si>
  <si>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</si>
  <si>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</si>
  <si>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</si>
  <si>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</si>
  <si>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</si>
  <si>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</si>
  <si>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</si>
  <si>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</si>
  <si>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</si>
  <si>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</si>
  <si>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</si>
  <si>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</si>
  <si>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</si>
  <si>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</si>
  <si>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</si>
  <si>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</si>
  <si>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</si>
  <si>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</si>
  <si>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</si>
  <si>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</si>
  <si>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</si>
  <si>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</si>
  <si>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</si>
  <si>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</si>
  <si>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</si>
  <si>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</si>
  <si>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</si>
  <si>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</si>
  <si>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</si>
  <si>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</si>
  <si>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</si>
  <si>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</si>
  <si>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</si>
  <si>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</si>
  <si>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</si>
  <si>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</si>
  <si>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</si>
  <si>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</si>
  <si>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</si>
  <si>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</si>
  <si>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</si>
  <si>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</si>
  <si>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</si>
  <si>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</si>
  <si>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</si>
  <si>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</si>
  <si>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</si>
  <si>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</si>
  <si>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</si>
  <si>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</si>
  <si>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</si>
  <si>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</si>
  <si>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</si>
  <si>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</si>
  <si>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</si>
  <si>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</si>
  <si>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</si>
  <si>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</si>
  <si>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</si>
  <si>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</si>
  <si>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</si>
  <si>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</si>
  <si>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</si>
  <si>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</si>
  <si>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</si>
  <si>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</si>
  <si>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</si>
  <si>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</si>
  <si>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</si>
  <si>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</si>
  <si>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</si>
  <si>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</si>
  <si>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</si>
  <si>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</si>
  <si>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</si>
  <si>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</si>
  <si>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</si>
  <si>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</si>
  <si>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</si>
  <si>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</si>
  <si>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</si>
  <si>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</si>
  <si>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</si>
  <si>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</si>
  <si>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</si>
  <si>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</si>
  <si>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</si>
  <si>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</si>
  <si>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</si>
  <si>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</si>
  <si>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</si>
  <si>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</si>
  <si>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</si>
  <si>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</si>
  <si>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</si>
  <si>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</si>
  <si>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</si>
  <si>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</si>
  <si>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</si>
  <si>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</si>
  <si>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</si>
  <si>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</si>
  <si>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</si>
  <si>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</si>
  <si>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</si>
  <si>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</si>
  <si>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</si>
  <si>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</si>
  <si>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</si>
  <si>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</si>
  <si>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</si>
  <si>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</si>
  <si>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</si>
  <si>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</si>
  <si>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</si>
  <si>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</si>
  <si>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</si>
  <si>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</si>
  <si>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</si>
  <si>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</si>
  <si>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</si>
  <si>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</si>
  <si>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</si>
  <si>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</si>
  <si>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</si>
  <si>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</si>
  <si>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</si>
  <si>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</si>
  <si>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</si>
  <si>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</si>
  <si>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</si>
  <si>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</si>
  <si>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</si>
  <si>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</si>
  <si>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</si>
  <si>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</si>
  <si>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</si>
  <si>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</si>
  <si>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</si>
  <si>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</si>
  <si>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</si>
  <si>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</si>
  <si>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</si>
  <si>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</si>
  <si>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</si>
  <si>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</si>
  <si>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</si>
  <si>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</si>
  <si>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</si>
  <si>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</si>
  <si>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</si>
  <si>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</si>
  <si>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</si>
  <si>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</si>
  <si>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</si>
  <si>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</si>
  <si>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</si>
  <si>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</si>
  <si>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</si>
  <si>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</si>
  <si>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</si>
  <si>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</si>
  <si>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</si>
  <si>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</si>
  <si>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</si>
  <si>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</si>
  <si>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</si>
  <si>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</si>
  <si>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</si>
  <si>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</si>
  <si>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</si>
  <si>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</si>
  <si>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</si>
  <si>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</si>
  <si>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</si>
  <si>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</si>
  <si>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</si>
  <si>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</si>
  <si>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</si>
  <si>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</si>
  <si>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</si>
  <si>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</si>
  <si>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</si>
  <si>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</si>
  <si>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</si>
  <si>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</si>
  <si>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</si>
  <si>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</si>
  <si>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</si>
  <si>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</si>
  <si>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</si>
  <si>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</si>
  <si>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</si>
  <si>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</si>
  <si>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</si>
  <si>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</si>
  <si>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</si>
  <si>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</si>
  <si>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</si>
  <si>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</si>
  <si>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</si>
  <si>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</si>
  <si>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</si>
  <si>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</si>
  <si>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</si>
  <si>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</si>
  <si>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</si>
  <si>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</si>
  <si>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</si>
  <si>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</si>
  <si>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</si>
  <si>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</si>
  <si>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</si>
  <si>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</si>
  <si>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</si>
  <si>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</si>
  <si>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</si>
  <si>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</si>
  <si>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</si>
  <si>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</si>
  <si>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</si>
  <si>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</si>
  <si>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</si>
  <si>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</si>
  <si>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</si>
  <si>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</si>
  <si>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</si>
  <si>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</si>
  <si>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</si>
  <si>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</si>
  <si>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</si>
  <si>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</si>
  <si>
    <t>Delta (%)</t>
  </si>
  <si>
    <t>Previous</t>
  </si>
  <si>
    <t>coeff</t>
  </si>
  <si>
    <t>Delta values from Calibration manager</t>
  </si>
  <si>
    <t>TFP from step t-1 (previous values)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</si>
</sst>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8">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C000"/>
        <bgColor indexed="64"/>
      </patternFill>
    </fill>
  </fills>
  <borders count="2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128">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165" fontId="0" fillId="0" borderId="0" xfId="0" applyNumberFormat="1" applyFont="1" applyBorder="1"/>
    <xf numFmtId="9" fontId="0" fillId="0" borderId="0" xfId="2" applyFont="1"/>
    <xf numFmtId="10" fontId="0" fillId="0" borderId="0" xfId="2" applyNumberFormat="1" applyFont="1"/>
    <xf numFmtId="10" fontId="0" fillId="0" borderId="7" xfId="2" applyNumberFormat="1" applyFont="1" applyBorder="1"/>
    <xf numFmtId="0" fontId="0" fillId="6" borderId="1" xfId="0" applyFill="1" applyBorder="1"/>
    <xf numFmtId="0" fontId="0" fillId="0" borderId="4" xfId="0" applyBorder="1"/>
    <xf numFmtId="0" fontId="0" fillId="0" borderId="6" xfId="0" applyBorder="1"/>
    <xf numFmtId="0" fontId="0" fillId="0" borderId="2" xfId="0" applyBorder="1"/>
    <xf numFmtId="10" fontId="0" fillId="0" borderId="2" xfId="2" applyNumberFormat="1" applyFont="1" applyBorder="1"/>
    <xf numFmtId="0" fontId="0" fillId="0" borderId="3" xfId="0" applyBorder="1"/>
    <xf numFmtId="2" fontId="0" fillId="6" borderId="0" xfId="0" applyNumberFormat="1" applyFill="1" applyBorder="1"/>
    <xf numFmtId="2" fontId="0" fillId="6" borderId="7" xfId="0" applyNumberFormat="1" applyFill="1" applyBorder="1"/>
    <xf numFmtId="0" fontId="0" fillId="6" borderId="0" xfId="0" applyFill="1"/>
    <xf numFmtId="0" fontId="0" fillId="0" borderId="23" xfId="0" applyBorder="1"/>
    <xf numFmtId="0" fontId="0" fillId="0" borderId="24" xfId="0" applyBorder="1"/>
    <xf numFmtId="0" fontId="0" fillId="0" borderId="25" xfId="0" applyBorder="1"/>
    <xf numFmtId="2" fontId="0" fillId="0" borderId="4" xfId="2" applyNumberFormat="1" applyFont="1" applyBorder="1"/>
    <xf numFmtId="2" fontId="0" fillId="0" borderId="0" xfId="2" applyNumberFormat="1" applyFont="1" applyBorder="1"/>
    <xf numFmtId="2" fontId="0" fillId="0" borderId="5" xfId="2" applyNumberFormat="1" applyFont="1" applyBorder="1"/>
    <xf numFmtId="2" fontId="0" fillId="0" borderId="6" xfId="2" applyNumberFormat="1" applyFont="1" applyBorder="1"/>
    <xf numFmtId="2" fontId="0" fillId="0" borderId="7" xfId="2" applyNumberFormat="1" applyFont="1" applyBorder="1"/>
    <xf numFmtId="2" fontId="0" fillId="0" borderId="8" xfId="2" applyNumberFormat="1" applyFont="1" applyBorder="1"/>
    <xf numFmtId="2" fontId="0" fillId="0" borderId="1" xfId="2" applyNumberFormat="1" applyFont="1" applyBorder="1"/>
    <xf numFmtId="2" fontId="0" fillId="0" borderId="2" xfId="2" applyNumberFormat="1" applyFont="1" applyBorder="1"/>
    <xf numFmtId="2" fontId="0" fillId="0" borderId="3" xfId="2" applyNumberFormat="1" applyFont="1" applyBorder="1"/>
    <xf numFmtId="0" fontId="0" fillId="0" borderId="20" xfId="0" applyBorder="1"/>
    <xf numFmtId="10" fontId="0" fillId="0" borderId="21" xfId="2" applyNumberFormat="1" applyFont="1" applyBorder="1"/>
    <xf numFmtId="0" fontId="0" fillId="0" borderId="21" xfId="0" applyBorder="1"/>
    <xf numFmtId="0" fontId="0" fillId="0" borderId="22" xfId="0" applyBorder="1"/>
    <xf numFmtId="0" fontId="4" fillId="7" borderId="26" xfId="0" applyFont="1" applyFill="1" applyBorder="1" applyAlignment="1">
      <alignment horizontal="center"/>
    </xf>
    <xf numFmtId="164" fontId="0" fillId="0" borderId="1" xfId="0" applyNumberFormat="1" applyBorder="1"/>
    <xf numFmtId="164" fontId="0" fillId="0" borderId="2" xfId="0" applyNumberFormat="1" applyBorder="1"/>
    <xf numFmtId="164" fontId="0" fillId="0" borderId="3" xfId="0" applyNumberFormat="1" applyBorder="1"/>
    <xf numFmtId="164" fontId="0" fillId="0" borderId="4" xfId="0" applyNumberFormat="1" applyBorder="1"/>
    <xf numFmtId="164" fontId="0" fillId="0" borderId="0" xfId="0" applyNumberFormat="1" applyBorder="1"/>
    <xf numFmtId="164" fontId="0" fillId="0" borderId="5" xfId="0" applyNumberFormat="1" applyBorder="1"/>
    <xf numFmtId="164" fontId="0" fillId="0" borderId="6" xfId="0" applyNumberFormat="1" applyBorder="1"/>
    <xf numFmtId="164" fontId="0" fillId="0" borderId="8" xfId="0" applyNumberFormat="1" applyBorder="1"/>
    <xf numFmtId="0" fontId="5" fillId="0" borderId="0" xfId="0" applyFont="1" applyAlignment="1">
      <alignment horizontal="center"/>
    </xf>
    <xf numFmtId="0" fontId="6" fillId="0" borderId="0" xfId="0" applyFont="1" applyAlignment="1">
      <alignment horizontal="center"/>
    </xf>
    <xf numFmtId="0" fontId="0" fillId="6" borderId="20" xfId="0" applyFill="1" applyBorder="1" applyAlignment="1">
      <alignment horizontal="center"/>
    </xf>
    <xf numFmtId="0" fontId="0" fillId="6" borderId="21" xfId="0" applyFill="1" applyBorder="1" applyAlignment="1">
      <alignment horizontal="center"/>
    </xf>
    <xf numFmtId="0" fontId="0" fillId="6" borderId="22" xfId="0" applyFill="1" applyBorder="1" applyAlignment="1">
      <alignment horizontal="center"/>
    </xf>
    <xf numFmtId="10" fontId="0" fillId="6" borderId="20" xfId="2" applyNumberFormat="1" applyFont="1" applyFill="1" applyBorder="1" applyAlignment="1">
      <alignment horizontal="center"/>
    </xf>
    <xf numFmtId="10" fontId="0" fillId="6" borderId="21" xfId="2" applyNumberFormat="1" applyFont="1" applyFill="1" applyBorder="1" applyAlignment="1">
      <alignment horizontal="center"/>
    </xf>
    <xf numFmtId="10" fontId="0" fillId="6" borderId="22" xfId="2" applyNumberFormat="1" applyFont="1" applyFill="1" applyBorder="1" applyAlignment="1">
      <alignment horizontal="center"/>
    </xf>
  </cellXfs>
  <cellStyles count="3">
    <cellStyle name="Hyperlink" xfId="1" builtinId="8"/>
    <cellStyle name="Normal" xfId="0" builtinId="0"/>
    <cellStyle name="Percent" xfId="2" builtinId="5"/>
  </cellStyles>
  <dxfs count="12">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xmlns:c16r2="http://schemas.microsoft.com/office/drawing/2015/06/char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xmlns:c16r2="http://schemas.microsoft.com/office/drawing/2015/06/char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xmlns:c16r2="http://schemas.microsoft.com/office/drawing/2015/06/char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xmlns:c16r2="http://schemas.microsoft.com/office/drawing/2015/06/char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xmlns:c16r2="http://schemas.microsoft.com/office/drawing/2015/06/char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xmlns:c16r2="http://schemas.microsoft.com/office/drawing/2015/06/char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xmlns:c16r2="http://schemas.microsoft.com/office/drawing/2015/06/char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xmlns:c16r2="http://schemas.microsoft.com/office/drawing/2015/06/char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xmlns:c16r2="http://schemas.microsoft.com/office/drawing/2015/06/char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xmlns:c16r2="http://schemas.microsoft.com/office/drawing/2015/06/char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xmlns:c16r2="http://schemas.microsoft.com/office/drawing/2015/06/char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xmlns:c16r2="http://schemas.microsoft.com/office/drawing/2015/06/char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xmlns:c16r2="http://schemas.microsoft.com/office/drawing/2015/06/char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xmlns:c16r2="http://schemas.microsoft.com/office/drawing/2015/06/char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xmlns:c16r2="http://schemas.microsoft.com/office/drawing/2015/06/char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xmlns:c16r2="http://schemas.microsoft.com/office/drawing/2015/06/char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xmlns:c16r2="http://schemas.microsoft.com/office/drawing/2015/06/char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416848672"/>
        <c:axId val="416849232"/>
      </c:lineChart>
      <c:catAx>
        <c:axId val="416848672"/>
        <c:scaling>
          <c:orientation val="minMax"/>
        </c:scaling>
        <c:delete val="0"/>
        <c:axPos val="b"/>
        <c:numFmt formatCode="General" sourceLinked="0"/>
        <c:majorTickMark val="out"/>
        <c:minorTickMark val="none"/>
        <c:tickLblPos val="nextTo"/>
        <c:crossAx val="416849232"/>
        <c:crosses val="autoZero"/>
        <c:auto val="1"/>
        <c:lblAlgn val="ctr"/>
        <c:lblOffset val="100"/>
        <c:noMultiLvlLbl val="0"/>
      </c:catAx>
      <c:valAx>
        <c:axId val="416849232"/>
        <c:scaling>
          <c:orientation val="minMax"/>
        </c:scaling>
        <c:delete val="0"/>
        <c:axPos val="l"/>
        <c:majorGridlines/>
        <c:numFmt formatCode="0.00%" sourceLinked="1"/>
        <c:majorTickMark val="out"/>
        <c:minorTickMark val="none"/>
        <c:tickLblPos val="nextTo"/>
        <c:crossAx val="416848672"/>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xmlns:c16r2="http://schemas.microsoft.com/office/drawing/2015/06/char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xmlns:c16r2="http://schemas.microsoft.com/office/drawing/2015/06/char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xmlns:c16r2="http://schemas.microsoft.com/office/drawing/2015/06/char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xmlns:c16r2="http://schemas.microsoft.com/office/drawing/2015/06/char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xmlns:c16r2="http://schemas.microsoft.com/office/drawing/2015/06/char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xmlns:c16r2="http://schemas.microsoft.com/office/drawing/2015/06/char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xmlns:c16r2="http://schemas.microsoft.com/office/drawing/2015/06/char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xmlns:c16r2="http://schemas.microsoft.com/office/drawing/2015/06/char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xmlns:c16r2="http://schemas.microsoft.com/office/drawing/2015/06/char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xmlns:c16r2="http://schemas.microsoft.com/office/drawing/2015/06/char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xmlns:c16r2="http://schemas.microsoft.com/office/drawing/2015/06/char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xmlns:c16r2="http://schemas.microsoft.com/office/drawing/2015/06/char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xmlns:c16r2="http://schemas.microsoft.com/office/drawing/2015/06/char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xmlns:c16r2="http://schemas.microsoft.com/office/drawing/2015/06/char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xmlns:c16r2="http://schemas.microsoft.com/office/drawing/2015/06/char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xmlns:c16r2="http://schemas.microsoft.com/office/drawing/2015/06/char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xmlns:c16r2="http://schemas.microsoft.com/office/drawing/2015/06/char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894048544"/>
        <c:axId val="894049104"/>
      </c:lineChart>
      <c:catAx>
        <c:axId val="894048544"/>
        <c:scaling>
          <c:orientation val="minMax"/>
        </c:scaling>
        <c:delete val="0"/>
        <c:axPos val="b"/>
        <c:numFmt formatCode="General" sourceLinked="0"/>
        <c:majorTickMark val="out"/>
        <c:minorTickMark val="none"/>
        <c:tickLblPos val="nextTo"/>
        <c:crossAx val="894049104"/>
        <c:crosses val="autoZero"/>
        <c:auto val="1"/>
        <c:lblAlgn val="ctr"/>
        <c:lblOffset val="100"/>
        <c:noMultiLvlLbl val="0"/>
      </c:catAx>
      <c:valAx>
        <c:axId val="894049104"/>
        <c:scaling>
          <c:orientation val="minMax"/>
          <c:max val="5.7"/>
          <c:min val="0.5"/>
        </c:scaling>
        <c:delete val="0"/>
        <c:axPos val="l"/>
        <c:majorGridlines/>
        <c:numFmt formatCode="0.00%" sourceLinked="1"/>
        <c:majorTickMark val="out"/>
        <c:minorTickMark val="none"/>
        <c:tickLblPos val="nextTo"/>
        <c:crossAx val="894048544"/>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xmlns:c16r2="http://schemas.microsoft.com/office/drawing/2015/06/char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xmlns:c16r2="http://schemas.microsoft.com/office/drawing/2015/06/char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xmlns:c16r2="http://schemas.microsoft.com/office/drawing/2015/06/char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xmlns:c16r2="http://schemas.microsoft.com/office/drawing/2015/06/char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xmlns:c16r2="http://schemas.microsoft.com/office/drawing/2015/06/char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xmlns:c16r2="http://schemas.microsoft.com/office/drawing/2015/06/char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xmlns:c16r2="http://schemas.microsoft.com/office/drawing/2015/06/char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xmlns:c16r2="http://schemas.microsoft.com/office/drawing/2015/06/char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xmlns:c16r2="http://schemas.microsoft.com/office/drawing/2015/06/char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xmlns:c16r2="http://schemas.microsoft.com/office/drawing/2015/06/char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xmlns:c16r2="http://schemas.microsoft.com/office/drawing/2015/06/char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xmlns:c16r2="http://schemas.microsoft.com/office/drawing/2015/06/char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xmlns:c16r2="http://schemas.microsoft.com/office/drawing/2015/06/char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xmlns:c16r2="http://schemas.microsoft.com/office/drawing/2015/06/char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xmlns:c16r2="http://schemas.microsoft.com/office/drawing/2015/06/char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xmlns:c16r2="http://schemas.microsoft.com/office/drawing/2015/06/char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xmlns:c16r2="http://schemas.microsoft.com/office/drawing/2015/06/char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893701040"/>
        <c:axId val="893701600"/>
      </c:lineChart>
      <c:catAx>
        <c:axId val="893701040"/>
        <c:scaling>
          <c:orientation val="minMax"/>
        </c:scaling>
        <c:delete val="0"/>
        <c:axPos val="b"/>
        <c:numFmt formatCode="General" sourceLinked="1"/>
        <c:majorTickMark val="out"/>
        <c:minorTickMark val="none"/>
        <c:tickLblPos val="nextTo"/>
        <c:crossAx val="893701600"/>
        <c:crosses val="autoZero"/>
        <c:auto val="1"/>
        <c:lblAlgn val="ctr"/>
        <c:lblOffset val="100"/>
        <c:noMultiLvlLbl val="0"/>
      </c:catAx>
      <c:valAx>
        <c:axId val="893701600"/>
        <c:scaling>
          <c:orientation val="minMax"/>
        </c:scaling>
        <c:delete val="0"/>
        <c:axPos val="l"/>
        <c:majorGridlines/>
        <c:numFmt formatCode="General" sourceLinked="1"/>
        <c:majorTickMark val="out"/>
        <c:minorTickMark val="none"/>
        <c:tickLblPos val="nextTo"/>
        <c:crossAx val="893701040"/>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xmlns:c16r2="http://schemas.microsoft.com/office/drawing/2015/06/char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xmlns:c16r2="http://schemas.microsoft.com/office/drawing/2015/06/char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xmlns:c16r2="http://schemas.microsoft.com/office/drawing/2015/06/char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xmlns:c16r2="http://schemas.microsoft.com/office/drawing/2015/06/char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xmlns:c16r2="http://schemas.microsoft.com/office/drawing/2015/06/char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xmlns:c16r2="http://schemas.microsoft.com/office/drawing/2015/06/char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xmlns:c16r2="http://schemas.microsoft.com/office/drawing/2015/06/char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xmlns:c16r2="http://schemas.microsoft.com/office/drawing/2015/06/char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xmlns:c16r2="http://schemas.microsoft.com/office/drawing/2015/06/char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xmlns:c16r2="http://schemas.microsoft.com/office/drawing/2015/06/char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xmlns:c16r2="http://schemas.microsoft.com/office/drawing/2015/06/char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xmlns:c16r2="http://schemas.microsoft.com/office/drawing/2015/06/char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xmlns:c16r2="http://schemas.microsoft.com/office/drawing/2015/06/char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xmlns:c16r2="http://schemas.microsoft.com/office/drawing/2015/06/char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xmlns:c16r2="http://schemas.microsoft.com/office/drawing/2015/06/char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xmlns:c16r2="http://schemas.microsoft.com/office/drawing/2015/06/char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xmlns:c16r2="http://schemas.microsoft.com/office/drawing/2015/06/char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893894448"/>
        <c:axId val="893895008"/>
      </c:lineChart>
      <c:catAx>
        <c:axId val="893894448"/>
        <c:scaling>
          <c:orientation val="minMax"/>
        </c:scaling>
        <c:delete val="0"/>
        <c:axPos val="b"/>
        <c:numFmt formatCode="General" sourceLinked="1"/>
        <c:majorTickMark val="out"/>
        <c:minorTickMark val="none"/>
        <c:tickLblPos val="nextTo"/>
        <c:crossAx val="893895008"/>
        <c:crosses val="autoZero"/>
        <c:auto val="1"/>
        <c:lblAlgn val="ctr"/>
        <c:lblOffset val="100"/>
        <c:noMultiLvlLbl val="0"/>
      </c:catAx>
      <c:valAx>
        <c:axId val="893895008"/>
        <c:scaling>
          <c:orientation val="minMax"/>
          <c:max val="2.6"/>
          <c:min val="0.5"/>
        </c:scaling>
        <c:delete val="0"/>
        <c:axPos val="l"/>
        <c:majorGridlines/>
        <c:numFmt formatCode="General" sourceLinked="1"/>
        <c:majorTickMark val="out"/>
        <c:minorTickMark val="none"/>
        <c:tickLblPos val="nextTo"/>
        <c:crossAx val="893894448"/>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xmlns:c16r2="http://schemas.microsoft.com/office/drawing/2015/06/char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xmlns:c16r2="http://schemas.microsoft.com/office/drawing/2015/06/char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xmlns:c16r2="http://schemas.microsoft.com/office/drawing/2015/06/char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xmlns:c16r2="http://schemas.microsoft.com/office/drawing/2015/06/char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xmlns:c16r2="http://schemas.microsoft.com/office/drawing/2015/06/char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xmlns:c16r2="http://schemas.microsoft.com/office/drawing/2015/06/char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xmlns:c16r2="http://schemas.microsoft.com/office/drawing/2015/06/char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xmlns:c16r2="http://schemas.microsoft.com/office/drawing/2015/06/char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xmlns:c16r2="http://schemas.microsoft.com/office/drawing/2015/06/char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xmlns:c16r2="http://schemas.microsoft.com/office/drawing/2015/06/char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xmlns:c16r2="http://schemas.microsoft.com/office/drawing/2015/06/char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xmlns:c16r2="http://schemas.microsoft.com/office/drawing/2015/06/char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xmlns:c16r2="http://schemas.microsoft.com/office/drawing/2015/06/char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xmlns:c16r2="http://schemas.microsoft.com/office/drawing/2015/06/char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xmlns:c16r2="http://schemas.microsoft.com/office/drawing/2015/06/char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xmlns:c16r2="http://schemas.microsoft.com/office/drawing/2015/06/char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xmlns:c16r2="http://schemas.microsoft.com/office/drawing/2015/06/char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891867136"/>
        <c:axId val="891867696"/>
      </c:lineChart>
      <c:catAx>
        <c:axId val="891867136"/>
        <c:scaling>
          <c:orientation val="minMax"/>
        </c:scaling>
        <c:delete val="0"/>
        <c:axPos val="b"/>
        <c:numFmt formatCode="General" sourceLinked="1"/>
        <c:majorTickMark val="out"/>
        <c:minorTickMark val="none"/>
        <c:tickLblPos val="nextTo"/>
        <c:crossAx val="891867696"/>
        <c:crosses val="autoZero"/>
        <c:auto val="1"/>
        <c:lblAlgn val="ctr"/>
        <c:lblOffset val="100"/>
        <c:noMultiLvlLbl val="0"/>
      </c:catAx>
      <c:valAx>
        <c:axId val="891867696"/>
        <c:scaling>
          <c:orientation val="minMax"/>
          <c:max val="1.8"/>
          <c:min val="0.75000000000000011"/>
        </c:scaling>
        <c:delete val="0"/>
        <c:axPos val="l"/>
        <c:majorGridlines/>
        <c:numFmt formatCode="General" sourceLinked="1"/>
        <c:majorTickMark val="out"/>
        <c:minorTickMark val="none"/>
        <c:tickLblPos val="nextTo"/>
        <c:crossAx val="891867136"/>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xmlns:c16r2="http://schemas.microsoft.com/office/drawing/2015/06/char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xmlns:c16r2="http://schemas.microsoft.com/office/drawing/2015/06/char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xmlns:c16r2="http://schemas.microsoft.com/office/drawing/2015/06/char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xmlns:c16r2="http://schemas.microsoft.com/office/drawing/2015/06/char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xmlns:c16r2="http://schemas.microsoft.com/office/drawing/2015/06/char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xmlns:c16r2="http://schemas.microsoft.com/office/drawing/2015/06/char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xmlns:c16r2="http://schemas.microsoft.com/office/drawing/2015/06/char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xmlns:c16r2="http://schemas.microsoft.com/office/drawing/2015/06/char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xmlns:c16r2="http://schemas.microsoft.com/office/drawing/2015/06/char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xmlns:c16r2="http://schemas.microsoft.com/office/drawing/2015/06/char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xmlns:c16r2="http://schemas.microsoft.com/office/drawing/2015/06/char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xmlns:c16r2="http://schemas.microsoft.com/office/drawing/2015/06/char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xmlns:c16r2="http://schemas.microsoft.com/office/drawing/2015/06/char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xmlns:c16r2="http://schemas.microsoft.com/office/drawing/2015/06/char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xmlns:c16r2="http://schemas.microsoft.com/office/drawing/2015/06/char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xmlns:c16r2="http://schemas.microsoft.com/office/drawing/2015/06/char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xmlns:c16r2="http://schemas.microsoft.com/office/drawing/2015/06/char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892003040"/>
        <c:axId val="892003600"/>
      </c:lineChart>
      <c:catAx>
        <c:axId val="892003040"/>
        <c:scaling>
          <c:orientation val="minMax"/>
        </c:scaling>
        <c:delete val="0"/>
        <c:axPos val="b"/>
        <c:numFmt formatCode="General" sourceLinked="1"/>
        <c:majorTickMark val="out"/>
        <c:minorTickMark val="none"/>
        <c:tickLblPos val="nextTo"/>
        <c:crossAx val="892003600"/>
        <c:crosses val="autoZero"/>
        <c:auto val="1"/>
        <c:lblAlgn val="ctr"/>
        <c:lblOffset val="100"/>
        <c:noMultiLvlLbl val="0"/>
      </c:catAx>
      <c:valAx>
        <c:axId val="892003600"/>
        <c:scaling>
          <c:orientation val="minMax"/>
        </c:scaling>
        <c:delete val="0"/>
        <c:axPos val="l"/>
        <c:majorGridlines/>
        <c:numFmt formatCode="General" sourceLinked="1"/>
        <c:majorTickMark val="out"/>
        <c:minorTickMark val="none"/>
        <c:tickLblPos val="nextTo"/>
        <c:crossAx val="892003040"/>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892883984"/>
        <c:axId val="892884544"/>
      </c:lineChart>
      <c:catAx>
        <c:axId val="892883984"/>
        <c:scaling>
          <c:orientation val="minMax"/>
        </c:scaling>
        <c:delete val="0"/>
        <c:axPos val="b"/>
        <c:numFmt formatCode="General" sourceLinked="1"/>
        <c:majorTickMark val="out"/>
        <c:minorTickMark val="none"/>
        <c:tickLblPos val="nextTo"/>
        <c:crossAx val="892884544"/>
        <c:crosses val="autoZero"/>
        <c:auto val="1"/>
        <c:lblAlgn val="ctr"/>
        <c:lblOffset val="100"/>
        <c:noMultiLvlLbl val="0"/>
      </c:catAx>
      <c:valAx>
        <c:axId val="892884544"/>
        <c:scaling>
          <c:orientation val="minMax"/>
          <c:max val="5.7"/>
          <c:min val="0.5"/>
        </c:scaling>
        <c:delete val="0"/>
        <c:axPos val="l"/>
        <c:majorGridlines/>
        <c:numFmt formatCode="General" sourceLinked="1"/>
        <c:majorTickMark val="out"/>
        <c:minorTickMark val="none"/>
        <c:tickLblPos val="nextTo"/>
        <c:crossAx val="892883984"/>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TFP_corona!$B$3</c:f>
              <c:strCache>
                <c:ptCount val="1"/>
                <c:pt idx="0">
                  <c:v>DEU</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DA35-4052-9D6F-A603BDCFB0E1}"/>
            </c:ext>
          </c:extLst>
        </c:ser>
        <c:ser>
          <c:idx val="1"/>
          <c:order val="1"/>
          <c:tx>
            <c:strRef>
              <c:f>TFP_corona!$C$3</c:f>
              <c:strCache>
                <c:ptCount val="1"/>
                <c:pt idx="0">
                  <c:v>AUT</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DA35-4052-9D6F-A603BDCFB0E1}"/>
            </c:ext>
          </c:extLst>
        </c:ser>
        <c:ser>
          <c:idx val="2"/>
          <c:order val="2"/>
          <c:tx>
            <c:strRef>
              <c:f>TFP_corona!$D$3</c:f>
              <c:strCache>
                <c:ptCount val="1"/>
                <c:pt idx="0">
                  <c:v>FRA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DA35-4052-9D6F-A603BDCFB0E1}"/>
            </c:ext>
          </c:extLst>
        </c:ser>
        <c:ser>
          <c:idx val="3"/>
          <c:order val="3"/>
          <c:tx>
            <c:strRef>
              <c:f>TFP_corona!$E$3</c:f>
              <c:strCache>
                <c:ptCount val="1"/>
                <c:pt idx="0">
                  <c:v>EUN</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DA35-4052-9D6F-A603BDCFB0E1}"/>
            </c:ext>
          </c:extLst>
        </c:ser>
        <c:ser>
          <c:idx val="4"/>
          <c:order val="4"/>
          <c:tx>
            <c:strRef>
              <c:f>TFP_corona!$F$3</c:f>
              <c:strCache>
                <c:ptCount val="1"/>
                <c:pt idx="0">
                  <c:v>EUE</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DA35-4052-9D6F-A603BDCFB0E1}"/>
            </c:ext>
          </c:extLst>
        </c:ser>
        <c:ser>
          <c:idx val="5"/>
          <c:order val="5"/>
          <c:tx>
            <c:strRef>
              <c:f>TFP_corona!$G$3</c:f>
              <c:strCache>
                <c:ptCount val="1"/>
                <c:pt idx="0">
                  <c:v>EUS</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DA35-4052-9D6F-A603BDCFB0E1}"/>
            </c:ext>
          </c:extLst>
        </c:ser>
        <c:ser>
          <c:idx val="6"/>
          <c:order val="6"/>
          <c:tx>
            <c:strRef>
              <c:f>TFP_corona!$H$3</c:f>
              <c:strCache>
                <c:ptCount val="1"/>
                <c:pt idx="0">
                  <c:v>SWZ</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DA35-4052-9D6F-A603BDCFB0E1}"/>
            </c:ext>
          </c:extLst>
        </c:ser>
        <c:ser>
          <c:idx val="7"/>
          <c:order val="7"/>
          <c:tx>
            <c:strRef>
              <c:f>TFP_corona!$J$3</c:f>
              <c:strCache>
                <c:ptCount val="1"/>
                <c:pt idx="0">
                  <c:v>OEC</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DA35-4052-9D6F-A603BDCFB0E1}"/>
            </c:ext>
          </c:extLst>
        </c:ser>
        <c:ser>
          <c:idx val="8"/>
          <c:order val="8"/>
          <c:tx>
            <c:strRef>
              <c:f>TFP_corona!$I$3</c:f>
              <c:strCache>
                <c:ptCount val="1"/>
                <c:pt idx="0">
                  <c:v>USA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DA35-4052-9D6F-A603BDCFB0E1}"/>
            </c:ext>
          </c:extLst>
        </c:ser>
        <c:ser>
          <c:idx val="9"/>
          <c:order val="9"/>
          <c:tx>
            <c:strRef>
              <c:f>TFP_corona!$K$3</c:f>
              <c:strCache>
                <c:ptCount val="1"/>
                <c:pt idx="0">
                  <c:v>BRZ</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DA35-4052-9D6F-A603BDCFB0E1}"/>
            </c:ext>
          </c:extLst>
        </c:ser>
        <c:ser>
          <c:idx val="10"/>
          <c:order val="10"/>
          <c:tx>
            <c:strRef>
              <c:f>TFP_corona!$L$3</c:f>
              <c:strCache>
                <c:ptCount val="1"/>
                <c:pt idx="0">
                  <c:v>RUS</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DA35-4052-9D6F-A603BDCFB0E1}"/>
            </c:ext>
          </c:extLst>
        </c:ser>
        <c:ser>
          <c:idx val="11"/>
          <c:order val="11"/>
          <c:tx>
            <c:strRef>
              <c:f>TFP_corona!$M$3</c:f>
              <c:strCache>
                <c:ptCount val="1"/>
                <c:pt idx="0">
                  <c:v>IND</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DA35-4052-9D6F-A603BDCFB0E1}"/>
            </c:ext>
          </c:extLst>
        </c:ser>
        <c:ser>
          <c:idx val="12"/>
          <c:order val="12"/>
          <c:tx>
            <c:strRef>
              <c:f>TFP_corona!$N$3</c:f>
              <c:strCache>
                <c:ptCount val="1"/>
                <c:pt idx="0">
                  <c:v>CHI</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DA35-4052-9D6F-A603BDCFB0E1}"/>
            </c:ext>
          </c:extLst>
        </c:ser>
        <c:ser>
          <c:idx val="13"/>
          <c:order val="13"/>
          <c:tx>
            <c:strRef>
              <c:f>TFP_corona!$O$3</c:f>
              <c:strCache>
                <c:ptCount val="1"/>
                <c:pt idx="0">
                  <c:v>RSA</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DA35-4052-9D6F-A603BDCFB0E1}"/>
            </c:ext>
          </c:extLst>
        </c:ser>
        <c:ser>
          <c:idx val="14"/>
          <c:order val="14"/>
          <c:tx>
            <c:strRef>
              <c:f>TFP_corona!$P$3</c:f>
              <c:strCache>
                <c:ptCount val="1"/>
                <c:pt idx="0">
                  <c:v>ARB</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DA35-4052-9D6F-A603BDCFB0E1}"/>
            </c:ext>
          </c:extLst>
        </c:ser>
        <c:ser>
          <c:idx val="15"/>
          <c:order val="15"/>
          <c:tx>
            <c:strRef>
              <c:f>TFP_corona!$Q$3</c:f>
              <c:strCache>
                <c:ptCount val="1"/>
                <c:pt idx="0">
                  <c:v>OPE</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DA35-4052-9D6F-A603BDCFB0E1}"/>
            </c:ext>
          </c:extLst>
        </c:ser>
        <c:ser>
          <c:idx val="16"/>
          <c:order val="16"/>
          <c:tx>
            <c:strRef>
              <c:f>TFP_corona!$R$3</c:f>
              <c:strCache>
                <c:ptCount val="1"/>
                <c:pt idx="0">
                  <c:v>ROW</c:v>
                </c:pt>
              </c:strCache>
            </c:strRef>
          </c:tx>
          <c:marker>
            <c:symbol val="none"/>
          </c:marker>
          <c:cat>
            <c:numRef>
              <c:f>TFP_corona!$A$4:$A$13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TFP_corona!$R$4:$R$13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DA35-4052-9D6F-A603BDCFB0E1}"/>
            </c:ext>
          </c:extLst>
        </c:ser>
        <c:dLbls>
          <c:showLegendKey val="0"/>
          <c:showVal val="0"/>
          <c:showCatName val="0"/>
          <c:showSerName val="0"/>
          <c:showPercent val="0"/>
          <c:showBubbleSize val="0"/>
        </c:dLbls>
        <c:smooth val="0"/>
        <c:axId val="894941776"/>
        <c:axId val="894942336"/>
      </c:lineChart>
      <c:catAx>
        <c:axId val="894941776"/>
        <c:scaling>
          <c:orientation val="minMax"/>
        </c:scaling>
        <c:delete val="0"/>
        <c:axPos val="b"/>
        <c:numFmt formatCode="General" sourceLinked="1"/>
        <c:majorTickMark val="out"/>
        <c:minorTickMark val="none"/>
        <c:tickLblPos val="nextTo"/>
        <c:crossAx val="894942336"/>
        <c:crosses val="autoZero"/>
        <c:auto val="1"/>
        <c:lblAlgn val="ctr"/>
        <c:lblOffset val="100"/>
        <c:noMultiLvlLbl val="0"/>
      </c:catAx>
      <c:valAx>
        <c:axId val="894942336"/>
        <c:scaling>
          <c:orientation val="minMax"/>
          <c:max val="5.7"/>
          <c:min val="0.5"/>
        </c:scaling>
        <c:delete val="0"/>
        <c:axPos val="l"/>
        <c:majorGridlines/>
        <c:numFmt formatCode="General" sourceLinked="1"/>
        <c:majorTickMark val="out"/>
        <c:minorTickMark val="none"/>
        <c:tickLblPos val="nextTo"/>
        <c:crossAx val="894941776"/>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 (2)'!$B$3</c:f>
              <c:strCache>
                <c:ptCount val="1"/>
                <c:pt idx="0">
                  <c:v>DEU</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xmlns:c16r2="http://schemas.microsoft.com/office/drawing/2015/06/chart">
            <c:ext xmlns:c16="http://schemas.microsoft.com/office/drawing/2014/chart" uri="{C3380CC4-5D6E-409C-BE32-E72D297353CC}">
              <c16:uniqueId val="{00000000-4F7E-4445-888A-BADC3EB57A45}"/>
            </c:ext>
          </c:extLst>
        </c:ser>
        <c:ser>
          <c:idx val="1"/>
          <c:order val="1"/>
          <c:tx>
            <c:strRef>
              <c:f>'TFP_newage (2)'!$C$3</c:f>
              <c:strCache>
                <c:ptCount val="1"/>
                <c:pt idx="0">
                  <c:v>AUT</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xmlns:c16r2="http://schemas.microsoft.com/office/drawing/2015/06/chart">
            <c:ext xmlns:c16="http://schemas.microsoft.com/office/drawing/2014/chart" uri="{C3380CC4-5D6E-409C-BE32-E72D297353CC}">
              <c16:uniqueId val="{00000001-4F7E-4445-888A-BADC3EB57A45}"/>
            </c:ext>
          </c:extLst>
        </c:ser>
        <c:ser>
          <c:idx val="2"/>
          <c:order val="2"/>
          <c:tx>
            <c:strRef>
              <c:f>'TFP_newage (2)'!$D$3</c:f>
              <c:strCache>
                <c:ptCount val="1"/>
                <c:pt idx="0">
                  <c:v>FRA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xmlns:c16r2="http://schemas.microsoft.com/office/drawing/2015/06/chart">
            <c:ext xmlns:c16="http://schemas.microsoft.com/office/drawing/2014/chart" uri="{C3380CC4-5D6E-409C-BE32-E72D297353CC}">
              <c16:uniqueId val="{00000002-4F7E-4445-888A-BADC3EB57A45}"/>
            </c:ext>
          </c:extLst>
        </c:ser>
        <c:ser>
          <c:idx val="3"/>
          <c:order val="3"/>
          <c:tx>
            <c:strRef>
              <c:f>'TFP_newage (2)'!$E$3</c:f>
              <c:strCache>
                <c:ptCount val="1"/>
                <c:pt idx="0">
                  <c:v>EUN</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xmlns:c16r2="http://schemas.microsoft.com/office/drawing/2015/06/chart">
            <c:ext xmlns:c16="http://schemas.microsoft.com/office/drawing/2014/chart" uri="{C3380CC4-5D6E-409C-BE32-E72D297353CC}">
              <c16:uniqueId val="{00000003-4F7E-4445-888A-BADC3EB57A45}"/>
            </c:ext>
          </c:extLst>
        </c:ser>
        <c:ser>
          <c:idx val="4"/>
          <c:order val="4"/>
          <c:tx>
            <c:strRef>
              <c:f>'TFP_newage (2)'!$F$3</c:f>
              <c:strCache>
                <c:ptCount val="1"/>
                <c:pt idx="0">
                  <c:v>EUE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xmlns:c16r2="http://schemas.microsoft.com/office/drawing/2015/06/chart">
            <c:ext xmlns:c16="http://schemas.microsoft.com/office/drawing/2014/chart" uri="{C3380CC4-5D6E-409C-BE32-E72D297353CC}">
              <c16:uniqueId val="{00000004-4F7E-4445-888A-BADC3EB57A45}"/>
            </c:ext>
          </c:extLst>
        </c:ser>
        <c:ser>
          <c:idx val="5"/>
          <c:order val="5"/>
          <c:tx>
            <c:strRef>
              <c:f>'TFP_newage (2)'!$G$3</c:f>
              <c:strCache>
                <c:ptCount val="1"/>
                <c:pt idx="0">
                  <c:v>EUS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xmlns:c16r2="http://schemas.microsoft.com/office/drawing/2015/06/chart">
            <c:ext xmlns:c16="http://schemas.microsoft.com/office/drawing/2014/chart" uri="{C3380CC4-5D6E-409C-BE32-E72D297353CC}">
              <c16:uniqueId val="{00000005-4F7E-4445-888A-BADC3EB57A45}"/>
            </c:ext>
          </c:extLst>
        </c:ser>
        <c:ser>
          <c:idx val="6"/>
          <c:order val="6"/>
          <c:tx>
            <c:strRef>
              <c:f>'TFP_newage (2)'!$H$3</c:f>
              <c:strCache>
                <c:ptCount val="1"/>
                <c:pt idx="0">
                  <c:v>SWZ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xmlns:c16r2="http://schemas.microsoft.com/office/drawing/2015/06/chart">
            <c:ext xmlns:c16="http://schemas.microsoft.com/office/drawing/2014/chart" uri="{C3380CC4-5D6E-409C-BE32-E72D297353CC}">
              <c16:uniqueId val="{00000006-4F7E-4445-888A-BADC3EB57A45}"/>
            </c:ext>
          </c:extLst>
        </c:ser>
        <c:ser>
          <c:idx val="7"/>
          <c:order val="7"/>
          <c:tx>
            <c:strRef>
              <c:f>'TFP_newage (2)'!$J$3</c:f>
              <c:strCache>
                <c:ptCount val="1"/>
                <c:pt idx="0">
                  <c:v>OEC</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xmlns:c16r2="http://schemas.microsoft.com/office/drawing/2015/06/chart">
            <c:ext xmlns:c16="http://schemas.microsoft.com/office/drawing/2014/chart" uri="{C3380CC4-5D6E-409C-BE32-E72D297353CC}">
              <c16:uniqueId val="{00000007-4F7E-4445-888A-BADC3EB57A45}"/>
            </c:ext>
          </c:extLst>
        </c:ser>
        <c:ser>
          <c:idx val="8"/>
          <c:order val="8"/>
          <c:tx>
            <c:strRef>
              <c:f>'TFP_newage (2)'!$I$3</c:f>
              <c:strCache>
                <c:ptCount val="1"/>
                <c:pt idx="0">
                  <c:v>USA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xmlns:c16r2="http://schemas.microsoft.com/office/drawing/2015/06/chart">
            <c:ext xmlns:c16="http://schemas.microsoft.com/office/drawing/2014/chart" uri="{C3380CC4-5D6E-409C-BE32-E72D297353CC}">
              <c16:uniqueId val="{00000008-4F7E-4445-888A-BADC3EB57A45}"/>
            </c:ext>
          </c:extLst>
        </c:ser>
        <c:ser>
          <c:idx val="9"/>
          <c:order val="9"/>
          <c:tx>
            <c:strRef>
              <c:f>'TFP_newage (2)'!$K$3</c:f>
              <c:strCache>
                <c:ptCount val="1"/>
                <c:pt idx="0">
                  <c:v>BRZ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xmlns:c16r2="http://schemas.microsoft.com/office/drawing/2015/06/chart">
            <c:ext xmlns:c16="http://schemas.microsoft.com/office/drawing/2014/chart" uri="{C3380CC4-5D6E-409C-BE32-E72D297353CC}">
              <c16:uniqueId val="{00000009-4F7E-4445-888A-BADC3EB57A45}"/>
            </c:ext>
          </c:extLst>
        </c:ser>
        <c:ser>
          <c:idx val="10"/>
          <c:order val="10"/>
          <c:tx>
            <c:strRef>
              <c:f>'TFP_newage (2)'!$L$3</c:f>
              <c:strCache>
                <c:ptCount val="1"/>
                <c:pt idx="0">
                  <c:v>RUS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xmlns:c16r2="http://schemas.microsoft.com/office/drawing/2015/06/chart">
            <c:ext xmlns:c16="http://schemas.microsoft.com/office/drawing/2014/chart" uri="{C3380CC4-5D6E-409C-BE32-E72D297353CC}">
              <c16:uniqueId val="{0000000A-4F7E-4445-888A-BADC3EB57A45}"/>
            </c:ext>
          </c:extLst>
        </c:ser>
        <c:ser>
          <c:idx val="11"/>
          <c:order val="11"/>
          <c:tx>
            <c:strRef>
              <c:f>'TFP_newage (2)'!$M$3</c:f>
              <c:strCache>
                <c:ptCount val="1"/>
                <c:pt idx="0">
                  <c:v>IND</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xmlns:c16r2="http://schemas.microsoft.com/office/drawing/2015/06/chart">
            <c:ext xmlns:c16="http://schemas.microsoft.com/office/drawing/2014/chart" uri="{C3380CC4-5D6E-409C-BE32-E72D297353CC}">
              <c16:uniqueId val="{0000000B-4F7E-4445-888A-BADC3EB57A45}"/>
            </c:ext>
          </c:extLst>
        </c:ser>
        <c:ser>
          <c:idx val="12"/>
          <c:order val="12"/>
          <c:tx>
            <c:strRef>
              <c:f>'TFP_newage (2)'!$N$3</c:f>
              <c:strCache>
                <c:ptCount val="1"/>
                <c:pt idx="0">
                  <c:v>CHI</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xmlns:c16r2="http://schemas.microsoft.com/office/drawing/2015/06/chart">
            <c:ext xmlns:c16="http://schemas.microsoft.com/office/drawing/2014/chart" uri="{C3380CC4-5D6E-409C-BE32-E72D297353CC}">
              <c16:uniqueId val="{0000000C-4F7E-4445-888A-BADC3EB57A45}"/>
            </c:ext>
          </c:extLst>
        </c:ser>
        <c:ser>
          <c:idx val="13"/>
          <c:order val="13"/>
          <c:tx>
            <c:strRef>
              <c:f>'TFP_newage (2)'!$O$3</c:f>
              <c:strCache>
                <c:ptCount val="1"/>
                <c:pt idx="0">
                  <c:v>RSA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xmlns:c16r2="http://schemas.microsoft.com/office/drawing/2015/06/chart">
            <c:ext xmlns:c16="http://schemas.microsoft.com/office/drawing/2014/chart" uri="{C3380CC4-5D6E-409C-BE32-E72D297353CC}">
              <c16:uniqueId val="{0000000D-4F7E-4445-888A-BADC3EB57A45}"/>
            </c:ext>
          </c:extLst>
        </c:ser>
        <c:ser>
          <c:idx val="14"/>
          <c:order val="14"/>
          <c:tx>
            <c:strRef>
              <c:f>'TFP_newage (2)'!$P$3</c:f>
              <c:strCache>
                <c:ptCount val="1"/>
                <c:pt idx="0">
                  <c:v>ARB</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xmlns:c16r2="http://schemas.microsoft.com/office/drawing/2015/06/chart">
            <c:ext xmlns:c16="http://schemas.microsoft.com/office/drawing/2014/chart" uri="{C3380CC4-5D6E-409C-BE32-E72D297353CC}">
              <c16:uniqueId val="{0000000E-4F7E-4445-888A-BADC3EB57A45}"/>
            </c:ext>
          </c:extLst>
        </c:ser>
        <c:ser>
          <c:idx val="15"/>
          <c:order val="15"/>
          <c:tx>
            <c:strRef>
              <c:f>'TFP_newage (2)'!$Q$3</c:f>
              <c:strCache>
                <c:ptCount val="1"/>
                <c:pt idx="0">
                  <c:v>OPE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xmlns:c16r2="http://schemas.microsoft.com/office/drawing/2015/06/chart">
            <c:ext xmlns:c16="http://schemas.microsoft.com/office/drawing/2014/chart" uri="{C3380CC4-5D6E-409C-BE32-E72D297353CC}">
              <c16:uniqueId val="{0000000F-4F7E-4445-888A-BADC3EB57A45}"/>
            </c:ext>
          </c:extLst>
        </c:ser>
        <c:ser>
          <c:idx val="16"/>
          <c:order val="16"/>
          <c:tx>
            <c:strRef>
              <c:f>'TFP_newage (2)'!$R$3</c:f>
              <c:strCache>
                <c:ptCount val="1"/>
                <c:pt idx="0">
                  <c:v>ROW</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xmlns:c16r2="http://schemas.microsoft.com/office/drawing/2015/06/chart">
            <c:ext xmlns:c16="http://schemas.microsoft.com/office/drawing/2014/chart" uri="{C3380CC4-5D6E-409C-BE32-E72D297353CC}">
              <c16:uniqueId val="{00000010-4F7E-4445-888A-BADC3EB57A45}"/>
            </c:ext>
          </c:extLst>
        </c:ser>
        <c:dLbls>
          <c:showLegendKey val="0"/>
          <c:showVal val="0"/>
          <c:showCatName val="0"/>
          <c:showSerName val="0"/>
          <c:showPercent val="0"/>
          <c:showBubbleSize val="0"/>
        </c:dLbls>
        <c:smooth val="0"/>
        <c:axId val="926941424"/>
        <c:axId val="926941984"/>
      </c:lineChart>
      <c:catAx>
        <c:axId val="926941424"/>
        <c:scaling>
          <c:orientation val="minMax"/>
        </c:scaling>
        <c:delete val="0"/>
        <c:axPos val="b"/>
        <c:numFmt formatCode="General" sourceLinked="1"/>
        <c:majorTickMark val="out"/>
        <c:minorTickMark val="none"/>
        <c:tickLblPos val="nextTo"/>
        <c:crossAx val="926941984"/>
        <c:crosses val="autoZero"/>
        <c:auto val="1"/>
        <c:lblAlgn val="ctr"/>
        <c:lblOffset val="100"/>
        <c:noMultiLvlLbl val="0"/>
      </c:catAx>
      <c:valAx>
        <c:axId val="926941984"/>
        <c:scaling>
          <c:orientation val="minMax"/>
          <c:max val="5.7"/>
          <c:min val="0.5"/>
        </c:scaling>
        <c:delete val="0"/>
        <c:axPos val="l"/>
        <c:majorGridlines/>
        <c:numFmt formatCode="General" sourceLinked="1"/>
        <c:majorTickMark val="out"/>
        <c:minorTickMark val="none"/>
        <c:tickLblPos val="nextTo"/>
        <c:crossAx val="926941424"/>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land/Documents/EnWI_IER/xcel_data/EP+TFP_.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GDP"/>
      <sheetName val="EP"/>
      <sheetName val="TFP"/>
      <sheetName val="EP...pivot"/>
      <sheetName val="TFP...pivot"/>
      <sheetName val="EP_newage"/>
      <sheetName val="TFP_newage"/>
      <sheetName val="TFP_corona"/>
      <sheetName val="TFP_corona_original"/>
      <sheetName val="TFP_newage (2)"/>
      <sheetName val="Productivity_ob"/>
      <sheetName val="Productivity"/>
      <sheetName val="Factors"/>
      <sheetName val="Tabelle2"/>
    </sheetNames>
    <sheetDataSet>
      <sheetData sheetId="0" refreshError="1"/>
      <sheetData sheetId="1" refreshError="1"/>
      <sheetData sheetId="2" refreshError="1"/>
      <sheetData sheetId="3" refreshError="1"/>
      <sheetData sheetId="4" refreshError="1"/>
      <sheetData sheetId="5">
        <row r="5">
          <cell r="A5">
            <v>2007</v>
          </cell>
          <cell r="B5">
            <v>1</v>
          </cell>
          <cell r="C5">
            <v>1</v>
          </cell>
          <cell r="D5">
            <v>1</v>
          </cell>
          <cell r="E5">
            <v>1</v>
          </cell>
          <cell r="F5">
            <v>1</v>
          </cell>
          <cell r="G5">
            <v>1</v>
          </cell>
          <cell r="H5">
            <v>1</v>
          </cell>
          <cell r="I5">
            <v>1</v>
          </cell>
          <cell r="J5">
            <v>1</v>
          </cell>
          <cell r="K5">
            <v>1</v>
          </cell>
          <cell r="L5">
            <v>1</v>
          </cell>
          <cell r="M5">
            <v>1</v>
          </cell>
          <cell r="N5">
            <v>1</v>
          </cell>
          <cell r="O5">
            <v>1</v>
          </cell>
          <cell r="P5">
            <v>1</v>
          </cell>
          <cell r="Q5">
            <v>1</v>
          </cell>
          <cell r="R5">
            <v>1</v>
          </cell>
        </row>
        <row r="6">
          <cell r="A6">
            <v>2008</v>
          </cell>
          <cell r="B6">
            <v>1.0136338114162047</v>
          </cell>
          <cell r="C6">
            <v>1.0118018977976859</v>
          </cell>
          <cell r="D6">
            <v>0.99556420497837894</v>
          </cell>
          <cell r="E6">
            <v>0.98328268166560817</v>
          </cell>
          <cell r="F6">
            <v>1.0381707707067476</v>
          </cell>
          <cell r="G6">
            <v>1.0023466632821003</v>
          </cell>
          <cell r="H6">
            <v>1.0023269931201941</v>
          </cell>
          <cell r="I6">
            <v>0.99819633655914475</v>
          </cell>
          <cell r="J6">
            <v>0.99458029491248856</v>
          </cell>
          <cell r="K6">
            <v>1.0313438582980361</v>
          </cell>
          <cell r="L6">
            <v>1.0931298543027086</v>
          </cell>
          <cell r="M6">
            <v>1.0428912717373187</v>
          </cell>
          <cell r="N6">
            <v>1.0792897047086993</v>
          </cell>
          <cell r="O6">
            <v>1.0042570586825672</v>
          </cell>
          <cell r="P6">
            <v>1.0142657018463279</v>
          </cell>
          <cell r="Q6">
            <v>1.0399194405180934</v>
          </cell>
          <cell r="R6">
            <v>1.0200316733508163</v>
          </cell>
        </row>
        <row r="7">
          <cell r="A7">
            <v>2009</v>
          </cell>
          <cell r="B7">
            <v>0.96206954824712021</v>
          </cell>
          <cell r="C7">
            <v>0.96743746812174591</v>
          </cell>
          <cell r="D7">
            <v>0.96376139887697687</v>
          </cell>
          <cell r="E7">
            <v>0.91084641204753669</v>
          </cell>
          <cell r="F7">
            <v>0.98212983690438127</v>
          </cell>
          <cell r="G7">
            <v>0.95910790926235301</v>
          </cell>
          <cell r="H7">
            <v>0.98216585114602106</v>
          </cell>
          <cell r="I7">
            <v>0.96005664839251281</v>
          </cell>
          <cell r="J7">
            <v>0.95239120992681014</v>
          </cell>
          <cell r="K7">
            <v>0.99990373507893737</v>
          </cell>
          <cell r="L7">
            <v>0.95425359695872825</v>
          </cell>
          <cell r="M7">
            <v>1.0383910217234291</v>
          </cell>
          <cell r="N7">
            <v>1.1011572226656026</v>
          </cell>
          <cell r="O7">
            <v>0.95074780451360996</v>
          </cell>
          <cell r="P7">
            <v>0.96237517420900498</v>
          </cell>
          <cell r="Q7">
            <v>0.99549162532450131</v>
          </cell>
          <cell r="R7">
            <v>0.9757779801680293</v>
          </cell>
        </row>
        <row r="8">
          <cell r="A8">
            <v>2010</v>
          </cell>
          <cell r="B8">
            <v>0.99847362367191617</v>
          </cell>
          <cell r="C8">
            <v>0.98603669344860845</v>
          </cell>
          <cell r="D8">
            <v>0.97508869163459522</v>
          </cell>
          <cell r="E8">
            <v>0.92871269164474257</v>
          </cell>
          <cell r="F8">
            <v>1.0067753970792026</v>
          </cell>
          <cell r="G8">
            <v>0.95749932055751541</v>
          </cell>
          <cell r="H8">
            <v>1.0058680696074462</v>
          </cell>
          <cell r="I8">
            <v>0.98654155328823445</v>
          </cell>
          <cell r="J8">
            <v>0.96457868286876203</v>
          </cell>
          <cell r="K8">
            <v>1.06184058529072</v>
          </cell>
          <cell r="L8">
            <v>0.99668952471033356</v>
          </cell>
          <cell r="M8">
            <v>1.1216178676593143</v>
          </cell>
          <cell r="N8">
            <v>1.1976057462090983</v>
          </cell>
          <cell r="O8">
            <v>0.96674701512524508</v>
          </cell>
          <cell r="P8">
            <v>0.97623774777991512</v>
          </cell>
          <cell r="Q8">
            <v>1.0038616815868002</v>
          </cell>
          <cell r="R8">
            <v>1.01299277193916</v>
          </cell>
        </row>
        <row r="9">
          <cell r="A9">
            <v>2011</v>
          </cell>
          <cell r="B9">
            <v>1.0304457564012406</v>
          </cell>
          <cell r="C9">
            <v>1.0168115180866482</v>
          </cell>
          <cell r="D9">
            <v>0.98941038869017861</v>
          </cell>
          <cell r="E9">
            <v>0.94974825365145599</v>
          </cell>
          <cell r="F9">
            <v>1.0277262551966742</v>
          </cell>
          <cell r="G9">
            <v>0.95120706233902041</v>
          </cell>
          <cell r="H9">
            <v>1.0260476067841506</v>
          </cell>
          <cell r="I9">
            <v>0.99016224063987757</v>
          </cell>
          <cell r="J9">
            <v>0.97478876243614287</v>
          </cell>
          <cell r="K9">
            <v>1.082556796303427</v>
          </cell>
          <cell r="L9">
            <v>1.0364334176110008</v>
          </cell>
          <cell r="M9">
            <v>1.1711206178121005</v>
          </cell>
          <cell r="N9">
            <v>1.2710295291300877</v>
          </cell>
          <cell r="O9">
            <v>0.98329597834820481</v>
          </cell>
          <cell r="P9">
            <v>0.9934700418101613</v>
          </cell>
          <cell r="Q9">
            <v>1.0306532524043126</v>
          </cell>
          <cell r="R9">
            <v>1.0365638972796081</v>
          </cell>
        </row>
        <row r="10">
          <cell r="A10">
            <v>2012</v>
          </cell>
          <cell r="B10">
            <v>1.0487786263703316</v>
          </cell>
          <cell r="C10">
            <v>1.0315373777263799</v>
          </cell>
          <cell r="D10">
            <v>1.0020820088230584</v>
          </cell>
          <cell r="E10">
            <v>0.9672933865553841</v>
          </cell>
          <cell r="F10">
            <v>1.0506534484596526</v>
          </cell>
          <cell r="G10">
            <v>0.95251352331970773</v>
          </cell>
          <cell r="H10">
            <v>1.039899194290129</v>
          </cell>
          <cell r="I10">
            <v>0.99918946482410953</v>
          </cell>
          <cell r="J10">
            <v>0.99465350563194577</v>
          </cell>
          <cell r="K10">
            <v>1.1049672699268387</v>
          </cell>
          <cell r="L10">
            <v>1.0781235789511978</v>
          </cell>
          <cell r="M10">
            <v>1.2232346241457857</v>
          </cell>
          <cell r="N10">
            <v>1.3473264166001595</v>
          </cell>
          <cell r="O10">
            <v>1.0047645226314825</v>
          </cell>
          <cell r="P10">
            <v>0.99985170638440013</v>
          </cell>
          <cell r="Q10">
            <v>1.0622673059689771</v>
          </cell>
          <cell r="R10">
            <v>1.0622408942217376</v>
          </cell>
        </row>
        <row r="11">
          <cell r="A11">
            <v>2013</v>
          </cell>
          <cell r="B11">
            <v>1.0601610327026127</v>
          </cell>
          <cell r="C11">
            <v>1.0445916805963062</v>
          </cell>
          <cell r="D11">
            <v>1.0145352364220508</v>
          </cell>
          <cell r="E11">
            <v>0.98250612355982936</v>
          </cell>
          <cell r="F11">
            <v>1.0829591727960775</v>
          </cell>
          <cell r="G11">
            <v>0.96645692472605027</v>
          </cell>
          <cell r="H11">
            <v>1.0501223280968321</v>
          </cell>
          <cell r="I11">
            <v>1.0094235847922226</v>
          </cell>
          <cell r="J11">
            <v>1.0127457046778128</v>
          </cell>
          <cell r="K11">
            <v>1.1233153638814017</v>
          </cell>
          <cell r="L11">
            <v>1.13149135092857</v>
          </cell>
          <cell r="M11">
            <v>1.2669037168731596</v>
          </cell>
          <cell r="N11">
            <v>1.4136073423782922</v>
          </cell>
          <cell r="O11">
            <v>1.0239776715862476</v>
          </cell>
          <cell r="P11">
            <v>1.0188915988067404</v>
          </cell>
          <cell r="Q11">
            <v>1.0870171743207411</v>
          </cell>
          <cell r="R11">
            <v>1.0854492055769156</v>
          </cell>
        </row>
        <row r="12">
          <cell r="A12">
            <v>2014</v>
          </cell>
          <cell r="B12">
            <v>1.0716579172595002</v>
          </cell>
          <cell r="C12">
            <v>1.0577116337321164</v>
          </cell>
          <cell r="D12">
            <v>1.0270564083649194</v>
          </cell>
          <cell r="E12">
            <v>0.99793522634491516</v>
          </cell>
          <cell r="F12">
            <v>1.1162370749387056</v>
          </cell>
          <cell r="G12">
            <v>0.9806334749240887</v>
          </cell>
          <cell r="H12">
            <v>1.0604466355174571</v>
          </cell>
          <cell r="I12">
            <v>1.0196577047603357</v>
          </cell>
          <cell r="J12">
            <v>1.0304824093647773</v>
          </cell>
          <cell r="K12">
            <v>1.1415286869464767</v>
          </cell>
          <cell r="L12">
            <v>1.1850046383032906</v>
          </cell>
          <cell r="M12">
            <v>1.3120173342963497</v>
          </cell>
          <cell r="N12">
            <v>1.4828012769353551</v>
          </cell>
          <cell r="O12">
            <v>1.0435573222818961</v>
          </cell>
          <cell r="P12">
            <v>1.035207495882333</v>
          </cell>
          <cell r="Q12">
            <v>1.109512855334756</v>
          </cell>
          <cell r="R12">
            <v>1.1088764457129492</v>
          </cell>
        </row>
        <row r="13">
          <cell r="A13">
            <v>2015</v>
          </cell>
          <cell r="B13">
            <v>1.0832692800409942</v>
          </cell>
          <cell r="C13">
            <v>1.0708871370929052</v>
          </cell>
          <cell r="D13">
            <v>1.0396455246516636</v>
          </cell>
          <cell r="E13">
            <v>1.0135825092987389</v>
          </cell>
          <cell r="F13">
            <v>1.1504999467007782</v>
          </cell>
          <cell r="G13">
            <v>0.99504593307112132</v>
          </cell>
          <cell r="H13">
            <v>1.0708721165520032</v>
          </cell>
          <cell r="I13">
            <v>1.0298472898286741</v>
          </cell>
          <cell r="J13">
            <v>1.0476981916248347</v>
          </cell>
          <cell r="K13">
            <v>1.1594724682325761</v>
          </cell>
          <cell r="L13">
            <v>1.238008621787293</v>
          </cell>
          <cell r="M13">
            <v>1.3584088004889159</v>
          </cell>
          <cell r="N13">
            <v>1.5550279329608938</v>
          </cell>
          <cell r="O13">
            <v>1.0634611860560184</v>
          </cell>
          <cell r="P13">
            <v>1.0475892929130051</v>
          </cell>
          <cell r="Q13">
            <v>1.1289875557772791</v>
          </cell>
          <cell r="R13">
            <v>1.1324084987780614</v>
          </cell>
        </row>
        <row r="14">
          <cell r="A14">
            <v>2016</v>
          </cell>
          <cell r="B14">
            <v>1.0944554379882361</v>
          </cell>
          <cell r="C14">
            <v>1.0848504436442967</v>
          </cell>
          <cell r="D14">
            <v>1.0535644088114107</v>
          </cell>
          <cell r="E14">
            <v>1.0293577066134445</v>
          </cell>
          <cell r="F14">
            <v>1.1848395693422877</v>
          </cell>
          <cell r="G14">
            <v>1.0111787257935683</v>
          </cell>
          <cell r="H14">
            <v>1.0814033700011036</v>
          </cell>
          <cell r="I14">
            <v>1.0401437586564712</v>
          </cell>
          <cell r="J14">
            <v>1.065908654140594</v>
          </cell>
          <cell r="K14">
            <v>1.1781286099345398</v>
          </cell>
          <cell r="L14">
            <v>1.2905033013805773</v>
          </cell>
          <cell r="M14">
            <v>1.4045780321128951</v>
          </cell>
          <cell r="N14">
            <v>1.6251795690343176</v>
          </cell>
          <cell r="O14">
            <v>1.0833791460509437</v>
          </cell>
          <cell r="P14">
            <v>1.0610127446124789</v>
          </cell>
          <cell r="Q14">
            <v>1.1482220559297138</v>
          </cell>
          <cell r="R14">
            <v>1.1565173330505238</v>
          </cell>
        </row>
        <row r="15">
          <cell r="A15">
            <v>2017</v>
          </cell>
          <cell r="B15">
            <v>1.1057560741600843</v>
          </cell>
          <cell r="C15">
            <v>1.0988592003797615</v>
          </cell>
          <cell r="D15">
            <v>1.0674832929711575</v>
          </cell>
          <cell r="E15">
            <v>1.0453678671867912</v>
          </cell>
          <cell r="F15">
            <v>1.2201897452297197</v>
          </cell>
          <cell r="G15">
            <v>1.0276081279255691</v>
          </cell>
          <cell r="H15">
            <v>1.0920311982634929</v>
          </cell>
          <cell r="I15">
            <v>1.0504847623840423</v>
          </cell>
          <cell r="J15">
            <v>1.0840001492372358</v>
          </cell>
          <cell r="K15">
            <v>1.1968040046207162</v>
          </cell>
          <cell r="L15">
            <v>1.3437801262346072</v>
          </cell>
          <cell r="M15">
            <v>1.4521917884326907</v>
          </cell>
          <cell r="N15">
            <v>1.6983639265762172</v>
          </cell>
          <cell r="O15">
            <v>1.1036495115659493</v>
          </cell>
          <cell r="P15">
            <v>1.0725033402057109</v>
          </cell>
          <cell r="Q15">
            <v>1.1661169775412727</v>
          </cell>
          <cell r="R15">
            <v>1.1810323949475208</v>
          </cell>
        </row>
        <row r="16">
          <cell r="A16">
            <v>2018</v>
          </cell>
          <cell r="B16">
            <v>1.1171711885565385</v>
          </cell>
          <cell r="C16">
            <v>1.1129184573197521</v>
          </cell>
          <cell r="D16">
            <v>1.0814021771309044</v>
          </cell>
          <cell r="E16">
            <v>1.0616692370498051</v>
          </cell>
          <cell r="F16">
            <v>1.256605905553779</v>
          </cell>
          <cell r="G16">
            <v>1.0443437965176674</v>
          </cell>
          <cell r="H16">
            <v>1.1027693977410691</v>
          </cell>
          <cell r="I16">
            <v>1.0609371033610491</v>
          </cell>
          <cell r="J16">
            <v>1.1023126843907001</v>
          </cell>
          <cell r="K16">
            <v>1.215806700038506</v>
          </cell>
          <cell r="L16">
            <v>1.3994579551448787</v>
          </cell>
          <cell r="M16">
            <v>1.5014167453747431</v>
          </cell>
          <cell r="N16">
            <v>1.7749002394253792</v>
          </cell>
          <cell r="O16">
            <v>1.1243004750426411</v>
          </cell>
          <cell r="P16">
            <v>1.0846612570691425</v>
          </cell>
          <cell r="Q16">
            <v>1.1846031614053565</v>
          </cell>
          <cell r="R16">
            <v>1.2063592918987351</v>
          </cell>
        </row>
        <row r="17">
          <cell r="A17">
            <v>2019</v>
          </cell>
          <cell r="B17">
            <v>1.1286953298335702</v>
          </cell>
          <cell r="C17">
            <v>1.1270130644029106</v>
          </cell>
          <cell r="D17">
            <v>1.0953210612906512</v>
          </cell>
          <cell r="E17">
            <v>1.0782323323958993</v>
          </cell>
          <cell r="F17">
            <v>1.2940944462210853</v>
          </cell>
          <cell r="G17">
            <v>1.061385731569864</v>
          </cell>
          <cell r="H17">
            <v>1.1136087708325668</v>
          </cell>
          <cell r="I17">
            <v>1.0713983513180105</v>
          </cell>
          <cell r="J17">
            <v>1.1204133308272739</v>
          </cell>
          <cell r="K17">
            <v>1.2347901424720833</v>
          </cell>
          <cell r="L17">
            <v>1.4555177619731889</v>
          </cell>
          <cell r="M17">
            <v>1.5522529029390519</v>
          </cell>
          <cell r="N17">
            <v>1.8547086991221071</v>
          </cell>
          <cell r="O17">
            <v>1.1453320364810196</v>
          </cell>
          <cell r="P17">
            <v>1.0944133619746379</v>
          </cell>
          <cell r="Q17">
            <v>1.2014171817115193</v>
          </cell>
          <cell r="R17">
            <v>1.2321212555348511</v>
          </cell>
        </row>
        <row r="18">
          <cell r="A18">
            <v>2020</v>
          </cell>
          <cell r="B18">
            <v>1.1403394006792373</v>
          </cell>
          <cell r="C18">
            <v>1.1411632217110479</v>
          </cell>
          <cell r="D18">
            <v>1.1092545049526572</v>
          </cell>
          <cell r="E18">
            <v>1.0951093168828809</v>
          </cell>
          <cell r="F18">
            <v>1.3327022705468501</v>
          </cell>
          <cell r="G18">
            <v>1.0787463492899998</v>
          </cell>
          <cell r="H18">
            <v>1.1245585151392516</v>
          </cell>
          <cell r="I18">
            <v>1.0819308551146107</v>
          </cell>
          <cell r="J18">
            <v>1.1386378723275445</v>
          </cell>
          <cell r="K18">
            <v>1.2540238737004237</v>
          </cell>
          <cell r="L18">
            <v>1.5132873747203377</v>
          </cell>
          <cell r="M18">
            <v>1.6047558197677647</v>
          </cell>
          <cell r="N18">
            <v>1.9380686352753393</v>
          </cell>
          <cell r="O18">
            <v>1.1667300996602812</v>
          </cell>
          <cell r="P18">
            <v>1.1037414623190245</v>
          </cell>
          <cell r="Q18">
            <v>1.2181018633999425</v>
          </cell>
          <cell r="R18">
            <v>1.2586203207461684</v>
          </cell>
        </row>
        <row r="19">
          <cell r="A19">
            <v>2021</v>
          </cell>
          <cell r="B19">
            <v>1.1524086763591561</v>
          </cell>
          <cell r="C19">
            <v>1.1562223827006499</v>
          </cell>
          <cell r="D19">
            <v>1.1242993239537784</v>
          </cell>
          <cell r="E19">
            <v>1.1119400344733736</v>
          </cell>
          <cell r="F19">
            <v>1.3705852254557083</v>
          </cell>
          <cell r="G19">
            <v>1.0971361326823561</v>
          </cell>
          <cell r="H19">
            <v>1.1356140318604908</v>
          </cell>
          <cell r="I19">
            <v>1.0925257077708947</v>
          </cell>
          <cell r="J19">
            <v>1.1575726985963954</v>
          </cell>
          <cell r="K19">
            <v>1.2740469772814786</v>
          </cell>
          <cell r="L19">
            <v>1.5685468468632338</v>
          </cell>
          <cell r="M19">
            <v>1.6570365020278903</v>
          </cell>
          <cell r="N19">
            <v>2.0194732641660016</v>
          </cell>
          <cell r="O19">
            <v>1.1879590081899043</v>
          </cell>
          <cell r="P19">
            <v>1.113115634466316</v>
          </cell>
          <cell r="Q19">
            <v>1.2344909139621036</v>
          </cell>
          <cell r="R19">
            <v>1.2854679354612837</v>
          </cell>
        </row>
        <row r="20">
          <cell r="A20">
            <v>2022</v>
          </cell>
          <cell r="B20">
            <v>1.164608784295768</v>
          </cell>
          <cell r="C20">
            <v>1.1712865937107044</v>
          </cell>
          <cell r="D20">
            <v>1.1392567859413445</v>
          </cell>
          <cell r="E20">
            <v>1.1290755692642653</v>
          </cell>
          <cell r="F20">
            <v>1.4095533525210531</v>
          </cell>
          <cell r="G20">
            <v>1.115876329051581</v>
          </cell>
          <cell r="H20">
            <v>1.1467799197969171</v>
          </cell>
          <cell r="I20">
            <v>1.1032318976766144</v>
          </cell>
          <cell r="J20">
            <v>1.176863723173375</v>
          </cell>
          <cell r="K20">
            <v>1.2944743935309975</v>
          </cell>
          <cell r="L20">
            <v>1.626189133637703</v>
          </cell>
          <cell r="M20">
            <v>1.7111506194788599</v>
          </cell>
          <cell r="N20">
            <v>2.1043495610534717</v>
          </cell>
          <cell r="O20">
            <v>1.2095544184604108</v>
          </cell>
          <cell r="P20">
            <v>1.1230513067115102</v>
          </cell>
          <cell r="Q20">
            <v>1.2515913269218333</v>
          </cell>
          <cell r="R20">
            <v>1.3131856835461992</v>
          </cell>
        </row>
        <row r="21">
          <cell r="A21">
            <v>2023</v>
          </cell>
          <cell r="B21">
            <v>1.1769342731450438</v>
          </cell>
          <cell r="C21">
            <v>1.1863558547412116</v>
          </cell>
          <cell r="D21">
            <v>1.1541365972501954</v>
          </cell>
          <cell r="E21">
            <v>1.1465277147781909</v>
          </cell>
          <cell r="F21">
            <v>1.4496428952137299</v>
          </cell>
          <cell r="G21">
            <v>1.1349710771336217</v>
          </cell>
          <cell r="H21">
            <v>1.1580515801478974</v>
          </cell>
          <cell r="I21">
            <v>1.1140449713417921</v>
          </cell>
          <cell r="J21">
            <v>1.1962976494431408</v>
          </cell>
          <cell r="K21">
            <v>1.3152676164805546</v>
          </cell>
          <cell r="L21">
            <v>1.6859959619477236</v>
          </cell>
          <cell r="M21">
            <v>1.7669870548363797</v>
          </cell>
          <cell r="N21">
            <v>2.1928970470869911</v>
          </cell>
          <cell r="O21">
            <v>1.2315586191342101</v>
          </cell>
          <cell r="P21">
            <v>1.1332158982273877</v>
          </cell>
          <cell r="Q21">
            <v>1.2691536635163474</v>
          </cell>
          <cell r="R21">
            <v>1.3417549591555176</v>
          </cell>
        </row>
        <row r="22">
          <cell r="A22">
            <v>2024</v>
          </cell>
          <cell r="B22">
            <v>1.1893905942510126</v>
          </cell>
          <cell r="C22">
            <v>1.2014402658330765</v>
          </cell>
          <cell r="D22">
            <v>1.16894846421517</v>
          </cell>
          <cell r="E22">
            <v>1.1643123469110042</v>
          </cell>
          <cell r="F22">
            <v>1.4908773051913442</v>
          </cell>
          <cell r="G22">
            <v>1.154428654400373</v>
          </cell>
          <cell r="H22">
            <v>1.1694382105146979</v>
          </cell>
          <cell r="I22">
            <v>1.1249515682964957</v>
          </cell>
          <cell r="J22">
            <v>1.2158603984211827</v>
          </cell>
          <cell r="K22">
            <v>1.3363688871775126</v>
          </cell>
          <cell r="L22">
            <v>1.7478763846699528</v>
          </cell>
          <cell r="M22">
            <v>1.8246569253847436</v>
          </cell>
          <cell r="N22">
            <v>2.285195530726257</v>
          </cell>
          <cell r="O22">
            <v>1.2539575139904993</v>
          </cell>
          <cell r="P22">
            <v>1.1434776724525173</v>
          </cell>
          <cell r="Q22">
            <v>1.2870393466552108</v>
          </cell>
          <cell r="R22">
            <v>1.3711692502433488</v>
          </cell>
        </row>
        <row r="23">
          <cell r="A23">
            <v>2025</v>
          </cell>
          <cell r="B23">
            <v>1.2019831989577028</v>
          </cell>
          <cell r="C23">
            <v>1.2165398269862993</v>
          </cell>
          <cell r="D23">
            <v>1.1837069463385277</v>
          </cell>
          <cell r="E23">
            <v>1.1824634854395353</v>
          </cell>
          <cell r="F23">
            <v>1.5333034857691077</v>
          </cell>
          <cell r="G23">
            <v>1.1742587179023782</v>
          </cell>
          <cell r="H23">
            <v>1.1809352120966852</v>
          </cell>
          <cell r="I23">
            <v>1.1359828629705671</v>
          </cell>
          <cell r="J23">
            <v>1.2356737533235203</v>
          </cell>
          <cell r="K23">
            <v>1.3578937235271467</v>
          </cell>
          <cell r="L23">
            <v>1.8124124633937828</v>
          </cell>
          <cell r="M23">
            <v>1.8843269070503916</v>
          </cell>
          <cell r="N23">
            <v>2.381484437350359</v>
          </cell>
          <cell r="O23">
            <v>1.276765199250081</v>
          </cell>
          <cell r="P23">
            <v>1.1545147487359053</v>
          </cell>
          <cell r="Q23">
            <v>1.3056733460824255</v>
          </cell>
          <cell r="R23">
            <v>1.4015432928563163</v>
          </cell>
        </row>
        <row r="24">
          <cell r="A24">
            <v>2026</v>
          </cell>
          <cell r="B24">
            <v>1.215093681347136</v>
          </cell>
          <cell r="C24">
            <v>1.2324271913301248</v>
          </cell>
          <cell r="D24">
            <v>1.1992613479187191</v>
          </cell>
          <cell r="E24">
            <v>1.2005483988025036</v>
          </cell>
          <cell r="F24">
            <v>1.5753373840741927</v>
          </cell>
          <cell r="G24">
            <v>1.1950586251946931</v>
          </cell>
          <cell r="H24">
            <v>1.1925471836944925</v>
          </cell>
          <cell r="I24">
            <v>1.147116587914119</v>
          </cell>
          <cell r="J24">
            <v>1.2561558599901306</v>
          </cell>
          <cell r="K24">
            <v>1.3804389680400462</v>
          </cell>
          <cell r="L24">
            <v>1.8752569256234426</v>
          </cell>
          <cell r="M24">
            <v>1.9438302127895994</v>
          </cell>
          <cell r="N24">
            <v>2.4756185155626498</v>
          </cell>
          <cell r="O24">
            <v>1.2994883071848438</v>
          </cell>
          <cell r="P24">
            <v>1.1667568906140222</v>
          </cell>
          <cell r="Q24">
            <v>1.3251665234703398</v>
          </cell>
          <cell r="R24">
            <v>1.4324032581316068</v>
          </cell>
        </row>
        <row r="25">
          <cell r="A25">
            <v>2027</v>
          </cell>
          <cell r="B25">
            <v>1.2283513500253489</v>
          </cell>
          <cell r="C25">
            <v>1.2482691054898771</v>
          </cell>
          <cell r="D25">
            <v>1.214665301308899</v>
          </cell>
          <cell r="E25">
            <v>1.2189648915903109</v>
          </cell>
          <cell r="F25">
            <v>1.6185289414774542</v>
          </cell>
          <cell r="G25">
            <v>1.2162586102952435</v>
          </cell>
          <cell r="H25">
            <v>1.2042695265074868</v>
          </cell>
          <cell r="I25">
            <v>1.158375010577039</v>
          </cell>
          <cell r="J25">
            <v>1.2767168089700025</v>
          </cell>
          <cell r="K25">
            <v>1.4034270311898347</v>
          </cell>
          <cell r="L25">
            <v>1.9405751496080177</v>
          </cell>
          <cell r="M25">
            <v>2.0052780710039446</v>
          </cell>
          <cell r="N25">
            <v>2.5735434956105347</v>
          </cell>
          <cell r="O25">
            <v>1.3226061093020962</v>
          </cell>
          <cell r="P25">
            <v>1.1796440377328066</v>
          </cell>
          <cell r="Q25">
            <v>1.3453987786739097</v>
          </cell>
          <cell r="R25">
            <v>1.4641231235617294</v>
          </cell>
        </row>
        <row r="26">
          <cell r="A26">
            <v>2028</v>
          </cell>
          <cell r="B26">
            <v>1.2417507536483119</v>
          </cell>
          <cell r="C26">
            <v>1.2640807195269139</v>
          </cell>
          <cell r="D26">
            <v>1.2299382191787469</v>
          </cell>
          <cell r="E26">
            <v>1.2377342828631042</v>
          </cell>
          <cell r="F26">
            <v>1.6629144014497388</v>
          </cell>
          <cell r="G26">
            <v>1.2378683302545734</v>
          </cell>
          <cell r="H26">
            <v>1.216106839336301</v>
          </cell>
          <cell r="I26">
            <v>1.1697492239793716</v>
          </cell>
          <cell r="J26">
            <v>1.2973488568216551</v>
          </cell>
          <cell r="K26">
            <v>1.4268386599922989</v>
          </cell>
          <cell r="L26">
            <v>2.0083489459228407</v>
          </cell>
          <cell r="M26">
            <v>2.0687260403355743</v>
          </cell>
          <cell r="N26">
            <v>2.6754189944134081</v>
          </cell>
          <cell r="O26">
            <v>1.3461467980434447</v>
          </cell>
          <cell r="P26">
            <v>1.1930415740431466</v>
          </cell>
          <cell r="Q26">
            <v>1.3662407730753952</v>
          </cell>
          <cell r="R26">
            <v>1.4967115718745359</v>
          </cell>
        </row>
        <row r="27">
          <cell r="A27">
            <v>2029</v>
          </cell>
          <cell r="B27">
            <v>1.2552973435600547</v>
          </cell>
          <cell r="C27">
            <v>1.2798670834616881</v>
          </cell>
          <cell r="D27">
            <v>1.2450946610305216</v>
          </cell>
          <cell r="E27">
            <v>1.2568760772929328</v>
          </cell>
          <cell r="F27">
            <v>1.7085342713996376</v>
          </cell>
          <cell r="G27">
            <v>1.2598919238086301</v>
          </cell>
          <cell r="H27">
            <v>1.2280637209815681</v>
          </cell>
          <cell r="I27">
            <v>1.181239228121117</v>
          </cell>
          <cell r="J27">
            <v>1.3180118784392318</v>
          </cell>
          <cell r="K27">
            <v>1.4506738544474393</v>
          </cell>
          <cell r="L27">
            <v>2.0786510722665841</v>
          </cell>
          <cell r="M27">
            <v>2.134174120784488</v>
          </cell>
          <cell r="N27">
            <v>2.781364724660814</v>
          </cell>
          <cell r="O27">
            <v>1.3701103734088891</v>
          </cell>
          <cell r="P27">
            <v>1.2069682162149715</v>
          </cell>
          <cell r="Q27">
            <v>1.387701745147492</v>
          </cell>
          <cell r="R27">
            <v>1.5301974421303945</v>
          </cell>
        </row>
        <row r="28">
          <cell r="A28">
            <v>2030</v>
          </cell>
          <cell r="B28">
            <v>1.2689911197605768</v>
          </cell>
          <cell r="C28">
            <v>1.2956231472737463</v>
          </cell>
          <cell r="D28">
            <v>1.2601588927013214</v>
          </cell>
          <cell r="E28">
            <v>1.2763911820738454</v>
          </cell>
          <cell r="F28">
            <v>1.7553992111715171</v>
          </cell>
          <cell r="G28">
            <v>1.2823390480079573</v>
          </cell>
          <cell r="H28">
            <v>1.2401401714432876</v>
          </cell>
          <cell r="I28">
            <v>1.1928093950824563</v>
          </cell>
          <cell r="J28">
            <v>1.3385369260086006</v>
          </cell>
          <cell r="K28">
            <v>1.4748363496341934</v>
          </cell>
          <cell r="L28">
            <v>2.1508448987758517</v>
          </cell>
          <cell r="M28">
            <v>2.2017334296349795</v>
          </cell>
          <cell r="N28">
            <v>2.8915003990422985</v>
          </cell>
          <cell r="O28">
            <v>1.3944827391776264</v>
          </cell>
          <cell r="P28">
            <v>1.2204946095990605</v>
          </cell>
          <cell r="Q28">
            <v>1.4091350018015021</v>
          </cell>
          <cell r="R28">
            <v>1.5644951474404707</v>
          </cell>
        </row>
        <row r="29">
          <cell r="A29">
            <v>2031</v>
          </cell>
          <cell r="B29">
            <v>1.2835025975654295</v>
          </cell>
          <cell r="C29">
            <v>1.3121165140718818</v>
          </cell>
          <cell r="D29">
            <v>1.2757763854579689</v>
          </cell>
          <cell r="E29">
            <v>1.2959035652726119</v>
          </cell>
          <cell r="F29">
            <v>1.8026180577763564</v>
          </cell>
          <cell r="G29">
            <v>1.3061533346485317</v>
          </cell>
          <cell r="H29">
            <v>1.2523315919208271</v>
          </cell>
          <cell r="I29">
            <v>1.2045354341930055</v>
          </cell>
          <cell r="J29">
            <v>1.3597990084171208</v>
          </cell>
          <cell r="K29">
            <v>1.5002310358105508</v>
          </cell>
          <cell r="L29">
            <v>2.2225294213944013</v>
          </cell>
          <cell r="M29">
            <v>2.2691816212011777</v>
          </cell>
          <cell r="N29">
            <v>2.9988028731045491</v>
          </cell>
          <cell r="O29">
            <v>1.4187423351799384</v>
          </cell>
          <cell r="P29">
            <v>1.2364880040543189</v>
          </cell>
          <cell r="Q29">
            <v>1.4322588989588241</v>
          </cell>
          <cell r="R29">
            <v>1.5994741367895549</v>
          </cell>
        </row>
        <row r="30">
          <cell r="A30">
            <v>2032</v>
          </cell>
          <cell r="B30">
            <v>1.2981721643471198</v>
          </cell>
          <cell r="C30">
            <v>1.3285139304814184</v>
          </cell>
          <cell r="D30">
            <v>1.2912191641875068</v>
          </cell>
          <cell r="E30">
            <v>1.3157711149414855</v>
          </cell>
          <cell r="F30">
            <v>1.8511054258607826</v>
          </cell>
          <cell r="G30">
            <v>1.3304339188724981</v>
          </cell>
          <cell r="H30">
            <v>1.2646425812148192</v>
          </cell>
          <cell r="I30">
            <v>1.2163460896131253</v>
          </cell>
          <cell r="J30">
            <v>1.3809611300356126</v>
          </cell>
          <cell r="K30">
            <v>1.5260107816711592</v>
          </cell>
          <cell r="L30">
            <v>2.29616021245248</v>
          </cell>
          <cell r="M30">
            <v>2.3386854825268069</v>
          </cell>
          <cell r="N30">
            <v>3.1100558659217876</v>
          </cell>
          <cell r="O30">
            <v>1.4434248178063462</v>
          </cell>
          <cell r="P30">
            <v>1.252204247820228</v>
          </cell>
          <cell r="Q30">
            <v>1.455475180843103</v>
          </cell>
          <cell r="R30">
            <v>1.6352829468434094</v>
          </cell>
        </row>
        <row r="31">
          <cell r="A31">
            <v>2033</v>
          </cell>
          <cell r="B31">
            <v>1.3130107227937047</v>
          </cell>
          <cell r="C31">
            <v>1.3448305465637136</v>
          </cell>
          <cell r="D31">
            <v>1.3065163478944533</v>
          </cell>
          <cell r="E31">
            <v>1.3360283044543226</v>
          </cell>
          <cell r="F31">
            <v>1.9009060867711334</v>
          </cell>
          <cell r="G31">
            <v>1.3551987352022945</v>
          </cell>
          <cell r="H31">
            <v>1.2770777381258969</v>
          </cell>
          <cell r="I31">
            <v>1.2282814427526132</v>
          </cell>
          <cell r="J31">
            <v>1.4021844952367275</v>
          </cell>
          <cell r="K31">
            <v>1.5522718521370813</v>
          </cell>
          <cell r="L31">
            <v>2.3724830383614965</v>
          </cell>
          <cell r="M31">
            <v>2.4103561308961607</v>
          </cell>
          <cell r="N31">
            <v>3.2254988028731044</v>
          </cell>
          <cell r="O31">
            <v>1.4685301870568501</v>
          </cell>
          <cell r="P31">
            <v>1.2684920698909254</v>
          </cell>
          <cell r="Q31">
            <v>1.4793658712341675</v>
          </cell>
          <cell r="R31">
            <v>1.6720542992992105</v>
          </cell>
        </row>
        <row r="32">
          <cell r="A32">
            <v>2034</v>
          </cell>
          <cell r="B32">
            <v>1.3280237242492134</v>
          </cell>
          <cell r="C32">
            <v>1.3610865624005777</v>
          </cell>
          <cell r="D32">
            <v>1.3216970555833263</v>
          </cell>
          <cell r="E32">
            <v>1.3566964528712688</v>
          </cell>
          <cell r="F32">
            <v>1.9520477561027609</v>
          </cell>
          <cell r="G32">
            <v>1.3804533019525176</v>
          </cell>
          <cell r="H32">
            <v>1.2896324638534271</v>
          </cell>
          <cell r="I32">
            <v>1.2403370401214913</v>
          </cell>
          <cell r="J32">
            <v>1.4234958540910359</v>
          </cell>
          <cell r="K32">
            <v>1.57903350019253</v>
          </cell>
          <cell r="L32">
            <v>2.4515706568201248</v>
          </cell>
          <cell r="M32">
            <v>2.4843046835935327</v>
          </cell>
          <cell r="N32">
            <v>3.3452913008778933</v>
          </cell>
          <cell r="O32">
            <v>1.4940725391522534</v>
          </cell>
          <cell r="P32">
            <v>1.285339232443764</v>
          </cell>
          <cell r="Q32">
            <v>1.5039402086047133</v>
          </cell>
          <cell r="R32">
            <v>1.709825715945178</v>
          </cell>
        </row>
        <row r="33">
          <cell r="A33">
            <v>2035</v>
          </cell>
          <cell r="B33">
            <v>1.3432057173696172</v>
          </cell>
          <cell r="C33">
            <v>1.3772870280124634</v>
          </cell>
          <cell r="D33">
            <v>1.336780699923805</v>
          </cell>
          <cell r="E33">
            <v>1.3777864465209106</v>
          </cell>
          <cell r="F33">
            <v>2.0045773371708768</v>
          </cell>
          <cell r="G33">
            <v>1.4062058965950619</v>
          </cell>
          <cell r="H33">
            <v>1.3023113571980427</v>
          </cell>
          <cell r="I33">
            <v>1.2525039747398048</v>
          </cell>
          <cell r="J33">
            <v>1.444859305188035</v>
          </cell>
          <cell r="K33">
            <v>1.6062187139006547</v>
          </cell>
          <cell r="L33">
            <v>2.5332957418556852</v>
          </cell>
          <cell r="M33">
            <v>2.5604755819767764</v>
          </cell>
          <cell r="N33">
            <v>3.4695131683958502</v>
          </cell>
          <cell r="O33">
            <v>1.520065970313359</v>
          </cell>
          <cell r="P33">
            <v>1.3023843597747091</v>
          </cell>
          <cell r="Q33">
            <v>1.5289579926646526</v>
          </cell>
          <cell r="R33">
            <v>1.7485885140534605</v>
          </cell>
        </row>
        <row r="34">
          <cell r="A34">
            <v>2036</v>
          </cell>
          <cell r="B34">
            <v>1.359581554832344</v>
          </cell>
          <cell r="C34">
            <v>1.3940783460173014</v>
          </cell>
          <cell r="D34">
            <v>1.3521603874768866</v>
          </cell>
          <cell r="E34">
            <v>1.3989517372766032</v>
          </cell>
          <cell r="F34">
            <v>2.0582070141775932</v>
          </cell>
          <cell r="G34">
            <v>1.4333642818810277</v>
          </cell>
          <cell r="H34">
            <v>1.3151144181597441</v>
          </cell>
          <cell r="I34">
            <v>1.2648000605674639</v>
          </cell>
          <cell r="J34">
            <v>1.4668471592480976</v>
          </cell>
          <cell r="K34">
            <v>1.6347516365036583</v>
          </cell>
          <cell r="L34">
            <v>2.6142932499045055</v>
          </cell>
          <cell r="M34">
            <v>2.6365909217178731</v>
          </cell>
          <cell r="N34">
            <v>3.5905027932960896</v>
          </cell>
          <cell r="O34">
            <v>1.5460030165912519</v>
          </cell>
          <cell r="P34">
            <v>1.3210103258428265</v>
          </cell>
          <cell r="Q34">
            <v>1.5551767781750319</v>
          </cell>
          <cell r="R34">
            <v>1.7880862430549795</v>
          </cell>
        </row>
        <row r="35">
          <cell r="A35">
            <v>2037</v>
          </cell>
          <cell r="B35">
            <v>1.3761536406801096</v>
          </cell>
          <cell r="C35">
            <v>1.4107434135108246</v>
          </cell>
          <cell r="D35">
            <v>1.3674090395096359</v>
          </cell>
          <cell r="E35">
            <v>1.420527533339381</v>
          </cell>
          <cell r="F35">
            <v>2.1132672422982623</v>
          </cell>
          <cell r="G35">
            <v>1.4610731190479804</v>
          </cell>
          <cell r="H35">
            <v>1.3280416467385308</v>
          </cell>
          <cell r="I35">
            <v>1.2772074836445582</v>
          </cell>
          <cell r="J35">
            <v>1.4886794405293133</v>
          </cell>
          <cell r="K35">
            <v>1.663785136696188</v>
          </cell>
          <cell r="L35">
            <v>2.6978190879822472</v>
          </cell>
          <cell r="M35">
            <v>2.714984165786988</v>
          </cell>
          <cell r="N35">
            <v>3.7157621707901036</v>
          </cell>
          <cell r="O35">
            <v>1.5723770457140442</v>
          </cell>
          <cell r="P35">
            <v>1.3397608297531707</v>
          </cell>
          <cell r="Q35">
            <v>1.5818297719021088</v>
          </cell>
          <cell r="R35">
            <v>1.8285862069286303</v>
          </cell>
        </row>
        <row r="36">
          <cell r="A36">
            <v>2038</v>
          </cell>
          <cell r="B36">
            <v>1.3929328776009724</v>
          </cell>
          <cell r="C36">
            <v>1.4273074805952966</v>
          </cell>
          <cell r="D36">
            <v>1.3825606281939908</v>
          </cell>
          <cell r="E36">
            <v>1.4425428649188059</v>
          </cell>
          <cell r="F36">
            <v>2.1698049248480973</v>
          </cell>
          <cell r="G36">
            <v>1.4893434447251122</v>
          </cell>
          <cell r="H36">
            <v>1.3410976417350355</v>
          </cell>
          <cell r="I36">
            <v>1.2897440579309978</v>
          </cell>
          <cell r="J36">
            <v>1.5101590432485283</v>
          </cell>
          <cell r="K36">
            <v>1.6933577204466692</v>
          </cell>
          <cell r="L36">
            <v>2.7842734234316171</v>
          </cell>
          <cell r="M36">
            <v>2.7957664314684147</v>
          </cell>
          <cell r="N36">
            <v>3.8454110135674382</v>
          </cell>
          <cell r="O36">
            <v>1.599216250123342</v>
          </cell>
          <cell r="P36">
            <v>1.3590461985003628</v>
          </cell>
          <cell r="Q36">
            <v>1.609212604972146</v>
          </cell>
          <cell r="R36">
            <v>1.8701693411018945</v>
          </cell>
        </row>
        <row r="37">
          <cell r="A37">
            <v>2039</v>
          </cell>
          <cell r="B37">
            <v>1.4099138142509036</v>
          </cell>
          <cell r="C37">
            <v>1.4437957973729791</v>
          </cell>
          <cell r="D37">
            <v>1.3976394193670496</v>
          </cell>
          <cell r="E37">
            <v>1.465014061507756</v>
          </cell>
          <cell r="F37">
            <v>2.2278648331734354</v>
          </cell>
          <cell r="G37">
            <v>1.5181835363843172</v>
          </cell>
          <cell r="H37">
            <v>1.3542824031492586</v>
          </cell>
          <cell r="I37">
            <v>1.3024008764468276</v>
          </cell>
          <cell r="J37">
            <v>1.5313190530193439</v>
          </cell>
          <cell r="K37">
            <v>1.7234693877551019</v>
          </cell>
          <cell r="L37">
            <v>2.8736198774032777</v>
          </cell>
          <cell r="M37">
            <v>2.878937718762153</v>
          </cell>
          <cell r="N37">
            <v>3.9795690343176378</v>
          </cell>
          <cell r="O37">
            <v>1.6265065335983422</v>
          </cell>
          <cell r="P37">
            <v>1.3786893435919887</v>
          </cell>
          <cell r="Q37">
            <v>1.6372144157127941</v>
          </cell>
          <cell r="R37">
            <v>1.9128477393742784</v>
          </cell>
        </row>
        <row r="38">
          <cell r="A38">
            <v>2040</v>
          </cell>
          <cell r="B38">
            <v>1.4271019019739315</v>
          </cell>
          <cell r="C38">
            <v>1.4602235139052313</v>
          </cell>
          <cell r="D38">
            <v>1.4126793852007511</v>
          </cell>
          <cell r="E38">
            <v>1.487964710151501</v>
          </cell>
          <cell r="F38">
            <v>2.2874810787762501</v>
          </cell>
          <cell r="G38">
            <v>1.5476113285480348</v>
          </cell>
          <cell r="H38">
            <v>1.3675959309812</v>
          </cell>
          <cell r="I38">
            <v>1.3151868461720027</v>
          </cell>
          <cell r="J38">
            <v>1.5522530950887572</v>
          </cell>
          <cell r="K38">
            <v>1.7541393916056991</v>
          </cell>
          <cell r="L38">
            <v>2.9660767229932521</v>
          </cell>
          <cell r="M38">
            <v>2.9646091449524974</v>
          </cell>
          <cell r="N38">
            <v>4.1184756584197926</v>
          </cell>
          <cell r="O38">
            <v>1.6542619923598483</v>
          </cell>
          <cell r="P38">
            <v>1.3988867900623125</v>
          </cell>
          <cell r="Q38">
            <v>1.6659645427417937</v>
          </cell>
          <cell r="R38">
            <v>1.9566645052876264</v>
          </cell>
        </row>
        <row r="39">
          <cell r="A39">
            <v>2041</v>
          </cell>
          <cell r="B39">
            <v>1.4460616765063425</v>
          </cell>
          <cell r="C39">
            <v>1.4770703821350477</v>
          </cell>
          <cell r="D39">
            <v>1.4279037713964018</v>
          </cell>
          <cell r="E39">
            <v>1.5111312709788622</v>
          </cell>
          <cell r="F39">
            <v>2.349210105532459</v>
          </cell>
          <cell r="G39">
            <v>1.5789112089385662</v>
          </cell>
          <cell r="H39">
            <v>1.3810428240314927</v>
          </cell>
          <cell r="I39">
            <v>1.3280975136165458</v>
          </cell>
          <cell r="J39">
            <v>1.5734433746762713</v>
          </cell>
          <cell r="K39">
            <v>1.7863881401617252</v>
          </cell>
          <cell r="L39">
            <v>3.058024264692508</v>
          </cell>
          <cell r="M39">
            <v>3.0502250125006944</v>
          </cell>
          <cell r="N39">
            <v>4.2549880287310451</v>
          </cell>
          <cell r="O39">
            <v>1.6819328737965353</v>
          </cell>
          <cell r="P39">
            <v>1.4203015399500125</v>
          </cell>
          <cell r="Q39">
            <v>1.6959064327485378</v>
          </cell>
          <cell r="R39">
            <v>2.0013145029774</v>
          </cell>
        </row>
        <row r="40">
          <cell r="A40">
            <v>2042</v>
          </cell>
          <cell r="B40">
            <v>1.4652776642081105</v>
          </cell>
          <cell r="C40">
            <v>1.4937960498740019</v>
          </cell>
          <cell r="D40">
            <v>1.4430699195830157</v>
          </cell>
          <cell r="E40">
            <v>1.5347759230699443</v>
          </cell>
          <cell r="F40">
            <v>2.4126041999786803</v>
          </cell>
          <cell r="G40">
            <v>1.6104856254802655</v>
          </cell>
          <cell r="H40">
            <v>1.3946184834995035</v>
          </cell>
          <cell r="I40">
            <v>1.3411328787804564</v>
          </cell>
          <cell r="J40">
            <v>1.5944541472112697</v>
          </cell>
          <cell r="K40">
            <v>1.819214478244128</v>
          </cell>
          <cell r="L40">
            <v>3.1528821143387233</v>
          </cell>
          <cell r="M40">
            <v>3.1383410189454968</v>
          </cell>
          <cell r="N40">
            <v>4.3960893854748608</v>
          </cell>
          <cell r="O40">
            <v>1.7100689305197279</v>
          </cell>
          <cell r="P40">
            <v>1.4420531898964541</v>
          </cell>
          <cell r="Q40">
            <v>1.7265042543166762</v>
          </cell>
          <cell r="R40">
            <v>2.0470579041817554</v>
          </cell>
        </row>
        <row r="41">
          <cell r="A41">
            <v>2043</v>
          </cell>
          <cell r="B41">
            <v>1.4847444137352064</v>
          </cell>
          <cell r="C41">
            <v>1.5104409172857149</v>
          </cell>
          <cell r="D41">
            <v>1.4582166550999509</v>
          </cell>
          <cell r="E41">
            <v>1.5588419667966973</v>
          </cell>
          <cell r="F41">
            <v>2.4777166613367445</v>
          </cell>
          <cell r="G41">
            <v>1.6420752173871056</v>
          </cell>
          <cell r="H41">
            <v>1.4083321069864978</v>
          </cell>
          <cell r="I41">
            <v>1.3542973951537123</v>
          </cell>
          <cell r="J41">
            <v>1.6153755181946237</v>
          </cell>
          <cell r="K41">
            <v>1.8526954177897574</v>
          </cell>
          <cell r="L41">
            <v>3.2508867344525894</v>
          </cell>
          <cell r="M41">
            <v>3.2290127229290517</v>
          </cell>
          <cell r="N41">
            <v>4.541859537110934</v>
          </cell>
          <cell r="O41">
            <v>1.7386701625294261</v>
          </cell>
          <cell r="P41">
            <v>1.464319548265973</v>
          </cell>
          <cell r="Q41">
            <v>1.7578873460639486</v>
          </cell>
          <cell r="R41">
            <v>2.0937424510658516</v>
          </cell>
        </row>
        <row r="42">
          <cell r="A42">
            <v>2044</v>
          </cell>
          <cell r="B42">
            <v>1.5043201901428795</v>
          </cell>
          <cell r="C42">
            <v>1.5270251844519971</v>
          </cell>
          <cell r="D42">
            <v>1.4733633906168859</v>
          </cell>
          <cell r="E42">
            <v>1.5825514832622691</v>
          </cell>
          <cell r="F42">
            <v>2.5445879970152436</v>
          </cell>
          <cell r="G42">
            <v>1.6737310290691014</v>
          </cell>
          <cell r="H42">
            <v>1.4221744968912107</v>
          </cell>
          <cell r="I42">
            <v>1.3675955162262909</v>
          </cell>
          <cell r="J42">
            <v>1.6362370534938051</v>
          </cell>
          <cell r="K42">
            <v>1.8867924528301887</v>
          </cell>
          <cell r="L42">
            <v>3.3520017461847682</v>
          </cell>
          <cell r="M42">
            <v>3.3223512417356518</v>
          </cell>
          <cell r="N42">
            <v>4.6924980047885079</v>
          </cell>
          <cell r="O42">
            <v>1.7677506660464331</v>
          </cell>
          <cell r="P42">
            <v>1.4869076893839053</v>
          </cell>
          <cell r="Q42">
            <v>1.7899540847907023</v>
          </cell>
          <cell r="R42">
            <v>2.1414131077560636</v>
          </cell>
        </row>
        <row r="43">
          <cell r="A43">
            <v>2045</v>
          </cell>
          <cell r="B43">
            <v>1.5239940907430727</v>
          </cell>
          <cell r="C43">
            <v>1.543574101475111</v>
          </cell>
          <cell r="D43">
            <v>1.4885343919709195</v>
          </cell>
          <cell r="E43">
            <v>1.6053851038737184</v>
          </cell>
          <cell r="F43">
            <v>2.6132651103293889</v>
          </cell>
          <cell r="G43">
            <v>1.7055041049362702</v>
          </cell>
          <cell r="H43">
            <v>1.4361594496155403</v>
          </cell>
          <cell r="I43">
            <v>1.3810183350182372</v>
          </cell>
          <cell r="J43">
            <v>1.6570852137577017</v>
          </cell>
          <cell r="K43">
            <v>1.9215248363496342</v>
          </cell>
          <cell r="L43">
            <v>3.4563180966586029</v>
          </cell>
          <cell r="M43">
            <v>3.4183565753652978</v>
          </cell>
          <cell r="N43">
            <v>4.8481245011971268</v>
          </cell>
          <cell r="O43">
            <v>1.7973245372915521</v>
          </cell>
          <cell r="P43">
            <v>1.5098140138906491</v>
          </cell>
          <cell r="Q43">
            <v>1.8227229474423288</v>
          </cell>
          <cell r="R43">
            <v>2.1901281725679742</v>
          </cell>
        </row>
        <row r="44">
          <cell r="A44">
            <v>2046</v>
          </cell>
          <cell r="B44">
            <v>1.5456032184735147</v>
          </cell>
          <cell r="C44">
            <v>1.5603704695004015</v>
          </cell>
          <cell r="D44">
            <v>1.5038267225104462</v>
          </cell>
          <cell r="E44">
            <v>1.6274861652907553</v>
          </cell>
          <cell r="F44">
            <v>2.6852339835838399</v>
          </cell>
          <cell r="G44">
            <v>1.7388043743679806</v>
          </cell>
          <cell r="H44">
            <v>1.4502777675582208</v>
          </cell>
          <cell r="I44">
            <v>1.3945747585095061</v>
          </cell>
          <cell r="J44">
            <v>1.6781600456722254</v>
          </cell>
          <cell r="K44">
            <v>1.9581247593376974</v>
          </cell>
          <cell r="L44">
            <v>3.5607253942557797</v>
          </cell>
          <cell r="M44">
            <v>3.5144730262792376</v>
          </cell>
          <cell r="N44">
            <v>5.0014365522745408</v>
          </cell>
          <cell r="O44">
            <v>1.8269125047574746</v>
          </cell>
          <cell r="P44">
            <v>1.5341507239032033</v>
          </cell>
          <cell r="Q44">
            <v>1.8567944347440479</v>
          </cell>
          <cell r="R44">
            <v>2.2397387987383985</v>
          </cell>
        </row>
        <row r="45">
          <cell r="A45">
            <v>2047</v>
          </cell>
          <cell r="B45">
            <v>1.5672341515800718</v>
          </cell>
          <cell r="C45">
            <v>1.5771062372802609</v>
          </cell>
          <cell r="D45">
            <v>1.519148172054491</v>
          </cell>
          <cell r="E45">
            <v>1.6491304545042182</v>
          </cell>
          <cell r="F45">
            <v>2.7591855878904168</v>
          </cell>
          <cell r="G45">
            <v>1.7723557271138248</v>
          </cell>
          <cell r="H45">
            <v>1.4645340495198851</v>
          </cell>
          <cell r="I45">
            <v>1.4082692401900752</v>
          </cell>
          <cell r="J45">
            <v>1.6989842716624532</v>
          </cell>
          <cell r="K45">
            <v>1.9954562957258377</v>
          </cell>
          <cell r="L45">
            <v>3.6683158411699441</v>
          </cell>
          <cell r="M45">
            <v>3.6133674093005164</v>
          </cell>
          <cell r="N45">
            <v>5.1595770151636078</v>
          </cell>
          <cell r="O45">
            <v>1.8569797437307058</v>
          </cell>
          <cell r="P45">
            <v>1.558784741018878</v>
          </cell>
          <cell r="Q45">
            <v>1.8915865229160314</v>
          </cell>
          <cell r="R45">
            <v>2.2904753886528528</v>
          </cell>
        </row>
        <row r="46">
          <cell r="A46">
            <v>2048</v>
          </cell>
          <cell r="B46">
            <v>1.588881438718716</v>
          </cell>
          <cell r="C46">
            <v>1.593811704937405</v>
          </cell>
          <cell r="D46">
            <v>1.5345327127749924</v>
          </cell>
          <cell r="E46">
            <v>1.6704731016964527</v>
          </cell>
          <cell r="F46">
            <v>2.835173222470952</v>
          </cell>
          <cell r="G46">
            <v>1.8058422396631622</v>
          </cell>
          <cell r="H46">
            <v>1.4789328943011661</v>
          </cell>
          <cell r="I46">
            <v>1.4220884195900116</v>
          </cell>
          <cell r="J46">
            <v>1.7196149116156549</v>
          </cell>
          <cell r="K46">
            <v>2.0335001925298424</v>
          </cell>
          <cell r="L46">
            <v>3.7791258162504322</v>
          </cell>
          <cell r="M46">
            <v>3.714984165786988</v>
          </cell>
          <cell r="N46">
            <v>5.3227454110135684</v>
          </cell>
          <cell r="O46">
            <v>1.8875403504320492</v>
          </cell>
          <cell r="P46">
            <v>1.58376573640018</v>
          </cell>
          <cell r="Q46">
            <v>1.927126927376366</v>
          </cell>
          <cell r="R46">
            <v>2.3423863175093707</v>
          </cell>
        </row>
        <row r="47">
          <cell r="A47">
            <v>2049</v>
          </cell>
          <cell r="B47">
            <v>1.6105559825775044</v>
          </cell>
          <cell r="C47">
            <v>1.6105171725945491</v>
          </cell>
          <cell r="D47">
            <v>1.5499900510067894</v>
          </cell>
          <cell r="E47">
            <v>1.6916492787807309</v>
          </cell>
          <cell r="F47">
            <v>2.9132544504850233</v>
          </cell>
          <cell r="G47">
            <v>1.8390721505837686</v>
          </cell>
          <cell r="H47">
            <v>1.493474301902064</v>
          </cell>
          <cell r="I47">
            <v>1.4360545641592035</v>
          </cell>
          <cell r="J47">
            <v>1.7401265841497382</v>
          </cell>
          <cell r="K47">
            <v>2.0722757027339238</v>
          </cell>
          <cell r="L47">
            <v>3.8933917820179347</v>
          </cell>
          <cell r="M47">
            <v>3.8195455303072392</v>
          </cell>
          <cell r="N47">
            <v>5.4911013567438145</v>
          </cell>
          <cell r="O47">
            <v>1.9185943248615047</v>
          </cell>
          <cell r="P47">
            <v>1.6093046325197824</v>
          </cell>
          <cell r="Q47">
            <v>1.9635357482700961</v>
          </cell>
          <cell r="R47">
            <v>2.3955066263167901</v>
          </cell>
        </row>
        <row r="48">
          <cell r="A48">
            <v>2050</v>
          </cell>
          <cell r="B48">
            <v>1.6322577831564371</v>
          </cell>
          <cell r="C48">
            <v>1.6272428403335033</v>
          </cell>
          <cell r="D48">
            <v>1.5655298930847215</v>
          </cell>
          <cell r="E48">
            <v>1.7127637666696904</v>
          </cell>
          <cell r="F48">
            <v>2.9928941477454432</v>
          </cell>
          <cell r="G48">
            <v>1.8721158183867483</v>
          </cell>
          <cell r="H48">
            <v>1.5081536735219454</v>
          </cell>
          <cell r="I48">
            <v>1.4501498599377403</v>
          </cell>
          <cell r="J48">
            <v>1.7605305524523127</v>
          </cell>
          <cell r="K48">
            <v>2.1118020793222949</v>
          </cell>
          <cell r="L48">
            <v>4.0109864124997729</v>
          </cell>
          <cell r="M48">
            <v>3.9269959442191236</v>
          </cell>
          <cell r="N48">
            <v>5.6648044692737427</v>
          </cell>
          <cell r="O48">
            <v>1.9501698594606787</v>
          </cell>
          <cell r="P48">
            <v>1.6352747319196974</v>
          </cell>
          <cell r="Q48">
            <v>2.0007206008702645</v>
          </cell>
          <cell r="R48">
            <v>2.4498682551097062</v>
          </cell>
        </row>
      </sheetData>
      <sheetData sheetId="6" refreshError="1"/>
      <sheetData sheetId="7" refreshError="1"/>
      <sheetData sheetId="8">
        <row r="3">
          <cell r="B3" t="str">
            <v>DEU</v>
          </cell>
        </row>
      </sheetData>
      <sheetData sheetId="9" refreshError="1"/>
      <sheetData sheetId="10" refreshError="1"/>
      <sheetData sheetId="11" refreshError="1"/>
      <sheetData sheetId="12" refreshError="1"/>
      <sheetData sheetId="13" refreshError="1"/>
      <sheetData sheetId="1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0"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1"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defaultColWidth="11.42578125" defaultRowHeight="15" x14ac:dyDescent="0.25"/>
  <cols>
    <col min="3" max="3" width="10.28515625" customWidth="1"/>
    <col min="5" max="5" width="4.28515625" customWidth="1"/>
    <col min="11" max="11" width="11.85546875" customWidth="1"/>
  </cols>
  <sheetData>
    <row r="2" spans="5:11" ht="81" customHeight="1" x14ac:dyDescent="0.9">
      <c r="E2" s="120" t="s">
        <v>0</v>
      </c>
      <c r="F2" s="120"/>
      <c r="G2" s="120"/>
      <c r="H2" s="120"/>
      <c r="I2" s="120"/>
      <c r="J2" s="120"/>
      <c r="K2" s="120"/>
    </row>
    <row r="3" spans="5:11" ht="23.25" x14ac:dyDescent="0.35">
      <c r="E3" s="121" t="s">
        <v>2</v>
      </c>
      <c r="F3" s="121"/>
      <c r="G3" s="121"/>
      <c r="H3" s="121"/>
      <c r="I3" s="121"/>
      <c r="J3" s="121"/>
      <c r="K3" s="121"/>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12" activePane="bottomRight" state="frozen"/>
      <selection pane="topRight" activeCell="E1" sqref="E1"/>
      <selection pane="bottomLeft" activeCell="A2" sqref="A2"/>
      <selection pane="bottomRight" activeCell="E2" sqref="E2"/>
    </sheetView>
  </sheetViews>
  <sheetFormatPr defaultColWidth="11.42578125"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topLeftCell="A61" workbookViewId="0">
      <selection activeCell="E2" sqref="E2"/>
    </sheetView>
  </sheetViews>
  <sheetFormatPr defaultColWidth="11.42578125"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defaultColWidth="11.42578125"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defaultColWidth="11.42578125"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defaultColWidth="11.42578125"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AH112"/>
  <sheetViews>
    <sheetView topLeftCell="I69" zoomScale="85" zoomScaleNormal="85" workbookViewId="0">
      <selection activeCell="AA80" sqref="AA80:AH88"/>
    </sheetView>
  </sheetViews>
  <sheetFormatPr defaultColWidth="11.42578125"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34"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34"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34"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34"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34"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34"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34"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34" x14ac:dyDescent="0.25">
      <c r="A72" s="67" t="s">
        <v>439</v>
      </c>
      <c r="B72" s="63"/>
      <c r="C72" s="63"/>
      <c r="D72" s="63"/>
      <c r="E72" s="63"/>
      <c r="F72" s="63"/>
      <c r="G72" s="63"/>
      <c r="H72" s="63"/>
      <c r="I72" s="63"/>
      <c r="J72" s="63"/>
      <c r="K72" s="63"/>
      <c r="L72" s="63"/>
      <c r="M72" s="63"/>
      <c r="N72" s="63"/>
      <c r="O72" s="64"/>
    </row>
    <row r="73" spans="1:34" x14ac:dyDescent="0.25">
      <c r="A73" s="54" t="s">
        <v>442</v>
      </c>
      <c r="B73" s="55">
        <f>C73</f>
        <v>-1.5E-3</v>
      </c>
      <c r="C73" s="55">
        <v>-1.5E-3</v>
      </c>
      <c r="D73" s="56" t="s">
        <v>440</v>
      </c>
      <c r="E73" s="56"/>
      <c r="F73" s="56" t="s">
        <v>441</v>
      </c>
      <c r="G73" s="39"/>
      <c r="H73" s="39"/>
      <c r="I73" s="39"/>
      <c r="J73" s="39"/>
      <c r="K73" s="39"/>
      <c r="L73" s="39"/>
      <c r="M73" s="39"/>
      <c r="N73" s="39"/>
      <c r="O73" s="57"/>
    </row>
    <row r="74" spans="1:34"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34"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34"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34"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34" ht="15.75" thickBot="1" x14ac:dyDescent="0.3">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34" ht="15.75" thickBot="1" x14ac:dyDescent="0.3">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c r="AA79" s="107">
        <v>2015</v>
      </c>
      <c r="AB79" s="109">
        <v>2020</v>
      </c>
      <c r="AC79" s="109">
        <v>2025</v>
      </c>
      <c r="AD79" s="109">
        <v>2030</v>
      </c>
      <c r="AE79" s="109">
        <v>2035</v>
      </c>
      <c r="AF79" s="109">
        <v>2040</v>
      </c>
      <c r="AG79" s="109">
        <v>2045</v>
      </c>
      <c r="AH79" s="110">
        <v>2050</v>
      </c>
    </row>
    <row r="80" spans="1:34"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c r="Z80" s="95" t="s">
        <v>382</v>
      </c>
      <c r="AA80" s="112">
        <v>1.616683454475535E-2</v>
      </c>
      <c r="AB80" s="113">
        <v>8.3374962583702261E-3</v>
      </c>
      <c r="AC80" s="113">
        <v>5.9644691929346553E-3</v>
      </c>
      <c r="AD80" s="113">
        <v>5.5076473692242355E-3</v>
      </c>
      <c r="AE80" s="113">
        <v>5.347241159514537E-3</v>
      </c>
      <c r="AF80" s="113">
        <v>5.3845108688558513E-3</v>
      </c>
      <c r="AG80" s="113">
        <v>5.5307510012298803E-3</v>
      </c>
      <c r="AH80" s="114">
        <v>5.9348205679309119E-3</v>
      </c>
    </row>
    <row r="81" spans="1:34"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c r="Z81" s="96" t="s">
        <v>418</v>
      </c>
      <c r="AA81" s="115">
        <v>-7.137996990721103E-4</v>
      </c>
      <c r="AB81" s="116">
        <v>-1.1003202037582286E-2</v>
      </c>
      <c r="AC81" s="116">
        <v>2.8032978823463485E-3</v>
      </c>
      <c r="AD81" s="116">
        <v>2.9099284761071082E-3</v>
      </c>
      <c r="AE81" s="116">
        <v>5.9075586223861186E-3</v>
      </c>
      <c r="AF81" s="116">
        <v>5.6392498409041526E-3</v>
      </c>
      <c r="AG81" s="116">
        <v>5.8587471661528112E-3</v>
      </c>
      <c r="AH81" s="117">
        <v>4.6168781906828216E-3</v>
      </c>
    </row>
    <row r="82" spans="1:34"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c r="Z82" s="96" t="s">
        <v>419</v>
      </c>
      <c r="AA82" s="115">
        <v>8.3506283956414559E-3</v>
      </c>
      <c r="AB82" s="116">
        <v>-1.6779277499860981E-2</v>
      </c>
      <c r="AC82" s="116">
        <v>-4.1038813335360748E-3</v>
      </c>
      <c r="AD82" s="116">
        <v>-3.5429973274020876E-3</v>
      </c>
      <c r="AE82" s="116">
        <v>-4.087309772871789E-3</v>
      </c>
      <c r="AF82" s="116">
        <v>-3.5833108136821405E-3</v>
      </c>
      <c r="AG82" s="116">
        <v>-5.317573411879265E-3</v>
      </c>
      <c r="AH82" s="117">
        <v>8.1937207439058864E-3</v>
      </c>
    </row>
    <row r="83" spans="1:34"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c r="Z83" s="96" t="s">
        <v>322</v>
      </c>
      <c r="AA83" s="115">
        <v>1.4130902590476354E-3</v>
      </c>
      <c r="AB83" s="116">
        <v>-7.7107821424481263E-2</v>
      </c>
      <c r="AC83" s="116">
        <v>-7.1885572526757726E-3</v>
      </c>
      <c r="AD83" s="116">
        <v>-9.253937023025802E-3</v>
      </c>
      <c r="AE83" s="116">
        <v>-1.4591018039792274E-2</v>
      </c>
      <c r="AF83" s="116">
        <v>-1.3069339853915573E-2</v>
      </c>
      <c r="AG83" s="116">
        <v>-1.0689957145605814E-2</v>
      </c>
      <c r="AH83" s="117">
        <v>-5.3985048668177792E-3</v>
      </c>
    </row>
    <row r="84" spans="1:34"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c r="Z84" s="96" t="s">
        <v>222</v>
      </c>
      <c r="AA84" s="115">
        <v>-1.0412425383769963E-2</v>
      </c>
      <c r="AB84" s="116">
        <v>7.5983268732121492E-3</v>
      </c>
      <c r="AC84" s="116">
        <v>1.1601694934466708E-2</v>
      </c>
      <c r="AD84" s="116">
        <v>1.2647211794564189E-2</v>
      </c>
      <c r="AE84" s="116">
        <v>1.6297675105217783E-2</v>
      </c>
      <c r="AF84" s="116">
        <v>1.073982878886319E-2</v>
      </c>
      <c r="AG84" s="116">
        <v>-1.1602188783167953E-3</v>
      </c>
      <c r="AH84" s="117">
        <v>-6.4801098456215038E-3</v>
      </c>
    </row>
    <row r="85" spans="1:34" x14ac:dyDescent="0.25">
      <c r="A85" s="59"/>
      <c r="B85" s="53"/>
      <c r="C85" s="53"/>
      <c r="D85" s="61">
        <f>B70-D84</f>
        <v>-7.3100070650881088E-3</v>
      </c>
      <c r="E85" s="53"/>
      <c r="F85" s="53"/>
      <c r="G85" s="53"/>
      <c r="H85" s="53"/>
      <c r="I85" s="53"/>
      <c r="J85" s="53"/>
      <c r="K85" s="53"/>
      <c r="L85" s="53"/>
      <c r="M85" s="53"/>
      <c r="N85" s="53"/>
      <c r="O85" s="62"/>
      <c r="Z85" s="96" t="s">
        <v>420</v>
      </c>
      <c r="AA85" s="115">
        <v>-8.8268111482644334E-4</v>
      </c>
      <c r="AB85" s="116">
        <v>-2.0866166816830151E-2</v>
      </c>
      <c r="AC85" s="116">
        <v>-5.3302972411563704E-3</v>
      </c>
      <c r="AD85" s="116">
        <v>-4.8283440806381568E-3</v>
      </c>
      <c r="AE85" s="116">
        <v>-4.9503612339603289E-3</v>
      </c>
      <c r="AF85" s="116">
        <v>-5.6612784265947583E-3</v>
      </c>
      <c r="AG85" s="116">
        <v>-5.9481085154406759E-3</v>
      </c>
      <c r="AH85" s="117">
        <v>-6.8368201702394566E-3</v>
      </c>
    </row>
    <row r="86" spans="1:34" x14ac:dyDescent="0.25">
      <c r="Z86" s="96" t="s">
        <v>421</v>
      </c>
      <c r="AA86" s="115">
        <v>1.7538805847029298E-2</v>
      </c>
      <c r="AB86" s="116">
        <v>-1.5012934614855467E-3</v>
      </c>
      <c r="AC86" s="116">
        <v>-1.1560310294673581E-2</v>
      </c>
      <c r="AD86" s="116">
        <v>-8.3267792543811614E-3</v>
      </c>
      <c r="AE86" s="116">
        <v>-1.1149395812707812E-2</v>
      </c>
      <c r="AF86" s="116">
        <v>-1.0581235372341465E-2</v>
      </c>
      <c r="AG86" s="116">
        <v>-1.4058092864452278E-2</v>
      </c>
      <c r="AH86" s="117">
        <v>-2.222131578934122E-3</v>
      </c>
    </row>
    <row r="87" spans="1:34" x14ac:dyDescent="0.25">
      <c r="Z87" s="96" t="s">
        <v>448</v>
      </c>
      <c r="AA87" s="115">
        <v>1.4944555137392785E-2</v>
      </c>
      <c r="AB87" s="116">
        <v>1.5999722784360307E-2</v>
      </c>
      <c r="AC87" s="116">
        <v>4.7339108289234455E-3</v>
      </c>
      <c r="AD87" s="116">
        <v>5.911392941073559E-3</v>
      </c>
      <c r="AE87" s="116">
        <v>8.0422095825003915E-3</v>
      </c>
      <c r="AF87" s="116">
        <v>8.1831352363838407E-3</v>
      </c>
      <c r="AG87" s="116">
        <v>2.372780191403205E-3</v>
      </c>
      <c r="AH87" s="117">
        <v>3.0446660913296985E-4</v>
      </c>
    </row>
    <row r="88" spans="1:34" ht="15.75" thickBot="1" x14ac:dyDescent="0.3">
      <c r="Z88" s="97" t="s">
        <v>424</v>
      </c>
      <c r="AA88" s="118">
        <v>-5.4242376774734256E-3</v>
      </c>
      <c r="AB88" s="20">
        <v>1.1508857966163761E-2</v>
      </c>
      <c r="AC88" s="20">
        <v>4.7509251889364477E-3</v>
      </c>
      <c r="AD88" s="20">
        <v>8.2393594019962834E-3</v>
      </c>
      <c r="AE88" s="20">
        <v>1.5413307309439649E-2</v>
      </c>
      <c r="AF88" s="20">
        <v>1.5033791876398819E-2</v>
      </c>
      <c r="AG88" s="20">
        <v>1.2370533371409444E-2</v>
      </c>
      <c r="AH88" s="119">
        <v>7.7422823092352863E-3</v>
      </c>
    </row>
    <row r="89" spans="1:34"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34" ht="15.75" thickBot="1" x14ac:dyDescent="0.3"/>
    <row r="91" spans="1:34" ht="15.75" thickBot="1" x14ac:dyDescent="0.3">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c r="U91" s="86" t="s">
        <v>450</v>
      </c>
      <c r="V91" s="38" t="s">
        <v>382</v>
      </c>
      <c r="W91" s="87" t="s">
        <v>418</v>
      </c>
      <c r="X91" s="87" t="s">
        <v>419</v>
      </c>
      <c r="Y91" s="87" t="s">
        <v>322</v>
      </c>
      <c r="Z91" s="87" t="s">
        <v>222</v>
      </c>
      <c r="AA91" s="87" t="s">
        <v>420</v>
      </c>
      <c r="AB91" s="87" t="s">
        <v>421</v>
      </c>
      <c r="AC91" s="87" t="s">
        <v>448</v>
      </c>
      <c r="AD91" s="87" t="s">
        <v>424</v>
      </c>
    </row>
    <row r="92" spans="1:34" ht="15.75" thickBot="1" x14ac:dyDescent="0.3">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M61/M$61*( ((1-O$103) * ($A$100-$A92)/($A$100-$A$92))+O$103)</f>
        <v>1</v>
      </c>
      <c r="P92" s="22">
        <f t="shared" si="51"/>
        <v>1</v>
      </c>
      <c r="Q92" s="22">
        <f t="shared" si="51"/>
        <v>1</v>
      </c>
      <c r="R92" s="22">
        <f>Q61/Q$61*( ((1-R$103) * ($A$100-$A92)/($A$100-$A$92))+R$103)</f>
        <v>1</v>
      </c>
      <c r="S92" s="23">
        <f>R61/R$61*( ((1-S$103) * ($A$100-$A92)/($A$100-$A$92))+S$103)</f>
        <v>1</v>
      </c>
      <c r="U92" s="89">
        <v>2011</v>
      </c>
      <c r="V92" s="90"/>
      <c r="W92" s="60"/>
      <c r="X92" s="60"/>
      <c r="Y92" s="60"/>
      <c r="Z92" s="60"/>
      <c r="AA92" s="60"/>
      <c r="AB92" s="60"/>
      <c r="AC92" s="60"/>
      <c r="AD92" s="60"/>
    </row>
    <row r="93" spans="1:34" ht="15.75" thickBot="1" x14ac:dyDescent="0.3">
      <c r="A93" s="12">
        <v>2015</v>
      </c>
      <c r="B93" s="50">
        <v>1.1499999999999999</v>
      </c>
      <c r="C93" s="28">
        <f t="shared" ref="C93:D93" si="52">C62/C$61*( ((1-C$103) * ($A$100-$A93)/($A$100-$A$92))+C$103)</f>
        <v>0.96455651793083608</v>
      </c>
      <c r="D93" s="28">
        <f t="shared" si="52"/>
        <v>0.94269827523702898</v>
      </c>
      <c r="E93" s="28">
        <f t="shared" ref="E93:E99" si="53">F62/F$61*( ((1-E$103) * ($A$100-$A93)/($A$100-$A$92))+E$103)</f>
        <v>0.88810445596450405</v>
      </c>
      <c r="F93" s="28">
        <f t="shared" ref="F93:F100" si="54">E62/E$61*( ((1-F$103) * ($A$100-$A93)/($A$100-$A$92))+F$103)</f>
        <v>0.91912489452065504</v>
      </c>
      <c r="G93" s="28">
        <f t="shared" ref="G93:G95" si="55">G62/G$61*( ((1-G$103) * ($A$100-$A93)/($A$100-$A$92))+G$103)</f>
        <v>0.97066605609340073</v>
      </c>
      <c r="H93" s="28">
        <f t="shared" ref="H93:H100" si="56">E62/E$61*( ((1-H$103) * ($A$100-$A93)/($A$100-$A$92))+H$103)</f>
        <v>0.93098457057898609</v>
      </c>
      <c r="I93" s="28">
        <f t="shared" ref="I93:I98" si="57">H62/H$61*( ((1-I$103) * ($A$100-$A93)/($A$100-$A$92))+I$103)</f>
        <v>0.96037713916813838</v>
      </c>
      <c r="J93" s="28">
        <f t="shared" ref="J93:J100" si="58">G62/G$61*( ((1-J$103) * ($A$100-$A93)/($A$100-$A$92))+J$103)</f>
        <v>0.97979457699710037</v>
      </c>
      <c r="K93" s="28">
        <f>IF(ABS(V93)&lt;0.02,V105,V105*(1-(V93/$T$105)))</f>
        <v>0.88503549653178082</v>
      </c>
      <c r="L93" s="28">
        <f t="shared" ref="L93:S100" si="59">IF(ABS(W93)&lt;0.02,W105,W105*(1-(W93/$T$105)))</f>
        <v>0.86694219810304674</v>
      </c>
      <c r="M93" s="28">
        <f t="shared" si="59"/>
        <v>1.0322029114127274</v>
      </c>
      <c r="N93" s="28">
        <f t="shared" si="59"/>
        <v>0.95350176674940934</v>
      </c>
      <c r="O93" s="22">
        <f t="shared" si="59"/>
        <v>0.76298086917865438</v>
      </c>
      <c r="P93" s="22">
        <f t="shared" si="59"/>
        <v>0.69265476999331754</v>
      </c>
      <c r="Q93" s="22">
        <f t="shared" si="59"/>
        <v>0.8560527742464572</v>
      </c>
      <c r="R93" s="22">
        <f t="shared" si="59"/>
        <v>0.83455014770854796</v>
      </c>
      <c r="S93" s="23">
        <f t="shared" si="59"/>
        <v>0.75117014753426126</v>
      </c>
      <c r="U93" s="89">
        <v>2015</v>
      </c>
      <c r="V93" s="83">
        <f t="array" ref="V93:AD100">TRANSPOSE(AA80:AH88)</f>
        <v>1.616683454475535E-2</v>
      </c>
      <c r="W93" s="83">
        <v>-7.137996990721103E-4</v>
      </c>
      <c r="X93" s="83">
        <v>8.3506283956414559E-3</v>
      </c>
      <c r="Y93" s="83">
        <v>1.4130902590476354E-3</v>
      </c>
      <c r="Z93" s="83">
        <v>-1.0412425383769963E-2</v>
      </c>
      <c r="AA93" s="83">
        <v>-8.8268111482644334E-4</v>
      </c>
      <c r="AB93" s="83">
        <v>1.7538805847029298E-2</v>
      </c>
      <c r="AC93" s="83">
        <v>1.4944555137392785E-2</v>
      </c>
      <c r="AD93" s="83">
        <v>-5.4242376774734256E-3</v>
      </c>
    </row>
    <row r="94" spans="1:34" ht="15.75" thickBot="1" x14ac:dyDescent="0.3">
      <c r="A94" s="12">
        <v>2020</v>
      </c>
      <c r="B94" s="50">
        <v>1</v>
      </c>
      <c r="C94" s="28">
        <v>0.95</v>
      </c>
      <c r="D94" s="28">
        <v>0.83</v>
      </c>
      <c r="E94" s="28">
        <f t="shared" ref="E94:E98" si="60">F63/F$61*( ((1-E$103) * ($A$100-$A94)/($A$100-$A$92))+E$103)</f>
        <v>0.78624789060047529</v>
      </c>
      <c r="F94" s="28">
        <v>0.8</v>
      </c>
      <c r="G94" s="28">
        <f t="shared" si="55"/>
        <v>0.92856472441440374</v>
      </c>
      <c r="H94" s="28">
        <f t="shared" ref="H94:H95" si="61">E63/E$61*( ((1-H$103) * ($A$100-$A94)/($A$100-$A$92))+H$103)</f>
        <v>0.85533267489455844</v>
      </c>
      <c r="I94" s="28">
        <f t="shared" si="57"/>
        <v>0.89889345671912457</v>
      </c>
      <c r="J94" s="28">
        <f t="shared" ref="J94:J98" si="62">G63/G$61*( ((1-J$103) * ($A$100-$A94)/($A$100-$A$92))+J$103)</f>
        <v>0.94868611089850396</v>
      </c>
      <c r="K94" s="28">
        <f t="shared" ref="K94:K100" si="63">IF(ABS(V94)&lt;0.02,V106,V106*(1-(V94/$T$105)))</f>
        <v>0.73048813300294679</v>
      </c>
      <c r="L94" s="28">
        <f t="shared" si="59"/>
        <v>0.82776389595022748</v>
      </c>
      <c r="M94" s="28">
        <f t="shared" si="59"/>
        <v>1.0336410407668686</v>
      </c>
      <c r="N94" s="28">
        <f t="shared" si="59"/>
        <v>0.92349058153597974</v>
      </c>
      <c r="O94" s="28">
        <f t="shared" si="59"/>
        <v>0.67508657341717637</v>
      </c>
      <c r="P94" s="28">
        <f t="shared" si="59"/>
        <v>0.50612142877772914</v>
      </c>
      <c r="Q94" s="28">
        <f t="shared" si="59"/>
        <v>0.85554975029992142</v>
      </c>
      <c r="R94" s="28">
        <f t="shared" si="59"/>
        <v>0.80421084928137387</v>
      </c>
      <c r="S94" s="28">
        <f t="shared" si="59"/>
        <v>0.68329434413429946</v>
      </c>
      <c r="U94" s="89">
        <v>2020</v>
      </c>
      <c r="V94" s="83">
        <v>8.3374962583702261E-3</v>
      </c>
      <c r="W94" s="83">
        <v>-1.1003202037582286E-2</v>
      </c>
      <c r="X94" s="83">
        <v>-1.6779277499860981E-2</v>
      </c>
      <c r="Y94" s="83">
        <v>-7.7107821424481263E-2</v>
      </c>
      <c r="Z94" s="83">
        <v>7.5983268732121492E-3</v>
      </c>
      <c r="AA94" s="83">
        <v>-2.0866166816830151E-2</v>
      </c>
      <c r="AB94" s="83">
        <v>-1.5012934614855467E-3</v>
      </c>
      <c r="AC94" s="83">
        <v>1.5999722784360307E-2</v>
      </c>
      <c r="AD94" s="83">
        <v>1.1508857966163761E-2</v>
      </c>
    </row>
    <row r="95" spans="1:34" ht="15.75" thickBot="1" x14ac:dyDescent="0.3">
      <c r="A95" s="12">
        <v>2025</v>
      </c>
      <c r="B95" s="50">
        <v>0.87</v>
      </c>
      <c r="C95" s="28">
        <v>0.92</v>
      </c>
      <c r="D95" s="28">
        <v>0.85</v>
      </c>
      <c r="E95" s="28">
        <f t="shared" si="60"/>
        <v>0.69793810627469499</v>
      </c>
      <c r="F95" s="28">
        <v>0.78</v>
      </c>
      <c r="G95" s="28">
        <f t="shared" si="55"/>
        <v>0.87946812746096226</v>
      </c>
      <c r="H95" s="28">
        <f t="shared" si="61"/>
        <v>0.78085529154378275</v>
      </c>
      <c r="I95" s="28">
        <f t="shared" si="57"/>
        <v>0.82917077872424128</v>
      </c>
      <c r="J95" s="28">
        <f t="shared" si="62"/>
        <v>0.90984449370550213</v>
      </c>
      <c r="K95" s="28">
        <f t="shared" si="63"/>
        <v>0.64305437503284824</v>
      </c>
      <c r="L95" s="28">
        <f t="shared" si="59"/>
        <v>0.77558560522920983</v>
      </c>
      <c r="M95" s="28">
        <f t="shared" si="59"/>
        <v>0.99526048903924291</v>
      </c>
      <c r="N95" s="28">
        <f t="shared" si="59"/>
        <v>0.76518922188952931</v>
      </c>
      <c r="O95" s="22">
        <f t="shared" si="59"/>
        <v>0.55128680084462811</v>
      </c>
      <c r="P95" s="22">
        <f t="shared" si="59"/>
        <v>0.48214336844465255</v>
      </c>
      <c r="Q95" s="22">
        <f t="shared" si="59"/>
        <v>0.76618544238849151</v>
      </c>
      <c r="R95" s="22">
        <f t="shared" si="59"/>
        <v>0.72398102438418688</v>
      </c>
      <c r="S95" s="23">
        <f t="shared" si="59"/>
        <v>0.5756582767512094</v>
      </c>
      <c r="U95" s="89">
        <v>2025</v>
      </c>
      <c r="V95" s="83">
        <v>5.9644691929346553E-3</v>
      </c>
      <c r="W95" s="83">
        <v>2.8032978823463485E-3</v>
      </c>
      <c r="X95" s="83">
        <v>-4.1038813335360748E-3</v>
      </c>
      <c r="Y95" s="83">
        <v>-7.1885572526757726E-3</v>
      </c>
      <c r="Z95" s="83">
        <v>1.1601694934466708E-2</v>
      </c>
      <c r="AA95" s="83">
        <v>-5.3302972411563704E-3</v>
      </c>
      <c r="AB95" s="83">
        <v>-1.1560310294673581E-2</v>
      </c>
      <c r="AC95" s="83">
        <v>4.7339108289234455E-3</v>
      </c>
      <c r="AD95" s="83">
        <v>4.7509251889364477E-3</v>
      </c>
    </row>
    <row r="96" spans="1:34" ht="15.75" thickBot="1" x14ac:dyDescent="0.3">
      <c r="A96" s="69">
        <v>2030</v>
      </c>
      <c r="B96" s="50">
        <v>0.83</v>
      </c>
      <c r="C96" s="28">
        <v>0.9</v>
      </c>
      <c r="D96" s="28">
        <v>0.85</v>
      </c>
      <c r="E96" s="28">
        <v>0.7</v>
      </c>
      <c r="F96" s="28">
        <v>0.75</v>
      </c>
      <c r="G96" s="82">
        <v>0.81</v>
      </c>
      <c r="H96" s="82">
        <v>0.7</v>
      </c>
      <c r="I96" s="82">
        <f t="shared" si="57"/>
        <v>0.75450573048137215</v>
      </c>
      <c r="J96" s="28">
        <f t="shared" si="62"/>
        <v>0.8648076806118975</v>
      </c>
      <c r="K96" s="28">
        <f t="shared" si="63"/>
        <v>0.55560728227778466</v>
      </c>
      <c r="L96" s="28">
        <f t="shared" si="59"/>
        <v>0.69734139253538585</v>
      </c>
      <c r="M96" s="28">
        <f t="shared" si="59"/>
        <v>0.88794591283185564</v>
      </c>
      <c r="N96" s="28">
        <f>IF(ABS(Y96)&lt;0.02,Y108,Y108*(1-(Y96/$T$105)))</f>
        <v>0.62307544846829288</v>
      </c>
      <c r="O96" s="22">
        <f t="shared" si="59"/>
        <v>0.46863963494772914</v>
      </c>
      <c r="P96" s="22">
        <f t="shared" si="59"/>
        <v>0.39867276660195761</v>
      </c>
      <c r="Q96" s="22">
        <f t="shared" si="59"/>
        <v>0.58837323682427323</v>
      </c>
      <c r="R96" s="22">
        <f t="shared" si="59"/>
        <v>0.60569922221014205</v>
      </c>
      <c r="S96" s="23">
        <f t="shared" si="59"/>
        <v>0.47910823788287576</v>
      </c>
      <c r="U96" s="89">
        <v>2030</v>
      </c>
      <c r="V96" s="83">
        <v>5.5076473692242355E-3</v>
      </c>
      <c r="W96" s="83">
        <v>2.9099284761071082E-3</v>
      </c>
      <c r="X96" s="83">
        <v>-3.5429973274020876E-3</v>
      </c>
      <c r="Y96" s="83">
        <v>-9.253937023025802E-3</v>
      </c>
      <c r="Z96" s="83">
        <v>1.2647211794564189E-2</v>
      </c>
      <c r="AA96" s="83">
        <v>-4.8283440806381568E-3</v>
      </c>
      <c r="AB96" s="83">
        <v>-8.3267792543811614E-3</v>
      </c>
      <c r="AC96" s="83">
        <v>5.911392941073559E-3</v>
      </c>
      <c r="AD96" s="83">
        <v>8.2393594019962834E-3</v>
      </c>
    </row>
    <row r="97" spans="1:30" ht="15.75" thickBot="1" x14ac:dyDescent="0.3">
      <c r="A97" s="12">
        <v>2035</v>
      </c>
      <c r="B97" s="50">
        <f t="shared" ref="B97:B98" si="64">B66/B$61 *( ((1-B$103) * ($A$100-$A97)/($A$100-$A$92))+B$103)</f>
        <v>0.69264152901282183</v>
      </c>
      <c r="C97" s="28">
        <v>0.86</v>
      </c>
      <c r="D97" s="28">
        <v>0.8</v>
      </c>
      <c r="E97" s="28">
        <f t="shared" si="60"/>
        <v>0.54809083732844166</v>
      </c>
      <c r="F97" s="28">
        <v>0.65</v>
      </c>
      <c r="G97" s="82">
        <v>0.76</v>
      </c>
      <c r="H97" s="82">
        <v>0.625</v>
      </c>
      <c r="I97" s="82">
        <f t="shared" si="57"/>
        <v>0.67740500156783479</v>
      </c>
      <c r="J97" s="28">
        <f t="shared" si="62"/>
        <v>0.81486062669243375</v>
      </c>
      <c r="K97" s="28">
        <f t="shared" si="63"/>
        <v>0.48384936849122073</v>
      </c>
      <c r="L97" s="28">
        <f t="shared" si="59"/>
        <v>0.63654007356895226</v>
      </c>
      <c r="M97" s="28">
        <f t="shared" si="59"/>
        <v>0.79268513622079029</v>
      </c>
      <c r="N97" s="28">
        <f t="shared" si="59"/>
        <v>0.51693036613421983</v>
      </c>
      <c r="O97" s="22">
        <f t="shared" si="59"/>
        <v>0.4033087001063021</v>
      </c>
      <c r="P97" s="22">
        <f t="shared" si="59"/>
        <v>0.33240826965995796</v>
      </c>
      <c r="Q97" s="22">
        <f t="shared" si="59"/>
        <v>0.48073028715498795</v>
      </c>
      <c r="R97" s="22">
        <f t="shared" si="59"/>
        <v>0.5194880789929881</v>
      </c>
      <c r="S97" s="23">
        <f t="shared" si="59"/>
        <v>0.40773712448283578</v>
      </c>
      <c r="U97" s="89">
        <v>2035</v>
      </c>
      <c r="V97" s="83">
        <v>5.347241159514537E-3</v>
      </c>
      <c r="W97" s="83">
        <v>5.9075586223861186E-3</v>
      </c>
      <c r="X97" s="83">
        <v>-4.087309772871789E-3</v>
      </c>
      <c r="Y97" s="83">
        <v>-1.4591018039792274E-2</v>
      </c>
      <c r="Z97" s="83">
        <v>1.6297675105217783E-2</v>
      </c>
      <c r="AA97" s="83">
        <v>-4.9503612339603289E-3</v>
      </c>
      <c r="AB97" s="83">
        <v>-1.1149395812707812E-2</v>
      </c>
      <c r="AC97" s="83">
        <v>8.0422095825003915E-3</v>
      </c>
      <c r="AD97" s="83">
        <v>1.5413307309439649E-2</v>
      </c>
    </row>
    <row r="98" spans="1:30" ht="15.75" thickBot="1" x14ac:dyDescent="0.3">
      <c r="A98" s="12">
        <v>2040</v>
      </c>
      <c r="B98" s="50">
        <f t="shared" si="64"/>
        <v>0.62402500259115046</v>
      </c>
      <c r="C98" s="28">
        <v>0.78</v>
      </c>
      <c r="D98" s="28">
        <v>0.7</v>
      </c>
      <c r="E98" s="28">
        <f t="shared" si="60"/>
        <v>0.48336784112668468</v>
      </c>
      <c r="F98" s="28">
        <v>0.6</v>
      </c>
      <c r="G98" s="82">
        <v>0.69499999999999995</v>
      </c>
      <c r="H98" s="82">
        <v>0.56000000000000005</v>
      </c>
      <c r="I98" s="82">
        <f t="shared" si="57"/>
        <v>0.59998104517898887</v>
      </c>
      <c r="J98" s="28">
        <f t="shared" si="62"/>
        <v>0.76121834561547574</v>
      </c>
      <c r="K98" s="28">
        <f t="shared" si="63"/>
        <v>0.42354685977530893</v>
      </c>
      <c r="L98" s="28">
        <f t="shared" si="59"/>
        <v>0.58748327633310182</v>
      </c>
      <c r="M98" s="28">
        <f t="shared" si="59"/>
        <v>0.71963610116503496</v>
      </c>
      <c r="N98" s="28">
        <f t="shared" si="59"/>
        <v>0.43768750981705351</v>
      </c>
      <c r="O98" s="22">
        <f>IF(ABS(Z98)&lt;0.02,Z110,Z110*(1-(Z98/$T$105)))</f>
        <v>0.34840980910870639</v>
      </c>
      <c r="P98" s="22">
        <f t="shared" si="59"/>
        <v>0.28579463578953918</v>
      </c>
      <c r="Q98" s="22">
        <f t="shared" si="59"/>
        <v>0.38975988928443916</v>
      </c>
      <c r="R98" s="22">
        <f t="shared" si="59"/>
        <v>0.42406523386377742</v>
      </c>
      <c r="S98" s="23">
        <f t="shared" si="59"/>
        <v>0.35759603783390931</v>
      </c>
      <c r="U98" s="89">
        <v>2040</v>
      </c>
      <c r="V98" s="83">
        <v>5.3845108688558513E-3</v>
      </c>
      <c r="W98" s="83">
        <v>5.6392498409041526E-3</v>
      </c>
      <c r="X98" s="83">
        <v>-3.5833108136821405E-3</v>
      </c>
      <c r="Y98" s="83">
        <v>-1.3069339853915573E-2</v>
      </c>
      <c r="Z98" s="83">
        <v>1.073982878886319E-2</v>
      </c>
      <c r="AA98" s="83">
        <v>-5.6612784265947583E-3</v>
      </c>
      <c r="AB98" s="83">
        <v>-1.0581235372341465E-2</v>
      </c>
      <c r="AC98" s="83">
        <v>8.1831352363838407E-3</v>
      </c>
      <c r="AD98" s="83">
        <v>1.5033791876398819E-2</v>
      </c>
    </row>
    <row r="99" spans="1:30" ht="15.75" thickBot="1" x14ac:dyDescent="0.3">
      <c r="A99" s="12">
        <v>2045</v>
      </c>
      <c r="B99" s="50">
        <f t="shared" ref="B99" si="65">B68/B$61 *( ((1-B$103) * ($A$100-$A99)/($A$100-$A$92))+B$103)</f>
        <v>0.55638592458443548</v>
      </c>
      <c r="C99" s="28">
        <v>0.66</v>
      </c>
      <c r="D99" s="28">
        <v>0.68</v>
      </c>
      <c r="E99" s="28">
        <f t="shared" si="53"/>
        <v>0.42398005503463382</v>
      </c>
      <c r="F99" s="28">
        <v>0.48</v>
      </c>
      <c r="G99" s="82">
        <v>0.63500000000000001</v>
      </c>
      <c r="H99" s="82">
        <f t="shared" si="56"/>
        <v>0.49568037138573706</v>
      </c>
      <c r="I99" s="82">
        <v>0.51500000000000001</v>
      </c>
      <c r="J99" s="28">
        <f t="shared" si="58"/>
        <v>0.70505450606500242</v>
      </c>
      <c r="K99" s="28">
        <f t="shared" si="63"/>
        <v>0.37375540818748343</v>
      </c>
      <c r="L99" s="28">
        <f t="shared" si="59"/>
        <v>0.54800453985761854</v>
      </c>
      <c r="M99" s="28">
        <f t="shared" si="59"/>
        <v>0.67082133265904698</v>
      </c>
      <c r="N99" s="28">
        <f t="shared" si="59"/>
        <v>0.39475203238931267</v>
      </c>
      <c r="O99" s="22">
        <f t="shared" si="59"/>
        <v>0.32400031915124555</v>
      </c>
      <c r="P99" s="22">
        <f t="shared" si="59"/>
        <v>0.25239671935658164</v>
      </c>
      <c r="Q99" s="22">
        <f t="shared" si="59"/>
        <v>0.3260460387875404</v>
      </c>
      <c r="R99" s="22">
        <f>IF(ABS(AC99)&lt;0.02,AC111,AC111*(1-(AC99/$T$105)))</f>
        <v>0.37727385049696727</v>
      </c>
      <c r="S99" s="23">
        <f t="shared" si="59"/>
        <v>0.32103122580405669</v>
      </c>
      <c r="U99" s="89">
        <v>2045</v>
      </c>
      <c r="V99" s="83">
        <v>5.5307510012298803E-3</v>
      </c>
      <c r="W99" s="83">
        <v>5.8587471661528112E-3</v>
      </c>
      <c r="X99" s="83">
        <v>-5.317573411879265E-3</v>
      </c>
      <c r="Y99" s="83">
        <v>-1.0689957145605814E-2</v>
      </c>
      <c r="Z99" s="83">
        <v>-1.1602188783167953E-3</v>
      </c>
      <c r="AA99" s="83">
        <v>-5.9481085154406759E-3</v>
      </c>
      <c r="AB99" s="83">
        <v>-1.4058092864452278E-2</v>
      </c>
      <c r="AC99" s="83">
        <v>2.372780191403205E-3</v>
      </c>
      <c r="AD99" s="83">
        <v>1.2370533371409444E-2</v>
      </c>
    </row>
    <row r="100" spans="1:30" x14ac:dyDescent="0.25">
      <c r="A100" s="12">
        <v>2050</v>
      </c>
      <c r="B100" s="50">
        <v>0.5</v>
      </c>
      <c r="C100" s="28">
        <v>0.6</v>
      </c>
      <c r="D100" s="28">
        <v>0.48</v>
      </c>
      <c r="E100" s="82">
        <v>0.36</v>
      </c>
      <c r="F100" s="28">
        <f t="shared" si="54"/>
        <v>0.35367310086812903</v>
      </c>
      <c r="G100" s="82">
        <v>0.57499999999999996</v>
      </c>
      <c r="H100" s="82">
        <f t="shared" si="56"/>
        <v>0.43083814105753904</v>
      </c>
      <c r="I100" s="82">
        <f>H69/H$61*( ((1-I$103) * ($A$100-$A100)/($A$100-$A$92))+I$103)</f>
        <v>0.45096827846919002</v>
      </c>
      <c r="J100" s="28">
        <f t="shared" si="58"/>
        <v>0.64745562869115425</v>
      </c>
      <c r="K100" s="28">
        <f t="shared" si="63"/>
        <v>0.3325049681659738</v>
      </c>
      <c r="L100" s="28">
        <f t="shared" si="59"/>
        <v>0.50907842448521623</v>
      </c>
      <c r="M100" s="28">
        <f t="shared" si="59"/>
        <v>0.64820152266166942</v>
      </c>
      <c r="N100" s="28">
        <f t="shared" si="59"/>
        <v>0.34967717650869079</v>
      </c>
      <c r="O100" s="22">
        <f t="shared" si="59"/>
        <v>0.31447585220795293</v>
      </c>
      <c r="P100" s="22">
        <f t="shared" si="59"/>
        <v>0.22660850285746978</v>
      </c>
      <c r="Q100" s="22">
        <f t="shared" si="59"/>
        <v>0.27887655081642981</v>
      </c>
      <c r="R100" s="22">
        <f t="shared" si="59"/>
        <v>0.35188206990814891</v>
      </c>
      <c r="S100" s="23">
        <f t="shared" si="59"/>
        <v>0.28935604850112895</v>
      </c>
      <c r="U100" s="91">
        <v>2050</v>
      </c>
      <c r="V100" s="83">
        <v>5.9348205679309119E-3</v>
      </c>
      <c r="W100" s="83">
        <v>4.6168781906828216E-3</v>
      </c>
      <c r="X100" s="83">
        <v>8.1937207439058864E-3</v>
      </c>
      <c r="Y100" s="83">
        <v>-5.3985048668177792E-3</v>
      </c>
      <c r="Z100" s="83">
        <v>-6.4801098456215038E-3</v>
      </c>
      <c r="AA100" s="83">
        <v>-6.8368201702394566E-3</v>
      </c>
      <c r="AB100" s="83">
        <v>-2.222131578934122E-3</v>
      </c>
      <c r="AC100" s="83">
        <v>3.0446660913296985E-4</v>
      </c>
      <c r="AD100" s="83">
        <v>7.7422823092352863E-3</v>
      </c>
    </row>
    <row r="101" spans="1:30" x14ac:dyDescent="0.25">
      <c r="A101" s="77" t="s">
        <v>432</v>
      </c>
      <c r="B101" s="74">
        <f>(B100/B92)^(1/($A$13-$A$5))-1</f>
        <v>-1.7179401454748944E-2</v>
      </c>
      <c r="C101" s="74">
        <f t="shared" ref="C101:D101" si="66">(C100/C92)^(1/($A$13-$A$5))-1</f>
        <v>-1.2689441983850691E-2</v>
      </c>
      <c r="D101" s="74">
        <f t="shared" si="66"/>
        <v>-1.8181907241371587E-2</v>
      </c>
      <c r="E101" s="74">
        <f t="shared" ref="E101:S101" si="67">(E100/E92)^(1/($A$13-$A$5))-1</f>
        <v>-2.5217862029839777E-2</v>
      </c>
      <c r="F101" s="74">
        <f t="shared" si="67"/>
        <v>-2.5649862555278791E-2</v>
      </c>
      <c r="G101" s="74">
        <f t="shared" si="67"/>
        <v>-1.3739372243482317E-2</v>
      </c>
      <c r="H101" s="74">
        <f t="shared" si="67"/>
        <v>-2.0830553335416835E-2</v>
      </c>
      <c r="I101" s="74">
        <f t="shared" si="67"/>
        <v>-1.9712082352513982E-2</v>
      </c>
      <c r="J101" s="74">
        <f t="shared" si="67"/>
        <v>-1.0808786071966558E-2</v>
      </c>
      <c r="K101" s="74">
        <f t="shared" si="67"/>
        <v>-2.7152082737196825E-2</v>
      </c>
      <c r="L101" s="74">
        <f t="shared" si="67"/>
        <v>-1.6737180595003176E-2</v>
      </c>
      <c r="M101" s="74">
        <f t="shared" si="67"/>
        <v>-1.078031239503674E-2</v>
      </c>
      <c r="N101" s="74">
        <f t="shared" si="67"/>
        <v>-2.5926603641031609E-2</v>
      </c>
      <c r="O101" s="74">
        <f t="shared" si="67"/>
        <v>-2.8506984592030826E-2</v>
      </c>
      <c r="P101" s="74">
        <f t="shared" si="67"/>
        <v>-3.6433028697957726E-2</v>
      </c>
      <c r="Q101" s="74">
        <f t="shared" si="67"/>
        <v>-3.1420439780884712E-2</v>
      </c>
      <c r="R101" s="74">
        <f t="shared" si="67"/>
        <v>-2.5773522925177428E-2</v>
      </c>
      <c r="S101" s="74">
        <f t="shared" si="67"/>
        <v>-3.0526786319919563E-2</v>
      </c>
    </row>
    <row r="102" spans="1:30" ht="15.75" thickBot="1" x14ac:dyDescent="0.3"/>
    <row r="103" spans="1:30" ht="15.75" thickBot="1" x14ac:dyDescent="0.3">
      <c r="A103" s="75" t="s">
        <v>449</v>
      </c>
      <c r="B103" s="76">
        <v>0.7</v>
      </c>
      <c r="C103" s="76">
        <v>0.7</v>
      </c>
      <c r="D103" s="76">
        <v>0.6</v>
      </c>
      <c r="E103" s="76">
        <v>0.8</v>
      </c>
      <c r="F103" s="76">
        <v>0.55000000000000004</v>
      </c>
      <c r="G103" s="76">
        <v>0.82</v>
      </c>
      <c r="H103" s="76">
        <v>0.67</v>
      </c>
      <c r="I103" s="76">
        <v>0.6</v>
      </c>
      <c r="J103" s="76">
        <v>0.91</v>
      </c>
      <c r="K103" s="76">
        <v>1</v>
      </c>
      <c r="L103" s="76">
        <v>0.3</v>
      </c>
      <c r="M103" s="76">
        <v>1.1100000000000001</v>
      </c>
      <c r="N103" s="76">
        <v>0.5</v>
      </c>
      <c r="O103" s="76">
        <v>1.84</v>
      </c>
      <c r="P103" s="76">
        <v>1.2</v>
      </c>
      <c r="Q103" s="76">
        <v>0.8</v>
      </c>
      <c r="R103" s="76">
        <v>0.9</v>
      </c>
      <c r="S103" s="76">
        <v>0.95</v>
      </c>
      <c r="V103" s="107" t="s">
        <v>382</v>
      </c>
      <c r="W103" s="109" t="s">
        <v>418</v>
      </c>
      <c r="X103" s="109" t="s">
        <v>419</v>
      </c>
      <c r="Y103" s="109" t="s">
        <v>322</v>
      </c>
      <c r="Z103" s="109" t="s">
        <v>222</v>
      </c>
      <c r="AA103" s="109" t="s">
        <v>420</v>
      </c>
      <c r="AB103" s="109" t="s">
        <v>421</v>
      </c>
      <c r="AC103" s="109" t="s">
        <v>448</v>
      </c>
      <c r="AD103" s="110" t="s">
        <v>424</v>
      </c>
    </row>
    <row r="104" spans="1:30" ht="15.75" thickBot="1" x14ac:dyDescent="0.3">
      <c r="U104" s="95">
        <v>2011</v>
      </c>
      <c r="V104" s="104">
        <v>1</v>
      </c>
      <c r="W104" s="105">
        <v>1</v>
      </c>
      <c r="X104" s="105">
        <v>1</v>
      </c>
      <c r="Y104" s="105">
        <v>1</v>
      </c>
      <c r="Z104" s="105">
        <v>1</v>
      </c>
      <c r="AA104" s="105">
        <v>1</v>
      </c>
      <c r="AB104" s="105">
        <v>1</v>
      </c>
      <c r="AC104" s="105">
        <v>1</v>
      </c>
      <c r="AD104" s="106">
        <v>1</v>
      </c>
    </row>
    <row r="105" spans="1:30" ht="15.75" thickBot="1" x14ac:dyDescent="0.3">
      <c r="T105" s="111">
        <v>1</v>
      </c>
      <c r="U105" s="96">
        <v>2015</v>
      </c>
      <c r="V105" s="98">
        <v>0.88503549653178082</v>
      </c>
      <c r="W105" s="99">
        <v>0.86694219810304674</v>
      </c>
      <c r="X105" s="99">
        <v>1.0322029114127274</v>
      </c>
      <c r="Y105" s="99">
        <v>0.95350176674940934</v>
      </c>
      <c r="Z105" s="99">
        <v>0.76298086917865438</v>
      </c>
      <c r="AA105" s="99">
        <v>0.69265476999331754</v>
      </c>
      <c r="AB105" s="99">
        <v>0.8560527742464572</v>
      </c>
      <c r="AC105" s="99">
        <v>0.83455014770854796</v>
      </c>
      <c r="AD105" s="100">
        <v>0.75117014753426126</v>
      </c>
    </row>
    <row r="106" spans="1:30" x14ac:dyDescent="0.25">
      <c r="U106" s="96">
        <v>2020</v>
      </c>
      <c r="V106" s="98">
        <v>0.73048813300294679</v>
      </c>
      <c r="W106" s="99">
        <v>0.82776389595022748</v>
      </c>
      <c r="X106" s="99">
        <v>1.0336410407668686</v>
      </c>
      <c r="Y106" s="99">
        <v>0.85737988636519047</v>
      </c>
      <c r="Z106" s="99">
        <v>0.67508657341717637</v>
      </c>
      <c r="AA106" s="99">
        <v>0.49577647416396392</v>
      </c>
      <c r="AB106" s="99">
        <v>0.85554975029992142</v>
      </c>
      <c r="AC106" s="99">
        <v>0.80421084928137387</v>
      </c>
      <c r="AD106" s="100">
        <v>0.68329434413429946</v>
      </c>
    </row>
    <row r="107" spans="1:30" x14ac:dyDescent="0.25">
      <c r="B107" s="76">
        <v>0.6</v>
      </c>
      <c r="C107" s="76">
        <v>0.6</v>
      </c>
      <c r="D107" s="76">
        <v>0.6</v>
      </c>
      <c r="E107" s="76">
        <v>0.65</v>
      </c>
      <c r="F107" s="76">
        <v>0.6</v>
      </c>
      <c r="G107" s="76">
        <v>0.6</v>
      </c>
      <c r="H107" s="76">
        <v>0.9</v>
      </c>
      <c r="I107" s="76">
        <v>0.25</v>
      </c>
      <c r="J107" s="76">
        <v>0.21</v>
      </c>
      <c r="U107" s="96">
        <v>2025</v>
      </c>
      <c r="V107" s="98">
        <v>0.64305437503284824</v>
      </c>
      <c r="W107" s="99">
        <v>0.77558560522920983</v>
      </c>
      <c r="X107" s="99">
        <v>0.99526048903924291</v>
      </c>
      <c r="Y107" s="99">
        <v>0.76518922188952931</v>
      </c>
      <c r="Z107" s="99">
        <v>0.55128680084462811</v>
      </c>
      <c r="AA107" s="99">
        <v>0.48214336844465255</v>
      </c>
      <c r="AB107" s="99">
        <v>0.76618544238849151</v>
      </c>
      <c r="AC107" s="99">
        <v>0.72398102438418688</v>
      </c>
      <c r="AD107" s="100">
        <v>0.5756582767512094</v>
      </c>
    </row>
    <row r="108" spans="1:30" x14ac:dyDescent="0.25">
      <c r="U108" s="96">
        <v>2030</v>
      </c>
      <c r="V108" s="98">
        <v>0.55560728227778466</v>
      </c>
      <c r="W108" s="99">
        <v>0.69734139253538585</v>
      </c>
      <c r="X108" s="99">
        <v>0.88794591283185564</v>
      </c>
      <c r="Y108" s="99">
        <v>0.62307544846829288</v>
      </c>
      <c r="Z108" s="99">
        <v>0.46863963494772914</v>
      </c>
      <c r="AA108" s="99">
        <v>0.39867276660195761</v>
      </c>
      <c r="AB108" s="99">
        <v>0.58837323682427323</v>
      </c>
      <c r="AC108" s="99">
        <v>0.60569922221014205</v>
      </c>
      <c r="AD108" s="100">
        <v>0.47910823788287576</v>
      </c>
    </row>
    <row r="109" spans="1:30" x14ac:dyDescent="0.25">
      <c r="U109" s="96">
        <v>2035</v>
      </c>
      <c r="V109" s="98">
        <v>0.48384936849122073</v>
      </c>
      <c r="W109" s="99">
        <v>0.63654007356895226</v>
      </c>
      <c r="X109" s="99">
        <v>0.79268513622079029</v>
      </c>
      <c r="Y109" s="99">
        <v>0.51693036613421983</v>
      </c>
      <c r="Z109" s="99">
        <v>0.4033087001063021</v>
      </c>
      <c r="AA109" s="99">
        <v>0.33240826965995796</v>
      </c>
      <c r="AB109" s="99">
        <v>0.48073028715498795</v>
      </c>
      <c r="AC109" s="99">
        <v>0.5194880789929881</v>
      </c>
      <c r="AD109" s="100">
        <v>0.40773712448283578</v>
      </c>
    </row>
    <row r="110" spans="1:30" x14ac:dyDescent="0.25">
      <c r="U110" s="96">
        <v>2040</v>
      </c>
      <c r="V110" s="98">
        <v>0.42354685977530893</v>
      </c>
      <c r="W110" s="99">
        <v>0.58748327633310182</v>
      </c>
      <c r="X110" s="99">
        <v>0.71963610116503496</v>
      </c>
      <c r="Y110" s="99">
        <v>0.43768750981705351</v>
      </c>
      <c r="Z110" s="99">
        <v>0.34840980910870639</v>
      </c>
      <c r="AA110" s="99">
        <v>0.28579463578953918</v>
      </c>
      <c r="AB110" s="99">
        <v>0.38975988928443916</v>
      </c>
      <c r="AC110" s="99">
        <v>0.42406523386377742</v>
      </c>
      <c r="AD110" s="100">
        <v>0.35759603783390931</v>
      </c>
    </row>
    <row r="111" spans="1:30" x14ac:dyDescent="0.25">
      <c r="U111" s="96">
        <v>2045</v>
      </c>
      <c r="V111" s="98">
        <v>0.37375540818748343</v>
      </c>
      <c r="W111" s="99">
        <v>0.54800453985761854</v>
      </c>
      <c r="X111" s="99">
        <v>0.67082133265904698</v>
      </c>
      <c r="Y111" s="99">
        <v>0.39475203238931267</v>
      </c>
      <c r="Z111" s="99">
        <v>0.32400031915124555</v>
      </c>
      <c r="AA111" s="99">
        <v>0.25239671935658164</v>
      </c>
      <c r="AB111" s="99">
        <v>0.3260460387875404</v>
      </c>
      <c r="AC111" s="99">
        <v>0.37727385049696727</v>
      </c>
      <c r="AD111" s="100">
        <v>0.32103122580405669</v>
      </c>
    </row>
    <row r="112" spans="1:30" ht="15.75" thickBot="1" x14ac:dyDescent="0.3">
      <c r="U112" s="97">
        <v>2050</v>
      </c>
      <c r="V112" s="101">
        <v>0.3325049681659738</v>
      </c>
      <c r="W112" s="102">
        <v>0.50907842448521623</v>
      </c>
      <c r="X112" s="102">
        <v>0.64820152266166942</v>
      </c>
      <c r="Y112" s="102">
        <v>0.34967717650869079</v>
      </c>
      <c r="Z112" s="102">
        <v>0.31447585220795293</v>
      </c>
      <c r="AA112" s="102">
        <v>0.22660850285746978</v>
      </c>
      <c r="AB112" s="102">
        <v>0.27887655081642981</v>
      </c>
      <c r="AC112" s="102">
        <v>0.35188206990814891</v>
      </c>
      <c r="AD112" s="103">
        <v>0.28935604850112895</v>
      </c>
    </row>
  </sheetData>
  <conditionalFormatting sqref="A18:R27">
    <cfRule type="cellIs" dxfId="11" priority="95" operator="notEqual">
      <formula>0</formula>
    </cfRule>
    <cfRule type="cellIs" dxfId="10" priority="96" operator="equal">
      <formula>0</formula>
    </cfRule>
  </conditionalFormatting>
  <conditionalFormatting sqref="B16:R16">
    <cfRule type="containsText" dxfId="9" priority="94" operator="containsText" text="ok">
      <formula>NOT(ISERROR(SEARCH("ok",B16)))</formula>
    </cfRule>
  </conditionalFormatting>
  <conditionalFormatting sqref="B4:R13">
    <cfRule type="colorScale" priority="89">
      <colorScale>
        <cfvo type="min"/>
        <cfvo type="percentile" val="50"/>
        <cfvo type="max"/>
        <color rgb="FF63BE7B"/>
        <color rgb="FFFFEB84"/>
        <color rgb="FFF8696B"/>
      </colorScale>
    </cfRule>
  </conditionalFormatting>
  <conditionalFormatting sqref="C31:R31 B32:R40">
    <cfRule type="colorScale" priority="88">
      <colorScale>
        <cfvo type="min"/>
        <cfvo type="percentile" val="50"/>
        <cfvo type="max"/>
        <color rgb="FF63BE7B"/>
        <color rgb="FFFFEB84"/>
        <color rgb="FFF8696B"/>
      </colorScale>
    </cfRule>
  </conditionalFormatting>
  <conditionalFormatting sqref="B14:R14">
    <cfRule type="colorScale" priority="87">
      <colorScale>
        <cfvo type="min"/>
        <cfvo type="percentile" val="50"/>
        <cfvo type="max"/>
        <color rgb="FF63BE7B"/>
        <color rgb="FFFFEB84"/>
        <color rgb="FFF8696B"/>
      </colorScale>
    </cfRule>
  </conditionalFormatting>
  <conditionalFormatting sqref="B31">
    <cfRule type="colorScale" priority="86">
      <colorScale>
        <cfvo type="min"/>
        <cfvo type="percentile" val="50"/>
        <cfvo type="max"/>
        <color rgb="FF63BE7B"/>
        <color rgb="FFFFEB84"/>
        <color rgb="FFF8696B"/>
      </colorScale>
    </cfRule>
  </conditionalFormatting>
  <conditionalFormatting sqref="B31:R40">
    <cfRule type="colorScale" priority="79">
      <colorScale>
        <cfvo type="min"/>
        <cfvo type="percentile" val="50"/>
        <cfvo type="max"/>
        <color rgb="FFF8696B"/>
        <color rgb="FFFFEB84"/>
        <color rgb="FF63BE7B"/>
      </colorScale>
    </cfRule>
  </conditionalFormatting>
  <conditionalFormatting sqref="B41:R41">
    <cfRule type="colorScale" priority="78">
      <colorScale>
        <cfvo type="min"/>
        <cfvo type="percentile" val="50"/>
        <cfvo type="max"/>
        <color rgb="FFF8696B"/>
        <color rgb="FFFFEB84"/>
        <color rgb="FF63BE7B"/>
      </colorScale>
    </cfRule>
  </conditionalFormatting>
  <conditionalFormatting sqref="B31:R41">
    <cfRule type="colorScale" priority="83">
      <colorScale>
        <cfvo type="min"/>
        <cfvo type="percentile" val="50"/>
        <cfvo type="max"/>
        <color rgb="FFF8696B"/>
        <color rgb="FFFFEB84"/>
        <color rgb="FF63BE7B"/>
      </colorScale>
    </cfRule>
  </conditionalFormatting>
  <conditionalFormatting sqref="B47:R56">
    <cfRule type="colorScale" priority="77">
      <colorScale>
        <cfvo type="min"/>
        <cfvo type="percentile" val="50"/>
        <cfvo type="max"/>
        <color rgb="FF63BE7B"/>
        <color rgb="FFFFEB84"/>
        <color rgb="FFF8696B"/>
      </colorScale>
    </cfRule>
  </conditionalFormatting>
  <conditionalFormatting sqref="C60:R60 B61:R70">
    <cfRule type="colorScale" priority="76">
      <colorScale>
        <cfvo type="min"/>
        <cfvo type="percentile" val="50"/>
        <cfvo type="max"/>
        <color rgb="FF63BE7B"/>
        <color rgb="FFFFEB84"/>
        <color rgb="FFF8696B"/>
      </colorScale>
    </cfRule>
  </conditionalFormatting>
  <conditionalFormatting sqref="B61">
    <cfRule type="colorScale" priority="75">
      <colorScale>
        <cfvo type="min"/>
        <cfvo type="percentile" val="50"/>
        <cfvo type="max"/>
        <color rgb="FF63BE7B"/>
        <color rgb="FFFFEB84"/>
        <color rgb="FFF8696B"/>
      </colorScale>
    </cfRule>
  </conditionalFormatting>
  <conditionalFormatting sqref="B60:R70">
    <cfRule type="colorScale" priority="73">
      <colorScale>
        <cfvo type="min"/>
        <cfvo type="percentile" val="50"/>
        <cfvo type="max"/>
        <color rgb="FFF8696B"/>
        <color rgb="FFFFEB84"/>
        <color rgb="FF63BE7B"/>
      </colorScale>
    </cfRule>
  </conditionalFormatting>
  <conditionalFormatting sqref="B60">
    <cfRule type="colorScale" priority="71">
      <colorScale>
        <cfvo type="min"/>
        <cfvo type="percentile" val="50"/>
        <cfvo type="max"/>
        <color rgb="FF63BE7B"/>
        <color rgb="FFFFEB84"/>
        <color rgb="FFF8696B"/>
      </colorScale>
    </cfRule>
  </conditionalFormatting>
  <conditionalFormatting sqref="B70:R70">
    <cfRule type="colorScale" priority="70">
      <colorScale>
        <cfvo type="min"/>
        <cfvo type="percentile" val="50"/>
        <cfvo type="max"/>
        <color rgb="FFF8696B"/>
        <color rgb="FFFFEB84"/>
        <color rgb="FF63BE7B"/>
      </colorScale>
    </cfRule>
  </conditionalFormatting>
  <conditionalFormatting sqref="B60:R69">
    <cfRule type="colorScale" priority="69">
      <colorScale>
        <cfvo type="min"/>
        <cfvo type="percentile" val="50"/>
        <cfvo type="max"/>
        <color rgb="FFF8696B"/>
        <color rgb="FFFFEB84"/>
        <color rgb="FF63BE7B"/>
      </colorScale>
    </cfRule>
  </conditionalFormatting>
  <conditionalFormatting sqref="B84:F84">
    <cfRule type="colorScale" priority="68">
      <colorScale>
        <cfvo type="min"/>
        <cfvo type="percentile" val="50"/>
        <cfvo type="max"/>
        <color rgb="FFF8696B"/>
        <color rgb="FFFFEB84"/>
        <color rgb="FF63BE7B"/>
      </colorScale>
    </cfRule>
  </conditionalFormatting>
  <conditionalFormatting sqref="B92:B100">
    <cfRule type="colorScale" priority="66">
      <colorScale>
        <cfvo type="min"/>
        <cfvo type="percentile" val="50"/>
        <cfvo type="max"/>
        <color rgb="FF63BE7B"/>
        <color rgb="FFFFEB84"/>
        <color rgb="FFF8696B"/>
      </colorScale>
    </cfRule>
  </conditionalFormatting>
  <conditionalFormatting sqref="R92:S93 B92:L93 R95:S101 B94:S94 B95:L101">
    <cfRule type="colorScale" priority="134">
      <colorScale>
        <cfvo type="min"/>
        <cfvo type="percentile" val="50"/>
        <cfvo type="max"/>
        <color rgb="FF63BE7B"/>
        <color rgb="FFFFEB84"/>
        <color rgb="FFF8696B"/>
      </colorScale>
    </cfRule>
  </conditionalFormatting>
  <conditionalFormatting sqref="B101:L101 R101:S101">
    <cfRule type="colorScale" priority="139">
      <colorScale>
        <cfvo type="min"/>
        <cfvo type="percentile" val="50"/>
        <cfvo type="max"/>
        <color rgb="FFF8696B"/>
        <color rgb="FFFFEB84"/>
        <color rgb="FF63BE7B"/>
      </colorScale>
    </cfRule>
  </conditionalFormatting>
  <conditionalFormatting sqref="R92:S93 B92:L93 R95:S101 B94:S94 B95:L101">
    <cfRule type="colorScale" priority="143">
      <colorScale>
        <cfvo type="min"/>
        <cfvo type="percentile" val="50"/>
        <cfvo type="max"/>
        <color rgb="FFF8696B"/>
        <color rgb="FFFFEB84"/>
        <color rgb="FF63BE7B"/>
      </colorScale>
    </cfRule>
  </conditionalFormatting>
  <conditionalFormatting sqref="R92:S93 B92:L93 R95:S100 B94:S94 B95:L100">
    <cfRule type="colorScale" priority="148">
      <colorScale>
        <cfvo type="min"/>
        <cfvo type="percentile" val="50"/>
        <cfvo type="max"/>
        <color rgb="FFF8696B"/>
        <color rgb="FFFFEB84"/>
        <color rgb="FF63BE7B"/>
      </colorScale>
    </cfRule>
  </conditionalFormatting>
  <conditionalFormatting sqref="O92:O93 O95:O101">
    <cfRule type="colorScale" priority="18">
      <colorScale>
        <cfvo type="min"/>
        <cfvo type="percentile" val="50"/>
        <cfvo type="max"/>
        <color rgb="FF63BE7B"/>
        <color rgb="FFFFEB84"/>
        <color rgb="FFF8696B"/>
      </colorScale>
    </cfRule>
  </conditionalFormatting>
  <conditionalFormatting sqref="O101">
    <cfRule type="colorScale" priority="19">
      <colorScale>
        <cfvo type="min"/>
        <cfvo type="percentile" val="50"/>
        <cfvo type="max"/>
        <color rgb="FFF8696B"/>
        <color rgb="FFFFEB84"/>
        <color rgb="FF63BE7B"/>
      </colorScale>
    </cfRule>
  </conditionalFormatting>
  <conditionalFormatting sqref="O92:O93 O95:O101">
    <cfRule type="colorScale" priority="20">
      <colorScale>
        <cfvo type="min"/>
        <cfvo type="percentile" val="50"/>
        <cfvo type="max"/>
        <color rgb="FFF8696B"/>
        <color rgb="FFFFEB84"/>
        <color rgb="FF63BE7B"/>
      </colorScale>
    </cfRule>
  </conditionalFormatting>
  <conditionalFormatting sqref="O92:O93 O95:O100">
    <cfRule type="colorScale" priority="21">
      <colorScale>
        <cfvo type="min"/>
        <cfvo type="percentile" val="50"/>
        <cfvo type="max"/>
        <color rgb="FFF8696B"/>
        <color rgb="FFFFEB84"/>
        <color rgb="FF63BE7B"/>
      </colorScale>
    </cfRule>
  </conditionalFormatting>
  <conditionalFormatting sqref="P92:P93 P95:P101">
    <cfRule type="colorScale" priority="14">
      <colorScale>
        <cfvo type="min"/>
        <cfvo type="percentile" val="50"/>
        <cfvo type="max"/>
        <color rgb="FF63BE7B"/>
        <color rgb="FFFFEB84"/>
        <color rgb="FFF8696B"/>
      </colorScale>
    </cfRule>
  </conditionalFormatting>
  <conditionalFormatting sqref="P101">
    <cfRule type="colorScale" priority="15">
      <colorScale>
        <cfvo type="min"/>
        <cfvo type="percentile" val="50"/>
        <cfvo type="max"/>
        <color rgb="FFF8696B"/>
        <color rgb="FFFFEB84"/>
        <color rgb="FF63BE7B"/>
      </colorScale>
    </cfRule>
  </conditionalFormatting>
  <conditionalFormatting sqref="P92:P93 P95:P101">
    <cfRule type="colorScale" priority="16">
      <colorScale>
        <cfvo type="min"/>
        <cfvo type="percentile" val="50"/>
        <cfvo type="max"/>
        <color rgb="FFF8696B"/>
        <color rgb="FFFFEB84"/>
        <color rgb="FF63BE7B"/>
      </colorScale>
    </cfRule>
  </conditionalFormatting>
  <conditionalFormatting sqref="P92:P93 P95:P100">
    <cfRule type="colorScale" priority="17">
      <colorScale>
        <cfvo type="min"/>
        <cfvo type="percentile" val="50"/>
        <cfvo type="max"/>
        <color rgb="FFF8696B"/>
        <color rgb="FFFFEB84"/>
        <color rgb="FF63BE7B"/>
      </colorScale>
    </cfRule>
  </conditionalFormatting>
  <conditionalFormatting sqref="N92:N93 N95:N101">
    <cfRule type="colorScale" priority="10">
      <colorScale>
        <cfvo type="min"/>
        <cfvo type="percentile" val="50"/>
        <cfvo type="max"/>
        <color rgb="FF63BE7B"/>
        <color rgb="FFFFEB84"/>
        <color rgb="FFF8696B"/>
      </colorScale>
    </cfRule>
  </conditionalFormatting>
  <conditionalFormatting sqref="N101">
    <cfRule type="colorScale" priority="11">
      <colorScale>
        <cfvo type="min"/>
        <cfvo type="percentile" val="50"/>
        <cfvo type="max"/>
        <color rgb="FFF8696B"/>
        <color rgb="FFFFEB84"/>
        <color rgb="FF63BE7B"/>
      </colorScale>
    </cfRule>
  </conditionalFormatting>
  <conditionalFormatting sqref="N92:N93 N95:N101">
    <cfRule type="colorScale" priority="12">
      <colorScale>
        <cfvo type="min"/>
        <cfvo type="percentile" val="50"/>
        <cfvo type="max"/>
        <color rgb="FFF8696B"/>
        <color rgb="FFFFEB84"/>
        <color rgb="FF63BE7B"/>
      </colorScale>
    </cfRule>
  </conditionalFormatting>
  <conditionalFormatting sqref="N92:N93 N95:N100">
    <cfRule type="colorScale" priority="13">
      <colorScale>
        <cfvo type="min"/>
        <cfvo type="percentile" val="50"/>
        <cfvo type="max"/>
        <color rgb="FFF8696B"/>
        <color rgb="FFFFEB84"/>
        <color rgb="FF63BE7B"/>
      </colorScale>
    </cfRule>
  </conditionalFormatting>
  <conditionalFormatting sqref="M92:M93 M95:M101">
    <cfRule type="colorScale" priority="6">
      <colorScale>
        <cfvo type="min"/>
        <cfvo type="percentile" val="50"/>
        <cfvo type="max"/>
        <color rgb="FF63BE7B"/>
        <color rgb="FFFFEB84"/>
        <color rgb="FFF8696B"/>
      </colorScale>
    </cfRule>
  </conditionalFormatting>
  <conditionalFormatting sqref="M101">
    <cfRule type="colorScale" priority="7">
      <colorScale>
        <cfvo type="min"/>
        <cfvo type="percentile" val="50"/>
        <cfvo type="max"/>
        <color rgb="FFF8696B"/>
        <color rgb="FFFFEB84"/>
        <color rgb="FF63BE7B"/>
      </colorScale>
    </cfRule>
  </conditionalFormatting>
  <conditionalFormatting sqref="M92:M93 M95:M101">
    <cfRule type="colorScale" priority="8">
      <colorScale>
        <cfvo type="min"/>
        <cfvo type="percentile" val="50"/>
        <cfvo type="max"/>
        <color rgb="FFF8696B"/>
        <color rgb="FFFFEB84"/>
        <color rgb="FF63BE7B"/>
      </colorScale>
    </cfRule>
  </conditionalFormatting>
  <conditionalFormatting sqref="M92:M93 M95:M100">
    <cfRule type="colorScale" priority="9">
      <colorScale>
        <cfvo type="min"/>
        <cfvo type="percentile" val="50"/>
        <cfvo type="max"/>
        <color rgb="FFF8696B"/>
        <color rgb="FFFFEB84"/>
        <color rgb="FF63BE7B"/>
      </colorScale>
    </cfRule>
  </conditionalFormatting>
  <conditionalFormatting sqref="Q92:Q93 Q95:Q101">
    <cfRule type="colorScale" priority="2">
      <colorScale>
        <cfvo type="min"/>
        <cfvo type="percentile" val="50"/>
        <cfvo type="max"/>
        <color rgb="FF63BE7B"/>
        <color rgb="FFFFEB84"/>
        <color rgb="FFF8696B"/>
      </colorScale>
    </cfRule>
  </conditionalFormatting>
  <conditionalFormatting sqref="Q101">
    <cfRule type="colorScale" priority="3">
      <colorScale>
        <cfvo type="min"/>
        <cfvo type="percentile" val="50"/>
        <cfvo type="max"/>
        <color rgb="FFF8696B"/>
        <color rgb="FFFFEB84"/>
        <color rgb="FF63BE7B"/>
      </colorScale>
    </cfRule>
  </conditionalFormatting>
  <conditionalFormatting sqref="Q92:Q93 Q95:Q101">
    <cfRule type="colorScale" priority="4">
      <colorScale>
        <cfvo type="min"/>
        <cfvo type="percentile" val="50"/>
        <cfvo type="max"/>
        <color rgb="FFF8696B"/>
        <color rgb="FFFFEB84"/>
        <color rgb="FF63BE7B"/>
      </colorScale>
    </cfRule>
  </conditionalFormatting>
  <conditionalFormatting sqref="Q92:Q93 Q95:Q100">
    <cfRule type="colorScale" priority="5">
      <colorScale>
        <cfvo type="min"/>
        <cfvo type="percentile" val="50"/>
        <cfvo type="max"/>
        <color rgb="FFF8696B"/>
        <color rgb="FFFFEB84"/>
        <color rgb="FF63BE7B"/>
      </colorScale>
    </cfRule>
  </conditionalFormatting>
  <conditionalFormatting sqref="V92:AD92">
    <cfRule type="colorScale" priority="149">
      <colorScale>
        <cfvo type="min"/>
        <cfvo type="num" val="0"/>
        <cfvo type="max"/>
        <color rgb="FF63BE7B"/>
        <color rgb="FFFCFCFF"/>
        <color rgb="FFF8696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AO103"/>
  <sheetViews>
    <sheetView tabSelected="1" topLeftCell="N1" zoomScale="85" zoomScaleNormal="85" workbookViewId="0">
      <selection activeCell="AF11" sqref="AF11:AM28"/>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 min="32" max="39" width="12.42578125" bestFit="1"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3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39" ht="15.75" thickBot="1" x14ac:dyDescent="0.3">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c r="AF10" s="107">
        <v>2015</v>
      </c>
      <c r="AG10" s="109">
        <v>2020</v>
      </c>
      <c r="AH10" s="109">
        <v>2025</v>
      </c>
      <c r="AI10" s="109">
        <v>2030</v>
      </c>
      <c r="AJ10" s="109">
        <v>2035</v>
      </c>
      <c r="AK10" s="109">
        <v>2040</v>
      </c>
      <c r="AL10" s="109">
        <v>2045</v>
      </c>
      <c r="AM10" s="110">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c r="AE11" s="95" t="s">
        <v>198</v>
      </c>
      <c r="AF11" s="112">
        <v>3.9073527313193803E-3</v>
      </c>
      <c r="AG11" s="113">
        <v>6.6905939347136709E-3</v>
      </c>
      <c r="AH11" s="113">
        <v>2.7599854666597911E-3</v>
      </c>
      <c r="AI11" s="113">
        <v>5.9045160289761282E-3</v>
      </c>
      <c r="AJ11" s="113">
        <v>4.016519721428166E-3</v>
      </c>
      <c r="AK11" s="113">
        <v>4.133197491305131E-3</v>
      </c>
      <c r="AL11" s="113">
        <v>5.3258147003551826E-3</v>
      </c>
      <c r="AM11" s="114">
        <v>4.0598430392322568E-3</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c r="AE12" s="96" t="s">
        <v>190</v>
      </c>
      <c r="AF12" s="115">
        <v>6.163322455609176E-3</v>
      </c>
      <c r="AG12" s="116">
        <v>3.5821210628348165E-3</v>
      </c>
      <c r="AH12" s="116">
        <v>3.1763987841568514E-3</v>
      </c>
      <c r="AI12" s="116">
        <v>5.3942593755882465E-3</v>
      </c>
      <c r="AJ12" s="116">
        <v>6.9379531153485486E-3</v>
      </c>
      <c r="AK12" s="116">
        <v>5.0331206634396256E-3</v>
      </c>
      <c r="AL12" s="116">
        <v>4.9912121261113844E-3</v>
      </c>
      <c r="AM12" s="117">
        <v>8.8646407154874263E-3</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c r="AE13" s="96" t="s">
        <v>232</v>
      </c>
      <c r="AF13" s="115">
        <v>9.3514317654244811E-3</v>
      </c>
      <c r="AG13" s="116">
        <v>6.689398259877093E-3</v>
      </c>
      <c r="AH13" s="116">
        <v>7.3662824188208175E-3</v>
      </c>
      <c r="AI13" s="116">
        <v>8.2742374078863794E-3</v>
      </c>
      <c r="AJ13" s="116">
        <v>3.2475092232785449E-3</v>
      </c>
      <c r="AK13" s="116">
        <v>6.3804685912420374E-3</v>
      </c>
      <c r="AL13" s="116">
        <v>5.7245939263462654E-3</v>
      </c>
      <c r="AM13" s="117">
        <v>4.9881941636613211E-3</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E14" s="96" t="s">
        <v>314</v>
      </c>
      <c r="AF14" s="115">
        <v>9.4433339311020392E-3</v>
      </c>
      <c r="AG14" s="116">
        <v>5.9041030136866715E-3</v>
      </c>
      <c r="AH14" s="116">
        <v>2.9969894525448087E-3</v>
      </c>
      <c r="AI14" s="116">
        <v>7.1991834047594122E-3</v>
      </c>
      <c r="AJ14" s="116">
        <v>7.0762809670990847E-3</v>
      </c>
      <c r="AK14" s="116">
        <v>7.7072992722417508E-3</v>
      </c>
      <c r="AL14" s="116">
        <v>7.4510688724108943E-3</v>
      </c>
      <c r="AM14" s="117">
        <v>6.6414699320454145E-3</v>
      </c>
    </row>
    <row r="15" spans="1:39" x14ac:dyDescent="0.25">
      <c r="A15" s="4" t="s">
        <v>427</v>
      </c>
      <c r="AE15" s="96" t="s">
        <v>446</v>
      </c>
      <c r="AF15" s="115">
        <v>6.9364853536846998E-4</v>
      </c>
      <c r="AG15" s="116">
        <v>2.7617019143633065E-3</v>
      </c>
      <c r="AH15" s="116">
        <v>3.6517646908085354E-3</v>
      </c>
      <c r="AI15" s="116">
        <v>7.3655843778157931E-3</v>
      </c>
      <c r="AJ15" s="116">
        <v>6.0039913450922362E-3</v>
      </c>
      <c r="AK15" s="116">
        <v>6.6672581181231351E-3</v>
      </c>
      <c r="AL15" s="116">
        <v>5.8776569280749097E-3</v>
      </c>
      <c r="AM15" s="117">
        <v>2.9607590575799763E-3</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E16" s="96" t="s">
        <v>340</v>
      </c>
      <c r="AF16" s="115">
        <v>7.2168720476063651E-3</v>
      </c>
      <c r="AG16" s="116">
        <v>4.972355286970139E-3</v>
      </c>
      <c r="AH16" s="116">
        <v>6.5582216193939887E-3</v>
      </c>
      <c r="AI16" s="116">
        <v>6.9129619184608278E-3</v>
      </c>
      <c r="AJ16" s="116">
        <v>8.9953079636384981E-3</v>
      </c>
      <c r="AK16" s="116">
        <v>5.3769878399725773E-3</v>
      </c>
      <c r="AL16" s="116">
        <v>5.8340629683624103E-3</v>
      </c>
      <c r="AM16" s="117">
        <v>5.1448794718682838E-3</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E17" s="96" t="s">
        <v>447</v>
      </c>
      <c r="AF17" s="115">
        <v>6.1013143027198458E-3</v>
      </c>
      <c r="AG17" s="116">
        <v>5.2776012539091357E-3</v>
      </c>
      <c r="AH17" s="116">
        <v>6.2961603598555458E-3</v>
      </c>
      <c r="AI17" s="116">
        <v>4.4869225277721922E-3</v>
      </c>
      <c r="AJ17" s="116">
        <v>2.8660773605290201E-3</v>
      </c>
      <c r="AK17" s="116">
        <v>5.0699978474448137E-3</v>
      </c>
      <c r="AL17" s="116">
        <v>7.1325817365955908E-3</v>
      </c>
      <c r="AM17" s="117">
        <v>4.2697956977114657E-3</v>
      </c>
    </row>
    <row r="18" spans="1:41"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c r="AE18" s="96" t="s">
        <v>415</v>
      </c>
      <c r="AF18" s="115">
        <v>2.0026524092997197E-3</v>
      </c>
      <c r="AG18" s="116">
        <v>3.0313721692253361E-3</v>
      </c>
      <c r="AH18" s="116">
        <v>3.7616439551225911E-3</v>
      </c>
      <c r="AI18" s="116">
        <v>5.3305439690039258E-3</v>
      </c>
      <c r="AJ18" s="116">
        <v>5.6246968952905086E-3</v>
      </c>
      <c r="AK18" s="116">
        <v>7.2838257072858131E-3</v>
      </c>
      <c r="AL18" s="116">
        <v>8.6115862731491639E-3</v>
      </c>
      <c r="AM18" s="117">
        <v>3.0313938511852727E-3</v>
      </c>
    </row>
    <row r="19" spans="1:41"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c r="AE19" s="96" t="s">
        <v>416</v>
      </c>
      <c r="AF19" s="115">
        <v>8.5056487309020153E-3</v>
      </c>
      <c r="AG19" s="116">
        <v>6.9917545506980022E-3</v>
      </c>
      <c r="AH19" s="116">
        <v>4.9674113890455472E-3</v>
      </c>
      <c r="AI19" s="116">
        <v>6.0846782468924748E-3</v>
      </c>
      <c r="AJ19" s="116">
        <v>7.5848605878756706E-3</v>
      </c>
      <c r="AK19" s="116">
        <v>5.6613778057030802E-3</v>
      </c>
      <c r="AL19" s="116">
        <v>5.8066979159863358E-3</v>
      </c>
      <c r="AM19" s="117">
        <v>9.0280592656296985E-3</v>
      </c>
    </row>
    <row r="20" spans="1:41"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c r="AE20" s="96" t="s">
        <v>382</v>
      </c>
      <c r="AF20" s="115">
        <v>-3.2914059850760267E-3</v>
      </c>
      <c r="AG20" s="116">
        <v>5.3239668723670235E-3</v>
      </c>
      <c r="AH20" s="116">
        <v>-3.6279554348821766E-4</v>
      </c>
      <c r="AI20" s="116">
        <v>1.5632647705498446E-3</v>
      </c>
      <c r="AJ20" s="116">
        <v>1.3901786310126058E-3</v>
      </c>
      <c r="AK20" s="116">
        <v>9.573363677407436E-4</v>
      </c>
      <c r="AL20" s="116">
        <v>4.7040718783809944E-3</v>
      </c>
      <c r="AM20" s="117">
        <v>8.3897404194069203E-3</v>
      </c>
    </row>
    <row r="21" spans="1:41"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c r="AE21" s="96" t="s">
        <v>418</v>
      </c>
      <c r="AF21" s="115">
        <v>5.7519994174793526E-4</v>
      </c>
      <c r="AG21" s="116">
        <v>-6.340599969757086E-3</v>
      </c>
      <c r="AH21" s="116">
        <v>-6.6537420549289336E-3</v>
      </c>
      <c r="AI21" s="116">
        <v>-6.4704422076088466E-3</v>
      </c>
      <c r="AJ21" s="116">
        <v>-8.9352707787569187E-3</v>
      </c>
      <c r="AK21" s="116">
        <v>-8.3383746143183158E-3</v>
      </c>
      <c r="AL21" s="116">
        <v>-8.1585280878401778E-3</v>
      </c>
      <c r="AM21" s="117">
        <v>-7.0875925139878221E-3</v>
      </c>
    </row>
    <row r="22" spans="1:41"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c r="AE22" s="96" t="s">
        <v>419</v>
      </c>
      <c r="AF22" s="115">
        <v>7.5547710657206321E-3</v>
      </c>
      <c r="AG22" s="116">
        <v>-7.6956502025779337E-3</v>
      </c>
      <c r="AH22" s="116">
        <v>-8.5677925588049843E-3</v>
      </c>
      <c r="AI22" s="116">
        <v>-8.4667197219716606E-3</v>
      </c>
      <c r="AJ22" s="116">
        <v>-6.7681683514415484E-3</v>
      </c>
      <c r="AK22" s="116">
        <v>-6.4407165761678643E-3</v>
      </c>
      <c r="AL22" s="116">
        <v>-6.9203625059607414E-3</v>
      </c>
      <c r="AM22" s="117">
        <v>-8.5887900613388236E-3</v>
      </c>
    </row>
    <row r="23" spans="1:41"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c r="AE23" s="96" t="s">
        <v>322</v>
      </c>
      <c r="AF23" s="115">
        <v>-1.4141553975319802E-2</v>
      </c>
      <c r="AG23" s="116">
        <v>-5.8001130009695707E-2</v>
      </c>
      <c r="AH23" s="116">
        <v>-7.2821685287953178E-3</v>
      </c>
      <c r="AI23" s="116">
        <v>-3.4338554605303387E-3</v>
      </c>
      <c r="AJ23" s="116">
        <v>-4.8571463746020201E-3</v>
      </c>
      <c r="AK23" s="116">
        <v>5.4870695300201526E-3</v>
      </c>
      <c r="AL23" s="116">
        <v>8.2775588571655737E-3</v>
      </c>
      <c r="AM23" s="117">
        <v>1.0203600800077508E-2</v>
      </c>
    </row>
    <row r="24" spans="1:41"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c r="AE24" s="96" t="s">
        <v>222</v>
      </c>
      <c r="AF24" s="115">
        <v>7.7105208078861393E-3</v>
      </c>
      <c r="AG24" s="116">
        <v>8.4289723319251712E-3</v>
      </c>
      <c r="AH24" s="116">
        <v>6.400659448127748E-3</v>
      </c>
      <c r="AI24" s="116">
        <v>7.2948656414682424E-3</v>
      </c>
      <c r="AJ24" s="116">
        <v>6.1129297854681719E-3</v>
      </c>
      <c r="AK24" s="116">
        <v>6.2973479348484565E-3</v>
      </c>
      <c r="AL24" s="116">
        <v>4.8264294604667528E-4</v>
      </c>
      <c r="AM24" s="117">
        <v>-8.4393179401194215E-3</v>
      </c>
    </row>
    <row r="25" spans="1:41"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c r="AE25" s="96" t="s">
        <v>420</v>
      </c>
      <c r="AF25" s="115">
        <v>-1.0246231861425015E-3</v>
      </c>
      <c r="AG25" s="116">
        <v>4.861889774271576E-3</v>
      </c>
      <c r="AH25" s="116">
        <v>-5.3616988499857144E-3</v>
      </c>
      <c r="AI25" s="116">
        <v>-4.8874540860335642E-3</v>
      </c>
      <c r="AJ25" s="116">
        <v>-4.0615363162282963E-3</v>
      </c>
      <c r="AK25" s="116">
        <v>-4.5180129891756902E-3</v>
      </c>
      <c r="AL25" s="116">
        <v>-5.4936512888717473E-3</v>
      </c>
      <c r="AM25" s="117">
        <v>-9.3884317166518828E-3</v>
      </c>
    </row>
    <row r="26" spans="1:41"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c r="AE26" s="96" t="s">
        <v>421</v>
      </c>
      <c r="AF26" s="115">
        <v>2.11619880245986E-3</v>
      </c>
      <c r="AG26" s="116">
        <v>-9.8894389936405244E-3</v>
      </c>
      <c r="AH26" s="116">
        <v>2.6180423390376787E-3</v>
      </c>
      <c r="AI26" s="116">
        <v>5.7552744011286384E-3</v>
      </c>
      <c r="AJ26" s="116">
        <v>9.3925512702377253E-3</v>
      </c>
      <c r="AK26" s="116">
        <v>1.0411006498516298E-2</v>
      </c>
      <c r="AL26" s="116">
        <v>1.4114108240302443E-2</v>
      </c>
      <c r="AM26" s="117">
        <v>1.9348840931222105E-2</v>
      </c>
    </row>
    <row r="27" spans="1:41"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c r="AE27" s="96" t="s">
        <v>448</v>
      </c>
      <c r="AF27" s="115">
        <v>2.1349037218142343E-3</v>
      </c>
      <c r="AG27" s="116">
        <v>5.7538089558613575E-4</v>
      </c>
      <c r="AH27" s="116">
        <v>9.295171265803653E-3</v>
      </c>
      <c r="AI27" s="116">
        <v>9.0251681173995311E-3</v>
      </c>
      <c r="AJ27" s="116">
        <v>8.2834116467580005E-3</v>
      </c>
      <c r="AK27" s="116">
        <v>7.6294710748006497E-3</v>
      </c>
      <c r="AL27" s="116">
        <v>9.6336465082982152E-3</v>
      </c>
      <c r="AM27" s="117">
        <v>8.1732057828709098E-3</v>
      </c>
    </row>
    <row r="28" spans="1:41" ht="15.75" thickBot="1" x14ac:dyDescent="0.3">
      <c r="B28" s="4"/>
      <c r="C28" s="4"/>
      <c r="D28" s="4"/>
      <c r="E28" s="4"/>
      <c r="F28" s="4"/>
      <c r="G28" s="4"/>
      <c r="H28" s="4"/>
      <c r="I28" s="4"/>
      <c r="J28" s="4"/>
      <c r="L28" s="4"/>
      <c r="M28" s="4"/>
      <c r="N28" s="4"/>
      <c r="O28" s="4"/>
      <c r="P28" s="4"/>
      <c r="Q28" s="4"/>
      <c r="R28" s="4"/>
      <c r="AE28" s="97" t="s">
        <v>424</v>
      </c>
      <c r="AF28" s="118">
        <v>-9.4024111849533749E-3</v>
      </c>
      <c r="AG28" s="20">
        <v>-1.3459916019007713E-2</v>
      </c>
      <c r="AH28" s="20">
        <v>-1.1445837744550996E-2</v>
      </c>
      <c r="AI28" s="20">
        <v>-6.9955785278262381E-3</v>
      </c>
      <c r="AJ28" s="20">
        <v>-8.859754433395867E-3</v>
      </c>
      <c r="AK28" s="20">
        <v>-9.0411638993516587E-3</v>
      </c>
      <c r="AL28" s="20">
        <v>-6.0612942804039883E-3</v>
      </c>
      <c r="AM28" s="119">
        <v>-3.0066856610023347E-3</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 si="2">I5/I$5</f>
        <v>1</v>
      </c>
      <c r="L33" s="22">
        <f t="shared" ref="L33" si="3">J5/J$5</f>
        <v>1</v>
      </c>
      <c r="M33" s="22">
        <f t="shared" ref="M33" si="4">K5/K$5</f>
        <v>1</v>
      </c>
      <c r="N33" s="22">
        <f>L5/L$5*( ((1-N$44) * ($A$41-$A33)/($A$41-$A$33))+N$44)</f>
        <v>1</v>
      </c>
      <c r="O33" s="22">
        <v>1</v>
      </c>
      <c r="P33" s="22">
        <f t="shared" ref="P33" si="5">N5/N$5</f>
        <v>1</v>
      </c>
      <c r="Q33" s="22">
        <f t="shared" ref="Q33" si="6">O5/O$5</f>
        <v>1</v>
      </c>
      <c r="R33" s="22">
        <f t="shared" ref="R33:S33" si="7">Q5/Q$5</f>
        <v>1</v>
      </c>
      <c r="S33" s="23">
        <f t="shared" si="7"/>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IF(ABS(V34)&lt;0.01,V46,V46*(1-(V34/$T$46)))</f>
        <v>1.0939475230080333</v>
      </c>
      <c r="C34" s="78">
        <f t="shared" ref="C34:S34" si="8">IF(ABS(W34)&lt;0.01,W46,W46*(1-(W34/$T$46)))</f>
        <v>0.90532554332611581</v>
      </c>
      <c r="D34" s="79">
        <f t="shared" si="8"/>
        <v>0.82656155787836427</v>
      </c>
      <c r="E34" s="78">
        <f t="shared" si="8"/>
        <v>0.86603741101412313</v>
      </c>
      <c r="F34" s="78">
        <f t="shared" si="8"/>
        <v>1.0828366939317022</v>
      </c>
      <c r="G34" s="78">
        <f t="shared" si="8"/>
        <v>0.73511610192073684</v>
      </c>
      <c r="H34" s="78">
        <f t="shared" si="8"/>
        <v>0.87296756136347042</v>
      </c>
      <c r="I34" s="78">
        <f t="shared" si="8"/>
        <v>1.1439458492255481</v>
      </c>
      <c r="J34" s="78">
        <f t="shared" si="8"/>
        <v>0.94125317242113837</v>
      </c>
      <c r="K34" s="22">
        <f t="shared" si="8"/>
        <v>1.03677709933066</v>
      </c>
      <c r="L34" s="22">
        <f t="shared" si="8"/>
        <v>0.97833111724487776</v>
      </c>
      <c r="M34" s="22">
        <f t="shared" si="8"/>
        <v>0.93597422137794573</v>
      </c>
      <c r="N34" s="22">
        <f t="shared" si="8"/>
        <v>1.009756979434872</v>
      </c>
      <c r="O34" s="22">
        <f t="shared" si="8"/>
        <v>1.3886224391569015</v>
      </c>
      <c r="P34" s="22">
        <f t="shared" si="8"/>
        <v>1.5443948126612186</v>
      </c>
      <c r="Q34" s="22">
        <f t="shared" si="8"/>
        <v>0.80469198610643355</v>
      </c>
      <c r="R34" s="22">
        <f t="shared" si="8"/>
        <v>1.1769904064428147</v>
      </c>
      <c r="S34" s="23">
        <f t="shared" si="8"/>
        <v>1.442854781881191</v>
      </c>
      <c r="U34" s="89">
        <v>2015</v>
      </c>
      <c r="V34" s="84">
        <f t="array" ref="V34:AM41">TRANSPOSE(AF11:AM28)</f>
        <v>3.9073527313193803E-3</v>
      </c>
      <c r="W34" s="84">
        <v>6.163322455609176E-3</v>
      </c>
      <c r="X34" s="84">
        <v>9.3514317654244811E-3</v>
      </c>
      <c r="Y34" s="84">
        <v>9.4433339311020392E-3</v>
      </c>
      <c r="Z34" s="84">
        <v>6.9364853536846998E-4</v>
      </c>
      <c r="AA34" s="84">
        <v>7.2168720476063651E-3</v>
      </c>
      <c r="AB34" s="84">
        <v>6.1013143027198458E-3</v>
      </c>
      <c r="AC34" s="84">
        <v>2.0026524092997197E-3</v>
      </c>
      <c r="AD34" s="84">
        <v>8.5056487309020153E-3</v>
      </c>
      <c r="AE34" s="84">
        <v>-3.2914059850760267E-3</v>
      </c>
      <c r="AF34" s="84">
        <v>5.7519994174793526E-4</v>
      </c>
      <c r="AG34" s="84">
        <v>7.5547710657206321E-3</v>
      </c>
      <c r="AH34" s="84">
        <v>-1.4141553975319802E-2</v>
      </c>
      <c r="AI34" s="84">
        <v>7.7105208078861393E-3</v>
      </c>
      <c r="AJ34" s="84">
        <v>-1.0246231861425015E-3</v>
      </c>
      <c r="AK34" s="84">
        <v>2.11619880245986E-3</v>
      </c>
      <c r="AL34" s="84">
        <v>2.1349037218142343E-3</v>
      </c>
      <c r="AM34" s="84">
        <v>-9.4024111849533749E-3</v>
      </c>
      <c r="AN34" s="84"/>
      <c r="AO34" s="84"/>
    </row>
    <row r="35" spans="1:41" ht="15.75" thickBot="1" x14ac:dyDescent="0.3">
      <c r="A35" s="12">
        <v>2020</v>
      </c>
      <c r="B35" s="78">
        <f t="shared" ref="B35:B41" si="9">IF(ABS(V35)&lt;0.01,V47,V47*(1-(V35/$T$46)))</f>
        <v>1.0550122794827643</v>
      </c>
      <c r="C35" s="78">
        <f t="shared" ref="C35:C41" si="10">IF(ABS(W35)&lt;0.01,W47,W47*(1-(W35/$T$46)))</f>
        <v>0.82516583634076457</v>
      </c>
      <c r="D35" s="78">
        <f t="shared" ref="D35:D41" si="11">IF(ABS(X35)&lt;0.01,X47,X47*(1-(X35/$T$46)))</f>
        <v>0.71980049920817579</v>
      </c>
      <c r="E35" s="78">
        <f t="shared" ref="E35:E41" si="12">IF(ABS(Y35)&lt;0.01,Y47,Y47*(1-(Y35/$T$46)))</f>
        <v>1.0032198625602768</v>
      </c>
      <c r="F35" s="78">
        <f t="shared" ref="F35:F41" si="13">IF(ABS(Z35)&lt;0.01,Z47,Z47*(1-(Z35/$T$46)))</f>
        <v>0.82997352208393982</v>
      </c>
      <c r="G35" s="78">
        <f t="shared" ref="G35:G41" si="14">IF(ABS(AA35)&lt;0.01,AA47,AA47*(1-(AA35/$T$46)))</f>
        <v>0.80544551281030685</v>
      </c>
      <c r="H35" s="78">
        <f t="shared" ref="H35:H41" si="15">IF(ABS(AB35)&lt;0.01,AB47,AB47*(1-(AB35/$T$46)))</f>
        <v>0.92785445770437203</v>
      </c>
      <c r="I35" s="78">
        <f t="shared" ref="I35:I41" si="16">IF(ABS(AC35)&lt;0.01,AC47,AC47*(1-(AC35/$T$46)))</f>
        <v>1.0515295501553166</v>
      </c>
      <c r="J35" s="78">
        <f t="shared" ref="J35:J41" si="17">IF(ABS(AD35)&lt;0.01,AD47,AD47*(1-(AD35/$T$46)))</f>
        <v>1.3101907443925913</v>
      </c>
      <c r="K35" s="22">
        <f t="shared" ref="K35:K41" si="18">IF(ABS(AE35)&lt;0.01,AE47,AE47*(1-(AE35/$T$46)))</f>
        <v>1.1060367559327722</v>
      </c>
      <c r="L35" s="22">
        <f t="shared" ref="L35:L41" si="19">IF(ABS(AF35)&lt;0.01,AF47,AF47*(1-(AF35/$T$46)))</f>
        <v>0.93337985308404303</v>
      </c>
      <c r="M35" s="22">
        <f t="shared" ref="M35:M41" si="20">IF(ABS(AG35)&lt;0.01,AG47,AG47*(1-(AG35/$T$46)))</f>
        <v>0.83469551248096241</v>
      </c>
      <c r="N35" s="22">
        <f t="shared" ref="N35:N41" si="21">IF(ABS(AH35)&lt;0.01,AH47,AH47*(1-(AH35/$T$46)))</f>
        <v>0.76046537605165021</v>
      </c>
      <c r="O35" s="22">
        <f t="shared" ref="O35:O41" si="22">IF(ABS(AI35)&lt;0.01,AI47,AI47*(1-(AI35/$T$46)))</f>
        <v>1.9084248446937706</v>
      </c>
      <c r="P35" s="22">
        <f t="shared" ref="P35:P41" si="23">IF(ABS(AJ35)&lt;0.01,AJ47,AJ47*(1-(AJ35/$T$46)))</f>
        <v>2.247613242435651</v>
      </c>
      <c r="Q35" s="22">
        <f t="shared" ref="Q35:Q41" si="24">IF(ABS(AK35)&lt;0.01,AK47,AK47*(1-(AK35/$T$46)))</f>
        <v>0.49600269287137005</v>
      </c>
      <c r="R35" s="22">
        <f t="shared" ref="R35:R41" si="25">IF(ABS(AL35)&lt;0.01,AL47,AL47*(1-(AL35/$T$46)))</f>
        <v>0.95377089717130814</v>
      </c>
      <c r="S35" s="23">
        <f t="shared" ref="S35:S41" si="26">IF(ABS(AM35)&lt;0.01,AM47,AM47*(1-(AM35/$T$46)))</f>
        <v>1.8369869472140417</v>
      </c>
      <c r="U35" s="89">
        <v>2020</v>
      </c>
      <c r="V35" s="84">
        <v>6.6905939347136709E-3</v>
      </c>
      <c r="W35" s="84">
        <v>3.5821210628348165E-3</v>
      </c>
      <c r="X35" s="84">
        <v>6.689398259877093E-3</v>
      </c>
      <c r="Y35" s="84">
        <v>5.9041030136866715E-3</v>
      </c>
      <c r="Z35" s="84">
        <v>2.7617019143633065E-3</v>
      </c>
      <c r="AA35" s="84">
        <v>4.972355286970139E-3</v>
      </c>
      <c r="AB35" s="84">
        <v>5.2776012539091357E-3</v>
      </c>
      <c r="AC35" s="84">
        <v>3.0313721692253361E-3</v>
      </c>
      <c r="AD35" s="84">
        <v>6.9917545506980022E-3</v>
      </c>
      <c r="AE35" s="84">
        <v>5.3239668723670235E-3</v>
      </c>
      <c r="AF35" s="84">
        <v>-6.340599969757086E-3</v>
      </c>
      <c r="AG35" s="84">
        <v>-7.6956502025779337E-3</v>
      </c>
      <c r="AH35" s="84">
        <v>-5.8001130009695707E-2</v>
      </c>
      <c r="AI35" s="84">
        <v>8.4289723319251712E-3</v>
      </c>
      <c r="AJ35" s="84">
        <v>4.861889774271576E-3</v>
      </c>
      <c r="AK35" s="84">
        <v>-9.8894389936405244E-3</v>
      </c>
      <c r="AL35" s="84">
        <v>5.7538089558613575E-4</v>
      </c>
      <c r="AM35" s="84">
        <v>-1.3459916019007713E-2</v>
      </c>
      <c r="AN35" s="84"/>
      <c r="AO35" s="84"/>
    </row>
    <row r="36" spans="1:41" ht="15.75" thickBot="1" x14ac:dyDescent="0.3">
      <c r="A36" s="12">
        <v>2025</v>
      </c>
      <c r="B36" s="78">
        <f t="shared" si="9"/>
        <v>1.100939721626409</v>
      </c>
      <c r="C36" s="78">
        <f t="shared" si="10"/>
        <v>0.86568061631416626</v>
      </c>
      <c r="D36" s="78">
        <f t="shared" si="11"/>
        <v>0.72430681027084576</v>
      </c>
      <c r="E36" s="78">
        <f t="shared" si="12"/>
        <v>1.0896239089740924</v>
      </c>
      <c r="F36" s="78">
        <f t="shared" si="13"/>
        <v>0.82654025387524055</v>
      </c>
      <c r="G36" s="78">
        <f t="shared" si="14"/>
        <v>0.82867063319258893</v>
      </c>
      <c r="H36" s="78">
        <f t="shared" si="15"/>
        <v>0.96265360417419044</v>
      </c>
      <c r="I36" s="78">
        <f t="shared" si="16"/>
        <v>1.086353028177053</v>
      </c>
      <c r="J36" s="78">
        <f t="shared" si="17"/>
        <v>0.94952814955977061</v>
      </c>
      <c r="K36" s="22">
        <f t="shared" si="18"/>
        <v>1.1643525022987884</v>
      </c>
      <c r="L36" s="22">
        <f t="shared" si="19"/>
        <v>0.90656010360779393</v>
      </c>
      <c r="M36" s="22">
        <f t="shared" si="20"/>
        <v>0.91207723474889546</v>
      </c>
      <c r="N36" s="22">
        <f t="shared" si="21"/>
        <v>0.69828074884703939</v>
      </c>
      <c r="O36" s="22">
        <f t="shared" si="22"/>
        <v>2.6588283556398276</v>
      </c>
      <c r="P36" s="22">
        <f t="shared" si="23"/>
        <v>2.1872132978688335</v>
      </c>
      <c r="Q36" s="22">
        <f t="shared" si="24"/>
        <v>0.29461873081232154</v>
      </c>
      <c r="R36" s="22">
        <f t="shared" si="25"/>
        <v>0.93051715988424344</v>
      </c>
      <c r="S36" s="23">
        <f t="shared" si="26"/>
        <v>1.9201996224951061</v>
      </c>
      <c r="U36" s="89">
        <v>2025</v>
      </c>
      <c r="V36" s="84">
        <v>2.7599854666597911E-3</v>
      </c>
      <c r="W36" s="84">
        <v>3.1763987841568514E-3</v>
      </c>
      <c r="X36" s="84">
        <v>7.3662824188208175E-3</v>
      </c>
      <c r="Y36" s="84">
        <v>2.9969894525448087E-3</v>
      </c>
      <c r="Z36" s="84">
        <v>3.6517646908085354E-3</v>
      </c>
      <c r="AA36" s="84">
        <v>6.5582216193939887E-3</v>
      </c>
      <c r="AB36" s="84">
        <v>6.2961603598555458E-3</v>
      </c>
      <c r="AC36" s="84">
        <v>3.7616439551225911E-3</v>
      </c>
      <c r="AD36" s="84">
        <v>4.9674113890455472E-3</v>
      </c>
      <c r="AE36" s="84">
        <v>-3.6279554348821766E-4</v>
      </c>
      <c r="AF36" s="84">
        <v>-6.6537420549289336E-3</v>
      </c>
      <c r="AG36" s="84">
        <v>-8.5677925588049843E-3</v>
      </c>
      <c r="AH36" s="84">
        <v>-7.2821685287953178E-3</v>
      </c>
      <c r="AI36" s="84">
        <v>6.400659448127748E-3</v>
      </c>
      <c r="AJ36" s="84">
        <v>-5.3616988499857144E-3</v>
      </c>
      <c r="AK36" s="84">
        <v>2.6180423390376787E-3</v>
      </c>
      <c r="AL36" s="84">
        <v>9.295171265803653E-3</v>
      </c>
      <c r="AM36" s="84">
        <v>-1.1445837744550996E-2</v>
      </c>
      <c r="AN36" s="84"/>
      <c r="AO36" s="84"/>
    </row>
    <row r="37" spans="1:41" ht="15.75" thickBot="1" x14ac:dyDescent="0.3">
      <c r="A37" s="12">
        <v>2030</v>
      </c>
      <c r="B37" s="78">
        <f t="shared" si="9"/>
        <v>1.1203332684782004</v>
      </c>
      <c r="C37" s="78">
        <f t="shared" si="10"/>
        <v>0.89086729220895555</v>
      </c>
      <c r="D37" s="78">
        <f t="shared" si="11"/>
        <v>0.6830924233097676</v>
      </c>
      <c r="E37" s="78">
        <f t="shared" si="12"/>
        <v>1.1601461472045833</v>
      </c>
      <c r="F37" s="78">
        <f t="shared" si="13"/>
        <v>0.88632534518065065</v>
      </c>
      <c r="G37" s="78">
        <f t="shared" si="14"/>
        <v>0.84120556835146698</v>
      </c>
      <c r="H37" s="78">
        <f t="shared" si="15"/>
        <v>0.95891900267163599</v>
      </c>
      <c r="I37" s="78">
        <f t="shared" si="16"/>
        <v>1.1005106845319916</v>
      </c>
      <c r="J37" s="78">
        <f t="shared" si="17"/>
        <v>1.0029551940422865</v>
      </c>
      <c r="K37" s="22">
        <f t="shared" si="18"/>
        <v>1.2500197214374915</v>
      </c>
      <c r="L37" s="22">
        <f t="shared" si="19"/>
        <v>0.904444009469905</v>
      </c>
      <c r="M37" s="22">
        <f t="shared" si="20"/>
        <v>1.0980053091416986</v>
      </c>
      <c r="N37" s="22">
        <f t="shared" si="21"/>
        <v>0.56586149896261062</v>
      </c>
      <c r="O37" s="22">
        <f t="shared" si="22"/>
        <v>3.6790202231795313</v>
      </c>
      <c r="P37" s="22">
        <f t="shared" si="23"/>
        <v>2.5015989618824763</v>
      </c>
      <c r="Q37" s="22">
        <f t="shared" si="24"/>
        <v>0.17685047084388092</v>
      </c>
      <c r="R37" s="22">
        <f t="shared" si="25"/>
        <v>1.1801952366438306</v>
      </c>
      <c r="S37" s="23">
        <f t="shared" si="26"/>
        <v>2.1320079702984862</v>
      </c>
      <c r="U37" s="89">
        <v>2030</v>
      </c>
      <c r="V37" s="84">
        <v>5.9045160289761282E-3</v>
      </c>
      <c r="W37" s="84">
        <v>5.3942593755882465E-3</v>
      </c>
      <c r="X37" s="84">
        <v>8.2742374078863794E-3</v>
      </c>
      <c r="Y37" s="84">
        <v>7.1991834047594122E-3</v>
      </c>
      <c r="Z37" s="84">
        <v>7.3655843778157931E-3</v>
      </c>
      <c r="AA37" s="84">
        <v>6.9129619184608278E-3</v>
      </c>
      <c r="AB37" s="84">
        <v>4.4869225277721922E-3</v>
      </c>
      <c r="AC37" s="84">
        <v>5.3305439690039258E-3</v>
      </c>
      <c r="AD37" s="84">
        <v>6.0846782468924748E-3</v>
      </c>
      <c r="AE37" s="84">
        <v>1.5632647705498446E-3</v>
      </c>
      <c r="AF37" s="84">
        <v>-6.4704422076088466E-3</v>
      </c>
      <c r="AG37" s="84">
        <v>-8.4667197219716606E-3</v>
      </c>
      <c r="AH37" s="84">
        <v>-3.4338554605303387E-3</v>
      </c>
      <c r="AI37" s="84">
        <v>7.2948656414682424E-3</v>
      </c>
      <c r="AJ37" s="84">
        <v>-4.8874540860335642E-3</v>
      </c>
      <c r="AK37" s="84">
        <v>5.7552744011286384E-3</v>
      </c>
      <c r="AL37" s="84">
        <v>9.0251681173995311E-3</v>
      </c>
      <c r="AM37" s="84">
        <v>-6.9955785278262381E-3</v>
      </c>
      <c r="AN37" s="84"/>
      <c r="AO37" s="84"/>
    </row>
    <row r="38" spans="1:41" ht="15.75" thickBot="1" x14ac:dyDescent="0.3">
      <c r="A38" s="12">
        <v>2035</v>
      </c>
      <c r="B38" s="78">
        <f t="shared" si="9"/>
        <v>1.1391882120959951</v>
      </c>
      <c r="C38" s="78">
        <f t="shared" si="10"/>
        <v>0.94627462641354509</v>
      </c>
      <c r="D38" s="78">
        <f t="shared" si="11"/>
        <v>0.64854777262293217</v>
      </c>
      <c r="E38" s="78">
        <f t="shared" si="12"/>
        <v>1.1890175154550551</v>
      </c>
      <c r="F38" s="78">
        <f t="shared" si="13"/>
        <v>0.95832867855118797</v>
      </c>
      <c r="G38" s="78">
        <f t="shared" si="14"/>
        <v>0.8789101343754625</v>
      </c>
      <c r="H38" s="78">
        <f t="shared" si="15"/>
        <v>1.0267237112089014</v>
      </c>
      <c r="I38" s="78">
        <f t="shared" si="16"/>
        <v>1.1484095048525969</v>
      </c>
      <c r="J38" s="78">
        <f t="shared" si="17"/>
        <v>1.0854090946445416</v>
      </c>
      <c r="K38" s="22">
        <f t="shared" si="18"/>
        <v>1.348330708664859</v>
      </c>
      <c r="L38" s="22">
        <f t="shared" si="19"/>
        <v>0.92057904038931559</v>
      </c>
      <c r="M38" s="22">
        <f t="shared" si="20"/>
        <v>1.3757765051583719</v>
      </c>
      <c r="N38" s="22">
        <f t="shared" si="21"/>
        <v>0.45974578018005502</v>
      </c>
      <c r="O38" s="22">
        <f t="shared" si="22"/>
        <v>4.5961582079794185</v>
      </c>
      <c r="P38" s="22">
        <f t="shared" si="23"/>
        <v>2.7352714779901213</v>
      </c>
      <c r="Q38" s="22">
        <f t="shared" si="24"/>
        <v>0.13854656937050128</v>
      </c>
      <c r="R38" s="22">
        <f t="shared" si="25"/>
        <v>1.5068701660671311</v>
      </c>
      <c r="S38" s="23">
        <f t="shared" si="26"/>
        <v>2.3349308258737826</v>
      </c>
      <c r="U38" s="89">
        <v>2035</v>
      </c>
      <c r="V38" s="84">
        <v>4.016519721428166E-3</v>
      </c>
      <c r="W38" s="84">
        <v>6.9379531153485486E-3</v>
      </c>
      <c r="X38" s="84">
        <v>3.2475092232785449E-3</v>
      </c>
      <c r="Y38" s="84">
        <v>7.0762809670990847E-3</v>
      </c>
      <c r="Z38" s="84">
        <v>6.0039913450922362E-3</v>
      </c>
      <c r="AA38" s="84">
        <v>8.9953079636384981E-3</v>
      </c>
      <c r="AB38" s="84">
        <v>2.8660773605290201E-3</v>
      </c>
      <c r="AC38" s="84">
        <v>5.6246968952905086E-3</v>
      </c>
      <c r="AD38" s="84">
        <v>7.5848605878756706E-3</v>
      </c>
      <c r="AE38" s="84">
        <v>1.3901786310126058E-3</v>
      </c>
      <c r="AF38" s="84">
        <v>-8.9352707787569187E-3</v>
      </c>
      <c r="AG38" s="84">
        <v>-6.7681683514415484E-3</v>
      </c>
      <c r="AH38" s="84">
        <v>-4.8571463746020201E-3</v>
      </c>
      <c r="AI38" s="84">
        <v>6.1129297854681719E-3</v>
      </c>
      <c r="AJ38" s="84">
        <v>-4.0615363162282963E-3</v>
      </c>
      <c r="AK38" s="84">
        <v>9.3925512702377253E-3</v>
      </c>
      <c r="AL38" s="84">
        <v>8.2834116467580005E-3</v>
      </c>
      <c r="AM38" s="84">
        <v>-8.859754433395867E-3</v>
      </c>
      <c r="AN38" s="84"/>
      <c r="AO38" s="84"/>
    </row>
    <row r="39" spans="1:41" ht="15.75" thickBot="1" x14ac:dyDescent="0.3">
      <c r="A39" s="12">
        <v>2040</v>
      </c>
      <c r="B39" s="78">
        <f t="shared" si="9"/>
        <v>1.1527725537217088</v>
      </c>
      <c r="C39" s="78">
        <f t="shared" si="10"/>
        <v>1.0128733433379749</v>
      </c>
      <c r="D39" s="78">
        <f t="shared" si="11"/>
        <v>0.63454349711381597</v>
      </c>
      <c r="E39" s="78">
        <f t="shared" si="12"/>
        <v>1.1822232944404056</v>
      </c>
      <c r="F39" s="78">
        <f t="shared" si="13"/>
        <v>1.0343398538468451</v>
      </c>
      <c r="G39" s="78">
        <f t="shared" si="14"/>
        <v>0.91755970097151929</v>
      </c>
      <c r="H39" s="78">
        <f t="shared" si="15"/>
        <v>1.0769444970943947</v>
      </c>
      <c r="I39" s="78">
        <f t="shared" si="16"/>
        <v>1.1990481066114658</v>
      </c>
      <c r="J39" s="78">
        <f t="shared" si="17"/>
        <v>1.1011755729980257</v>
      </c>
      <c r="K39" s="22">
        <f t="shared" si="18"/>
        <v>1.4692207436259743</v>
      </c>
      <c r="L39" s="22">
        <f t="shared" si="19"/>
        <v>0.95991141628641308</v>
      </c>
      <c r="M39" s="22">
        <f t="shared" si="20"/>
        <v>1.6432243052600954</v>
      </c>
      <c r="N39" s="22">
        <f t="shared" si="21"/>
        <v>0.39755215286357654</v>
      </c>
      <c r="O39" s="22">
        <f t="shared" si="22"/>
        <v>5.3770250883619797</v>
      </c>
      <c r="P39" s="22">
        <f t="shared" si="23"/>
        <v>2.9087921449604393</v>
      </c>
      <c r="Q39" s="22">
        <f t="shared" si="24"/>
        <v>0.13509987602138646</v>
      </c>
      <c r="R39" s="22">
        <f t="shared" si="25"/>
        <v>1.9745700422763182</v>
      </c>
      <c r="S39" s="23">
        <f t="shared" si="26"/>
        <v>2.4183351154724946</v>
      </c>
      <c r="U39" s="89">
        <v>2040</v>
      </c>
      <c r="V39" s="84">
        <v>4.133197491305131E-3</v>
      </c>
      <c r="W39" s="84">
        <v>5.0331206634396256E-3</v>
      </c>
      <c r="X39" s="84">
        <v>6.3804685912420374E-3</v>
      </c>
      <c r="Y39" s="84">
        <v>7.7072992722417508E-3</v>
      </c>
      <c r="Z39" s="84">
        <v>6.6672581181231351E-3</v>
      </c>
      <c r="AA39" s="84">
        <v>5.3769878399725773E-3</v>
      </c>
      <c r="AB39" s="84">
        <v>5.0699978474448137E-3</v>
      </c>
      <c r="AC39" s="84">
        <v>7.2838257072858131E-3</v>
      </c>
      <c r="AD39" s="84">
        <v>5.6613778057030802E-3</v>
      </c>
      <c r="AE39" s="84">
        <v>9.573363677407436E-4</v>
      </c>
      <c r="AF39" s="84">
        <v>-8.3383746143183158E-3</v>
      </c>
      <c r="AG39" s="84">
        <v>-6.4407165761678643E-3</v>
      </c>
      <c r="AH39" s="84">
        <v>5.4870695300201526E-3</v>
      </c>
      <c r="AI39" s="84">
        <v>6.2973479348484565E-3</v>
      </c>
      <c r="AJ39" s="84">
        <v>-4.5180129891756902E-3</v>
      </c>
      <c r="AK39" s="84">
        <v>1.0411006498516298E-2</v>
      </c>
      <c r="AL39" s="84">
        <v>7.6294710748006497E-3</v>
      </c>
      <c r="AM39" s="84">
        <v>-9.0411638993516587E-3</v>
      </c>
      <c r="AN39" s="84"/>
      <c r="AO39" s="84"/>
    </row>
    <row r="40" spans="1:41" ht="15.75" thickBot="1" x14ac:dyDescent="0.3">
      <c r="A40" s="12">
        <v>2045</v>
      </c>
      <c r="B40" s="78">
        <f t="shared" si="9"/>
        <v>1.1748323675314494</v>
      </c>
      <c r="C40" s="78">
        <f t="shared" si="10"/>
        <v>1.1071453423863635</v>
      </c>
      <c r="D40" s="78">
        <f t="shared" si="11"/>
        <v>0.64150594144104722</v>
      </c>
      <c r="E40" s="78">
        <f t="shared" si="12"/>
        <v>1.1596317932576639</v>
      </c>
      <c r="F40" s="78">
        <f t="shared" si="13"/>
        <v>1.0960347464190499</v>
      </c>
      <c r="G40" s="78">
        <f t="shared" si="14"/>
        <v>0.96838605062950678</v>
      </c>
      <c r="H40" s="78">
        <f t="shared" si="15"/>
        <v>1.0828507806241514</v>
      </c>
      <c r="I40" s="78">
        <f t="shared" si="16"/>
        <v>1.2626400331519105</v>
      </c>
      <c r="J40" s="78">
        <f t="shared" si="17"/>
        <v>1.1204337986690742</v>
      </c>
      <c r="K40" s="22">
        <f t="shared" si="18"/>
        <v>1.5990572188985206</v>
      </c>
      <c r="L40" s="22">
        <f t="shared" si="19"/>
        <v>1.0022932277208254</v>
      </c>
      <c r="M40" s="22">
        <f t="shared" si="20"/>
        <v>1.8688915943905442</v>
      </c>
      <c r="N40" s="22">
        <f t="shared" si="21"/>
        <v>0.38768211597773738</v>
      </c>
      <c r="O40" s="22">
        <f t="shared" si="22"/>
        <v>5.840081495348894</v>
      </c>
      <c r="P40" s="22">
        <f t="shared" si="23"/>
        <v>3.0800056737369061</v>
      </c>
      <c r="Q40" s="22">
        <f t="shared" si="24"/>
        <v>0.13125450102927044</v>
      </c>
      <c r="R40" s="22">
        <f t="shared" si="25"/>
        <v>2.2467407097696674</v>
      </c>
      <c r="S40" s="23">
        <f t="shared" si="26"/>
        <v>2.4816223269568241</v>
      </c>
      <c r="U40" s="89">
        <v>2045</v>
      </c>
      <c r="V40" s="84">
        <v>5.3258147003551826E-3</v>
      </c>
      <c r="W40" s="84">
        <v>4.9912121261113844E-3</v>
      </c>
      <c r="X40" s="84">
        <v>5.7245939263462654E-3</v>
      </c>
      <c r="Y40" s="84">
        <v>7.4510688724108943E-3</v>
      </c>
      <c r="Z40" s="84">
        <v>5.8776569280749097E-3</v>
      </c>
      <c r="AA40" s="84">
        <v>5.8340629683624103E-3</v>
      </c>
      <c r="AB40" s="84">
        <v>7.1325817365955908E-3</v>
      </c>
      <c r="AC40" s="84">
        <v>8.6115862731491639E-3</v>
      </c>
      <c r="AD40" s="84">
        <v>5.8066979159863358E-3</v>
      </c>
      <c r="AE40" s="84">
        <v>4.7040718783809944E-3</v>
      </c>
      <c r="AF40" s="84">
        <v>-8.1585280878401778E-3</v>
      </c>
      <c r="AG40" s="84">
        <v>-6.9203625059607414E-3</v>
      </c>
      <c r="AH40" s="84">
        <v>8.2775588571655737E-3</v>
      </c>
      <c r="AI40" s="84">
        <v>4.8264294604667528E-4</v>
      </c>
      <c r="AJ40" s="84">
        <v>-5.4936512888717473E-3</v>
      </c>
      <c r="AK40" s="84">
        <v>1.4114108240302443E-2</v>
      </c>
      <c r="AL40" s="84">
        <v>9.6336465082982152E-3</v>
      </c>
      <c r="AM40" s="84">
        <v>-6.0612942804039883E-3</v>
      </c>
      <c r="AN40" s="84"/>
      <c r="AO40" s="84"/>
    </row>
    <row r="41" spans="1:41" ht="15.75" thickBot="1" x14ac:dyDescent="0.3">
      <c r="A41" s="15">
        <v>2050</v>
      </c>
      <c r="B41" s="80">
        <f t="shared" si="9"/>
        <v>1.1861954934380803</v>
      </c>
      <c r="C41" s="80">
        <f t="shared" si="10"/>
        <v>1.212611374432369</v>
      </c>
      <c r="D41" s="80">
        <f t="shared" si="11"/>
        <v>0.68867860492145772</v>
      </c>
      <c r="E41" s="80">
        <f t="shared" si="12"/>
        <v>1.136436464861126</v>
      </c>
      <c r="F41" s="80">
        <f t="shared" si="13"/>
        <v>1.1822213136158992</v>
      </c>
      <c r="G41" s="80">
        <f t="shared" si="14"/>
        <v>1.0609458975633839</v>
      </c>
      <c r="H41" s="80">
        <f t="shared" si="15"/>
        <v>1.1473894389942443</v>
      </c>
      <c r="I41" s="80">
        <f t="shared" si="16"/>
        <v>1.3330557292229914</v>
      </c>
      <c r="J41" s="80">
        <f t="shared" si="17"/>
        <v>1.1373490828402579</v>
      </c>
      <c r="K41" s="24">
        <f t="shared" si="18"/>
        <v>1.7278873984676639</v>
      </c>
      <c r="L41" s="24">
        <f t="shared" si="19"/>
        <v>1.0488751037763802</v>
      </c>
      <c r="M41" s="24">
        <f t="shared" si="20"/>
        <v>2.070595345276748</v>
      </c>
      <c r="N41" s="24">
        <f t="shared" si="21"/>
        <v>0.39276502262190394</v>
      </c>
      <c r="O41" s="24">
        <f t="shared" si="22"/>
        <v>6.1645114591968122</v>
      </c>
      <c r="P41" s="24">
        <f t="shared" si="23"/>
        <v>3.2336785124474656</v>
      </c>
      <c r="Q41" s="24">
        <f t="shared" si="24"/>
        <v>0.13671947628696438</v>
      </c>
      <c r="R41" s="24">
        <f t="shared" si="25"/>
        <v>2.4255369427780651</v>
      </c>
      <c r="S41" s="25">
        <f t="shared" si="26"/>
        <v>2.4879450114833852</v>
      </c>
      <c r="U41" s="91">
        <v>2050</v>
      </c>
      <c r="V41" s="84">
        <v>4.0598430392322568E-3</v>
      </c>
      <c r="W41" s="84">
        <v>8.8646407154874263E-3</v>
      </c>
      <c r="X41" s="84">
        <v>4.9881941636613211E-3</v>
      </c>
      <c r="Y41" s="84">
        <v>6.6414699320454145E-3</v>
      </c>
      <c r="Z41" s="84">
        <v>2.9607590575799763E-3</v>
      </c>
      <c r="AA41" s="84">
        <v>5.1448794718682838E-3</v>
      </c>
      <c r="AB41" s="84">
        <v>4.2697956977114657E-3</v>
      </c>
      <c r="AC41" s="84">
        <v>3.0313938511852727E-3</v>
      </c>
      <c r="AD41" s="84">
        <v>9.0280592656296985E-3</v>
      </c>
      <c r="AE41" s="84">
        <v>8.3897404194069203E-3</v>
      </c>
      <c r="AF41" s="84">
        <v>-7.0875925139878221E-3</v>
      </c>
      <c r="AG41" s="84">
        <v>-8.5887900613388236E-3</v>
      </c>
      <c r="AH41" s="84">
        <v>1.0203600800077508E-2</v>
      </c>
      <c r="AI41" s="84">
        <v>-8.4393179401194215E-3</v>
      </c>
      <c r="AJ41" s="84">
        <v>-9.3884317166518828E-3</v>
      </c>
      <c r="AK41" s="84">
        <v>1.9348840931222105E-2</v>
      </c>
      <c r="AL41" s="84">
        <v>8.1732057828709098E-3</v>
      </c>
      <c r="AM41" s="84">
        <v>-3.0066856610023347E-3</v>
      </c>
      <c r="AN41" s="84"/>
      <c r="AO41" s="84"/>
    </row>
    <row r="42" spans="1:41" x14ac:dyDescent="0.25">
      <c r="A42" s="26" t="s">
        <v>432</v>
      </c>
      <c r="B42" s="27">
        <f>(B41/B33)^(1/($A$41-$A$33))-1</f>
        <v>4.3878323473249825E-3</v>
      </c>
      <c r="C42" s="27">
        <f>(D41/D33)^(1/($A$41-$A$33))-1</f>
        <v>-9.5180188573410485E-3</v>
      </c>
      <c r="D42" s="27">
        <f>(C41/C33)^(1/($A$41-$A$33))-1</f>
        <v>4.9552160301993275E-3</v>
      </c>
      <c r="E42" s="27">
        <f>(E41/E33)^(1/($A$41-$A$33))-1</f>
        <v>3.2848052010383544E-3</v>
      </c>
      <c r="F42" s="27">
        <f t="shared" ref="F42:G42" si="27">E14/E$5</f>
        <v>1.355938848847755E-2</v>
      </c>
      <c r="G42" s="27">
        <f t="shared" si="27"/>
        <v>2.5647949124761798E-2</v>
      </c>
      <c r="H42" s="27">
        <f t="shared" ref="H42" si="28">(H41/H33)^(1/($A$41-$A$33))-1</f>
        <v>3.5315883082394084E-3</v>
      </c>
      <c r="I42" s="27">
        <f t="shared" ref="I42:S42" si="29">(I41/I33)^(1/($A$41-$A$33))-1</f>
        <v>7.3983579094945018E-3</v>
      </c>
      <c r="J42" s="27">
        <f t="shared" si="29"/>
        <v>3.3054558467073836E-3</v>
      </c>
      <c r="K42" s="27">
        <f t="shared" si="29"/>
        <v>1.4121848617810739E-2</v>
      </c>
      <c r="L42" s="27">
        <f t="shared" si="29"/>
        <v>1.224293968744794E-3</v>
      </c>
      <c r="M42" s="27">
        <f t="shared" si="29"/>
        <v>1.8837698166211281E-2</v>
      </c>
      <c r="N42" s="27">
        <f t="shared" si="29"/>
        <v>-2.367783537212953E-2</v>
      </c>
      <c r="O42" s="27">
        <f t="shared" si="29"/>
        <v>4.7740693445675442E-2</v>
      </c>
      <c r="P42" s="27">
        <f t="shared" si="29"/>
        <v>3.0550194895272442E-2</v>
      </c>
      <c r="Q42" s="27">
        <f t="shared" si="29"/>
        <v>-4.9741408661625908E-2</v>
      </c>
      <c r="R42" s="27">
        <f t="shared" si="29"/>
        <v>2.2979354698343224E-2</v>
      </c>
      <c r="S42" s="27">
        <f t="shared" si="29"/>
        <v>2.3645928815488437E-2</v>
      </c>
      <c r="V42" s="84"/>
      <c r="W42" s="84"/>
      <c r="X42" s="84"/>
      <c r="Y42" s="84"/>
      <c r="Z42" s="84"/>
      <c r="AA42" s="84"/>
      <c r="AB42" s="84"/>
      <c r="AC42" s="84"/>
      <c r="AD42" s="84"/>
    </row>
    <row r="43" spans="1:41" ht="15.75" thickBot="1" x14ac:dyDescent="0.3">
      <c r="B43" s="4"/>
      <c r="C43" s="4"/>
      <c r="D43" s="4"/>
      <c r="E43" s="4"/>
      <c r="F43" s="4"/>
      <c r="G43" s="4"/>
      <c r="H43" s="4"/>
      <c r="I43" s="4"/>
      <c r="J43" s="4"/>
      <c r="K43" s="4"/>
      <c r="L43" s="4"/>
      <c r="M43" s="4"/>
      <c r="N43" s="4"/>
      <c r="O43" s="4"/>
      <c r="P43" s="4"/>
      <c r="Q43" s="4"/>
      <c r="R43" s="4"/>
      <c r="V43" s="84"/>
      <c r="W43" s="84"/>
      <c r="X43" s="84"/>
      <c r="Y43" s="84"/>
      <c r="Z43" s="84"/>
      <c r="AA43" s="84"/>
      <c r="AB43" s="84"/>
      <c r="AC43" s="84"/>
      <c r="AD43" s="84"/>
    </row>
    <row r="44" spans="1:41" ht="15.75" thickBot="1" x14ac:dyDescent="0.3">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s="107" t="s">
        <v>198</v>
      </c>
      <c r="W44" s="108" t="s">
        <v>190</v>
      </c>
      <c r="X44" s="108" t="s">
        <v>232</v>
      </c>
      <c r="Y44" s="108" t="s">
        <v>314</v>
      </c>
      <c r="Z44" s="108" t="s">
        <v>446</v>
      </c>
      <c r="AA44" s="108" t="s">
        <v>340</v>
      </c>
      <c r="AB44" s="108" t="s">
        <v>447</v>
      </c>
      <c r="AC44" s="108" t="s">
        <v>415</v>
      </c>
      <c r="AD44" s="108" t="s">
        <v>416</v>
      </c>
      <c r="AE44" s="109" t="s">
        <v>382</v>
      </c>
      <c r="AF44" s="109" t="s">
        <v>418</v>
      </c>
      <c r="AG44" s="109" t="s">
        <v>419</v>
      </c>
      <c r="AH44" s="109" t="s">
        <v>322</v>
      </c>
      <c r="AI44" s="109" t="s">
        <v>222</v>
      </c>
      <c r="AJ44" s="109" t="s">
        <v>420</v>
      </c>
      <c r="AK44" s="109" t="s">
        <v>421</v>
      </c>
      <c r="AL44" s="109" t="s">
        <v>448</v>
      </c>
      <c r="AM44" s="110" t="s">
        <v>424</v>
      </c>
    </row>
    <row r="45" spans="1:41" ht="15.75" thickBot="1" x14ac:dyDescent="0.3">
      <c r="B45" s="4">
        <v>0.76</v>
      </c>
      <c r="C45" s="4"/>
      <c r="D45" s="4"/>
      <c r="E45" s="4"/>
      <c r="F45" s="4"/>
      <c r="G45" s="4"/>
      <c r="H45" s="4"/>
      <c r="I45" s="4"/>
      <c r="J45" s="4"/>
      <c r="K45" s="4">
        <f>K35*(1-(0.0578/5))</f>
        <v>1.0932509710341893</v>
      </c>
      <c r="L45" s="4"/>
      <c r="M45" s="4"/>
      <c r="N45" s="4"/>
      <c r="O45" s="4"/>
      <c r="P45" s="4"/>
      <c r="Q45" s="4"/>
      <c r="R45" s="4"/>
      <c r="U45" s="95">
        <v>2011</v>
      </c>
      <c r="V45" s="104">
        <v>1</v>
      </c>
      <c r="W45" s="105">
        <v>1</v>
      </c>
      <c r="X45" s="105">
        <v>1</v>
      </c>
      <c r="Y45" s="105">
        <v>1</v>
      </c>
      <c r="Z45" s="105">
        <v>1</v>
      </c>
      <c r="AA45" s="105">
        <v>1</v>
      </c>
      <c r="AB45" s="105">
        <v>1</v>
      </c>
      <c r="AC45" s="105">
        <v>1</v>
      </c>
      <c r="AD45" s="105">
        <v>1</v>
      </c>
      <c r="AE45" s="105">
        <v>1</v>
      </c>
      <c r="AF45" s="105">
        <v>1</v>
      </c>
      <c r="AG45" s="105">
        <v>1</v>
      </c>
      <c r="AH45" s="105">
        <v>1</v>
      </c>
      <c r="AI45" s="105">
        <v>1</v>
      </c>
      <c r="AJ45" s="105">
        <v>1</v>
      </c>
      <c r="AK45" s="105">
        <v>1</v>
      </c>
      <c r="AL45" s="105">
        <v>1</v>
      </c>
      <c r="AM45" s="106">
        <v>1</v>
      </c>
    </row>
    <row r="46" spans="1:41" ht="15.75" thickBot="1" x14ac:dyDescent="0.3">
      <c r="B46" s="4"/>
      <c r="C46" s="4"/>
      <c r="D46" s="4"/>
      <c r="E46" s="4"/>
      <c r="F46" s="4"/>
      <c r="G46" s="4"/>
      <c r="H46" s="4"/>
      <c r="I46" s="4"/>
      <c r="J46" s="4"/>
      <c r="K46" s="4">
        <f>K41*(1-(0.26/5))</f>
        <v>1.6380372537473453</v>
      </c>
      <c r="L46" s="4"/>
      <c r="M46" s="4"/>
      <c r="N46" s="4"/>
      <c r="O46" s="4"/>
      <c r="P46" s="4"/>
      <c r="Q46" s="4"/>
      <c r="R46" s="4"/>
      <c r="T46" s="111">
        <v>1</v>
      </c>
      <c r="U46" s="96">
        <v>2015</v>
      </c>
      <c r="V46" s="98">
        <v>1.0939475230080333</v>
      </c>
      <c r="W46" s="99">
        <v>0.90532554332611581</v>
      </c>
      <c r="X46" s="99">
        <v>0.82656155787836427</v>
      </c>
      <c r="Y46" s="99">
        <v>0.86603741101412313</v>
      </c>
      <c r="Z46" s="99">
        <v>1.0828366939317022</v>
      </c>
      <c r="AA46" s="99">
        <v>0.73511610192073684</v>
      </c>
      <c r="AB46" s="99">
        <v>0.87296756136347042</v>
      </c>
      <c r="AC46" s="99">
        <v>1.1439458492255481</v>
      </c>
      <c r="AD46" s="99">
        <v>0.94125317242113837</v>
      </c>
      <c r="AE46" s="99">
        <v>1.03677709933066</v>
      </c>
      <c r="AF46" s="99">
        <v>0.97833111724487776</v>
      </c>
      <c r="AG46" s="99">
        <v>0.93597422137794573</v>
      </c>
      <c r="AH46" s="99">
        <v>0.99567656554130846</v>
      </c>
      <c r="AI46" s="99">
        <v>1.3886224391569015</v>
      </c>
      <c r="AJ46" s="99">
        <v>1.5443948126612186</v>
      </c>
      <c r="AK46" s="99">
        <v>0.80469198610643355</v>
      </c>
      <c r="AL46" s="99">
        <v>1.1769904064428147</v>
      </c>
      <c r="AM46" s="100">
        <v>1.442854781881191</v>
      </c>
    </row>
    <row r="47" spans="1:41" x14ac:dyDescent="0.25">
      <c r="B47" s="4"/>
      <c r="C47" s="4"/>
      <c r="D47" s="4"/>
      <c r="E47" s="4"/>
      <c r="F47" s="4"/>
      <c r="G47" s="4"/>
      <c r="H47" s="4"/>
      <c r="I47" s="4"/>
      <c r="J47" s="4"/>
      <c r="K47" s="4"/>
      <c r="L47" s="4"/>
      <c r="M47" s="4"/>
      <c r="N47" s="4"/>
      <c r="O47" s="4"/>
      <c r="P47" s="4"/>
      <c r="Q47" s="4"/>
      <c r="R47" s="4"/>
      <c r="U47" s="96">
        <v>2020</v>
      </c>
      <c r="V47" s="98">
        <v>1.0550122794827643</v>
      </c>
      <c r="W47" s="99">
        <v>0.82516583634076457</v>
      </c>
      <c r="X47" s="99">
        <v>0.71980049920817579</v>
      </c>
      <c r="Y47" s="99">
        <v>1.0032198625602768</v>
      </c>
      <c r="Z47" s="99">
        <v>0.82997352208393982</v>
      </c>
      <c r="AA47" s="99">
        <v>0.80544551281030685</v>
      </c>
      <c r="AB47" s="99">
        <v>0.92785445770437203</v>
      </c>
      <c r="AC47" s="99">
        <v>1.0515295501553166</v>
      </c>
      <c r="AD47" s="99">
        <v>1.3101907443925913</v>
      </c>
      <c r="AE47" s="99">
        <v>1.1060367559327722</v>
      </c>
      <c r="AF47" s="99">
        <v>0.93337985308404303</v>
      </c>
      <c r="AG47" s="99">
        <v>0.83469551248096241</v>
      </c>
      <c r="AH47" s="99">
        <v>0.71877558017795429</v>
      </c>
      <c r="AI47" s="99">
        <v>1.9084248446937706</v>
      </c>
      <c r="AJ47" s="99">
        <v>2.247613242435651</v>
      </c>
      <c r="AK47" s="99">
        <v>0.49600269287137005</v>
      </c>
      <c r="AL47" s="99">
        <v>0.95377089717130814</v>
      </c>
      <c r="AM47" s="100">
        <v>1.8125896428444326</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U48" s="96">
        <v>2025</v>
      </c>
      <c r="V48" s="98">
        <v>1.100939721626409</v>
      </c>
      <c r="W48" s="99">
        <v>0.86568061631416626</v>
      </c>
      <c r="X48" s="99">
        <v>0.72430681027084576</v>
      </c>
      <c r="Y48" s="99">
        <v>1.0896239089740924</v>
      </c>
      <c r="Z48" s="99">
        <v>0.82654025387524055</v>
      </c>
      <c r="AA48" s="99">
        <v>0.82867063319258893</v>
      </c>
      <c r="AB48" s="99">
        <v>0.96265360417419044</v>
      </c>
      <c r="AC48" s="99">
        <v>1.086353028177053</v>
      </c>
      <c r="AD48" s="99">
        <v>0.94952814955977061</v>
      </c>
      <c r="AE48" s="99">
        <v>1.1643525022987884</v>
      </c>
      <c r="AF48" s="99">
        <v>0.90656010360779393</v>
      </c>
      <c r="AG48" s="99">
        <v>0.91207723474889546</v>
      </c>
      <c r="AH48" s="99">
        <v>0.69828074884703939</v>
      </c>
      <c r="AI48" s="99">
        <v>2.6588283556398276</v>
      </c>
      <c r="AJ48" s="99">
        <v>2.1872132978688335</v>
      </c>
      <c r="AK48" s="99">
        <v>0.29461873081232154</v>
      </c>
      <c r="AL48" s="99">
        <v>0.93051715988424344</v>
      </c>
      <c r="AM48" s="100">
        <v>1.8984700424266003</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U49" s="96">
        <v>2030</v>
      </c>
      <c r="V49" s="98">
        <v>1.1203332684782004</v>
      </c>
      <c r="W49" s="99">
        <v>0.89086729220895555</v>
      </c>
      <c r="X49" s="99">
        <v>0.6830924233097676</v>
      </c>
      <c r="Y49" s="99">
        <v>1.1601461472045833</v>
      </c>
      <c r="Z49" s="99">
        <v>0.88632534518065065</v>
      </c>
      <c r="AA49" s="99">
        <v>0.84120556835146698</v>
      </c>
      <c r="AB49" s="99">
        <v>0.95891900267163599</v>
      </c>
      <c r="AC49" s="99">
        <v>1.1005106845319916</v>
      </c>
      <c r="AD49" s="99">
        <v>1.0029551940422865</v>
      </c>
      <c r="AE49" s="99">
        <v>1.2500197214374915</v>
      </c>
      <c r="AF49" s="99">
        <v>0.904444009469905</v>
      </c>
      <c r="AG49" s="99">
        <v>1.0980053091416986</v>
      </c>
      <c r="AH49" s="99">
        <v>0.56586149896261062</v>
      </c>
      <c r="AI49" s="99">
        <v>3.6790202231795313</v>
      </c>
      <c r="AJ49" s="99">
        <v>2.5015989618824763</v>
      </c>
      <c r="AK49" s="99">
        <v>0.17685047084388092</v>
      </c>
      <c r="AL49" s="99">
        <v>1.1801952366438306</v>
      </c>
      <c r="AM49" s="100">
        <v>2.1320079702984862</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U50" s="96">
        <v>2035</v>
      </c>
      <c r="V50" s="98">
        <v>1.1391882120959951</v>
      </c>
      <c r="W50" s="99">
        <v>0.94627462641354509</v>
      </c>
      <c r="X50" s="99">
        <v>0.64854777262293217</v>
      </c>
      <c r="Y50" s="99">
        <v>1.1890175154550551</v>
      </c>
      <c r="Z50" s="99">
        <v>0.95832867855118797</v>
      </c>
      <c r="AA50" s="99">
        <v>0.8789101343754625</v>
      </c>
      <c r="AB50" s="99">
        <v>1.0267237112089014</v>
      </c>
      <c r="AC50" s="99">
        <v>1.1484095048525969</v>
      </c>
      <c r="AD50" s="99">
        <v>1.0854090946445416</v>
      </c>
      <c r="AE50" s="99">
        <v>1.348330708664859</v>
      </c>
      <c r="AF50" s="99">
        <v>0.92057904038931559</v>
      </c>
      <c r="AG50" s="99">
        <v>1.3757765051583719</v>
      </c>
      <c r="AH50" s="99">
        <v>0.45974578018005502</v>
      </c>
      <c r="AI50" s="99">
        <v>4.5961582079794185</v>
      </c>
      <c r="AJ50" s="99">
        <v>2.7352714779901213</v>
      </c>
      <c r="AK50" s="99">
        <v>0.13854656937050128</v>
      </c>
      <c r="AL50" s="99">
        <v>1.5068701660671311</v>
      </c>
      <c r="AM50" s="100">
        <v>2.3349308258737826</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U51" s="96">
        <v>2040</v>
      </c>
      <c r="V51" s="98">
        <v>1.1527725537217088</v>
      </c>
      <c r="W51" s="99">
        <v>1.0128733433379749</v>
      </c>
      <c r="X51" s="99">
        <v>0.63454349711381597</v>
      </c>
      <c r="Y51" s="99">
        <v>1.1822232944404056</v>
      </c>
      <c r="Z51" s="99">
        <v>1.0343398538468451</v>
      </c>
      <c r="AA51" s="99">
        <v>0.91755970097151929</v>
      </c>
      <c r="AB51" s="99">
        <v>1.0769444970943947</v>
      </c>
      <c r="AC51" s="99">
        <v>1.1990481066114658</v>
      </c>
      <c r="AD51" s="99">
        <v>1.1011755729980257</v>
      </c>
      <c r="AE51" s="99">
        <v>1.4692207436259743</v>
      </c>
      <c r="AF51" s="99">
        <v>0.95991141628641308</v>
      </c>
      <c r="AG51" s="99">
        <v>1.6432243052600954</v>
      </c>
      <c r="AH51" s="99">
        <v>0.39755215286357654</v>
      </c>
      <c r="AI51" s="99">
        <v>5.3770250883619797</v>
      </c>
      <c r="AJ51" s="99">
        <v>2.9087921449604393</v>
      </c>
      <c r="AK51" s="99">
        <v>0.13652119911253227</v>
      </c>
      <c r="AL51" s="99">
        <v>1.9745700422763182</v>
      </c>
      <c r="AM51" s="100">
        <v>2.4183351154724946</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U52" s="96">
        <v>2045</v>
      </c>
      <c r="V52" s="98">
        <v>1.1748323675314494</v>
      </c>
      <c r="W52" s="99">
        <v>1.1071453423863635</v>
      </c>
      <c r="X52" s="99">
        <v>0.64150594144104722</v>
      </c>
      <c r="Y52" s="99">
        <v>1.1596317932576639</v>
      </c>
      <c r="Z52" s="99">
        <v>1.0960347464190499</v>
      </c>
      <c r="AA52" s="99">
        <v>0.96838605062950678</v>
      </c>
      <c r="AB52" s="99">
        <v>1.0828507806241514</v>
      </c>
      <c r="AC52" s="99">
        <v>1.2626400331519105</v>
      </c>
      <c r="AD52" s="99">
        <v>1.1204337986690742</v>
      </c>
      <c r="AE52" s="99">
        <v>1.5990572188985206</v>
      </c>
      <c r="AF52" s="99">
        <v>1.0022932277208254</v>
      </c>
      <c r="AG52" s="99">
        <v>1.8688915943905442</v>
      </c>
      <c r="AH52" s="99">
        <v>0.38768211597773738</v>
      </c>
      <c r="AI52" s="99">
        <v>5.840081495348894</v>
      </c>
      <c r="AJ52" s="99">
        <v>3.0800056737369061</v>
      </c>
      <c r="AK52" s="99">
        <v>0.1331335625413968</v>
      </c>
      <c r="AL52" s="99">
        <v>2.2467407097696674</v>
      </c>
      <c r="AM52" s="100">
        <v>2.4816223269568241</v>
      </c>
    </row>
    <row r="53" spans="1:39" ht="15.75" thickBot="1" x14ac:dyDescent="0.3">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U53" s="97">
        <v>2050</v>
      </c>
      <c r="V53" s="101">
        <v>1.1861954934380803</v>
      </c>
      <c r="W53" s="102">
        <v>1.212611374432369</v>
      </c>
      <c r="X53" s="102">
        <v>0.68867860492145772</v>
      </c>
      <c r="Y53" s="102">
        <v>1.136436464861126</v>
      </c>
      <c r="Z53" s="102">
        <v>1.1822213136158992</v>
      </c>
      <c r="AA53" s="102">
        <v>1.0609458975633839</v>
      </c>
      <c r="AB53" s="102">
        <v>1.1473894389942443</v>
      </c>
      <c r="AC53" s="102">
        <v>1.3330557292229914</v>
      </c>
      <c r="AD53" s="102">
        <v>1.1373490828402579</v>
      </c>
      <c r="AE53" s="102">
        <v>1.7278873984676639</v>
      </c>
      <c r="AF53" s="102">
        <v>1.0488751037763802</v>
      </c>
      <c r="AG53" s="102">
        <v>2.070595345276748</v>
      </c>
      <c r="AH53" s="102">
        <v>0.39681395379836282</v>
      </c>
      <c r="AI53" s="102">
        <v>6.1645114591968122</v>
      </c>
      <c r="AJ53" s="102">
        <v>3.2336785124474656</v>
      </c>
      <c r="AK53" s="102">
        <v>0.13941703430687075</v>
      </c>
      <c r="AL53" s="102">
        <v>2.4255369427780651</v>
      </c>
      <c r="AM53" s="103">
        <v>2.4879450114833852</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8" priority="17" operator="notEqual">
      <formula>0</formula>
    </cfRule>
    <cfRule type="cellIs" dxfId="7" priority="18" operator="equal">
      <formula>0</formula>
    </cfRule>
  </conditionalFormatting>
  <conditionalFormatting sqref="B16:R16">
    <cfRule type="containsText" dxfId="6" priority="16" operator="containsText" text="ok">
      <formula>NOT(ISERROR(SEARCH("ok",B16)))</formula>
    </cfRule>
  </conditionalFormatting>
  <conditionalFormatting sqref="B4:R13">
    <cfRule type="colorScale" priority="13">
      <colorScale>
        <cfvo type="min"/>
        <cfvo type="percentile" val="50"/>
        <cfvo type="max"/>
        <color rgb="FF63BE7B"/>
        <color rgb="FFFFEB84"/>
        <color rgb="FFF8696B"/>
      </colorScale>
    </cfRule>
  </conditionalFormatting>
  <conditionalFormatting sqref="B14:R14">
    <cfRule type="colorScale" priority="12">
      <colorScale>
        <cfvo type="min"/>
        <cfvo type="percentile" val="50"/>
        <cfvo type="max"/>
        <color rgb="FF63BE7B"/>
        <color rgb="FFFFEB84"/>
        <color rgb="FFF8696B"/>
      </colorScale>
    </cfRule>
  </conditionalFormatting>
  <conditionalFormatting sqref="S4:S13">
    <cfRule type="colorScale" priority="11">
      <colorScale>
        <cfvo type="min"/>
        <cfvo type="percentile" val="50"/>
        <cfvo type="max"/>
        <color rgb="FF63BE7B"/>
        <color rgb="FFFFEB84"/>
        <color rgb="FFF8696B"/>
      </colorScale>
    </cfRule>
  </conditionalFormatting>
  <conditionalFormatting sqref="B42:S42">
    <cfRule type="colorScale" priority="49">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48">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103"/>
  <sheetViews>
    <sheetView topLeftCell="W10" zoomScale="85" zoomScaleNormal="85" workbookViewId="0">
      <selection activeCell="AF11" sqref="AF11:AM28"/>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s>
  <sheetData>
    <row r="1" spans="1:39" s="18" customFormat="1" x14ac:dyDescent="0.25">
      <c r="A1" s="17" t="s">
        <v>426</v>
      </c>
      <c r="D1" s="18" t="s">
        <v>431</v>
      </c>
      <c r="J1" s="19">
        <v>41835</v>
      </c>
    </row>
    <row r="2" spans="1:39" s="8" customFormat="1" ht="15.75" thickBot="1" x14ac:dyDescent="0.3">
      <c r="A2" s="16" t="s">
        <v>428</v>
      </c>
      <c r="N2" s="8" t="s">
        <v>433</v>
      </c>
    </row>
    <row r="3" spans="1:3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3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[1]TFP...pivot!$A$5:$R$48, 18)</f>
        <v>1</v>
      </c>
    </row>
    <row r="5" spans="1:3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[1]TFP...pivot!$A$5:$R$48, 18)</f>
        <v>1.01299277193916</v>
      </c>
    </row>
    <row r="6" spans="1:3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[1]TFP...pivot!$A$5:$R$48, 18)</f>
        <v>1.1324084987780614</v>
      </c>
    </row>
    <row r="7" spans="1:3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[1]TFP...pivot!$A$5:$R$48, 18)</f>
        <v>1.2586203207461684</v>
      </c>
    </row>
    <row r="8" spans="1:39" ht="15.75" thickBot="1" x14ac:dyDescent="0.3">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[1]TFP...pivot!$A$5:$R$48, 18)</f>
        <v>1.4015432928563163</v>
      </c>
    </row>
    <row r="9" spans="1:39" ht="15.75" thickBot="1" x14ac:dyDescent="0.3">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[1]TFP...pivot!$A$5:$R$48, 18)</f>
        <v>1.5644951474404707</v>
      </c>
      <c r="AF9" s="122" t="s">
        <v>453</v>
      </c>
      <c r="AG9" s="123"/>
      <c r="AH9" s="123"/>
      <c r="AI9" s="123"/>
      <c r="AJ9" s="123"/>
      <c r="AK9" s="123"/>
      <c r="AL9" s="123"/>
      <c r="AM9" s="124"/>
    </row>
    <row r="10" spans="1:39" ht="15.75" thickBot="1" x14ac:dyDescent="0.3">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[1]TFP...pivot!$A$5:$R$48, 18)</f>
        <v>1.7485885140534605</v>
      </c>
      <c r="AF10" s="38">
        <v>2015</v>
      </c>
      <c r="AG10" s="89">
        <v>2020</v>
      </c>
      <c r="AH10" s="89">
        <v>2025</v>
      </c>
      <c r="AI10" s="89">
        <v>2030</v>
      </c>
      <c r="AJ10" s="89">
        <v>2035</v>
      </c>
      <c r="AK10" s="89">
        <v>2040</v>
      </c>
      <c r="AL10" s="89">
        <v>2045</v>
      </c>
      <c r="AM10" s="91">
        <v>2050</v>
      </c>
    </row>
    <row r="11" spans="1:3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[1]TFP...pivot!$A$5:$R$48, 18)</f>
        <v>1.9566645052876264</v>
      </c>
      <c r="AE11" s="95" t="s">
        <v>198</v>
      </c>
      <c r="AF11" s="87">
        <v>-4.8584082315918688E-3</v>
      </c>
      <c r="AG11" s="39">
        <v>2.2402799559398605E-2</v>
      </c>
      <c r="AH11" s="39">
        <v>2.9165414792676078E-2</v>
      </c>
      <c r="AI11" s="39">
        <v>2.6510206951643595E-2</v>
      </c>
      <c r="AJ11" s="39">
        <v>2.1973064159519273E-2</v>
      </c>
      <c r="AK11" s="39">
        <v>1.8910737771490636E-2</v>
      </c>
      <c r="AL11" s="39">
        <v>1.5933368905467277E-2</v>
      </c>
      <c r="AM11" s="40">
        <v>2.0190823973020234E-2</v>
      </c>
    </row>
    <row r="12" spans="1:3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[1]TFP...pivot!$A$5:$R$48, 18)</f>
        <v>2.1901281725679742</v>
      </c>
      <c r="AE12" s="96" t="s">
        <v>190</v>
      </c>
      <c r="AF12" s="87">
        <v>8.9303480128001319E-3</v>
      </c>
      <c r="AG12" s="39">
        <v>4.8930769657355043E-3</v>
      </c>
      <c r="AH12" s="39">
        <v>-6.6759110735800991E-3</v>
      </c>
      <c r="AI12" s="39">
        <v>-8.5809105655051694E-3</v>
      </c>
      <c r="AJ12" s="39">
        <v>-7.7461898281523381E-3</v>
      </c>
      <c r="AK12" s="39">
        <v>-5.3997207387343317E-3</v>
      </c>
      <c r="AL12" s="39">
        <v>-2.9155410393780128E-3</v>
      </c>
      <c r="AM12" s="40">
        <v>-5.1386646762643096E-3</v>
      </c>
    </row>
    <row r="13" spans="1:3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[1]TFP...pivot!$A$5:$R$48, 18)</f>
        <v>2.4498682551097062</v>
      </c>
      <c r="AE13" s="96" t="s">
        <v>232</v>
      </c>
      <c r="AF13" s="87">
        <v>1.4472274978269892E-2</v>
      </c>
      <c r="AG13" s="39">
        <v>1.0896336483557334E-2</v>
      </c>
      <c r="AH13" s="39">
        <v>8.2629398386841295E-3</v>
      </c>
      <c r="AI13" s="39">
        <v>8.4332149215997892E-3</v>
      </c>
      <c r="AJ13" s="39">
        <v>6.4177952836894639E-3</v>
      </c>
      <c r="AK13" s="39">
        <v>6.7943985015534517E-3</v>
      </c>
      <c r="AL13" s="39">
        <v>3.5927823719535156E-4</v>
      </c>
      <c r="AM13" s="40">
        <v>5.8130625575619939E-4</v>
      </c>
    </row>
    <row r="14" spans="1:3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c r="AE14" s="96" t="s">
        <v>314</v>
      </c>
      <c r="AF14" s="87">
        <v>1.2664106006998143E-2</v>
      </c>
      <c r="AG14" s="39">
        <v>4.0232971474606855E-3</v>
      </c>
      <c r="AH14" s="39">
        <v>-6.787340456022941E-3</v>
      </c>
      <c r="AI14" s="39">
        <v>-1.0116355956589064E-2</v>
      </c>
      <c r="AJ14" s="39">
        <v>-1.3010985202368772E-2</v>
      </c>
      <c r="AK14" s="39">
        <v>-1.8303753886101413E-2</v>
      </c>
      <c r="AL14" s="39">
        <v>-2.2727643002536851E-2</v>
      </c>
      <c r="AM14" s="40">
        <v>-2.5769461225404626E-2</v>
      </c>
    </row>
    <row r="15" spans="1:39" x14ac:dyDescent="0.25">
      <c r="A15" s="4" t="s">
        <v>427</v>
      </c>
      <c r="AE15" s="96" t="s">
        <v>446</v>
      </c>
      <c r="AF15" s="87">
        <v>-1.1721891544646673E-3</v>
      </c>
      <c r="AG15" s="39">
        <v>6.6651979889150153E-3</v>
      </c>
      <c r="AH15" s="39">
        <v>-1.6677591109182616E-2</v>
      </c>
      <c r="AI15" s="39">
        <v>-5.0796472431069214E-3</v>
      </c>
      <c r="AJ15" s="39">
        <v>-4.9284263074448132E-3</v>
      </c>
      <c r="AK15" s="39">
        <v>-1.6370687573404971E-2</v>
      </c>
      <c r="AL15" s="39">
        <v>-1.5229943767308563E-2</v>
      </c>
      <c r="AM15" s="40">
        <v>-1.0769263977846218E-2</v>
      </c>
    </row>
    <row r="16" spans="1:3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c r="AE16" s="96" t="s">
        <v>340</v>
      </c>
      <c r="AF16" s="87">
        <v>6.6177089761285989E-3</v>
      </c>
      <c r="AG16" s="39">
        <v>1.02253183855609E-2</v>
      </c>
      <c r="AH16" s="39">
        <v>2.4993725760336077E-3</v>
      </c>
      <c r="AI16" s="39">
        <v>2.8974236690824332E-3</v>
      </c>
      <c r="AJ16" s="39">
        <v>3.9282038635872563E-3</v>
      </c>
      <c r="AK16" s="39">
        <v>-1.4176911819163993E-3</v>
      </c>
      <c r="AL16" s="39">
        <v>-4.8027754961924279E-3</v>
      </c>
      <c r="AM16" s="40">
        <v>-8.2087165062827358E-3</v>
      </c>
    </row>
    <row r="17" spans="1:41"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c r="AE17" s="96" t="s">
        <v>447</v>
      </c>
      <c r="AF17" s="87">
        <v>5.5167275936431233E-3</v>
      </c>
      <c r="AG17" s="39">
        <v>2.6184336646821016E-2</v>
      </c>
      <c r="AH17" s="39">
        <v>3.8664364911630736E-2</v>
      </c>
      <c r="AI17" s="39">
        <v>3.7606290571566448E-2</v>
      </c>
      <c r="AJ17" s="39">
        <v>2.6740212018235818E-2</v>
      </c>
      <c r="AK17" s="39">
        <v>2.5382572628577349E-2</v>
      </c>
      <c r="AL17" s="39">
        <v>3.2444420576414224E-2</v>
      </c>
      <c r="AM17" s="40">
        <v>3.4375606223129067E-2</v>
      </c>
    </row>
    <row r="18" spans="1:41" x14ac:dyDescent="0.25">
      <c r="A18" s="4">
        <f>A4-[1]TFP...pivot!A5</f>
        <v>0</v>
      </c>
      <c r="B18" s="4">
        <f>B4-[1]TFP...pivot!B5</f>
        <v>0</v>
      </c>
      <c r="C18" s="4">
        <f>C4-[1]TFP...pivot!C5</f>
        <v>0</v>
      </c>
      <c r="D18" s="4">
        <f>D4-[1]TFP...pivot!D5</f>
        <v>0</v>
      </c>
      <c r="E18" s="4">
        <f>E4-[1]TFP...pivot!E5</f>
        <v>0</v>
      </c>
      <c r="F18" s="4">
        <f>F4-[1]TFP...pivot!F5</f>
        <v>0</v>
      </c>
      <c r="G18" s="4">
        <f>G4-[1]TFP...pivot!G5</f>
        <v>0</v>
      </c>
      <c r="H18" s="4">
        <f>H4-[1]TFP...pivot!H5</f>
        <v>0</v>
      </c>
      <c r="I18" s="4">
        <f>I4-[1]TFP...pivot!I5</f>
        <v>0</v>
      </c>
      <c r="J18" s="4">
        <f>J4-[1]TFP...pivot!J5</f>
        <v>0</v>
      </c>
      <c r="K18" s="4">
        <f>K4-[1]TFP...pivot!K5</f>
        <v>0</v>
      </c>
      <c r="L18" s="4">
        <f>L4-[1]TFP...pivot!L5</f>
        <v>0</v>
      </c>
      <c r="M18" s="4">
        <f>M4-[1]TFP...pivot!M5</f>
        <v>0</v>
      </c>
      <c r="N18" s="4">
        <f>N4-[1]TFP...pivot!N5</f>
        <v>0</v>
      </c>
      <c r="O18" s="4">
        <f>O4-[1]TFP...pivot!O5</f>
        <v>0</v>
      </c>
      <c r="P18" s="4">
        <f>P4-[1]TFP...pivot!P5</f>
        <v>0</v>
      </c>
      <c r="Q18" s="4">
        <f>Q4-[1]TFP...pivot!Q5</f>
        <v>0</v>
      </c>
      <c r="R18" s="4">
        <f>R4-[1]TFP...pivot!R5</f>
        <v>0</v>
      </c>
      <c r="AE18" s="96" t="s">
        <v>415</v>
      </c>
      <c r="AF18" s="87">
        <v>-3.9065506177485398E-3</v>
      </c>
      <c r="AG18" s="39">
        <v>2.3275473964683959E-2</v>
      </c>
      <c r="AH18" s="39">
        <v>7.7208468926366659E-3</v>
      </c>
      <c r="AI18" s="39">
        <v>4.4094833631851349E-4</v>
      </c>
      <c r="AJ18" s="39">
        <v>3.1993577205113484E-3</v>
      </c>
      <c r="AK18" s="39">
        <v>7.6092787189752271E-3</v>
      </c>
      <c r="AL18" s="39">
        <v>7.1546522147008171E-3</v>
      </c>
      <c r="AM18" s="40">
        <v>9.0121087672938027E-3</v>
      </c>
    </row>
    <row r="19" spans="1:41" x14ac:dyDescent="0.25">
      <c r="A19" s="4">
        <f>A5-[1]TFP...pivot!A8</f>
        <v>0</v>
      </c>
      <c r="B19" s="4">
        <f>B5-[1]TFP...pivot!B8</f>
        <v>0</v>
      </c>
      <c r="C19" s="4">
        <f>C5-[1]TFP...pivot!C8</f>
        <v>0</v>
      </c>
      <c r="D19" s="4">
        <f>D5-[1]TFP...pivot!D8</f>
        <v>0</v>
      </c>
      <c r="E19" s="4">
        <f>E5-[1]TFP...pivot!E8</f>
        <v>0</v>
      </c>
      <c r="F19" s="4">
        <f>F5-[1]TFP...pivot!F8</f>
        <v>0</v>
      </c>
      <c r="G19" s="4">
        <f>G5-[1]TFP...pivot!G8</f>
        <v>0</v>
      </c>
      <c r="H19" s="4">
        <f>H5-[1]TFP...pivot!H8</f>
        <v>0</v>
      </c>
      <c r="I19" s="4">
        <f>I5-[1]TFP...pivot!I8</f>
        <v>0</v>
      </c>
      <c r="J19" s="4">
        <f>J5-[1]TFP...pivot!J8</f>
        <v>0</v>
      </c>
      <c r="K19" s="4">
        <f>K5-[1]TFP...pivot!K8</f>
        <v>0</v>
      </c>
      <c r="L19" s="4">
        <f>L5-[1]TFP...pivot!L8</f>
        <v>0</v>
      </c>
      <c r="M19" s="4">
        <f>M5-[1]TFP...pivot!M8</f>
        <v>0</v>
      </c>
      <c r="N19" s="4">
        <f>N5-[1]TFP...pivot!N8</f>
        <v>0</v>
      </c>
      <c r="O19" s="4">
        <f>O5-[1]TFP...pivot!O8</f>
        <v>0</v>
      </c>
      <c r="P19" s="4">
        <f>P5-[1]TFP...pivot!P8</f>
        <v>0</v>
      </c>
      <c r="Q19" s="4">
        <f>Q5-[1]TFP...pivot!Q8</f>
        <v>0</v>
      </c>
      <c r="R19" s="4">
        <f>R5-[1]TFP...pivot!R8</f>
        <v>0</v>
      </c>
      <c r="AE19" s="96" t="s">
        <v>416</v>
      </c>
      <c r="AF19" s="87">
        <v>-2.0013180951700252E-2</v>
      </c>
      <c r="AG19" s="39">
        <v>-1.8242396574841228E-2</v>
      </c>
      <c r="AH19" s="39">
        <v>-3.0747153229866188E-2</v>
      </c>
      <c r="AI19" s="39">
        <v>-3.7454123967030441E-2</v>
      </c>
      <c r="AJ19" s="39">
        <v>-3.1495559675246934E-2</v>
      </c>
      <c r="AK19" s="39">
        <v>-3.5803561259692168E-2</v>
      </c>
      <c r="AL19" s="39">
        <v>-4.5294891488078394E-2</v>
      </c>
      <c r="AM19" s="40">
        <v>-4.5940404016630673E-2</v>
      </c>
    </row>
    <row r="20" spans="1:41" x14ac:dyDescent="0.25">
      <c r="A20" s="4">
        <f>A6-[1]TFP...pivot!A13</f>
        <v>0</v>
      </c>
      <c r="B20" s="4">
        <f>B6-[1]TFP...pivot!B13</f>
        <v>0</v>
      </c>
      <c r="C20" s="4">
        <f>C6-[1]TFP...pivot!C13</f>
        <v>0</v>
      </c>
      <c r="D20" s="4">
        <f>D6-[1]TFP...pivot!D13</f>
        <v>0</v>
      </c>
      <c r="E20" s="4">
        <f>E6-[1]TFP...pivot!E13</f>
        <v>0</v>
      </c>
      <c r="F20" s="4">
        <f>F6-[1]TFP...pivot!F13</f>
        <v>0</v>
      </c>
      <c r="G20" s="4">
        <f>G6-[1]TFP...pivot!G13</f>
        <v>0</v>
      </c>
      <c r="H20" s="4">
        <f>H6-[1]TFP...pivot!H13</f>
        <v>0</v>
      </c>
      <c r="I20" s="4">
        <f>I6-[1]TFP...pivot!I13</f>
        <v>0</v>
      </c>
      <c r="J20" s="4">
        <f>J6-[1]TFP...pivot!J13</f>
        <v>0</v>
      </c>
      <c r="K20" s="4">
        <f>K6-[1]TFP...pivot!K13</f>
        <v>0</v>
      </c>
      <c r="L20" s="4">
        <f>L6-[1]TFP...pivot!L13</f>
        <v>0</v>
      </c>
      <c r="M20" s="4">
        <f>M6-[1]TFP...pivot!M13</f>
        <v>0</v>
      </c>
      <c r="N20" s="4">
        <f>N6-[1]TFP...pivot!N13</f>
        <v>0</v>
      </c>
      <c r="O20" s="4">
        <f>O6-[1]TFP...pivot!O13</f>
        <v>0</v>
      </c>
      <c r="P20" s="4">
        <f>P6-[1]TFP...pivot!P13</f>
        <v>0</v>
      </c>
      <c r="Q20" s="4">
        <f>Q6-[1]TFP...pivot!Q13</f>
        <v>0</v>
      </c>
      <c r="R20" s="4">
        <f>R6-[1]TFP...pivot!R13</f>
        <v>0</v>
      </c>
      <c r="AE20" s="96" t="s">
        <v>382</v>
      </c>
      <c r="AF20" s="87">
        <v>-5.2010081832156397E-6</v>
      </c>
      <c r="AG20" s="39">
        <v>7.4323198539040566E-3</v>
      </c>
      <c r="AH20" s="39">
        <v>0</v>
      </c>
      <c r="AI20" s="39">
        <v>0</v>
      </c>
      <c r="AJ20" s="39">
        <v>0</v>
      </c>
      <c r="AK20" s="39">
        <v>0</v>
      </c>
      <c r="AL20" s="39">
        <v>0</v>
      </c>
      <c r="AM20" s="40">
        <v>0</v>
      </c>
    </row>
    <row r="21" spans="1:41" x14ac:dyDescent="0.25">
      <c r="A21" s="4">
        <f>A7-[1]TFP...pivot!A18</f>
        <v>0</v>
      </c>
      <c r="B21" s="4">
        <f>B7-[1]TFP...pivot!B18</f>
        <v>0</v>
      </c>
      <c r="C21" s="4">
        <f>C7-[1]TFP...pivot!C18</f>
        <v>0</v>
      </c>
      <c r="D21" s="4">
        <f>D7-[1]TFP...pivot!D18</f>
        <v>0</v>
      </c>
      <c r="E21" s="4">
        <f>E7-[1]TFP...pivot!E18</f>
        <v>0</v>
      </c>
      <c r="F21" s="4">
        <f>F7-[1]TFP...pivot!F18</f>
        <v>0</v>
      </c>
      <c r="G21" s="4">
        <f>G7-[1]TFP...pivot!G18</f>
        <v>0</v>
      </c>
      <c r="H21" s="4">
        <f>H7-[1]TFP...pivot!H18</f>
        <v>0</v>
      </c>
      <c r="I21" s="4">
        <f>I7-[1]TFP...pivot!I18</f>
        <v>0</v>
      </c>
      <c r="J21" s="4">
        <f>J7-[1]TFP...pivot!J18</f>
        <v>0</v>
      </c>
      <c r="K21" s="4">
        <f>K7-[1]TFP...pivot!K18</f>
        <v>0</v>
      </c>
      <c r="L21" s="4">
        <f>L7-[1]TFP...pivot!L18</f>
        <v>0</v>
      </c>
      <c r="M21" s="4">
        <f>M7-[1]TFP...pivot!M18</f>
        <v>0</v>
      </c>
      <c r="N21" s="4">
        <f>N7-[1]TFP...pivot!N18</f>
        <v>0</v>
      </c>
      <c r="O21" s="4">
        <f>O7-[1]TFP...pivot!O18</f>
        <v>0</v>
      </c>
      <c r="P21" s="4">
        <f>P7-[1]TFP...pivot!P18</f>
        <v>0</v>
      </c>
      <c r="Q21" s="4">
        <f>Q7-[1]TFP...pivot!Q18</f>
        <v>0</v>
      </c>
      <c r="R21" s="4">
        <f>R7-[1]TFP...pivot!R18</f>
        <v>0</v>
      </c>
      <c r="AE21" s="96" t="s">
        <v>418</v>
      </c>
      <c r="AF21" s="87">
        <v>3.1734324870676063E-4</v>
      </c>
      <c r="AG21" s="39">
        <v>-5.8950654950095148E-3</v>
      </c>
      <c r="AH21" s="39">
        <v>0</v>
      </c>
      <c r="AI21" s="39">
        <v>0</v>
      </c>
      <c r="AJ21" s="39">
        <v>0</v>
      </c>
      <c r="AK21" s="39">
        <v>0</v>
      </c>
      <c r="AL21" s="39">
        <v>0</v>
      </c>
      <c r="AM21" s="40">
        <v>0</v>
      </c>
    </row>
    <row r="22" spans="1:41" x14ac:dyDescent="0.25">
      <c r="A22" s="4">
        <f>A8-[1]TFP...pivot!A23</f>
        <v>0</v>
      </c>
      <c r="B22" s="4">
        <f>B8-[1]TFP...pivot!B23</f>
        <v>0</v>
      </c>
      <c r="C22" s="4">
        <f>C8-[1]TFP...pivot!C23</f>
        <v>0</v>
      </c>
      <c r="D22" s="4">
        <f>D8-[1]TFP...pivot!D23</f>
        <v>0</v>
      </c>
      <c r="E22" s="4">
        <f>E8-[1]TFP...pivot!E23</f>
        <v>0</v>
      </c>
      <c r="F22" s="4">
        <f>F8-[1]TFP...pivot!F23</f>
        <v>0</v>
      </c>
      <c r="G22" s="4">
        <f>G8-[1]TFP...pivot!G23</f>
        <v>0</v>
      </c>
      <c r="H22" s="4">
        <f>H8-[1]TFP...pivot!H23</f>
        <v>0</v>
      </c>
      <c r="I22" s="4">
        <f>I8-[1]TFP...pivot!I23</f>
        <v>0</v>
      </c>
      <c r="J22" s="4">
        <f>J8-[1]TFP...pivot!J23</f>
        <v>0</v>
      </c>
      <c r="K22" s="4">
        <f>K8-[1]TFP...pivot!K23</f>
        <v>0</v>
      </c>
      <c r="L22" s="4">
        <f>L8-[1]TFP...pivot!L23</f>
        <v>0</v>
      </c>
      <c r="M22" s="4">
        <f>M8-[1]TFP...pivot!M23</f>
        <v>0</v>
      </c>
      <c r="N22" s="4">
        <f>N8-[1]TFP...pivot!N23</f>
        <v>0</v>
      </c>
      <c r="O22" s="4">
        <f>O8-[1]TFP...pivot!O23</f>
        <v>0</v>
      </c>
      <c r="P22" s="4">
        <f>P8-[1]TFP...pivot!P23</f>
        <v>0</v>
      </c>
      <c r="Q22" s="4">
        <f>Q8-[1]TFP...pivot!Q23</f>
        <v>0</v>
      </c>
      <c r="R22" s="4">
        <f>R8-[1]TFP...pivot!R23</f>
        <v>0</v>
      </c>
      <c r="AE22" s="96" t="s">
        <v>419</v>
      </c>
      <c r="AF22" s="87">
        <v>4.3930945146273366E-3</v>
      </c>
      <c r="AG22" s="39">
        <v>1.5089105115041681E-2</v>
      </c>
      <c r="AH22" s="39">
        <v>0</v>
      </c>
      <c r="AI22" s="39">
        <v>0</v>
      </c>
      <c r="AJ22" s="39">
        <v>0</v>
      </c>
      <c r="AK22" s="39">
        <v>0</v>
      </c>
      <c r="AL22" s="39">
        <v>0</v>
      </c>
      <c r="AM22" s="40">
        <v>0</v>
      </c>
    </row>
    <row r="23" spans="1:41" x14ac:dyDescent="0.25">
      <c r="A23" s="4">
        <f>A9-[1]TFP...pivot!A28</f>
        <v>0</v>
      </c>
      <c r="B23" s="4">
        <f>B9-[1]TFP...pivot!B28</f>
        <v>0</v>
      </c>
      <c r="C23" s="4">
        <f>C9-[1]TFP...pivot!C28</f>
        <v>0</v>
      </c>
      <c r="D23" s="4">
        <f>D9-[1]TFP...pivot!D28</f>
        <v>0</v>
      </c>
      <c r="E23" s="4">
        <f>E9-[1]TFP...pivot!E28</f>
        <v>0</v>
      </c>
      <c r="F23" s="4">
        <f>F9-[1]TFP...pivot!F28</f>
        <v>0</v>
      </c>
      <c r="G23" s="4">
        <f>G9-[1]TFP...pivot!G28</f>
        <v>0</v>
      </c>
      <c r="H23" s="4">
        <f>H9-[1]TFP...pivot!H28</f>
        <v>0</v>
      </c>
      <c r="I23" s="4">
        <f>I9-[1]TFP...pivot!I28</f>
        <v>0</v>
      </c>
      <c r="J23" s="4">
        <f>J9-[1]TFP...pivot!J28</f>
        <v>0</v>
      </c>
      <c r="K23" s="4">
        <f>K9-[1]TFP...pivot!K28</f>
        <v>0</v>
      </c>
      <c r="L23" s="4">
        <f>L9-[1]TFP...pivot!L28</f>
        <v>0</v>
      </c>
      <c r="M23" s="4">
        <f>M9-[1]TFP...pivot!M28</f>
        <v>0</v>
      </c>
      <c r="N23" s="4">
        <f>N9-[1]TFP...pivot!N28</f>
        <v>0</v>
      </c>
      <c r="O23" s="4">
        <f>O9-[1]TFP...pivot!O28</f>
        <v>0</v>
      </c>
      <c r="P23" s="4">
        <f>P9-[1]TFP...pivot!P28</f>
        <v>0</v>
      </c>
      <c r="Q23" s="4">
        <f>Q9-[1]TFP...pivot!Q28</f>
        <v>0</v>
      </c>
      <c r="R23" s="4">
        <f>R9-[1]TFP...pivot!R28</f>
        <v>0</v>
      </c>
      <c r="AE23" s="96" t="s">
        <v>322</v>
      </c>
      <c r="AF23" s="87">
        <v>1.9087760674738651E-3</v>
      </c>
      <c r="AG23" s="39">
        <v>-7.2985361188048301E-3</v>
      </c>
      <c r="AH23" s="39">
        <v>0</v>
      </c>
      <c r="AI23" s="39">
        <v>0</v>
      </c>
      <c r="AJ23" s="39">
        <v>0</v>
      </c>
      <c r="AK23" s="39">
        <v>0</v>
      </c>
      <c r="AL23" s="39">
        <v>0</v>
      </c>
      <c r="AM23" s="40">
        <v>0</v>
      </c>
    </row>
    <row r="24" spans="1:41" x14ac:dyDescent="0.25">
      <c r="A24" s="4">
        <f>A10-[1]TFP...pivot!A33</f>
        <v>0</v>
      </c>
      <c r="B24" s="4">
        <f>B10-[1]TFP...pivot!B33</f>
        <v>0</v>
      </c>
      <c r="C24" s="4">
        <f>C10-[1]TFP...pivot!C33</f>
        <v>0</v>
      </c>
      <c r="D24" s="4">
        <f>D10-[1]TFP...pivot!D33</f>
        <v>0</v>
      </c>
      <c r="E24" s="4">
        <f>E10-[1]TFP...pivot!E33</f>
        <v>0</v>
      </c>
      <c r="F24" s="4">
        <f>F10-[1]TFP...pivot!F33</f>
        <v>0</v>
      </c>
      <c r="G24" s="4">
        <f>G10-[1]TFP...pivot!G33</f>
        <v>0</v>
      </c>
      <c r="H24" s="4">
        <f>H10-[1]TFP...pivot!H33</f>
        <v>0</v>
      </c>
      <c r="I24" s="4">
        <f>I10-[1]TFP...pivot!I33</f>
        <v>0</v>
      </c>
      <c r="J24" s="4">
        <f>J10-[1]TFP...pivot!J33</f>
        <v>0</v>
      </c>
      <c r="K24" s="4">
        <f>K10-[1]TFP...pivot!K33</f>
        <v>0</v>
      </c>
      <c r="L24" s="4">
        <f>L10-[1]TFP...pivot!L33</f>
        <v>0</v>
      </c>
      <c r="M24" s="4">
        <f>M10-[1]TFP...pivot!M33</f>
        <v>0</v>
      </c>
      <c r="N24" s="4">
        <f>N10-[1]TFP...pivot!N33</f>
        <v>0</v>
      </c>
      <c r="O24" s="4">
        <f>O10-[1]TFP...pivot!O33</f>
        <v>0</v>
      </c>
      <c r="P24" s="4">
        <f>P10-[1]TFP...pivot!P33</f>
        <v>0</v>
      </c>
      <c r="Q24" s="4">
        <f>Q10-[1]TFP...pivot!Q33</f>
        <v>0</v>
      </c>
      <c r="R24" s="4">
        <f>R10-[1]TFP...pivot!R33</f>
        <v>0</v>
      </c>
      <c r="AE24" s="96" t="s">
        <v>222</v>
      </c>
      <c r="AF24" s="87">
        <v>2.0066697524818494E-3</v>
      </c>
      <c r="AG24" s="39">
        <v>1.5794756247450758E-2</v>
      </c>
      <c r="AH24" s="39">
        <v>0</v>
      </c>
      <c r="AI24" s="39">
        <v>0</v>
      </c>
      <c r="AJ24" s="39">
        <v>0</v>
      </c>
      <c r="AK24" s="39">
        <v>0</v>
      </c>
      <c r="AL24" s="39">
        <v>0</v>
      </c>
      <c r="AM24" s="40">
        <v>0</v>
      </c>
    </row>
    <row r="25" spans="1:41" x14ac:dyDescent="0.25">
      <c r="A25" s="4">
        <f>A11-[1]TFP...pivot!A38</f>
        <v>0</v>
      </c>
      <c r="B25" s="4">
        <f>B11-[1]TFP...pivot!B38</f>
        <v>0</v>
      </c>
      <c r="C25" s="4">
        <f>C11-[1]TFP...pivot!C38</f>
        <v>0</v>
      </c>
      <c r="D25" s="4">
        <f>D11-[1]TFP...pivot!D38</f>
        <v>0</v>
      </c>
      <c r="E25" s="4">
        <f>E11-[1]TFP...pivot!E38</f>
        <v>0</v>
      </c>
      <c r="F25" s="4">
        <f>F11-[1]TFP...pivot!F38</f>
        <v>0</v>
      </c>
      <c r="G25" s="4">
        <f>G11-[1]TFP...pivot!G38</f>
        <v>0</v>
      </c>
      <c r="H25" s="4">
        <f>H11-[1]TFP...pivot!H38</f>
        <v>0</v>
      </c>
      <c r="I25" s="4">
        <f>I11-[1]TFP...pivot!I38</f>
        <v>0</v>
      </c>
      <c r="J25" s="4">
        <f>J11-[1]TFP...pivot!J38</f>
        <v>0</v>
      </c>
      <c r="K25" s="4">
        <f>K11-[1]TFP...pivot!K38</f>
        <v>0</v>
      </c>
      <c r="L25" s="4">
        <f>L11-[1]TFP...pivot!L38</f>
        <v>0</v>
      </c>
      <c r="M25" s="4">
        <f>M11-[1]TFP...pivot!M38</f>
        <v>0</v>
      </c>
      <c r="N25" s="4">
        <f>N11-[1]TFP...pivot!N38</f>
        <v>0</v>
      </c>
      <c r="O25" s="4">
        <f>O11-[1]TFP...pivot!O38</f>
        <v>0</v>
      </c>
      <c r="P25" s="4">
        <f>P11-[1]TFP...pivot!P38</f>
        <v>0</v>
      </c>
      <c r="Q25" s="4">
        <f>Q11-[1]TFP...pivot!Q38</f>
        <v>0</v>
      </c>
      <c r="R25" s="4">
        <f>R11-[1]TFP...pivot!R38</f>
        <v>0</v>
      </c>
      <c r="AE25" s="96" t="s">
        <v>420</v>
      </c>
      <c r="AF25" s="87">
        <v>5.0004935742573144E-3</v>
      </c>
      <c r="AG25" s="39">
        <v>2.5443490556642669E-2</v>
      </c>
      <c r="AH25" s="39">
        <v>0</v>
      </c>
      <c r="AI25" s="39">
        <v>0</v>
      </c>
      <c r="AJ25" s="39">
        <v>0</v>
      </c>
      <c r="AK25" s="39">
        <v>0</v>
      </c>
      <c r="AL25" s="39">
        <v>0</v>
      </c>
      <c r="AM25" s="40">
        <v>0</v>
      </c>
    </row>
    <row r="26" spans="1:41" x14ac:dyDescent="0.25">
      <c r="A26" s="4">
        <f>A12-[1]TFP...pivot!A43</f>
        <v>0</v>
      </c>
      <c r="B26" s="4">
        <f>B12-[1]TFP...pivot!B43</f>
        <v>0</v>
      </c>
      <c r="C26" s="4">
        <f>C12-[1]TFP...pivot!C43</f>
        <v>0</v>
      </c>
      <c r="D26" s="4">
        <f>D12-[1]TFP...pivot!D43</f>
        <v>0</v>
      </c>
      <c r="E26" s="4">
        <f>E12-[1]TFP...pivot!E43</f>
        <v>0</v>
      </c>
      <c r="F26" s="4">
        <f>F12-[1]TFP...pivot!F43</f>
        <v>0</v>
      </c>
      <c r="G26" s="4">
        <f>G12-[1]TFP...pivot!G43</f>
        <v>0</v>
      </c>
      <c r="H26" s="4">
        <f>H12-[1]TFP...pivot!H43</f>
        <v>0</v>
      </c>
      <c r="I26" s="4">
        <f>I12-[1]TFP...pivot!I43</f>
        <v>0</v>
      </c>
      <c r="J26" s="4">
        <f>J12-[1]TFP...pivot!J43</f>
        <v>0</v>
      </c>
      <c r="K26" s="4">
        <f>K12-[1]TFP...pivot!K43</f>
        <v>0</v>
      </c>
      <c r="L26" s="4">
        <f>L12-[1]TFP...pivot!L43</f>
        <v>0</v>
      </c>
      <c r="M26" s="4">
        <f>M12-[1]TFP...pivot!M43</f>
        <v>0</v>
      </c>
      <c r="N26" s="4">
        <f>N12-[1]TFP...pivot!N43</f>
        <v>0</v>
      </c>
      <c r="O26" s="4">
        <f>O12-[1]TFP...pivot!O43</f>
        <v>0</v>
      </c>
      <c r="P26" s="4">
        <f>P12-[1]TFP...pivot!P43</f>
        <v>0</v>
      </c>
      <c r="Q26" s="4">
        <f>Q12-[1]TFP...pivot!Q43</f>
        <v>0</v>
      </c>
      <c r="R26" s="4">
        <f>R12-[1]TFP...pivot!R43</f>
        <v>0</v>
      </c>
      <c r="AE26" s="96" t="s">
        <v>421</v>
      </c>
      <c r="AF26" s="87">
        <v>3.6185804340952842E-4</v>
      </c>
      <c r="AG26" s="39">
        <v>-1.1683587925749802E-2</v>
      </c>
      <c r="AH26" s="39">
        <v>0</v>
      </c>
      <c r="AI26" s="39">
        <v>0</v>
      </c>
      <c r="AJ26" s="39">
        <v>0</v>
      </c>
      <c r="AK26" s="39">
        <v>0</v>
      </c>
      <c r="AL26" s="39">
        <v>0</v>
      </c>
      <c r="AM26" s="40">
        <v>0</v>
      </c>
    </row>
    <row r="27" spans="1:41" x14ac:dyDescent="0.25">
      <c r="A27" s="4">
        <f>A13-[1]TFP...pivot!A48</f>
        <v>0</v>
      </c>
      <c r="B27" s="81">
        <f>B13-[1]TFP...pivot!B48</f>
        <v>-3.2257783156437014E-2</v>
      </c>
      <c r="C27" s="4">
        <f>C13-[1]TFP...pivot!C48</f>
        <v>0</v>
      </c>
      <c r="D27" s="4">
        <f>D13-[1]TFP...pivot!D48</f>
        <v>0</v>
      </c>
      <c r="E27" s="4">
        <f>E13-[1]TFP...pivot!E48</f>
        <v>0</v>
      </c>
      <c r="F27" s="4">
        <f>F13-[1]TFP...pivot!F48</f>
        <v>0</v>
      </c>
      <c r="G27" s="4">
        <f>G13-[1]TFP...pivot!G48</f>
        <v>0</v>
      </c>
      <c r="H27" s="4">
        <f>H13-[1]TFP...pivot!H48</f>
        <v>0</v>
      </c>
      <c r="I27" s="4">
        <f>I13-[1]TFP...pivot!I48</f>
        <v>0</v>
      </c>
      <c r="J27" s="4">
        <f>J13-[1]TFP...pivot!J48</f>
        <v>0</v>
      </c>
      <c r="K27" s="4">
        <f>K13-[1]TFP...pivot!K48</f>
        <v>0</v>
      </c>
      <c r="L27" s="4">
        <f>L13-[1]TFP...pivot!L48</f>
        <v>0</v>
      </c>
      <c r="M27" s="4">
        <f>M13-[1]TFP...pivot!M48</f>
        <v>0</v>
      </c>
      <c r="N27" s="4">
        <f>N13-[1]TFP...pivot!N48</f>
        <v>0</v>
      </c>
      <c r="O27" s="4">
        <f>O13-[1]TFP...pivot!O48</f>
        <v>0</v>
      </c>
      <c r="P27" s="4">
        <f>P13-[1]TFP...pivot!P48</f>
        <v>0</v>
      </c>
      <c r="Q27" s="4">
        <f>Q13-[1]TFP...pivot!Q48</f>
        <v>0</v>
      </c>
      <c r="R27" s="4">
        <f>R13-[1]TFP...pivot!R48</f>
        <v>0</v>
      </c>
      <c r="AE27" s="96" t="s">
        <v>448</v>
      </c>
      <c r="AF27" s="87">
        <v>3.5566922115533132E-3</v>
      </c>
      <c r="AG27" s="39">
        <v>8.1774577957410399E-3</v>
      </c>
      <c r="AH27" s="39">
        <v>0</v>
      </c>
      <c r="AI27" s="39">
        <v>0</v>
      </c>
      <c r="AJ27" s="39">
        <v>0</v>
      </c>
      <c r="AK27" s="39">
        <v>0</v>
      </c>
      <c r="AL27" s="39">
        <v>0</v>
      </c>
      <c r="AM27" s="40">
        <v>0</v>
      </c>
    </row>
    <row r="28" spans="1:41" ht="15.75" thickBot="1" x14ac:dyDescent="0.3">
      <c r="B28" s="4"/>
      <c r="C28" s="4"/>
      <c r="D28" s="4"/>
      <c r="E28" s="4"/>
      <c r="F28" s="4"/>
      <c r="G28" s="4"/>
      <c r="H28" s="4"/>
      <c r="I28" s="4"/>
      <c r="J28" s="4"/>
      <c r="L28" s="4"/>
      <c r="M28" s="4"/>
      <c r="N28" s="4"/>
      <c r="O28" s="4"/>
      <c r="P28" s="4"/>
      <c r="Q28" s="4"/>
      <c r="R28" s="4"/>
      <c r="AE28" s="97" t="s">
        <v>424</v>
      </c>
      <c r="AF28" s="88">
        <v>6.9179557893027995E-4</v>
      </c>
      <c r="AG28" s="41">
        <v>-1.1311339045501684E-2</v>
      </c>
      <c r="AH28" s="41">
        <v>0</v>
      </c>
      <c r="AI28" s="41">
        <v>0</v>
      </c>
      <c r="AJ28" s="41">
        <v>0</v>
      </c>
      <c r="AK28" s="41">
        <v>0</v>
      </c>
      <c r="AL28" s="41">
        <v>0</v>
      </c>
      <c r="AM28" s="42">
        <v>0</v>
      </c>
    </row>
    <row r="29" spans="1:41" x14ac:dyDescent="0.25">
      <c r="B29" s="4"/>
      <c r="C29" s="4"/>
      <c r="D29" s="4"/>
      <c r="E29" s="4"/>
      <c r="F29" s="4"/>
      <c r="G29" s="4"/>
      <c r="H29" s="4"/>
      <c r="I29" s="4"/>
      <c r="J29" s="4"/>
      <c r="L29" s="4"/>
      <c r="M29" s="4"/>
      <c r="N29" s="30" t="s">
        <v>433</v>
      </c>
      <c r="O29" s="4"/>
      <c r="P29" s="4"/>
      <c r="Q29" s="4"/>
      <c r="R29" s="4"/>
    </row>
    <row r="30" spans="1:41" x14ac:dyDescent="0.25">
      <c r="B30" s="4"/>
      <c r="C30" s="4"/>
      <c r="D30" s="4"/>
      <c r="E30" s="4"/>
      <c r="F30" s="4"/>
      <c r="G30" s="4"/>
      <c r="H30" s="4"/>
      <c r="I30" s="4"/>
      <c r="J30" s="4"/>
      <c r="L30" s="4"/>
      <c r="M30" s="4"/>
      <c r="N30" s="4"/>
      <c r="O30" s="4"/>
      <c r="P30" s="4"/>
      <c r="Q30" s="4"/>
      <c r="R30" s="4"/>
    </row>
    <row r="31" spans="1:41" ht="15.75" thickBot="1" x14ac:dyDescent="0.3">
      <c r="B31" s="4"/>
      <c r="C31" s="4"/>
      <c r="D31" s="4"/>
      <c r="E31" s="4"/>
      <c r="F31" s="4"/>
      <c r="G31" s="4"/>
      <c r="H31" s="4"/>
      <c r="I31" s="4"/>
      <c r="J31" s="4"/>
      <c r="L31" s="4"/>
      <c r="M31" s="4"/>
      <c r="N31" s="4"/>
      <c r="O31" s="4"/>
      <c r="P31" s="4"/>
      <c r="Q31" s="4"/>
      <c r="R31" s="4"/>
    </row>
    <row r="32" spans="1:41" ht="15.75" thickBot="1" x14ac:dyDescent="0.3">
      <c r="A32" s="9"/>
      <c r="B32" s="10" t="s">
        <v>198</v>
      </c>
      <c r="C32" s="10" t="s">
        <v>190</v>
      </c>
      <c r="D32" s="10" t="s">
        <v>232</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c r="U32" s="86" t="s">
        <v>450</v>
      </c>
      <c r="V32" s="87" t="s">
        <v>198</v>
      </c>
      <c r="W32" s="87" t="s">
        <v>190</v>
      </c>
      <c r="X32" s="87" t="s">
        <v>232</v>
      </c>
      <c r="Y32" s="87" t="s">
        <v>314</v>
      </c>
      <c r="Z32" s="87" t="s">
        <v>446</v>
      </c>
      <c r="AA32" s="87" t="s">
        <v>340</v>
      </c>
      <c r="AB32" s="87" t="s">
        <v>447</v>
      </c>
      <c r="AC32" s="87" t="s">
        <v>415</v>
      </c>
      <c r="AD32" s="87" t="s">
        <v>416</v>
      </c>
      <c r="AE32" s="38" t="s">
        <v>382</v>
      </c>
      <c r="AF32" s="87" t="s">
        <v>418</v>
      </c>
      <c r="AG32" s="87" t="s">
        <v>419</v>
      </c>
      <c r="AH32" s="87" t="s">
        <v>322</v>
      </c>
      <c r="AI32" s="87" t="s">
        <v>222</v>
      </c>
      <c r="AJ32" s="87" t="s">
        <v>420</v>
      </c>
      <c r="AK32" s="87" t="s">
        <v>421</v>
      </c>
      <c r="AL32" s="87" t="s">
        <v>448</v>
      </c>
      <c r="AM32" s="87" t="s">
        <v>424</v>
      </c>
      <c r="AN32" s="87"/>
      <c r="AO32" s="88"/>
    </row>
    <row r="33" spans="1:41" ht="15.75" thickBot="1" x14ac:dyDescent="0.3">
      <c r="A33" s="12">
        <v>2011</v>
      </c>
      <c r="B33" s="78">
        <f>B5/B$5*( ((1-B$44) * ($A$41-$A33)/($A$41-$A$33))+B$44)</f>
        <v>1</v>
      </c>
      <c r="C33" s="78">
        <f>D5/D$5*( ((1-D$44) * ($A$41-$A33)/($A$41-$A$33))+D$44)</f>
        <v>1</v>
      </c>
      <c r="D33" s="78">
        <f>C5/C$5*( ((1-C$44) * ($A$41-$A33)/($A$41-$A$33))+C$44)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3" si="2">I5/I$5</f>
        <v>1</v>
      </c>
      <c r="L33" s="22">
        <f t="shared" si="2"/>
        <v>1</v>
      </c>
      <c r="M33" s="22">
        <f t="shared" si="2"/>
        <v>1</v>
      </c>
      <c r="N33" s="22">
        <f>L5/L$5*( ((1-N$44) * ($A$41-$A33)/($A$41-$A$33))+N$44)</f>
        <v>1</v>
      </c>
      <c r="O33" s="22">
        <v>1</v>
      </c>
      <c r="P33" s="22">
        <f t="shared" ref="P33:Q33" si="3">N5/N$5</f>
        <v>1</v>
      </c>
      <c r="Q33" s="22">
        <f t="shared" si="3"/>
        <v>1</v>
      </c>
      <c r="R33" s="22">
        <f t="shared" ref="R33:S33" si="4">Q5/Q$5</f>
        <v>1</v>
      </c>
      <c r="S33" s="23">
        <f t="shared" si="4"/>
        <v>1</v>
      </c>
      <c r="U33" s="89">
        <v>2011</v>
      </c>
      <c r="V33" s="60"/>
      <c r="W33" s="60"/>
      <c r="X33" s="60"/>
      <c r="Y33" s="60"/>
      <c r="Z33" s="60"/>
      <c r="AA33" s="60"/>
      <c r="AB33" s="60"/>
      <c r="AC33" s="60"/>
      <c r="AD33" s="60"/>
      <c r="AE33" s="90"/>
      <c r="AF33" s="60"/>
      <c r="AG33" s="60"/>
      <c r="AH33" s="60"/>
      <c r="AI33" s="60"/>
      <c r="AJ33" s="60"/>
      <c r="AK33" s="60"/>
      <c r="AL33" s="60"/>
      <c r="AM33" s="60"/>
      <c r="AN33" s="60"/>
      <c r="AO33" s="85"/>
    </row>
    <row r="34" spans="1:41" ht="15.75" thickBot="1" x14ac:dyDescent="0.3">
      <c r="A34" s="12">
        <v>2015</v>
      </c>
      <c r="B34" s="78">
        <f>IF(ABS(V34)&lt;0.01,V46,V46*(1-(V34/$T$46)))</f>
        <v>1.0746564567868755</v>
      </c>
      <c r="C34" s="78">
        <f t="shared" ref="C34:R35" si="5">IF(ABS(W34)&lt;0.01,W46,W46*(1-(W34/$T$46)))</f>
        <v>0.87620963465726032</v>
      </c>
      <c r="D34" s="79">
        <f t="shared" si="5"/>
        <v>0.81453791884726245</v>
      </c>
      <c r="E34" s="78">
        <f t="shared" si="5"/>
        <v>0.92477686264796277</v>
      </c>
      <c r="F34" s="78">
        <f t="shared" si="5"/>
        <v>0.99937005020902914</v>
      </c>
      <c r="G34" s="78">
        <f t="shared" si="5"/>
        <v>0.74107502470196052</v>
      </c>
      <c r="H34" s="78">
        <f t="shared" si="5"/>
        <v>0.90551517910942714</v>
      </c>
      <c r="I34" s="78">
        <f t="shared" si="5"/>
        <v>1.0288639960546733</v>
      </c>
      <c r="J34" s="78">
        <f t="shared" si="5"/>
        <v>0.9445899432856707</v>
      </c>
      <c r="K34" s="22">
        <f t="shared" si="5"/>
        <v>0.98609542772729908</v>
      </c>
      <c r="L34" s="22">
        <f t="shared" si="5"/>
        <v>0.98749420554147149</v>
      </c>
      <c r="M34" s="22">
        <f t="shared" si="5"/>
        <v>1.0826297562539464</v>
      </c>
      <c r="N34" s="22">
        <f t="shared" si="5"/>
        <v>1.1065426814131332</v>
      </c>
      <c r="O34" s="22">
        <f t="shared" si="5"/>
        <v>1.2127433310134978</v>
      </c>
      <c r="P34" s="22">
        <f t="shared" si="5"/>
        <v>1.362624771202674</v>
      </c>
      <c r="Q34" s="22">
        <f t="shared" si="5"/>
        <v>0.91593269292845936</v>
      </c>
      <c r="R34" s="22">
        <f t="shared" si="5"/>
        <v>1.082753231808701</v>
      </c>
      <c r="S34" s="23">
        <f t="shared" ref="C34:S41" si="6">IF(ABS(AM34)&lt;0.01,AM46,AM46*(1-(AM34/$T$46)))</f>
        <v>0.91349475079079812</v>
      </c>
      <c r="U34" s="89">
        <v>2015</v>
      </c>
      <c r="V34" s="84">
        <f t="array" ref="V34:AM41">TRANSPOSE(AF11:AM28)</f>
        <v>-4.8584082315918688E-3</v>
      </c>
      <c r="W34" s="84">
        <v>8.9303480128001319E-3</v>
      </c>
      <c r="X34" s="84">
        <v>1.4472274978269892E-2</v>
      </c>
      <c r="Y34" s="84">
        <v>1.2664106006998143E-2</v>
      </c>
      <c r="Z34" s="84">
        <v>-1.1721891544646673E-3</v>
      </c>
      <c r="AA34" s="84">
        <v>6.6177089761285989E-3</v>
      </c>
      <c r="AB34" s="84">
        <v>5.5167275936431233E-3</v>
      </c>
      <c r="AC34" s="84">
        <v>-3.9065506177485398E-3</v>
      </c>
      <c r="AD34" s="84">
        <v>-2.0013180951700252E-2</v>
      </c>
      <c r="AE34" s="84">
        <v>-5.2010081832156397E-6</v>
      </c>
      <c r="AF34" s="84">
        <v>3.1734324870676063E-4</v>
      </c>
      <c r="AG34" s="84">
        <v>4.3930945146273366E-3</v>
      </c>
      <c r="AH34" s="84">
        <v>1.9087760674738651E-3</v>
      </c>
      <c r="AI34" s="84">
        <v>2.0066697524818494E-3</v>
      </c>
      <c r="AJ34" s="84">
        <v>5.0004935742573144E-3</v>
      </c>
      <c r="AK34" s="84">
        <v>3.6185804340952842E-4</v>
      </c>
      <c r="AL34" s="84">
        <v>3.5566922115533132E-3</v>
      </c>
      <c r="AM34" s="84">
        <v>6.9179557893027995E-4</v>
      </c>
      <c r="AN34" s="84"/>
      <c r="AO34" s="84"/>
    </row>
    <row r="35" spans="1:41" ht="15.75" thickBot="1" x14ac:dyDescent="0.3">
      <c r="A35" s="12">
        <v>2020</v>
      </c>
      <c r="B35" s="78">
        <f t="shared" ref="B35:B41" si="7">IF(ABS(V35)&lt;0.01,V47,V47*(1-(V35/$T$46)))</f>
        <v>0.83980488689947119</v>
      </c>
      <c r="C35" s="78">
        <f t="shared" si="5"/>
        <v>0.76245881000394011</v>
      </c>
      <c r="D35" s="78">
        <f t="shared" si="5"/>
        <v>0.71584470581265358</v>
      </c>
      <c r="E35" s="78">
        <f t="shared" si="5"/>
        <v>0.8493891543605685</v>
      </c>
      <c r="F35" s="78">
        <f t="shared" si="5"/>
        <v>0.78718362104685302</v>
      </c>
      <c r="G35" s="78">
        <f t="shared" si="5"/>
        <v>0.72978231817589723</v>
      </c>
      <c r="H35" s="78">
        <f t="shared" si="5"/>
        <v>0.81183144742337987</v>
      </c>
      <c r="I35" s="78">
        <f t="shared" si="5"/>
        <v>0.84053728368188219</v>
      </c>
      <c r="J35" s="78">
        <f t="shared" si="5"/>
        <v>0.82286396461615463</v>
      </c>
      <c r="K35" s="22">
        <f t="shared" si="5"/>
        <v>0.99811947631616083</v>
      </c>
      <c r="L35" s="22">
        <f t="shared" si="5"/>
        <v>0.8947392817231874</v>
      </c>
      <c r="M35" s="22">
        <f t="shared" si="5"/>
        <v>0.68295207376059153</v>
      </c>
      <c r="N35" s="22">
        <f t="shared" si="5"/>
        <v>0.95849626557680045</v>
      </c>
      <c r="O35" s="22">
        <f t="shared" si="5"/>
        <v>0.82415900328464875</v>
      </c>
      <c r="P35" s="22">
        <f t="shared" si="5"/>
        <v>0.84690097701291256</v>
      </c>
      <c r="Q35" s="22">
        <f t="shared" si="5"/>
        <v>0.75539968579757366</v>
      </c>
      <c r="R35" s="22">
        <f t="shared" si="5"/>
        <v>0.68726529764285349</v>
      </c>
      <c r="S35" s="23">
        <f t="shared" si="6"/>
        <v>0.9442636995761593</v>
      </c>
      <c r="U35" s="89">
        <v>2020</v>
      </c>
      <c r="V35" s="84">
        <v>2.2402799559398605E-2</v>
      </c>
      <c r="W35" s="84">
        <v>4.8930769657355043E-3</v>
      </c>
      <c r="X35" s="84">
        <v>1.0896336483557334E-2</v>
      </c>
      <c r="Y35" s="84">
        <v>4.0232971474606855E-3</v>
      </c>
      <c r="Z35" s="84">
        <v>6.6651979889150153E-3</v>
      </c>
      <c r="AA35" s="84">
        <v>1.02253183855609E-2</v>
      </c>
      <c r="AB35" s="84">
        <v>2.6184336646821016E-2</v>
      </c>
      <c r="AC35" s="84">
        <v>2.3275473964683959E-2</v>
      </c>
      <c r="AD35" s="84">
        <v>-1.8242396574841228E-2</v>
      </c>
      <c r="AE35" s="84">
        <v>7.4323198539040566E-3</v>
      </c>
      <c r="AF35" s="84">
        <v>-5.8950654950095148E-3</v>
      </c>
      <c r="AG35" s="84">
        <v>1.5089105115041681E-2</v>
      </c>
      <c r="AH35" s="84">
        <v>-7.2985361188048301E-3</v>
      </c>
      <c r="AI35" s="84">
        <v>1.5794756247450758E-2</v>
      </c>
      <c r="AJ35" s="84">
        <v>2.5443490556642669E-2</v>
      </c>
      <c r="AK35" s="84">
        <v>-1.1683587925749802E-2</v>
      </c>
      <c r="AL35" s="84">
        <v>8.1774577957410399E-3</v>
      </c>
      <c r="AM35" s="84">
        <v>-1.1311339045501684E-2</v>
      </c>
      <c r="AN35" s="84"/>
      <c r="AO35" s="84"/>
    </row>
    <row r="36" spans="1:41" ht="15.75" thickBot="1" x14ac:dyDescent="0.3">
      <c r="A36" s="12">
        <v>2025</v>
      </c>
      <c r="B36" s="78">
        <f t="shared" si="7"/>
        <v>0.92327153595051925</v>
      </c>
      <c r="C36" s="78">
        <f t="shared" si="6"/>
        <v>0.91081597292785632</v>
      </c>
      <c r="D36" s="78">
        <f t="shared" si="6"/>
        <v>0.88735561346564773</v>
      </c>
      <c r="E36" s="78">
        <f t="shared" si="6"/>
        <v>0.86258477293727753</v>
      </c>
      <c r="F36" s="78">
        <f t="shared" si="6"/>
        <v>0.8961634606219061</v>
      </c>
      <c r="G36" s="78">
        <f t="shared" si="6"/>
        <v>0.87250007682279285</v>
      </c>
      <c r="H36" s="78">
        <f t="shared" si="6"/>
        <v>0.90861861811518063</v>
      </c>
      <c r="I36" s="78">
        <f t="shared" si="6"/>
        <v>0.89006208590145885</v>
      </c>
      <c r="J36" s="78">
        <f t="shared" si="6"/>
        <v>0.88894809755638504</v>
      </c>
      <c r="K36" s="22">
        <f t="shared" si="6"/>
        <v>1</v>
      </c>
      <c r="L36" s="22">
        <f t="shared" si="6"/>
        <v>1</v>
      </c>
      <c r="M36" s="22">
        <f t="shared" si="6"/>
        <v>1</v>
      </c>
      <c r="N36" s="22">
        <f t="shared" si="6"/>
        <v>1</v>
      </c>
      <c r="O36" s="22">
        <f t="shared" si="6"/>
        <v>1</v>
      </c>
      <c r="P36" s="22">
        <f t="shared" si="6"/>
        <v>1</v>
      </c>
      <c r="Q36" s="22">
        <f t="shared" si="6"/>
        <v>1</v>
      </c>
      <c r="R36" s="22">
        <f t="shared" si="6"/>
        <v>1</v>
      </c>
      <c r="S36" s="23">
        <f t="shared" si="6"/>
        <v>1</v>
      </c>
      <c r="U36" s="89">
        <v>2025</v>
      </c>
      <c r="V36" s="84">
        <v>2.9165414792676078E-2</v>
      </c>
      <c r="W36" s="84">
        <v>-6.6759110735800991E-3</v>
      </c>
      <c r="X36" s="84">
        <v>8.2629398386841295E-3</v>
      </c>
      <c r="Y36" s="84">
        <v>-6.787340456022941E-3</v>
      </c>
      <c r="Z36" s="84">
        <v>-1.6677591109182616E-2</v>
      </c>
      <c r="AA36" s="84">
        <v>2.4993725760336077E-3</v>
      </c>
      <c r="AB36" s="84">
        <v>3.8664364911630736E-2</v>
      </c>
      <c r="AC36" s="84">
        <v>7.7208468926366659E-3</v>
      </c>
      <c r="AD36" s="84">
        <v>-3.0747153229866188E-2</v>
      </c>
      <c r="AE36" s="84">
        <v>0</v>
      </c>
      <c r="AF36" s="84">
        <v>0</v>
      </c>
      <c r="AG36" s="84">
        <v>0</v>
      </c>
      <c r="AH36" s="84">
        <v>0</v>
      </c>
      <c r="AI36" s="84">
        <v>0</v>
      </c>
      <c r="AJ36" s="84">
        <v>0</v>
      </c>
      <c r="AK36" s="84">
        <v>0</v>
      </c>
      <c r="AL36" s="84">
        <v>0</v>
      </c>
      <c r="AM36" s="84">
        <v>0</v>
      </c>
      <c r="AN36" s="84"/>
      <c r="AO36" s="84"/>
    </row>
    <row r="37" spans="1:41" ht="15.75" thickBot="1" x14ac:dyDescent="0.3">
      <c r="A37" s="12">
        <v>2030</v>
      </c>
      <c r="B37" s="78">
        <f t="shared" si="7"/>
        <v>0.93064207396681731</v>
      </c>
      <c r="C37" s="78">
        <f t="shared" si="6"/>
        <v>0.91258627169602868</v>
      </c>
      <c r="D37" s="78">
        <f t="shared" si="6"/>
        <v>0.89574450323696686</v>
      </c>
      <c r="E37" s="78">
        <f t="shared" si="6"/>
        <v>0.88381671245043347</v>
      </c>
      <c r="F37" s="78">
        <f t="shared" si="6"/>
        <v>0.912678692681128</v>
      </c>
      <c r="G37" s="78">
        <f t="shared" si="6"/>
        <v>0.87959527287878281</v>
      </c>
      <c r="H37" s="78">
        <f t="shared" si="6"/>
        <v>0.91254420998210495</v>
      </c>
      <c r="I37" s="78">
        <f t="shared" si="6"/>
        <v>0.89143082798721407</v>
      </c>
      <c r="J37" s="78">
        <f t="shared" si="6"/>
        <v>0.90990910489234356</v>
      </c>
      <c r="K37" s="22">
        <f t="shared" si="6"/>
        <v>1</v>
      </c>
      <c r="L37" s="22">
        <f t="shared" si="6"/>
        <v>1</v>
      </c>
      <c r="M37" s="22">
        <f t="shared" si="6"/>
        <v>1</v>
      </c>
      <c r="N37" s="22">
        <f t="shared" si="6"/>
        <v>1</v>
      </c>
      <c r="O37" s="22">
        <f t="shared" si="6"/>
        <v>1</v>
      </c>
      <c r="P37" s="22">
        <f t="shared" si="6"/>
        <v>1</v>
      </c>
      <c r="Q37" s="22">
        <f t="shared" si="6"/>
        <v>1</v>
      </c>
      <c r="R37" s="22">
        <f t="shared" si="6"/>
        <v>1</v>
      </c>
      <c r="S37" s="23">
        <f t="shared" si="6"/>
        <v>1</v>
      </c>
      <c r="U37" s="89">
        <v>2030</v>
      </c>
      <c r="V37" s="84">
        <v>2.6510206951643595E-2</v>
      </c>
      <c r="W37" s="84">
        <v>-8.5809105655051694E-3</v>
      </c>
      <c r="X37" s="84">
        <v>8.4332149215997892E-3</v>
      </c>
      <c r="Y37" s="84">
        <v>-1.0116355956589064E-2</v>
      </c>
      <c r="Z37" s="84">
        <v>-5.0796472431069214E-3</v>
      </c>
      <c r="AA37" s="84">
        <v>2.8974236690824332E-3</v>
      </c>
      <c r="AB37" s="84">
        <v>3.7606290571566448E-2</v>
      </c>
      <c r="AC37" s="84">
        <v>4.4094833631851349E-4</v>
      </c>
      <c r="AD37" s="84">
        <v>-3.7454123967030441E-2</v>
      </c>
      <c r="AE37" s="84">
        <v>0</v>
      </c>
      <c r="AF37" s="84">
        <v>0</v>
      </c>
      <c r="AG37" s="84">
        <v>0</v>
      </c>
      <c r="AH37" s="84">
        <v>0</v>
      </c>
      <c r="AI37" s="84">
        <v>0</v>
      </c>
      <c r="AJ37" s="84">
        <v>0</v>
      </c>
      <c r="AK37" s="84">
        <v>0</v>
      </c>
      <c r="AL37" s="84">
        <v>0</v>
      </c>
      <c r="AM37" s="84">
        <v>0</v>
      </c>
      <c r="AN37" s="84"/>
      <c r="AO37" s="84"/>
    </row>
    <row r="38" spans="1:41" ht="15.75" thickBot="1" x14ac:dyDescent="0.3">
      <c r="A38" s="12">
        <v>2035</v>
      </c>
      <c r="B38" s="78">
        <f t="shared" si="7"/>
        <v>0.93706492364472505</v>
      </c>
      <c r="C38" s="78">
        <f t="shared" si="6"/>
        <v>0.91379829018918912</v>
      </c>
      <c r="D38" s="78">
        <f t="shared" si="6"/>
        <v>0.90832145772046569</v>
      </c>
      <c r="E38" s="78">
        <f t="shared" si="6"/>
        <v>0.8884442837340415</v>
      </c>
      <c r="F38" s="78">
        <f t="shared" si="6"/>
        <v>0.91891842091634091</v>
      </c>
      <c r="G38" s="78">
        <f t="shared" si="6"/>
        <v>0.88845832610766085</v>
      </c>
      <c r="H38" s="78">
        <f t="shared" si="6"/>
        <v>0.9216388660940108</v>
      </c>
      <c r="I38" s="78">
        <f t="shared" si="6"/>
        <v>0.90229212558112593</v>
      </c>
      <c r="J38" s="78">
        <f t="shared" si="6"/>
        <v>0.93957387961994121</v>
      </c>
      <c r="K38" s="22">
        <f t="shared" si="6"/>
        <v>1</v>
      </c>
      <c r="L38" s="22">
        <f t="shared" si="6"/>
        <v>1</v>
      </c>
      <c r="M38" s="22">
        <f t="shared" si="6"/>
        <v>1</v>
      </c>
      <c r="N38" s="22">
        <f t="shared" si="6"/>
        <v>1</v>
      </c>
      <c r="O38" s="22">
        <f>IF(ABS(AI38)&lt;0.01,AI50,AI50*(1-(AI38/$T$46)))</f>
        <v>1</v>
      </c>
      <c r="P38" s="22">
        <f t="shared" si="6"/>
        <v>1</v>
      </c>
      <c r="Q38" s="22">
        <f t="shared" si="6"/>
        <v>1</v>
      </c>
      <c r="R38" s="22">
        <f>IF(ABS(AL38)&lt;0.01,AL50,AL50*(1-(AL38/$T$46)))</f>
        <v>1</v>
      </c>
      <c r="S38" s="23">
        <f t="shared" si="6"/>
        <v>1</v>
      </c>
      <c r="U38" s="89">
        <v>2035</v>
      </c>
      <c r="V38" s="84">
        <v>2.1973064159519273E-2</v>
      </c>
      <c r="W38" s="84">
        <v>-7.7461898281523381E-3</v>
      </c>
      <c r="X38" s="84">
        <v>6.4177952836894639E-3</v>
      </c>
      <c r="Y38" s="84">
        <v>-1.3010985202368772E-2</v>
      </c>
      <c r="Z38" s="84">
        <v>-4.9284263074448132E-3</v>
      </c>
      <c r="AA38" s="84">
        <v>3.9282038635872563E-3</v>
      </c>
      <c r="AB38" s="84">
        <v>2.6740212018235818E-2</v>
      </c>
      <c r="AC38" s="84">
        <v>3.1993577205113484E-3</v>
      </c>
      <c r="AD38" s="84">
        <v>-3.1495559675246934E-2</v>
      </c>
      <c r="AE38" s="84">
        <v>0</v>
      </c>
      <c r="AF38" s="84">
        <v>0</v>
      </c>
      <c r="AG38" s="84">
        <v>0</v>
      </c>
      <c r="AH38" s="84">
        <v>0</v>
      </c>
      <c r="AI38" s="84">
        <v>0</v>
      </c>
      <c r="AJ38" s="84">
        <v>0</v>
      </c>
      <c r="AK38" s="84">
        <v>0</v>
      </c>
      <c r="AL38" s="84">
        <v>0</v>
      </c>
      <c r="AM38" s="84">
        <v>0</v>
      </c>
      <c r="AN38" s="84"/>
      <c r="AO38" s="84"/>
    </row>
    <row r="39" spans="1:41" ht="15.75" thickBot="1" x14ac:dyDescent="0.3">
      <c r="A39" s="12">
        <v>2040</v>
      </c>
      <c r="B39" s="78">
        <f t="shared" si="7"/>
        <v>0.93945572058017512</v>
      </c>
      <c r="C39" s="78">
        <f t="shared" si="6"/>
        <v>0.92882334567600033</v>
      </c>
      <c r="D39" s="78">
        <f t="shared" si="6"/>
        <v>0.92109370872074614</v>
      </c>
      <c r="E39" s="78">
        <f t="shared" si="6"/>
        <v>0.88620185522003858</v>
      </c>
      <c r="F39" s="78">
        <f t="shared" si="6"/>
        <v>0.91747044978066294</v>
      </c>
      <c r="G39" s="78">
        <f t="shared" si="6"/>
        <v>0.89147926322438997</v>
      </c>
      <c r="H39" s="78">
        <f t="shared" si="6"/>
        <v>0.92012666836760992</v>
      </c>
      <c r="I39" s="78">
        <f t="shared" si="6"/>
        <v>0.911484877315901</v>
      </c>
      <c r="J39" s="78">
        <f t="shared" si="6"/>
        <v>0.94919650801091915</v>
      </c>
      <c r="K39" s="22">
        <f t="shared" si="6"/>
        <v>1</v>
      </c>
      <c r="L39" s="22">
        <f t="shared" si="6"/>
        <v>1</v>
      </c>
      <c r="M39" s="22">
        <f t="shared" si="6"/>
        <v>1</v>
      </c>
      <c r="N39" s="22">
        <f t="shared" si="6"/>
        <v>1</v>
      </c>
      <c r="O39" s="22">
        <f t="shared" si="6"/>
        <v>1</v>
      </c>
      <c r="P39" s="22">
        <f t="shared" si="6"/>
        <v>1</v>
      </c>
      <c r="Q39" s="22">
        <f t="shared" si="6"/>
        <v>1</v>
      </c>
      <c r="R39" s="22">
        <f t="shared" si="6"/>
        <v>1</v>
      </c>
      <c r="S39" s="23">
        <f t="shared" si="6"/>
        <v>1</v>
      </c>
      <c r="U39" s="89">
        <v>2040</v>
      </c>
      <c r="V39" s="84">
        <v>1.8910737771490636E-2</v>
      </c>
      <c r="W39" s="84">
        <v>-5.3997207387343317E-3</v>
      </c>
      <c r="X39" s="84">
        <v>6.7943985015534517E-3</v>
      </c>
      <c r="Y39" s="84">
        <v>-1.8303753886101413E-2</v>
      </c>
      <c r="Z39" s="84">
        <v>-1.6370687573404971E-2</v>
      </c>
      <c r="AA39" s="84">
        <v>-1.4176911819163993E-3</v>
      </c>
      <c r="AB39" s="84">
        <v>2.5382572628577349E-2</v>
      </c>
      <c r="AC39" s="84">
        <v>7.6092787189752271E-3</v>
      </c>
      <c r="AD39" s="84">
        <v>-3.5803561259692168E-2</v>
      </c>
      <c r="AE39" s="84">
        <v>0</v>
      </c>
      <c r="AF39" s="84">
        <v>0</v>
      </c>
      <c r="AG39" s="84">
        <v>0</v>
      </c>
      <c r="AH39" s="84">
        <v>0</v>
      </c>
      <c r="AI39" s="84">
        <v>0</v>
      </c>
      <c r="AJ39" s="84">
        <v>0</v>
      </c>
      <c r="AK39" s="84">
        <v>0</v>
      </c>
      <c r="AL39" s="84">
        <v>0</v>
      </c>
      <c r="AM39" s="84">
        <v>0</v>
      </c>
      <c r="AN39" s="84"/>
      <c r="AO39" s="84"/>
    </row>
    <row r="40" spans="1:41" ht="15.75" thickBot="1" x14ac:dyDescent="0.3">
      <c r="A40" s="12">
        <v>2045</v>
      </c>
      <c r="B40" s="78">
        <f t="shared" si="7"/>
        <v>0.94502379823997384</v>
      </c>
      <c r="C40" s="78">
        <f t="shared" si="6"/>
        <v>0.93290904406970199</v>
      </c>
      <c r="D40" s="78">
        <f t="shared" si="6"/>
        <v>0.9255663183135644</v>
      </c>
      <c r="E40" s="78">
        <f t="shared" si="6"/>
        <v>0.89612785695911423</v>
      </c>
      <c r="F40" s="78">
        <f t="shared" si="6"/>
        <v>0.93889649738757164</v>
      </c>
      <c r="G40" s="78">
        <f t="shared" si="6"/>
        <v>0.90765225302629149</v>
      </c>
      <c r="H40" s="78">
        <f t="shared" si="6"/>
        <v>0.92549647006335989</v>
      </c>
      <c r="I40" s="78">
        <f t="shared" si="6"/>
        <v>0.91671658647217491</v>
      </c>
      <c r="J40" s="78">
        <f t="shared" si="6"/>
        <v>0.94329470484762923</v>
      </c>
      <c r="K40" s="22">
        <f t="shared" si="6"/>
        <v>1</v>
      </c>
      <c r="L40" s="22">
        <f t="shared" si="6"/>
        <v>1</v>
      </c>
      <c r="M40" s="22">
        <f t="shared" si="6"/>
        <v>1</v>
      </c>
      <c r="N40" s="22">
        <f t="shared" si="6"/>
        <v>1</v>
      </c>
      <c r="O40" s="22">
        <f t="shared" si="6"/>
        <v>1</v>
      </c>
      <c r="P40" s="22">
        <f t="shared" si="6"/>
        <v>1</v>
      </c>
      <c r="Q40" s="22">
        <f t="shared" si="6"/>
        <v>1</v>
      </c>
      <c r="R40" s="22">
        <f t="shared" si="6"/>
        <v>1</v>
      </c>
      <c r="S40" s="23">
        <f t="shared" si="6"/>
        <v>1</v>
      </c>
      <c r="U40" s="89">
        <v>2045</v>
      </c>
      <c r="V40" s="84">
        <v>1.5933368905467277E-2</v>
      </c>
      <c r="W40" s="84">
        <v>-2.9155410393780128E-3</v>
      </c>
      <c r="X40" s="84">
        <v>3.5927823719535156E-4</v>
      </c>
      <c r="Y40" s="84">
        <v>-2.2727643002536851E-2</v>
      </c>
      <c r="Z40" s="84">
        <v>-1.5229943767308563E-2</v>
      </c>
      <c r="AA40" s="84">
        <v>-4.8027754961924279E-3</v>
      </c>
      <c r="AB40" s="84">
        <v>3.2444420576414224E-2</v>
      </c>
      <c r="AC40" s="84">
        <v>7.1546522147008171E-3</v>
      </c>
      <c r="AD40" s="84">
        <v>-4.5294891488078394E-2</v>
      </c>
      <c r="AE40" s="84">
        <v>0</v>
      </c>
      <c r="AF40" s="84">
        <v>0</v>
      </c>
      <c r="AG40" s="84">
        <v>0</v>
      </c>
      <c r="AH40" s="84">
        <v>0</v>
      </c>
      <c r="AI40" s="84">
        <v>0</v>
      </c>
      <c r="AJ40" s="84">
        <v>0</v>
      </c>
      <c r="AK40" s="84">
        <v>0</v>
      </c>
      <c r="AL40" s="84">
        <v>0</v>
      </c>
      <c r="AM40" s="84">
        <v>0</v>
      </c>
      <c r="AN40" s="84"/>
      <c r="AO40" s="84"/>
    </row>
    <row r="41" spans="1:41" ht="15.75" thickBot="1" x14ac:dyDescent="0.3">
      <c r="A41" s="15">
        <v>2050</v>
      </c>
      <c r="B41" s="78">
        <f t="shared" si="7"/>
        <v>0.94021232129274646</v>
      </c>
      <c r="C41" s="80">
        <f t="shared" si="6"/>
        <v>0.92615949604232461</v>
      </c>
      <c r="D41" s="80">
        <f t="shared" si="6"/>
        <v>0.93237345500945834</v>
      </c>
      <c r="E41" s="80">
        <f t="shared" si="6"/>
        <v>0.89374995602090046</v>
      </c>
      <c r="F41" s="80">
        <f t="shared" si="6"/>
        <v>0.93687136875783583</v>
      </c>
      <c r="G41" s="80">
        <f t="shared" si="6"/>
        <v>0.91291204006593407</v>
      </c>
      <c r="H41" s="80">
        <f t="shared" si="6"/>
        <v>0.93337538002592335</v>
      </c>
      <c r="I41" s="80">
        <f t="shared" si="6"/>
        <v>0.9260208208827706</v>
      </c>
      <c r="J41" s="80">
        <f t="shared" si="6"/>
        <v>0.9279933700394527</v>
      </c>
      <c r="K41" s="24">
        <f t="shared" si="6"/>
        <v>1</v>
      </c>
      <c r="L41" s="24">
        <f t="shared" si="6"/>
        <v>1</v>
      </c>
      <c r="M41" s="24">
        <f t="shared" si="6"/>
        <v>1</v>
      </c>
      <c r="N41" s="24">
        <f t="shared" si="6"/>
        <v>1</v>
      </c>
      <c r="O41" s="24">
        <f t="shared" si="6"/>
        <v>1</v>
      </c>
      <c r="P41" s="24">
        <f t="shared" si="6"/>
        <v>1</v>
      </c>
      <c r="Q41" s="24">
        <f t="shared" si="6"/>
        <v>1</v>
      </c>
      <c r="R41" s="24">
        <f t="shared" si="6"/>
        <v>1</v>
      </c>
      <c r="S41" s="25">
        <f t="shared" si="6"/>
        <v>1</v>
      </c>
      <c r="U41" s="91">
        <v>2050</v>
      </c>
      <c r="V41" s="84">
        <v>2.0190823973020234E-2</v>
      </c>
      <c r="W41" s="84">
        <v>-5.1386646762643096E-3</v>
      </c>
      <c r="X41" s="84">
        <v>5.8130625575619939E-4</v>
      </c>
      <c r="Y41" s="84">
        <v>-2.5769461225404626E-2</v>
      </c>
      <c r="Z41" s="84">
        <v>-1.0769263977846218E-2</v>
      </c>
      <c r="AA41" s="84">
        <v>-8.2087165062827358E-3</v>
      </c>
      <c r="AB41" s="84">
        <v>3.4375606223129067E-2</v>
      </c>
      <c r="AC41" s="84">
        <v>9.0121087672938027E-3</v>
      </c>
      <c r="AD41" s="84">
        <v>-4.5940404016630673E-2</v>
      </c>
      <c r="AE41" s="84">
        <v>0</v>
      </c>
      <c r="AF41" s="84">
        <v>0</v>
      </c>
      <c r="AG41" s="84">
        <v>0</v>
      </c>
      <c r="AH41" s="84">
        <v>0</v>
      </c>
      <c r="AI41" s="84">
        <v>0</v>
      </c>
      <c r="AJ41" s="84">
        <v>0</v>
      </c>
      <c r="AK41" s="84">
        <v>0</v>
      </c>
      <c r="AL41" s="84">
        <v>0</v>
      </c>
      <c r="AM41" s="84">
        <v>0</v>
      </c>
      <c r="AN41" s="84"/>
      <c r="AO41" s="84"/>
    </row>
    <row r="42" spans="1:41" ht="15.75" thickBot="1" x14ac:dyDescent="0.3">
      <c r="A42" s="26" t="s">
        <v>432</v>
      </c>
      <c r="B42" s="27">
        <f>(B41/B33)^(1/($A$41-$A$33))-1</f>
        <v>-1.5795090939466627E-3</v>
      </c>
      <c r="C42" s="27">
        <f>(D41/D33)^(1/($A$41-$A$33))-1</f>
        <v>-1.7938210163530588E-3</v>
      </c>
      <c r="D42" s="27">
        <f>(C41/C33)^(1/($A$41-$A$33))-1</f>
        <v>-1.9649596833123395E-3</v>
      </c>
      <c r="E42" s="27">
        <f>(E41/E33)^(1/($A$41-$A$33))-1</f>
        <v>-2.8760928713710276E-3</v>
      </c>
      <c r="F42" s="27">
        <f t="shared" ref="F42:G42" si="8">E14/E$5</f>
        <v>1.355938848847755E-2</v>
      </c>
      <c r="G42" s="27">
        <f t="shared" si="8"/>
        <v>2.5647949124761798E-2</v>
      </c>
      <c r="H42" s="27">
        <f t="shared" ref="H42:S42" si="9">(H41/H33)^(1/($A$41-$A$33))-1</f>
        <v>-1.7663310818234468E-3</v>
      </c>
      <c r="I42" s="27">
        <f t="shared" si="9"/>
        <v>-1.9687916855553045E-3</v>
      </c>
      <c r="J42" s="27">
        <f t="shared" si="9"/>
        <v>-1.9143368685511364E-3</v>
      </c>
      <c r="K42" s="27">
        <f t="shared" si="9"/>
        <v>0</v>
      </c>
      <c r="L42" s="27">
        <f t="shared" si="9"/>
        <v>0</v>
      </c>
      <c r="M42" s="27">
        <f t="shared" si="9"/>
        <v>0</v>
      </c>
      <c r="N42" s="27">
        <f t="shared" si="9"/>
        <v>0</v>
      </c>
      <c r="O42" s="27">
        <f t="shared" si="9"/>
        <v>0</v>
      </c>
      <c r="P42" s="27">
        <f t="shared" si="9"/>
        <v>0</v>
      </c>
      <c r="Q42" s="27">
        <f t="shared" si="9"/>
        <v>0</v>
      </c>
      <c r="R42" s="27">
        <f t="shared" si="9"/>
        <v>0</v>
      </c>
      <c r="S42" s="27">
        <f t="shared" si="9"/>
        <v>0</v>
      </c>
      <c r="V42" s="84"/>
      <c r="W42" s="84"/>
      <c r="X42" s="84"/>
      <c r="Y42" s="84"/>
      <c r="Z42" s="84"/>
      <c r="AA42" s="84"/>
      <c r="AB42" s="84"/>
      <c r="AC42" s="84"/>
      <c r="AD42" s="84"/>
    </row>
    <row r="43" spans="1:41" ht="15.75" thickBot="1" x14ac:dyDescent="0.3">
      <c r="B43" s="4"/>
      <c r="C43" s="4"/>
      <c r="D43" s="4"/>
      <c r="E43" s="4"/>
      <c r="F43" s="4"/>
      <c r="G43" s="4"/>
      <c r="H43" s="4"/>
      <c r="I43" s="4"/>
      <c r="J43" s="4"/>
      <c r="K43" s="4"/>
      <c r="L43" s="4"/>
      <c r="M43" s="4"/>
      <c r="N43" s="4"/>
      <c r="O43" s="4"/>
      <c r="P43" s="4"/>
      <c r="Q43" s="4"/>
      <c r="R43" s="4"/>
      <c r="V43" s="125" t="s">
        <v>454</v>
      </c>
      <c r="W43" s="126"/>
      <c r="X43" s="126"/>
      <c r="Y43" s="126"/>
      <c r="Z43" s="126"/>
      <c r="AA43" s="126"/>
      <c r="AB43" s="126"/>
      <c r="AC43" s="126"/>
      <c r="AD43" s="126"/>
      <c r="AE43" s="126"/>
      <c r="AF43" s="126"/>
      <c r="AG43" s="126"/>
      <c r="AH43" s="126"/>
      <c r="AI43" s="126"/>
      <c r="AJ43" s="126"/>
      <c r="AK43" s="126"/>
      <c r="AL43" s="126"/>
      <c r="AM43" s="127"/>
    </row>
    <row r="44" spans="1:41"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c r="V44" s="38" t="s">
        <v>198</v>
      </c>
      <c r="W44" s="90" t="s">
        <v>190</v>
      </c>
      <c r="X44" s="90" t="s">
        <v>232</v>
      </c>
      <c r="Y44" s="90" t="s">
        <v>314</v>
      </c>
      <c r="Z44" s="90" t="s">
        <v>446</v>
      </c>
      <c r="AA44" s="90" t="s">
        <v>340</v>
      </c>
      <c r="AB44" s="90" t="s">
        <v>447</v>
      </c>
      <c r="AC44" s="90" t="s">
        <v>415</v>
      </c>
      <c r="AD44" s="90" t="s">
        <v>416</v>
      </c>
      <c r="AE44" s="89" t="s">
        <v>382</v>
      </c>
      <c r="AF44" s="89" t="s">
        <v>418</v>
      </c>
      <c r="AG44" s="89" t="s">
        <v>419</v>
      </c>
      <c r="AH44" s="89" t="s">
        <v>322</v>
      </c>
      <c r="AI44" s="89" t="s">
        <v>222</v>
      </c>
      <c r="AJ44" s="89" t="s">
        <v>420</v>
      </c>
      <c r="AK44" s="89" t="s">
        <v>421</v>
      </c>
      <c r="AL44" s="89" t="s">
        <v>448</v>
      </c>
      <c r="AM44" s="91" t="s">
        <v>424</v>
      </c>
    </row>
    <row r="45" spans="1:41" x14ac:dyDescent="0.25">
      <c r="B45" s="4">
        <v>0.76</v>
      </c>
      <c r="C45" s="4"/>
      <c r="D45" s="4"/>
      <c r="E45" s="4"/>
      <c r="F45" s="4"/>
      <c r="G45" s="4"/>
      <c r="H45" s="4"/>
      <c r="I45" s="4"/>
      <c r="J45" s="4"/>
      <c r="K45" s="4">
        <f>K35*(1-(0.0578/5))</f>
        <v>0.98658121516994601</v>
      </c>
      <c r="L45" s="4"/>
      <c r="M45" s="4"/>
      <c r="N45" s="4"/>
      <c r="O45" s="4"/>
      <c r="P45" s="4"/>
      <c r="Q45" s="4"/>
      <c r="R45" s="4"/>
      <c r="U45">
        <v>2011</v>
      </c>
      <c r="V45" s="98">
        <v>1</v>
      </c>
      <c r="W45" s="99">
        <v>1</v>
      </c>
      <c r="X45" s="99">
        <v>1</v>
      </c>
      <c r="Y45" s="99">
        <v>1</v>
      </c>
      <c r="Z45" s="99">
        <v>1</v>
      </c>
      <c r="AA45" s="99">
        <v>1</v>
      </c>
      <c r="AB45" s="99">
        <v>1</v>
      </c>
      <c r="AC45" s="99">
        <v>1</v>
      </c>
      <c r="AD45" s="99">
        <v>1</v>
      </c>
      <c r="AE45" s="99">
        <v>1</v>
      </c>
      <c r="AF45" s="99">
        <v>1</v>
      </c>
      <c r="AG45" s="99">
        <v>1</v>
      </c>
      <c r="AH45" s="99">
        <v>1</v>
      </c>
      <c r="AI45" s="99">
        <v>1</v>
      </c>
      <c r="AJ45" s="99">
        <v>1</v>
      </c>
      <c r="AK45" s="99">
        <v>1</v>
      </c>
      <c r="AL45" s="99">
        <v>1</v>
      </c>
      <c r="AM45" s="100">
        <v>1</v>
      </c>
    </row>
    <row r="46" spans="1:41" x14ac:dyDescent="0.25">
      <c r="B46" s="4"/>
      <c r="C46" s="4"/>
      <c r="D46" s="4"/>
      <c r="E46" s="4"/>
      <c r="F46" s="4"/>
      <c r="G46" s="4"/>
      <c r="H46" s="4"/>
      <c r="I46" s="4"/>
      <c r="J46" s="4"/>
      <c r="K46" s="4">
        <f>K41*(1-(0.26/5))</f>
        <v>0.94799999999999995</v>
      </c>
      <c r="L46" s="4"/>
      <c r="M46" s="4"/>
      <c r="N46" s="4"/>
      <c r="O46" s="4"/>
      <c r="P46" s="4"/>
      <c r="Q46" s="4"/>
      <c r="R46" s="4"/>
      <c r="T46">
        <v>2</v>
      </c>
      <c r="U46">
        <v>2015</v>
      </c>
      <c r="V46" s="98">
        <v>1.0746564567868755</v>
      </c>
      <c r="W46" s="99">
        <v>0.87620963465726032</v>
      </c>
      <c r="X46" s="99">
        <v>0.82047498867168722</v>
      </c>
      <c r="Y46" s="99">
        <v>0.93066991387135811</v>
      </c>
      <c r="Z46" s="99">
        <v>0.99937005020902914</v>
      </c>
      <c r="AA46" s="99">
        <v>0.74107502470196052</v>
      </c>
      <c r="AB46" s="99">
        <v>0.90551517910942714</v>
      </c>
      <c r="AC46" s="99">
        <v>1.0288639960546733</v>
      </c>
      <c r="AD46" s="99">
        <v>0.93523146501513488</v>
      </c>
      <c r="AE46" s="99">
        <v>0.98609542772729908</v>
      </c>
      <c r="AF46" s="99">
        <v>0.98749420554147149</v>
      </c>
      <c r="AG46" s="99">
        <v>1.0826297562539464</v>
      </c>
      <c r="AH46" s="99">
        <v>1.1065426814131332</v>
      </c>
      <c r="AI46" s="99">
        <v>1.2127433310134978</v>
      </c>
      <c r="AJ46" s="99">
        <v>1.362624771202674</v>
      </c>
      <c r="AK46" s="99">
        <v>0.91593269292845936</v>
      </c>
      <c r="AL46" s="99">
        <v>1.082753231808701</v>
      </c>
      <c r="AM46" s="100">
        <v>0.91349475079079812</v>
      </c>
    </row>
    <row r="47" spans="1:41" x14ac:dyDescent="0.25">
      <c r="B47" s="4"/>
      <c r="C47" s="4"/>
      <c r="D47" s="4"/>
      <c r="E47" s="4"/>
      <c r="F47" s="4"/>
      <c r="G47" s="4"/>
      <c r="H47" s="4"/>
      <c r="I47" s="4"/>
      <c r="J47" s="4"/>
      <c r="K47" s="4"/>
      <c r="L47" s="4"/>
      <c r="M47" s="4"/>
      <c r="N47" s="4"/>
      <c r="O47" s="4"/>
      <c r="P47" s="4"/>
      <c r="Q47" s="4"/>
      <c r="R47" s="4"/>
      <c r="U47">
        <v>2020</v>
      </c>
      <c r="V47" s="98">
        <v>0.8493184423120802</v>
      </c>
      <c r="W47" s="99">
        <v>0.76245881000394011</v>
      </c>
      <c r="X47" s="99">
        <v>0.71976611268931601</v>
      </c>
      <c r="Y47" s="99">
        <v>0.8493891543605685</v>
      </c>
      <c r="Z47" s="99">
        <v>0.78718362104685302</v>
      </c>
      <c r="AA47" s="99">
        <v>0.73353262047115342</v>
      </c>
      <c r="AB47" s="99">
        <v>0.8226010792154882</v>
      </c>
      <c r="AC47" s="99">
        <v>0.85043441573291345</v>
      </c>
      <c r="AD47" s="99">
        <v>0.81542629964828495</v>
      </c>
      <c r="AE47" s="99">
        <v>0.99811947631616083</v>
      </c>
      <c r="AF47" s="99">
        <v>0.8947392817231874</v>
      </c>
      <c r="AG47" s="99">
        <v>0.68814381090912813</v>
      </c>
      <c r="AH47" s="99">
        <v>0.95849626557680045</v>
      </c>
      <c r="AI47" s="99">
        <v>0.83071950936485861</v>
      </c>
      <c r="AJ47" s="99">
        <v>0.85781386651897895</v>
      </c>
      <c r="AK47" s="99">
        <v>0.75101242594166351</v>
      </c>
      <c r="AL47" s="99">
        <v>0.68726529764285349</v>
      </c>
      <c r="AM47" s="100">
        <v>0.93895329007022255</v>
      </c>
    </row>
    <row r="48" spans="1:41"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c r="U48">
        <v>2025</v>
      </c>
      <c r="V48" s="98">
        <v>0.9369345787621185</v>
      </c>
      <c r="W48" s="99">
        <v>0.91081597292785632</v>
      </c>
      <c r="X48" s="99">
        <v>0.88735561346564773</v>
      </c>
      <c r="Y48" s="99">
        <v>0.86258477293727753</v>
      </c>
      <c r="Z48" s="99">
        <v>0.88875233658842989</v>
      </c>
      <c r="AA48" s="99">
        <v>0.87250007682279285</v>
      </c>
      <c r="AB48" s="99">
        <v>0.92653047429512714</v>
      </c>
      <c r="AC48" s="99">
        <v>0.89006208590145885</v>
      </c>
      <c r="AD48" s="99">
        <v>0.87548870487645836</v>
      </c>
      <c r="AE48" s="99">
        <v>1</v>
      </c>
      <c r="AF48" s="99">
        <v>1</v>
      </c>
      <c r="AG48" s="99">
        <v>1</v>
      </c>
      <c r="AH48" s="99">
        <v>1</v>
      </c>
      <c r="AI48" s="99">
        <v>1</v>
      </c>
      <c r="AJ48" s="99">
        <v>1</v>
      </c>
      <c r="AK48" s="99">
        <v>1</v>
      </c>
      <c r="AL48" s="99">
        <v>1</v>
      </c>
      <c r="AM48" s="100">
        <v>1</v>
      </c>
    </row>
    <row r="49" spans="1:3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c r="U49">
        <v>2030</v>
      </c>
      <c r="V49" s="98">
        <v>0.94314353917108285</v>
      </c>
      <c r="W49" s="99">
        <v>0.91258627169602868</v>
      </c>
      <c r="X49" s="99">
        <v>0.89574450323696686</v>
      </c>
      <c r="Y49" s="99">
        <v>0.87936870901170916</v>
      </c>
      <c r="Z49" s="99">
        <v>0.912678692681128</v>
      </c>
      <c r="AA49" s="99">
        <v>0.87959527287878281</v>
      </c>
      <c r="AB49" s="99">
        <v>0.93003173175467668</v>
      </c>
      <c r="AC49" s="99">
        <v>0.89143082798721407</v>
      </c>
      <c r="AD49" s="99">
        <v>0.89318242230721023</v>
      </c>
      <c r="AE49" s="99">
        <v>1</v>
      </c>
      <c r="AF49" s="99">
        <v>1</v>
      </c>
      <c r="AG49" s="99">
        <v>1</v>
      </c>
      <c r="AH49" s="99">
        <v>1</v>
      </c>
      <c r="AI49" s="99">
        <v>1</v>
      </c>
      <c r="AJ49" s="99">
        <v>1</v>
      </c>
      <c r="AK49" s="99">
        <v>1</v>
      </c>
      <c r="AL49" s="99">
        <v>1</v>
      </c>
      <c r="AM49" s="100">
        <v>1</v>
      </c>
    </row>
    <row r="50" spans="1:3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c r="U50">
        <v>2035</v>
      </c>
      <c r="V50" s="98">
        <v>0.94747438132995698</v>
      </c>
      <c r="W50" s="99">
        <v>0.91379829018918912</v>
      </c>
      <c r="X50" s="99">
        <v>0.90832145772046569</v>
      </c>
      <c r="Y50" s="99">
        <v>0.88270187322870053</v>
      </c>
      <c r="Z50" s="99">
        <v>0.91891842091634091</v>
      </c>
      <c r="AA50" s="99">
        <v>0.88845832610766085</v>
      </c>
      <c r="AB50" s="99">
        <v>0.93412825995573179</v>
      </c>
      <c r="AC50" s="99">
        <v>0.90229212558112593</v>
      </c>
      <c r="AD50" s="99">
        <v>0.92500707190336229</v>
      </c>
      <c r="AE50" s="99">
        <v>1</v>
      </c>
      <c r="AF50" s="99">
        <v>1</v>
      </c>
      <c r="AG50" s="99">
        <v>1</v>
      </c>
      <c r="AH50" s="99">
        <v>1</v>
      </c>
      <c r="AI50" s="99">
        <v>1</v>
      </c>
      <c r="AJ50" s="99">
        <v>1</v>
      </c>
      <c r="AK50" s="99">
        <v>1</v>
      </c>
      <c r="AL50" s="99">
        <v>1</v>
      </c>
      <c r="AM50" s="100">
        <v>1</v>
      </c>
    </row>
    <row r="51" spans="1:3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c r="U51">
        <v>2040</v>
      </c>
      <c r="V51" s="98">
        <v>0.94842341381769935</v>
      </c>
      <c r="W51" s="99">
        <v>0.92882334567600033</v>
      </c>
      <c r="X51" s="99">
        <v>0.92109370872074614</v>
      </c>
      <c r="Y51" s="99">
        <v>0.87816499722969787</v>
      </c>
      <c r="Z51" s="99">
        <v>0.91002161004908266</v>
      </c>
      <c r="AA51" s="99">
        <v>0.89147926322438997</v>
      </c>
      <c r="AB51" s="99">
        <v>0.93195436808482646</v>
      </c>
      <c r="AC51" s="99">
        <v>0.911484877315901</v>
      </c>
      <c r="AD51" s="99">
        <v>0.93250304309673748</v>
      </c>
      <c r="AE51" s="99">
        <v>1</v>
      </c>
      <c r="AF51" s="99">
        <v>1</v>
      </c>
      <c r="AG51" s="99">
        <v>1</v>
      </c>
      <c r="AH51" s="99">
        <v>1</v>
      </c>
      <c r="AI51" s="99">
        <v>1</v>
      </c>
      <c r="AJ51" s="99">
        <v>1</v>
      </c>
      <c r="AK51" s="99">
        <v>1</v>
      </c>
      <c r="AL51" s="99">
        <v>1</v>
      </c>
      <c r="AM51" s="100">
        <v>1</v>
      </c>
    </row>
    <row r="52" spans="1:3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c r="U52">
        <v>2045</v>
      </c>
      <c r="V52" s="98">
        <v>0.95261296513881777</v>
      </c>
      <c r="W52" s="99">
        <v>0.93290904406970199</v>
      </c>
      <c r="X52" s="99">
        <v>0.9255663183135644</v>
      </c>
      <c r="Y52" s="99">
        <v>0.88605884243407296</v>
      </c>
      <c r="Z52" s="99">
        <v>0.9318008600372234</v>
      </c>
      <c r="AA52" s="99">
        <v>0.90765225302629149</v>
      </c>
      <c r="AB52" s="99">
        <v>0.94075763830213421</v>
      </c>
      <c r="AC52" s="99">
        <v>0.91671658647217491</v>
      </c>
      <c r="AD52" s="99">
        <v>0.92240459678782472</v>
      </c>
      <c r="AE52" s="99">
        <v>1</v>
      </c>
      <c r="AF52" s="99">
        <v>1</v>
      </c>
      <c r="AG52" s="99">
        <v>1</v>
      </c>
      <c r="AH52" s="99">
        <v>1</v>
      </c>
      <c r="AI52" s="99">
        <v>1</v>
      </c>
      <c r="AJ52" s="99">
        <v>1</v>
      </c>
      <c r="AK52" s="99">
        <v>1</v>
      </c>
      <c r="AL52" s="99">
        <v>1</v>
      </c>
      <c r="AM52" s="100">
        <v>1</v>
      </c>
    </row>
    <row r="53" spans="1:39" ht="15.75" thickBot="1" x14ac:dyDescent="0.3">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c r="U53">
        <v>2050</v>
      </c>
      <c r="V53" s="101">
        <v>0.94980095322068936</v>
      </c>
      <c r="W53" s="102">
        <v>0.92615949604232461</v>
      </c>
      <c r="X53" s="102">
        <v>0.93237345500945834</v>
      </c>
      <c r="Y53" s="102">
        <v>0.88238071816944441</v>
      </c>
      <c r="Z53" s="102">
        <v>0.93185367962552856</v>
      </c>
      <c r="AA53" s="102">
        <v>0.91291204006593407</v>
      </c>
      <c r="AB53" s="102">
        <v>0.9496986127980217</v>
      </c>
      <c r="AC53" s="102">
        <v>0.9260208208827706</v>
      </c>
      <c r="AD53" s="102">
        <v>0.90715581765490116</v>
      </c>
      <c r="AE53" s="102">
        <v>1</v>
      </c>
      <c r="AF53" s="102">
        <v>1</v>
      </c>
      <c r="AG53" s="102">
        <v>1</v>
      </c>
      <c r="AH53" s="102">
        <v>1</v>
      </c>
      <c r="AI53" s="102">
        <v>1</v>
      </c>
      <c r="AJ53" s="102">
        <v>1</v>
      </c>
      <c r="AK53" s="102">
        <v>1</v>
      </c>
      <c r="AL53" s="102">
        <v>1</v>
      </c>
      <c r="AM53" s="103">
        <v>1</v>
      </c>
    </row>
    <row r="54" spans="1:3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3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3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3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3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39" x14ac:dyDescent="0.25">
      <c r="B59" s="4"/>
      <c r="C59" s="4"/>
      <c r="D59" s="4"/>
      <c r="E59" s="4"/>
      <c r="F59" s="4"/>
      <c r="G59" s="4"/>
      <c r="H59" s="4"/>
      <c r="I59" s="4"/>
      <c r="J59" s="4"/>
      <c r="K59" s="4"/>
      <c r="L59" s="4"/>
      <c r="M59" s="4"/>
      <c r="N59" s="4"/>
      <c r="O59" s="4"/>
      <c r="P59" s="4"/>
      <c r="Q59" s="4"/>
      <c r="R59" s="4"/>
    </row>
    <row r="60" spans="1:3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39" x14ac:dyDescent="0.25">
      <c r="B61" s="4"/>
      <c r="C61" s="4"/>
      <c r="D61" s="4"/>
      <c r="E61" s="4"/>
      <c r="F61" s="4"/>
      <c r="G61" s="4"/>
      <c r="H61" s="4"/>
      <c r="I61" s="4"/>
      <c r="J61" s="4"/>
      <c r="K61" s="4"/>
      <c r="L61" s="4"/>
      <c r="M61" s="4"/>
      <c r="N61" s="4"/>
      <c r="O61" s="4"/>
      <c r="P61" s="4"/>
      <c r="Q61" s="4"/>
      <c r="R61" s="4"/>
    </row>
    <row r="62" spans="1:39" x14ac:dyDescent="0.25">
      <c r="B62" s="4"/>
      <c r="C62" s="4"/>
      <c r="D62" s="4"/>
      <c r="E62" s="4"/>
      <c r="F62" s="4"/>
      <c r="G62" s="4"/>
      <c r="H62" s="4"/>
      <c r="I62" s="4"/>
      <c r="J62" s="4"/>
      <c r="K62" s="4"/>
      <c r="L62" s="4"/>
      <c r="M62" s="4"/>
      <c r="N62" s="4"/>
      <c r="O62" s="4"/>
      <c r="P62" s="4"/>
      <c r="Q62" s="4"/>
      <c r="R62" s="4"/>
    </row>
    <row r="63" spans="1:39" x14ac:dyDescent="0.25">
      <c r="B63" s="4"/>
      <c r="C63" s="4"/>
      <c r="D63" s="4"/>
      <c r="E63" s="4"/>
      <c r="F63" s="4"/>
      <c r="G63" s="4"/>
      <c r="H63" s="4"/>
      <c r="I63" s="4"/>
      <c r="J63" s="4"/>
      <c r="K63" s="4"/>
      <c r="L63" s="4"/>
      <c r="M63" s="4"/>
      <c r="N63" s="4"/>
      <c r="O63" s="4"/>
      <c r="P63" s="4"/>
      <c r="Q63" s="4"/>
      <c r="R63" s="4"/>
    </row>
    <row r="64" spans="1:3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mergeCells count="2">
    <mergeCell ref="AF9:AM9"/>
    <mergeCell ref="V43:AM43"/>
  </mergeCells>
  <conditionalFormatting sqref="A18:R27">
    <cfRule type="cellIs" dxfId="5" priority="9" operator="notEqual">
      <formula>0</formula>
    </cfRule>
    <cfRule type="cellIs" dxfId="4" priority="10" operator="equal">
      <formula>0</formula>
    </cfRule>
  </conditionalFormatting>
  <conditionalFormatting sqref="B16:R16">
    <cfRule type="containsText" dxfId="3"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63BE7B"/>
        <color rgb="FFFFEB84"/>
        <color rgb="FFF8696B"/>
      </colorScale>
    </cfRule>
  </conditionalFormatting>
  <conditionalFormatting sqref="O33:O41">
    <cfRule type="colorScale" priority="3">
      <colorScale>
        <cfvo type="min"/>
        <cfvo type="percentile" val="50"/>
        <cfvo type="max"/>
        <color rgb="FFF8696B"/>
        <color rgb="FFFFEB84"/>
        <color rgb="FF63BE7B"/>
      </colorScale>
    </cfRule>
  </conditionalFormatting>
  <conditionalFormatting sqref="O33:O41">
    <cfRule type="colorScale" priority="4">
      <colorScale>
        <cfvo type="min"/>
        <cfvo type="percentile" val="50"/>
        <cfvo type="max"/>
        <color rgb="FFF8696B"/>
        <color rgb="FFFFEB84"/>
        <color rgb="FF63BE7B"/>
      </colorScale>
    </cfRule>
  </conditionalFormatting>
  <conditionalFormatting sqref="V33:AO33">
    <cfRule type="colorScale" priority="1">
      <colorScale>
        <cfvo type="min"/>
        <cfvo type="num" val="0"/>
        <cfvo type="max"/>
        <color rgb="FF63BE7B"/>
        <color rgb="FFFCFCFF"/>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S25"/>
  <sheetViews>
    <sheetView zoomScale="85" zoomScaleNormal="85" workbookViewId="0">
      <selection activeCell="U40" sqref="U40"/>
    </sheetView>
  </sheetViews>
  <sheetFormatPr defaultColWidth="11.42578125" defaultRowHeight="15" x14ac:dyDescent="0.25"/>
  <sheetData>
    <row r="1" spans="1:19" ht="15.75" thickBot="1" x14ac:dyDescent="0.3">
      <c r="A1" s="87" t="s">
        <v>198</v>
      </c>
      <c r="B1" s="87" t="s">
        <v>190</v>
      </c>
      <c r="C1" s="87" t="s">
        <v>232</v>
      </c>
      <c r="D1" s="87" t="s">
        <v>314</v>
      </c>
      <c r="E1" s="87" t="s">
        <v>446</v>
      </c>
      <c r="F1" s="87" t="s">
        <v>340</v>
      </c>
      <c r="G1" s="87" t="s">
        <v>447</v>
      </c>
      <c r="H1" s="87" t="s">
        <v>415</v>
      </c>
      <c r="I1" s="87" t="s">
        <v>416</v>
      </c>
      <c r="J1" s="87" t="s">
        <v>382</v>
      </c>
      <c r="K1" s="87" t="s">
        <v>418</v>
      </c>
      <c r="L1" s="87" t="s">
        <v>419</v>
      </c>
      <c r="M1" s="87" t="s">
        <v>322</v>
      </c>
      <c r="N1" s="87" t="s">
        <v>222</v>
      </c>
      <c r="O1" s="87" t="s">
        <v>420</v>
      </c>
      <c r="P1" s="87" t="s">
        <v>421</v>
      </c>
      <c r="Q1" s="87" t="s">
        <v>448</v>
      </c>
      <c r="R1" s="88" t="s">
        <v>424</v>
      </c>
    </row>
    <row r="2" spans="1:19" x14ac:dyDescent="0.25">
      <c r="A2" s="22">
        <f>IF(ABS(A6)&lt;0.03,A4,A4*(1-(A6/$F$9)))</f>
        <v>0.88421511193859448</v>
      </c>
      <c r="B2" s="22">
        <f t="shared" ref="B2:R2" si="0">IF(ABS(B6)&lt;0.03,B4,B4*(1-(B6/$F$9)))</f>
        <v>0.70243626402914627</v>
      </c>
      <c r="C2" s="22">
        <f t="shared" si="0"/>
        <v>0.76333953411431532</v>
      </c>
      <c r="D2" s="22">
        <f t="shared" si="0"/>
        <v>0.79839632094643798</v>
      </c>
      <c r="E2" s="22">
        <f t="shared" si="0"/>
        <v>0.65968868005232595</v>
      </c>
      <c r="F2" s="22">
        <f t="shared" si="0"/>
        <v>0.72207169261833815</v>
      </c>
      <c r="G2" s="22">
        <f t="shared" si="0"/>
        <v>0.7084360210421583</v>
      </c>
      <c r="H2" s="22">
        <f t="shared" si="0"/>
        <v>0.77507762340522612</v>
      </c>
      <c r="I2" s="22">
        <f t="shared" si="0"/>
        <v>0.90248332422412103</v>
      </c>
      <c r="J2" s="22">
        <f t="shared" si="0"/>
        <v>0.96683140250552235</v>
      </c>
      <c r="K2" s="22">
        <f t="shared" si="0"/>
        <v>0.75492194021186376</v>
      </c>
      <c r="L2" s="22">
        <f t="shared" si="0"/>
        <v>0.57325274186738384</v>
      </c>
      <c r="M2" s="22">
        <f t="shared" si="0"/>
        <v>0.63814934238006227</v>
      </c>
      <c r="N2" s="22">
        <f t="shared" si="0"/>
        <v>0.45943142358409617</v>
      </c>
      <c r="O2" s="22">
        <f t="shared" si="0"/>
        <v>0.67558859772641411</v>
      </c>
      <c r="P2" s="22">
        <f>IF(ABS(P6)&lt;0.03,P4,P4*(1-(P6/$F$9)))</f>
        <v>0.58033914879238335</v>
      </c>
      <c r="Q2" s="22">
        <f t="shared" si="0"/>
        <v>0.56258394620705565</v>
      </c>
      <c r="R2" s="22">
        <f t="shared" si="0"/>
        <v>0.65383432248503603</v>
      </c>
    </row>
    <row r="4" spans="1:19" ht="15.75" thickBot="1" x14ac:dyDescent="0.3">
      <c r="A4" s="92">
        <v>0.88421511193859448</v>
      </c>
      <c r="B4" s="92">
        <v>0.70243626402914627</v>
      </c>
      <c r="C4" s="92">
        <v>0.76333953411431532</v>
      </c>
      <c r="D4" s="92">
        <v>0.79839632094643798</v>
      </c>
      <c r="E4" s="92">
        <v>0.65968868005232595</v>
      </c>
      <c r="F4" s="92">
        <v>0.72207169261833815</v>
      </c>
      <c r="G4" s="92">
        <v>0.7084360210421583</v>
      </c>
      <c r="H4" s="92">
        <v>0.77507762340522612</v>
      </c>
      <c r="I4" s="92">
        <v>0.90248332422412103</v>
      </c>
      <c r="J4" s="92">
        <v>0.96683140250552235</v>
      </c>
      <c r="K4" s="92">
        <v>0.75492194021186376</v>
      </c>
      <c r="L4" s="92">
        <v>0.57325274186738384</v>
      </c>
      <c r="M4" s="92">
        <v>0.63814934238006227</v>
      </c>
      <c r="N4" s="92">
        <v>0.46643180228149317</v>
      </c>
      <c r="O4" s="92">
        <v>0.67558859772641411</v>
      </c>
      <c r="P4" s="92">
        <v>0.58033914879238335</v>
      </c>
      <c r="Q4" s="92">
        <v>0.56258394620705565</v>
      </c>
      <c r="R4" s="93">
        <v>0.65383432248503603</v>
      </c>
      <c r="S4" s="94" t="s">
        <v>451</v>
      </c>
    </row>
    <row r="6" spans="1:19" x14ac:dyDescent="0.25">
      <c r="A6" s="83">
        <f t="array" ref="A6:R6">TRANSPOSE(C8:C25)</f>
        <v>2.4932283065580797E-2</v>
      </c>
      <c r="B6" s="83">
        <v>2.4679889568614392E-2</v>
      </c>
      <c r="C6" s="83">
        <v>2.3428303926126767E-2</v>
      </c>
      <c r="D6" s="83">
        <v>2.9759637995442574E-2</v>
      </c>
      <c r="E6" s="83">
        <v>2.5973682478179296E-2</v>
      </c>
      <c r="F6" s="83">
        <v>2.5969315206752431E-2</v>
      </c>
      <c r="G6" s="83">
        <v>2.6503814824014947E-2</v>
      </c>
      <c r="H6" s="83">
        <v>2.8548522017027813E-2</v>
      </c>
      <c r="I6" s="83">
        <v>2.6434218125680475E-2</v>
      </c>
      <c r="J6" s="83">
        <v>2.077537665942052E-2</v>
      </c>
      <c r="K6" s="83">
        <v>2.3043589254774809E-2</v>
      </c>
      <c r="L6" s="83">
        <v>2.5395324107763111E-2</v>
      </c>
      <c r="M6" s="83">
        <v>2.7217397287123347E-2</v>
      </c>
      <c r="N6" s="83">
        <v>3.0016729833409649E-2</v>
      </c>
      <c r="O6" s="83">
        <v>2.8990098792163944E-2</v>
      </c>
      <c r="P6" s="83">
        <v>2.6226683845316186E-2</v>
      </c>
      <c r="Q6" s="83">
        <v>2.9850602530859589E-2</v>
      </c>
      <c r="R6" s="83">
        <v>2.9736288954272834E-2</v>
      </c>
    </row>
    <row r="8" spans="1:19" x14ac:dyDescent="0.25">
      <c r="C8" s="83">
        <v>2.4932283065580797E-2</v>
      </c>
      <c r="F8" t="s">
        <v>452</v>
      </c>
    </row>
    <row r="9" spans="1:19" x14ac:dyDescent="0.25">
      <c r="C9" s="83">
        <v>2.4679889568614392E-2</v>
      </c>
      <c r="F9">
        <v>2</v>
      </c>
    </row>
    <row r="10" spans="1:19" x14ac:dyDescent="0.25">
      <c r="C10" s="83">
        <v>2.3428303926126767E-2</v>
      </c>
    </row>
    <row r="11" spans="1:19" x14ac:dyDescent="0.25">
      <c r="C11" s="83">
        <v>2.9759637995442574E-2</v>
      </c>
    </row>
    <row r="12" spans="1:19" x14ac:dyDescent="0.25">
      <c r="C12" s="83">
        <v>2.5973682478179296E-2</v>
      </c>
    </row>
    <row r="13" spans="1:19" x14ac:dyDescent="0.25">
      <c r="C13" s="83">
        <v>2.5969315206752431E-2</v>
      </c>
    </row>
    <row r="14" spans="1:19" x14ac:dyDescent="0.25">
      <c r="C14" s="83">
        <v>2.6503814824014947E-2</v>
      </c>
    </row>
    <row r="15" spans="1:19" x14ac:dyDescent="0.25">
      <c r="C15" s="83">
        <v>2.8548522017027813E-2</v>
      </c>
    </row>
    <row r="16" spans="1:19" x14ac:dyDescent="0.25">
      <c r="C16" s="83">
        <v>2.6434218125680475E-2</v>
      </c>
    </row>
    <row r="17" spans="3:3" x14ac:dyDescent="0.25">
      <c r="C17" s="83">
        <v>2.077537665942052E-2</v>
      </c>
    </row>
    <row r="18" spans="3:3" x14ac:dyDescent="0.25">
      <c r="C18" s="83">
        <v>2.3043589254774809E-2</v>
      </c>
    </row>
    <row r="19" spans="3:3" x14ac:dyDescent="0.25">
      <c r="C19" s="83">
        <v>2.5395324107763111E-2</v>
      </c>
    </row>
    <row r="20" spans="3:3" x14ac:dyDescent="0.25">
      <c r="C20" s="83">
        <v>2.7217397287123347E-2</v>
      </c>
    </row>
    <row r="21" spans="3:3" x14ac:dyDescent="0.25">
      <c r="C21" s="83">
        <v>3.0016729833409649E-2</v>
      </c>
    </row>
    <row r="22" spans="3:3" x14ac:dyDescent="0.25">
      <c r="C22" s="83">
        <v>2.8990098792163944E-2</v>
      </c>
    </row>
    <row r="23" spans="3:3" x14ac:dyDescent="0.25">
      <c r="C23" s="83">
        <v>2.6226683845316186E-2</v>
      </c>
    </row>
    <row r="24" spans="3:3" x14ac:dyDescent="0.25">
      <c r="C24" s="83">
        <v>2.9850602530859589E-2</v>
      </c>
    </row>
    <row r="25" spans="3:3" x14ac:dyDescent="0.25">
      <c r="C25" s="83">
        <v>2.9736288954272834E-2</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V103"/>
  <sheetViews>
    <sheetView topLeftCell="A25" zoomScale="85" zoomScaleNormal="85" workbookViewId="0">
      <selection activeCell="V57" sqref="V57"/>
    </sheetView>
  </sheetViews>
  <sheetFormatPr defaultColWidth="11.42578125"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6" si="2">I5/I$5</f>
        <v>1</v>
      </c>
      <c r="L33" s="22">
        <f t="shared" si="2"/>
        <v>1</v>
      </c>
      <c r="M33" s="22">
        <f t="shared" si="2"/>
        <v>1</v>
      </c>
      <c r="N33" s="22">
        <f>L5/L$5*( ((1-N$44) * ($A$41-$A33)/($A$41-$A$33))+N$44)</f>
        <v>1</v>
      </c>
      <c r="O33" s="22">
        <v>1</v>
      </c>
      <c r="P33" s="22">
        <f t="shared" ref="P33:Q34" si="3">N5/N$5</f>
        <v>1</v>
      </c>
      <c r="Q33" s="22">
        <f t="shared" si="3"/>
        <v>1</v>
      </c>
      <c r="R33" s="22">
        <f t="shared" ref="R33:S34" si="4">Q5/Q$5</f>
        <v>1</v>
      </c>
      <c r="S33" s="23">
        <f t="shared" si="4"/>
        <v>1</v>
      </c>
      <c r="V33" s="22" t="e">
        <f t="shared" ref="V33:V41" si="5">T5/T$5</f>
        <v>#DIV/0!</v>
      </c>
    </row>
    <row r="34" spans="1:22" x14ac:dyDescent="0.25">
      <c r="A34" s="12">
        <v>2015</v>
      </c>
      <c r="B34" s="78">
        <v>1.085</v>
      </c>
      <c r="C34" s="79">
        <v>0.92</v>
      </c>
      <c r="D34" s="78">
        <v>0.95</v>
      </c>
      <c r="E34" s="78">
        <v>1.04</v>
      </c>
      <c r="F34" s="78">
        <f t="shared" ref="F34" si="6">E6/E$5*( ((1-F$44) * ($A$41-$A34)/($A$41-$A$33))+F$44)</f>
        <v>1.0913843629117339</v>
      </c>
      <c r="G34" s="78">
        <v>0.95</v>
      </c>
      <c r="H34" s="78">
        <v>1.06</v>
      </c>
      <c r="I34" s="78">
        <f t="shared" ref="I34:I35" si="7">E6/E$5*( ((1-I$44) * ($A$41-$A34)/($A$41-$A$33))+I$44)</f>
        <v>1.0846681514476617</v>
      </c>
      <c r="J34" s="78">
        <v>0.98</v>
      </c>
      <c r="K34" s="22">
        <f t="shared" si="2"/>
        <v>1.0438965154545166</v>
      </c>
      <c r="L34" s="22">
        <v>1.01</v>
      </c>
      <c r="M34" s="22">
        <v>0.96</v>
      </c>
      <c r="N34" s="22">
        <v>1.08</v>
      </c>
      <c r="O34" s="22">
        <v>1</v>
      </c>
      <c r="P34" s="22">
        <f t="shared" si="3"/>
        <v>1.2984472877515658</v>
      </c>
      <c r="Q34" s="22">
        <v>0.97</v>
      </c>
      <c r="R34" s="22">
        <v>0.85</v>
      </c>
      <c r="S34" s="23">
        <f t="shared" si="4"/>
        <v>1.1178840857968859</v>
      </c>
      <c r="V34" s="22" t="e">
        <f t="shared" si="5"/>
        <v>#DIV/0!</v>
      </c>
    </row>
    <row r="35" spans="1:22" x14ac:dyDescent="0.25">
      <c r="A35" s="12">
        <v>2020</v>
      </c>
      <c r="B35" s="78">
        <v>1.1200000000000001</v>
      </c>
      <c r="C35" s="78">
        <v>0.96</v>
      </c>
      <c r="D35" s="78">
        <v>1</v>
      </c>
      <c r="E35" s="78">
        <v>1.1599999999999999</v>
      </c>
      <c r="F35" s="78">
        <v>1.1200000000000001</v>
      </c>
      <c r="G35" s="78">
        <v>0.96</v>
      </c>
      <c r="H35" s="78">
        <v>1.1000000000000001</v>
      </c>
      <c r="I35" s="78">
        <f t="shared" si="7"/>
        <v>1.1628421518504157</v>
      </c>
      <c r="J35" s="78">
        <f t="shared" ref="J35:J36" si="8">G7/G$5*( ((1-J$44) * ($A$41-$A35)/($A$41-$A$33))+J$44)</f>
        <v>1.0746305863138605</v>
      </c>
      <c r="K35" s="22">
        <f t="shared" si="2"/>
        <v>1.0966906072110545</v>
      </c>
      <c r="L35" s="22">
        <v>1.0149999999999999</v>
      </c>
      <c r="M35" s="22">
        <v>0.85</v>
      </c>
      <c r="N35" s="22">
        <v>1.18</v>
      </c>
      <c r="O35" s="22">
        <v>1.3</v>
      </c>
      <c r="P35" s="22">
        <v>1.5</v>
      </c>
      <c r="Q35" s="22">
        <v>0.91</v>
      </c>
      <c r="R35" s="22">
        <v>0.85</v>
      </c>
      <c r="S35" s="23">
        <v>1.1200000000000001</v>
      </c>
      <c r="V35" s="22" t="e">
        <f t="shared" si="5"/>
        <v>#DIV/0!</v>
      </c>
    </row>
    <row r="36" spans="1:22" x14ac:dyDescent="0.25">
      <c r="A36" s="12">
        <v>2025</v>
      </c>
      <c r="B36" s="78">
        <v>1.17</v>
      </c>
      <c r="C36" s="78">
        <v>0.99</v>
      </c>
      <c r="D36" s="78">
        <v>1.02</v>
      </c>
      <c r="E36" s="78">
        <f t="shared" ref="E36" si="9">F8/F$5*( ((1-E$44) * ($A$41-$A36)/($A$41-$A$33))+E$44)</f>
        <v>1.2496284389352992</v>
      </c>
      <c r="F36" s="78">
        <v>1.1100000000000001</v>
      </c>
      <c r="G36" s="78">
        <v>1.06</v>
      </c>
      <c r="H36" s="78">
        <v>1.03</v>
      </c>
      <c r="I36" s="78">
        <v>1.2050000000000001</v>
      </c>
      <c r="J36" s="78">
        <f t="shared" si="8"/>
        <v>1.1383328848337233</v>
      </c>
      <c r="K36" s="22">
        <f t="shared" si="2"/>
        <v>1.1514799951246157</v>
      </c>
      <c r="L36" s="22">
        <v>1.03</v>
      </c>
      <c r="M36" s="22">
        <v>0.85</v>
      </c>
      <c r="N36" s="22">
        <v>1.23</v>
      </c>
      <c r="O36" s="22">
        <v>2.0499999999999998</v>
      </c>
      <c r="P36" s="22">
        <v>1.9</v>
      </c>
      <c r="Q36" s="22">
        <v>0.87</v>
      </c>
      <c r="R36" s="22">
        <v>0.91</v>
      </c>
      <c r="S36" s="23">
        <v>1.21</v>
      </c>
      <c r="V36" s="22" t="e">
        <f t="shared" si="5"/>
        <v>#DIV/0!</v>
      </c>
    </row>
    <row r="37" spans="1:22" x14ac:dyDescent="0.25">
      <c r="A37" s="12">
        <v>2030</v>
      </c>
      <c r="B37" s="78">
        <v>1.21</v>
      </c>
      <c r="C37" s="78">
        <v>1.05</v>
      </c>
      <c r="D37" s="78">
        <v>1.08</v>
      </c>
      <c r="E37" s="78">
        <v>1.3</v>
      </c>
      <c r="F37" s="78">
        <v>1.17</v>
      </c>
      <c r="G37" s="78">
        <v>1.1499999999999999</v>
      </c>
      <c r="H37" s="78">
        <v>1.07</v>
      </c>
      <c r="I37" s="78">
        <v>1.26</v>
      </c>
      <c r="J37" s="78">
        <v>1</v>
      </c>
      <c r="K37" s="22">
        <v>1.22</v>
      </c>
      <c r="L37" s="22">
        <v>1.05</v>
      </c>
      <c r="M37" s="22">
        <v>1.01</v>
      </c>
      <c r="N37" s="22">
        <v>1.42</v>
      </c>
      <c r="O37" s="22">
        <v>2.6</v>
      </c>
      <c r="P37" s="22">
        <v>2.1</v>
      </c>
      <c r="Q37" s="22">
        <v>0.95</v>
      </c>
      <c r="R37" s="22">
        <v>1</v>
      </c>
      <c r="S37" s="23">
        <v>1.34</v>
      </c>
      <c r="V37" s="22" t="e">
        <f t="shared" si="5"/>
        <v>#DIV/0!</v>
      </c>
    </row>
    <row r="38" spans="1:22" x14ac:dyDescent="0.25">
      <c r="A38" s="12">
        <v>2035</v>
      </c>
      <c r="B38" s="78">
        <v>1.28</v>
      </c>
      <c r="C38" s="78">
        <v>1.08</v>
      </c>
      <c r="D38" s="78">
        <v>1.1599999999999999</v>
      </c>
      <c r="E38" s="78">
        <v>1.32</v>
      </c>
      <c r="F38" s="78">
        <v>1.28</v>
      </c>
      <c r="G38" s="78">
        <v>1.2</v>
      </c>
      <c r="H38" s="78">
        <v>1.1499999999999999</v>
      </c>
      <c r="I38" s="78">
        <v>1.36</v>
      </c>
      <c r="J38" s="78">
        <v>0.98</v>
      </c>
      <c r="K38" s="22">
        <v>1.34</v>
      </c>
      <c r="L38" s="22">
        <v>1.1000000000000001</v>
      </c>
      <c r="M38" s="22">
        <v>1.24</v>
      </c>
      <c r="N38" s="22">
        <v>1.58</v>
      </c>
      <c r="O38" s="22">
        <v>3.33</v>
      </c>
      <c r="P38" s="22">
        <v>2.4</v>
      </c>
      <c r="Q38" s="22">
        <v>1.04</v>
      </c>
      <c r="R38" s="22">
        <v>1.1200000000000001</v>
      </c>
      <c r="S38" s="23">
        <v>1.58</v>
      </c>
      <c r="V38" s="22" t="e">
        <f t="shared" si="5"/>
        <v>#DIV/0!</v>
      </c>
    </row>
    <row r="39" spans="1:22" x14ac:dyDescent="0.25">
      <c r="A39" s="12">
        <v>2040</v>
      </c>
      <c r="B39" s="78">
        <v>1.3049999999999999</v>
      </c>
      <c r="C39" s="78">
        <v>1.1599999999999999</v>
      </c>
      <c r="D39" s="78">
        <v>1.3</v>
      </c>
      <c r="E39" s="78">
        <v>1.34</v>
      </c>
      <c r="F39" s="78">
        <v>1.4</v>
      </c>
      <c r="G39" s="78">
        <v>1.25</v>
      </c>
      <c r="H39" s="78">
        <v>1.24</v>
      </c>
      <c r="I39" s="78">
        <v>1.43</v>
      </c>
      <c r="J39" s="78">
        <v>1.1000000000000001</v>
      </c>
      <c r="K39" s="22">
        <v>1.48</v>
      </c>
      <c r="L39" s="22">
        <v>1.17</v>
      </c>
      <c r="M39" s="22">
        <v>1.5</v>
      </c>
      <c r="N39" s="22">
        <v>1.73</v>
      </c>
      <c r="O39" s="22">
        <v>4.42</v>
      </c>
      <c r="P39" s="22">
        <v>2.74</v>
      </c>
      <c r="Q39" s="22">
        <v>1.1200000000000001</v>
      </c>
      <c r="R39" s="22">
        <v>1.5</v>
      </c>
      <c r="S39" s="23">
        <v>1.82</v>
      </c>
      <c r="V39" s="22" t="e">
        <f t="shared" si="5"/>
        <v>#DIV/0!</v>
      </c>
    </row>
    <row r="40" spans="1:22" x14ac:dyDescent="0.25">
      <c r="A40" s="12">
        <v>2045</v>
      </c>
      <c r="B40" s="78">
        <v>1.32</v>
      </c>
      <c r="C40" s="78">
        <v>1.25</v>
      </c>
      <c r="D40" s="78">
        <v>1.4</v>
      </c>
      <c r="E40" s="78">
        <v>1.3680000000000001</v>
      </c>
      <c r="F40" s="78">
        <v>1.58</v>
      </c>
      <c r="G40" s="78">
        <v>1.28</v>
      </c>
      <c r="H40" s="78">
        <v>1.39</v>
      </c>
      <c r="I40" s="78">
        <v>1.56</v>
      </c>
      <c r="J40" s="78">
        <v>1.1100000000000001</v>
      </c>
      <c r="K40" s="22">
        <v>1.64</v>
      </c>
      <c r="L40" s="22">
        <v>1.22</v>
      </c>
      <c r="M40" s="22">
        <v>1.62</v>
      </c>
      <c r="N40" s="22">
        <v>1.83</v>
      </c>
      <c r="O40" s="22">
        <v>4.82</v>
      </c>
      <c r="P40" s="22">
        <v>2.76</v>
      </c>
      <c r="Q40" s="22">
        <v>1.2</v>
      </c>
      <c r="R40" s="22">
        <v>2.0499999999999998</v>
      </c>
      <c r="S40" s="23">
        <v>2.08</v>
      </c>
      <c r="V40" s="22" t="e">
        <f t="shared" si="5"/>
        <v>#DIV/0!</v>
      </c>
    </row>
    <row r="41" spans="1:22" ht="15.75" thickBot="1" x14ac:dyDescent="0.3">
      <c r="A41" s="15">
        <v>2050</v>
      </c>
      <c r="B41" s="80">
        <v>1.33</v>
      </c>
      <c r="C41" s="80">
        <v>1.37</v>
      </c>
      <c r="D41" s="80">
        <v>1.54</v>
      </c>
      <c r="E41" s="80">
        <v>1.3620000000000001</v>
      </c>
      <c r="F41" s="80">
        <v>1.7</v>
      </c>
      <c r="G41" s="80">
        <v>1.34</v>
      </c>
      <c r="H41" s="80">
        <v>1.53</v>
      </c>
      <c r="I41" s="80">
        <v>1.66</v>
      </c>
      <c r="J41" s="80">
        <v>1.1399999999999999</v>
      </c>
      <c r="K41" s="24">
        <v>1.83</v>
      </c>
      <c r="L41" s="24">
        <v>1.31</v>
      </c>
      <c r="M41" s="24">
        <v>1.77</v>
      </c>
      <c r="N41" s="24">
        <v>1.9</v>
      </c>
      <c r="O41" s="24">
        <v>5.57</v>
      </c>
      <c r="P41" s="24">
        <v>2.86</v>
      </c>
      <c r="Q41" s="24">
        <v>1.25</v>
      </c>
      <c r="R41" s="24">
        <v>2.8</v>
      </c>
      <c r="S41" s="25">
        <v>2.35</v>
      </c>
      <c r="V41" s="24" t="e">
        <f t="shared" si="5"/>
        <v>#DIV/0!</v>
      </c>
    </row>
    <row r="42" spans="1:22" x14ac:dyDescent="0.25">
      <c r="A42" s="26" t="s">
        <v>432</v>
      </c>
      <c r="B42" s="27">
        <f>(B41/B33)^(1/($A$41-$A$33))-1</f>
        <v>7.3390805768935863E-3</v>
      </c>
      <c r="C42" s="27">
        <f t="shared" ref="C42:S42" si="10">(C41/C33)^(1/($A$41-$A$33))-1</f>
        <v>8.1047372489941871E-3</v>
      </c>
      <c r="D42" s="27">
        <f t="shared" si="10"/>
        <v>1.1132858145127988E-2</v>
      </c>
      <c r="E42" s="27">
        <f>(E41/E33)^(1/($A$41-$A$33))-1</f>
        <v>7.9533640568247854E-3</v>
      </c>
      <c r="F42" s="27">
        <f t="shared" ref="F42:G42" si="11">E14/E$5</f>
        <v>1.355938848847755E-2</v>
      </c>
      <c r="G42" s="27">
        <f t="shared" si="11"/>
        <v>2.5647949124761798E-2</v>
      </c>
      <c r="H42" s="27">
        <f t="shared" si="10"/>
        <v>1.0963969481085467E-2</v>
      </c>
      <c r="I42" s="27">
        <f t="shared" si="10"/>
        <v>1.3080129312417865E-2</v>
      </c>
      <c r="J42" s="27">
        <f t="shared" si="10"/>
        <v>3.3653491506575595E-3</v>
      </c>
      <c r="K42" s="27">
        <f t="shared" si="10"/>
        <v>1.5615955559820982E-2</v>
      </c>
      <c r="L42" s="27">
        <f t="shared" si="10"/>
        <v>6.9477974788427765E-3</v>
      </c>
      <c r="M42" s="27">
        <f t="shared" si="10"/>
        <v>1.4748198269985746E-2</v>
      </c>
      <c r="N42" s="27">
        <f t="shared" si="10"/>
        <v>1.6593967434685108E-2</v>
      </c>
      <c r="O42" s="27">
        <f t="shared" si="10"/>
        <v>4.5019735217269652E-2</v>
      </c>
      <c r="P42" s="27">
        <f t="shared" si="10"/>
        <v>2.7310419942746966E-2</v>
      </c>
      <c r="Q42" s="27">
        <f t="shared" si="10"/>
        <v>5.7380293059767773E-3</v>
      </c>
      <c r="R42" s="27">
        <f t="shared" si="10"/>
        <v>2.6752078166598192E-2</v>
      </c>
      <c r="S42" s="27">
        <f t="shared" si="10"/>
        <v>2.214982959580869E-2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row>
    <row r="45" spans="1:22" x14ac:dyDescent="0.25">
      <c r="B45" s="4">
        <v>0.76</v>
      </c>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row>
    <row r="49" spans="1:1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row>
    <row r="50" spans="1:1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row>
    <row r="51" spans="1:1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row>
    <row r="52" spans="1:1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row>
    <row r="53" spans="1:1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row>
    <row r="54" spans="1:1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1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1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1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1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19" x14ac:dyDescent="0.25">
      <c r="B59" s="4"/>
      <c r="C59" s="4"/>
      <c r="D59" s="4"/>
      <c r="E59" s="4"/>
      <c r="F59" s="4"/>
      <c r="G59" s="4"/>
      <c r="H59" s="4"/>
      <c r="I59" s="4"/>
      <c r="J59" s="4"/>
      <c r="K59" s="4"/>
      <c r="L59" s="4"/>
      <c r="M59" s="4"/>
      <c r="N59" s="4"/>
      <c r="O59" s="4"/>
      <c r="P59" s="4"/>
      <c r="Q59" s="4"/>
      <c r="R59" s="4"/>
    </row>
    <row r="60" spans="1:1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19" x14ac:dyDescent="0.25">
      <c r="B61" s="4"/>
      <c r="C61" s="4"/>
      <c r="D61" s="4"/>
      <c r="E61" s="4"/>
      <c r="F61" s="4"/>
      <c r="G61" s="4"/>
      <c r="H61" s="4"/>
      <c r="I61" s="4"/>
      <c r="J61" s="4"/>
      <c r="K61" s="4"/>
      <c r="L61" s="4"/>
      <c r="M61" s="4"/>
      <c r="N61" s="4"/>
      <c r="O61" s="4"/>
      <c r="P61" s="4"/>
      <c r="Q61" s="4"/>
      <c r="R61" s="4"/>
    </row>
    <row r="62" spans="1:19" x14ac:dyDescent="0.25">
      <c r="B62" s="4"/>
      <c r="C62" s="4"/>
      <c r="D62" s="4"/>
      <c r="E62" s="4"/>
      <c r="F62" s="4"/>
      <c r="G62" s="4"/>
      <c r="H62" s="4"/>
      <c r="I62" s="4"/>
      <c r="J62" s="4"/>
      <c r="K62" s="4"/>
      <c r="L62" s="4"/>
      <c r="M62" s="4"/>
      <c r="N62" s="4"/>
      <c r="O62" s="4"/>
      <c r="P62" s="4"/>
      <c r="Q62" s="4"/>
      <c r="R62" s="4"/>
    </row>
    <row r="63" spans="1:19" x14ac:dyDescent="0.25">
      <c r="B63" s="4"/>
      <c r="C63" s="4"/>
      <c r="D63" s="4"/>
      <c r="E63" s="4"/>
      <c r="F63" s="4"/>
      <c r="G63" s="4"/>
      <c r="H63" s="4"/>
      <c r="I63" s="4"/>
      <c r="J63" s="4"/>
      <c r="K63" s="4"/>
      <c r="L63" s="4"/>
      <c r="M63" s="4"/>
      <c r="N63" s="4"/>
      <c r="O63" s="4"/>
      <c r="P63" s="4"/>
      <c r="Q63" s="4"/>
      <c r="R63" s="4"/>
    </row>
    <row r="64" spans="1:1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9" operator="notEqual">
      <formula>0</formula>
    </cfRule>
    <cfRule type="cellIs" dxfId="1" priority="10" operator="equal">
      <formula>0</formula>
    </cfRule>
  </conditionalFormatting>
  <conditionalFormatting sqref="B16:R16">
    <cfRule type="containsText" dxfId="0"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defaultColWidth="11.42578125"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defaultColWidth="11.42578125"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defaultColWidth="11.42578125"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defaultColWidth="11.42578125"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GDP</vt:lpstr>
      <vt:lpstr>EP</vt:lpstr>
      <vt:lpstr>TFP</vt:lpstr>
      <vt:lpstr>EP...pivot</vt:lpstr>
      <vt:lpstr>TFP...pivot</vt:lpstr>
      <vt:lpstr>EP_newage</vt:lpstr>
      <vt:lpstr>TFP_newage</vt:lpstr>
      <vt:lpstr>TFP_corona</vt:lpstr>
      <vt:lpstr>TFP_corona_original</vt:lpstr>
      <vt:lpstr>TFP_newage (2)</vt:lpstr>
      <vt:lpstr>Productivity_ob</vt:lpstr>
      <vt:lpstr>Productivity</vt:lpstr>
      <vt:lpstr>Factors</vt:lpstr>
      <vt:lpstr>Tabelle2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cp:lastModifiedBy>
  <dcterms:created xsi:type="dcterms:W3CDTF">2011-11-22T15:54:26Z</dcterms:created>
  <dcterms:modified xsi:type="dcterms:W3CDTF">2021-02-24T21:21:54Z</dcterms:modified>
</cp:coreProperties>
</file>