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dissertation\NEWAGE_diss\xcel_data\"/>
    </mc:Choice>
  </mc:AlternateContent>
  <bookViews>
    <workbookView xWindow="7500" yWindow="30" windowWidth="9630" windowHeight="11760" firstSheet="6" activeTab="7"/>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4" r:id="rId9"/>
    <sheet name="TFP_newage (2)" sheetId="23" r:id="rId10"/>
    <sheet name="Productivity_ob" sheetId="11" r:id="rId11"/>
    <sheet name="Productivity" sheetId="2" r:id="rId12"/>
    <sheet name="Factors" sheetId="3" r:id="rId13"/>
    <sheet name="Tabelle2" sheetId="21" r:id="rId14"/>
  </sheets>
  <definedNames>
    <definedName name="_xlnm._FilterDatabase" localSheetId="11" hidden="1">Productivity!$A$1:$BX$1</definedName>
    <definedName name="_xlnm._FilterDatabase" localSheetId="10"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R94" i="22" s="1"/>
  <c r="V93" i="22"/>
  <c r="K93" i="22" s="1"/>
  <c r="V100" i="22"/>
  <c r="K100" i="22" s="1"/>
  <c r="X98" i="22"/>
  <c r="M98" i="22" s="1"/>
  <c r="Z96" i="22"/>
  <c r="O96" i="22" s="1"/>
  <c r="AB94" i="22"/>
  <c r="Q94" i="22" s="1"/>
  <c r="AC100" i="22"/>
  <c r="R100" i="22" s="1"/>
  <c r="V99" i="22"/>
  <c r="K99" i="22" s="1"/>
  <c r="X97" i="22"/>
  <c r="M97" i="22" s="1"/>
  <c r="Z95" i="22"/>
  <c r="O95" i="22" s="1"/>
  <c r="AA94" i="22"/>
  <c r="P94" i="22" s="1"/>
  <c r="AB100" i="22"/>
  <c r="Q100" i="22" s="1"/>
  <c r="AC99" i="22"/>
  <c r="R99" i="22" s="1"/>
  <c r="AD98" i="22"/>
  <c r="S98" i="22" s="1"/>
  <c r="V98" i="22"/>
  <c r="K98" i="22" s="1"/>
  <c r="W97" i="22"/>
  <c r="L97" i="22" s="1"/>
  <c r="X96" i="22"/>
  <c r="M96" i="22" s="1"/>
  <c r="Y95" i="22"/>
  <c r="N95" i="22" s="1"/>
  <c r="Z94" i="22"/>
  <c r="O94" i="22" s="1"/>
  <c r="AA93" i="22"/>
  <c r="P93" i="22" s="1"/>
  <c r="AA100" i="22"/>
  <c r="P100" i="22" s="1"/>
  <c r="AB99" i="22"/>
  <c r="Q99" i="22" s="1"/>
  <c r="AC98" i="22"/>
  <c r="R98" i="22" s="1"/>
  <c r="AD97" i="22"/>
  <c r="S97" i="22" s="1"/>
  <c r="V97" i="22"/>
  <c r="K97" i="22" s="1"/>
  <c r="W96" i="22"/>
  <c r="L96" i="22" s="1"/>
  <c r="X95" i="22"/>
  <c r="M95" i="22" s="1"/>
  <c r="Y94" i="22"/>
  <c r="N94" i="22" s="1"/>
  <c r="Z93" i="22"/>
  <c r="O93" i="22" s="1"/>
  <c r="Z100" i="22"/>
  <c r="O100" i="22" s="1"/>
  <c r="AA99" i="22"/>
  <c r="P99" i="22" s="1"/>
  <c r="AB98" i="22"/>
  <c r="Q98" i="22" s="1"/>
  <c r="AC97" i="22"/>
  <c r="R97" i="22" s="1"/>
  <c r="AD96" i="22"/>
  <c r="S96" i="22" s="1"/>
  <c r="V96" i="22"/>
  <c r="K96" i="22" s="1"/>
  <c r="W95" i="22"/>
  <c r="L95" i="22" s="1"/>
  <c r="X94" i="22"/>
  <c r="M94" i="22" s="1"/>
  <c r="Y93" i="22"/>
  <c r="N93" i="22" s="1"/>
  <c r="Y100" i="22"/>
  <c r="N100" i="22" s="1"/>
  <c r="Z99" i="22"/>
  <c r="O99" i="22" s="1"/>
  <c r="AA98" i="22"/>
  <c r="P98" i="22" s="1"/>
  <c r="AB97" i="22"/>
  <c r="Q97" i="22" s="1"/>
  <c r="AC96" i="22"/>
  <c r="R96" i="22" s="1"/>
  <c r="AD95" i="22"/>
  <c r="S95" i="22" s="1"/>
  <c r="V95" i="22"/>
  <c r="K95" i="22" s="1"/>
  <c r="W94" i="22"/>
  <c r="L94" i="22" s="1"/>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S94" i="22" s="1"/>
  <c r="V94" i="22"/>
  <c r="K94" i="22" s="1"/>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<sst xmlns="http://schemas.openxmlformats.org/spreadsheetml/2006/main" count="29738" uniqueCount="453">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</sst>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7">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98">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0" borderId="0" xfId="2" applyNumberFormat="1" applyFont="1"/>
    <xf numFmtId="2" fontId="0" fillId="6" borderId="0" xfId="0" applyNumberFormat="1" applyFill="1" applyBorder="1"/>
    <xf numFmtId="2" fontId="0" fillId="6" borderId="7" xfId="0" applyNumberFormat="1" applyFill="1" applyBorder="1"/>
    <xf numFmtId="0" fontId="0" fillId="6" borderId="0" xfId="0" applyFill="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9">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287197280"/>
        <c:axId val="287196720"/>
      </c:lineChart>
      <c:catAx>
        <c:axId val="287197280"/>
        <c:scaling>
          <c:orientation val="minMax"/>
        </c:scaling>
        <c:delete val="0"/>
        <c:axPos val="b"/>
        <c:numFmt formatCode="General" sourceLinked="0"/>
        <c:majorTickMark val="out"/>
        <c:minorTickMark val="none"/>
        <c:tickLblPos val="nextTo"/>
        <c:crossAx val="287196720"/>
        <c:crosses val="autoZero"/>
        <c:auto val="1"/>
        <c:lblAlgn val="ctr"/>
        <c:lblOffset val="100"/>
        <c:noMultiLvlLbl val="0"/>
      </c:catAx>
      <c:valAx>
        <c:axId val="287196720"/>
        <c:scaling>
          <c:orientation val="minMax"/>
        </c:scaling>
        <c:delete val="0"/>
        <c:axPos val="l"/>
        <c:majorGridlines/>
        <c:numFmt formatCode="0.00%" sourceLinked="1"/>
        <c:majorTickMark val="out"/>
        <c:minorTickMark val="none"/>
        <c:tickLblPos val="nextTo"/>
        <c:crossAx val="287197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64309616"/>
        <c:axId val="364310176"/>
      </c:lineChart>
      <c:catAx>
        <c:axId val="364309616"/>
        <c:scaling>
          <c:orientation val="minMax"/>
        </c:scaling>
        <c:delete val="0"/>
        <c:axPos val="b"/>
        <c:numFmt formatCode="General" sourceLinked="0"/>
        <c:majorTickMark val="out"/>
        <c:minorTickMark val="none"/>
        <c:tickLblPos val="nextTo"/>
        <c:crossAx val="364310176"/>
        <c:crosses val="autoZero"/>
        <c:auto val="1"/>
        <c:lblAlgn val="ctr"/>
        <c:lblOffset val="100"/>
        <c:noMultiLvlLbl val="0"/>
      </c:catAx>
      <c:valAx>
        <c:axId val="364310176"/>
        <c:scaling>
          <c:orientation val="minMax"/>
          <c:max val="5.7"/>
          <c:min val="0.5"/>
        </c:scaling>
        <c:delete val="0"/>
        <c:axPos val="l"/>
        <c:majorGridlines/>
        <c:numFmt formatCode="0.00%" sourceLinked="1"/>
        <c:majorTickMark val="out"/>
        <c:minorTickMark val="none"/>
        <c:tickLblPos val="nextTo"/>
        <c:crossAx val="364309616"/>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70564768"/>
        <c:axId val="370565328"/>
      </c:lineChart>
      <c:catAx>
        <c:axId val="370564768"/>
        <c:scaling>
          <c:orientation val="minMax"/>
        </c:scaling>
        <c:delete val="0"/>
        <c:axPos val="b"/>
        <c:numFmt formatCode="General" sourceLinked="1"/>
        <c:majorTickMark val="out"/>
        <c:minorTickMark val="none"/>
        <c:tickLblPos val="nextTo"/>
        <c:crossAx val="370565328"/>
        <c:crosses val="autoZero"/>
        <c:auto val="1"/>
        <c:lblAlgn val="ctr"/>
        <c:lblOffset val="100"/>
        <c:noMultiLvlLbl val="0"/>
      </c:catAx>
      <c:valAx>
        <c:axId val="370565328"/>
        <c:scaling>
          <c:orientation val="minMax"/>
        </c:scaling>
        <c:delete val="0"/>
        <c:axPos val="l"/>
        <c:majorGridlines/>
        <c:numFmt formatCode="General" sourceLinked="1"/>
        <c:majorTickMark val="out"/>
        <c:minorTickMark val="none"/>
        <c:tickLblPos val="nextTo"/>
        <c:crossAx val="370564768"/>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72310016"/>
        <c:axId val="372310576"/>
      </c:lineChart>
      <c:catAx>
        <c:axId val="372310016"/>
        <c:scaling>
          <c:orientation val="minMax"/>
        </c:scaling>
        <c:delete val="0"/>
        <c:axPos val="b"/>
        <c:numFmt formatCode="General" sourceLinked="1"/>
        <c:majorTickMark val="out"/>
        <c:minorTickMark val="none"/>
        <c:tickLblPos val="nextTo"/>
        <c:crossAx val="372310576"/>
        <c:crosses val="autoZero"/>
        <c:auto val="1"/>
        <c:lblAlgn val="ctr"/>
        <c:lblOffset val="100"/>
        <c:noMultiLvlLbl val="0"/>
      </c:catAx>
      <c:valAx>
        <c:axId val="372310576"/>
        <c:scaling>
          <c:orientation val="minMax"/>
          <c:max val="2.6"/>
          <c:min val="0.5"/>
        </c:scaling>
        <c:delete val="0"/>
        <c:axPos val="l"/>
        <c:majorGridlines/>
        <c:numFmt formatCode="General" sourceLinked="1"/>
        <c:majorTickMark val="out"/>
        <c:minorTickMark val="none"/>
        <c:tickLblPos val="nextTo"/>
        <c:crossAx val="37231001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72322336"/>
        <c:axId val="372532448"/>
      </c:lineChart>
      <c:catAx>
        <c:axId val="372322336"/>
        <c:scaling>
          <c:orientation val="minMax"/>
        </c:scaling>
        <c:delete val="0"/>
        <c:axPos val="b"/>
        <c:numFmt formatCode="General" sourceLinked="1"/>
        <c:majorTickMark val="out"/>
        <c:minorTickMark val="none"/>
        <c:tickLblPos val="nextTo"/>
        <c:crossAx val="372532448"/>
        <c:crosses val="autoZero"/>
        <c:auto val="1"/>
        <c:lblAlgn val="ctr"/>
        <c:lblOffset val="100"/>
        <c:noMultiLvlLbl val="0"/>
      </c:catAx>
      <c:valAx>
        <c:axId val="372532448"/>
        <c:scaling>
          <c:orientation val="minMax"/>
          <c:max val="1.8"/>
          <c:min val="0.75000000000000011"/>
        </c:scaling>
        <c:delete val="0"/>
        <c:axPos val="l"/>
        <c:majorGridlines/>
        <c:numFmt formatCode="General" sourceLinked="1"/>
        <c:majorTickMark val="out"/>
        <c:minorTickMark val="none"/>
        <c:tickLblPos val="nextTo"/>
        <c:crossAx val="372322336"/>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72544208"/>
        <c:axId val="372544768"/>
      </c:lineChart>
      <c:catAx>
        <c:axId val="372544208"/>
        <c:scaling>
          <c:orientation val="minMax"/>
        </c:scaling>
        <c:delete val="0"/>
        <c:axPos val="b"/>
        <c:numFmt formatCode="General" sourceLinked="1"/>
        <c:majorTickMark val="out"/>
        <c:minorTickMark val="none"/>
        <c:tickLblPos val="nextTo"/>
        <c:crossAx val="372544768"/>
        <c:crosses val="autoZero"/>
        <c:auto val="1"/>
        <c:lblAlgn val="ctr"/>
        <c:lblOffset val="100"/>
        <c:noMultiLvlLbl val="0"/>
      </c:catAx>
      <c:valAx>
        <c:axId val="372544768"/>
        <c:scaling>
          <c:orientation val="minMax"/>
        </c:scaling>
        <c:delete val="0"/>
        <c:axPos val="l"/>
        <c:majorGridlines/>
        <c:numFmt formatCode="General" sourceLinked="1"/>
        <c:majorTickMark val="out"/>
        <c:minorTickMark val="none"/>
        <c:tickLblPos val="nextTo"/>
        <c:crossAx val="37254420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73485680"/>
        <c:axId val="373486240"/>
      </c:lineChart>
      <c:catAx>
        <c:axId val="373485680"/>
        <c:scaling>
          <c:orientation val="minMax"/>
        </c:scaling>
        <c:delete val="0"/>
        <c:axPos val="b"/>
        <c:numFmt formatCode="General" sourceLinked="1"/>
        <c:majorTickMark val="out"/>
        <c:minorTickMark val="none"/>
        <c:tickLblPos val="nextTo"/>
        <c:crossAx val="373486240"/>
        <c:crosses val="autoZero"/>
        <c:auto val="1"/>
        <c:lblAlgn val="ctr"/>
        <c:lblOffset val="100"/>
        <c:noMultiLvlLbl val="0"/>
      </c:catAx>
      <c:valAx>
        <c:axId val="373486240"/>
        <c:scaling>
          <c:orientation val="minMax"/>
          <c:max val="5.7"/>
          <c:min val="0.5"/>
        </c:scaling>
        <c:delete val="0"/>
        <c:axPos val="l"/>
        <c:majorGridlines/>
        <c:numFmt formatCode="General" sourceLinked="1"/>
        <c:majorTickMark val="out"/>
        <c:minorTickMark val="none"/>
        <c:tickLblPos val="nextTo"/>
        <c:crossAx val="37348568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370126144"/>
        <c:axId val="370126704"/>
      </c:lineChart>
      <c:catAx>
        <c:axId val="370126144"/>
        <c:scaling>
          <c:orientation val="minMax"/>
        </c:scaling>
        <c:delete val="0"/>
        <c:axPos val="b"/>
        <c:numFmt formatCode="General" sourceLinked="1"/>
        <c:majorTickMark val="out"/>
        <c:minorTickMark val="none"/>
        <c:tickLblPos val="nextTo"/>
        <c:crossAx val="370126704"/>
        <c:crosses val="autoZero"/>
        <c:auto val="1"/>
        <c:lblAlgn val="ctr"/>
        <c:lblOffset val="100"/>
        <c:noMultiLvlLbl val="0"/>
      </c:catAx>
      <c:valAx>
        <c:axId val="370126704"/>
        <c:scaling>
          <c:orientation val="minMax"/>
          <c:max val="5.7"/>
          <c:min val="0.5"/>
        </c:scaling>
        <c:delete val="0"/>
        <c:axPos val="l"/>
        <c:majorGridlines/>
        <c:numFmt formatCode="General" sourceLinked="1"/>
        <c:majorTickMark val="out"/>
        <c:minorTickMark val="none"/>
        <c:tickLblPos val="nextTo"/>
        <c:crossAx val="370126144"/>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ColWidth="11.42578125" defaultRowHeight="15" x14ac:dyDescent="0.25"/>
  <cols>
    <col min="3" max="3" width="10.28515625" customWidth="1"/>
    <col min="5" max="5" width="4.28515625" customWidth="1"/>
    <col min="11" max="11" width="11.85546875" customWidth="1"/>
  </cols>
  <sheetData>
    <row r="2" spans="5:11" ht="81" customHeight="1" x14ac:dyDescent="0.9">
      <c r="E2" s="96" t="s">
        <v>0</v>
      </c>
      <c r="F2" s="96"/>
      <c r="G2" s="96"/>
      <c r="H2" s="96"/>
      <c r="I2" s="96"/>
      <c r="J2" s="96"/>
      <c r="K2" s="96"/>
    </row>
    <row r="3" spans="5:11" ht="23.25" x14ac:dyDescent="0.35">
      <c r="E3" s="97" t="s">
        <v>2</v>
      </c>
      <c r="F3" s="97"/>
      <c r="G3" s="97"/>
      <c r="H3" s="97"/>
      <c r="I3" s="97"/>
      <c r="J3" s="97"/>
      <c r="K3" s="97"/>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baseColWidth="10"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baseColWidth="10"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opLeftCell="A78" zoomScale="85" zoomScaleNormal="85" workbookViewId="0">
      <selection activeCell="Y111" sqref="Y111"/>
    </sheetView>
  </sheetViews>
  <sheetFormatPr baseColWidth="10"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AA80">
        <v>1.3260038805635022E-2</v>
      </c>
      <c r="AC80">
        <v>1.7089477769544236E-2</v>
      </c>
      <c r="AD80">
        <v>-1.1700370446869129E-3</v>
      </c>
      <c r="AE80">
        <v>-1.7749720407218682E-2</v>
      </c>
      <c r="AF80">
        <v>-1.6007636430069423E-2</v>
      </c>
      <c r="AG80">
        <v>-1.3956702974382975E-2</v>
      </c>
      <c r="AH80">
        <v>-1.8201132578923928E-2</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AA81">
        <v>-1.7138667401092846E-2</v>
      </c>
      <c r="AC81">
        <v>-1.7506827902643827E-2</v>
      </c>
      <c r="AD81">
        <v>-1.4686243662358224E-2</v>
      </c>
      <c r="AE81">
        <v>-1.5679531787704475E-2</v>
      </c>
      <c r="AF81">
        <v>-1.7101440503760314E-2</v>
      </c>
      <c r="AG81">
        <v>-1.6271826101893531E-2</v>
      </c>
      <c r="AH81">
        <v>-1.6556535372014135E-2</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AA82">
        <v>-2.4889906874979071E-3</v>
      </c>
      <c r="AC82">
        <v>1.1819160538921037E-2</v>
      </c>
      <c r="AD82">
        <v>1.6046881022306093E-2</v>
      </c>
      <c r="AE82">
        <v>1.4693011505376219E-2</v>
      </c>
      <c r="AF82">
        <v>2.2159553465494693E-2</v>
      </c>
      <c r="AG82">
        <v>1.5782330462004435E-2</v>
      </c>
      <c r="AH82">
        <v>1.4122219530220061E-2</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AA83">
        <v>-1.8266066220443074E-2</v>
      </c>
      <c r="AC83">
        <v>-4.2697512622214995E-2</v>
      </c>
      <c r="AD83">
        <v>-6.0823579658217802E-2</v>
      </c>
      <c r="AE83">
        <v>-6.8820186229890515E-2</v>
      </c>
      <c r="AF83">
        <v>-5.3633789421303764E-2</v>
      </c>
      <c r="AG83">
        <v>-4.3331603756005026E-2</v>
      </c>
      <c r="AH83">
        <v>-2.8662263831729595E-2</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AA84">
        <v>1.7095155761610453E-2</v>
      </c>
      <c r="AC84">
        <v>1.7879578376175119E-2</v>
      </c>
      <c r="AD84">
        <v>1.7026163440185857E-2</v>
      </c>
      <c r="AE84">
        <v>2.0321722855417144E-2</v>
      </c>
      <c r="AF84">
        <v>1.8366627294420589E-2</v>
      </c>
      <c r="AG84">
        <v>1.6451879227539504E-2</v>
      </c>
      <c r="AH84">
        <v>1.3736949227798077E-2</v>
      </c>
    </row>
    <row r="85" spans="1:34" x14ac:dyDescent="0.25">
      <c r="A85" s="59"/>
      <c r="B85" s="53"/>
      <c r="C85" s="53"/>
      <c r="D85" s="61">
        <f>B70-D84</f>
        <v>-7.3100070650881088E-3</v>
      </c>
      <c r="E85" s="53"/>
      <c r="F85" s="53"/>
      <c r="G85" s="53"/>
      <c r="H85" s="53"/>
      <c r="I85" s="53"/>
      <c r="J85" s="53"/>
      <c r="K85" s="53"/>
      <c r="L85" s="53"/>
      <c r="M85" s="53"/>
      <c r="N85" s="53"/>
      <c r="O85" s="62"/>
      <c r="AA85">
        <v>1.8323296210717759E-2</v>
      </c>
      <c r="AC85">
        <v>1.8440389254204045E-2</v>
      </c>
      <c r="AD85">
        <v>1.9483863254588615E-2</v>
      </c>
      <c r="AE85">
        <v>1.5829348061158488E-2</v>
      </c>
      <c r="AF85">
        <v>1.6165956144553618E-2</v>
      </c>
      <c r="AG85">
        <v>1.5189825905545688E-2</v>
      </c>
      <c r="AH85">
        <v>1.3585880695306205E-2</v>
      </c>
    </row>
    <row r="86" spans="1:34" x14ac:dyDescent="0.25">
      <c r="AA86">
        <v>-1.7981221271175952E-2</v>
      </c>
      <c r="AC86">
        <v>-2.7003862280531327E-2</v>
      </c>
      <c r="AD86">
        <v>-2.8971754279446687E-2</v>
      </c>
      <c r="AE86">
        <v>-3.4262242106380077E-2</v>
      </c>
      <c r="AF86">
        <v>-1.6760772364489574E-2</v>
      </c>
      <c r="AG86">
        <v>-2.6759222546057729E-2</v>
      </c>
      <c r="AH86">
        <v>-5.4939084053790988E-3</v>
      </c>
    </row>
    <row r="87" spans="1:34" x14ac:dyDescent="0.25">
      <c r="AA87">
        <v>1.9631589632543613E-2</v>
      </c>
      <c r="AC87">
        <v>1.7814700124555157E-2</v>
      </c>
      <c r="AD87">
        <v>-1.3481579888781455E-2</v>
      </c>
      <c r="AE87">
        <v>2.0152304726102913E-2</v>
      </c>
      <c r="AF87">
        <v>9.3361867621502646E-3</v>
      </c>
      <c r="AG87">
        <v>1.8036274221596638E-2</v>
      </c>
      <c r="AH87">
        <v>1.5800796065244992E-2</v>
      </c>
    </row>
    <row r="88" spans="1:34" x14ac:dyDescent="0.25">
      <c r="AA88">
        <v>-1.8272956133050834E-2</v>
      </c>
      <c r="AC88">
        <v>-1.3113771609212631E-2</v>
      </c>
      <c r="AD88">
        <v>-1.1328245596392762E-2</v>
      </c>
      <c r="AE88">
        <v>-4.2840263778150907E-3</v>
      </c>
      <c r="AF88">
        <v>-1.0164913985163507E-2</v>
      </c>
      <c r="AG88">
        <v>-5.1654704911877937E-3</v>
      </c>
      <c r="AH88">
        <v>-4.2554676133897068E-3</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IF(ABS(V93)&lt;0.02,V105,V105*(1-(V93/$T$105)))</f>
        <v>0.91073979045678699</v>
      </c>
      <c r="L93" s="28">
        <f t="shared" ref="L93:S100" si="59">IF(ABS(W93)&lt;0.02,W105,W105*(1-(W93/$T$105)))</f>
        <v>0.86694219810304674</v>
      </c>
      <c r="M93" s="28">
        <f t="shared" si="59"/>
        <v>1.0701268399038664</v>
      </c>
      <c r="N93" s="28">
        <f t="shared" si="59"/>
        <v>0.73039970613488991</v>
      </c>
      <c r="O93" s="22">
        <f t="shared" si="59"/>
        <v>0.89018121522084481</v>
      </c>
      <c r="P93" s="22">
        <f t="shared" si="59"/>
        <v>0.73070673706246236</v>
      </c>
      <c r="Q93" s="22">
        <f t="shared" si="59"/>
        <v>0.81994964971542328</v>
      </c>
      <c r="R93" s="22">
        <f t="shared" si="59"/>
        <v>0.9282950704918812</v>
      </c>
      <c r="S93" s="23">
        <f t="shared" si="59"/>
        <v>0.81985837530828398</v>
      </c>
      <c r="U93" s="89">
        <v>2015</v>
      </c>
      <c r="V93" s="83">
        <f t="array" ref="V93:AD100">TRANSPOSE(AA80:AH88)</f>
        <v>1.3260038805635022E-2</v>
      </c>
      <c r="W93" s="83">
        <v>-1.7138667401092846E-2</v>
      </c>
      <c r="X93" s="83">
        <v>-2.4889906874979071E-3</v>
      </c>
      <c r="Y93" s="83">
        <v>-1.8266066220443074E-2</v>
      </c>
      <c r="Z93" s="83">
        <v>1.7095155761610453E-2</v>
      </c>
      <c r="AA93" s="83">
        <v>1.8323296210717759E-2</v>
      </c>
      <c r="AB93" s="83">
        <v>-1.7981221271175952E-2</v>
      </c>
      <c r="AC93" s="83">
        <v>1.9631589632543613E-2</v>
      </c>
      <c r="AD93" s="83">
        <v>-1.8272956133050834E-2</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 t="shared" ref="K94:K100" si="63">IF(ABS(V94)&lt;0.02,V106,V106*(1-(V94/$T$105)))</f>
        <v>0.82817677157646552</v>
      </c>
      <c r="L94" s="28">
        <f t="shared" si="59"/>
        <v>0.73678390721032616</v>
      </c>
      <c r="M94" s="28">
        <f t="shared" si="59"/>
        <v>0.93056852967849779</v>
      </c>
      <c r="N94" s="28">
        <f t="shared" si="59"/>
        <v>0.56698493938437311</v>
      </c>
      <c r="O94" s="28">
        <f t="shared" si="59"/>
        <v>0.76555583524412019</v>
      </c>
      <c r="P94" s="28">
        <f t="shared" si="59"/>
        <v>0.61598171708042571</v>
      </c>
      <c r="Q94" s="28">
        <f t="shared" si="59"/>
        <v>0.70642920162255629</v>
      </c>
      <c r="R94" s="28">
        <f t="shared" si="59"/>
        <v>0.86945242116313515</v>
      </c>
      <c r="S94" s="28">
        <f t="shared" si="59"/>
        <v>0.72141165377607941</v>
      </c>
      <c r="U94" s="89">
        <v>2020</v>
      </c>
      <c r="V94" s="83">
        <v>0</v>
      </c>
      <c r="W94" s="83">
        <v>0</v>
      </c>
      <c r="X94" s="83">
        <v>0</v>
      </c>
      <c r="Y94" s="83">
        <v>0</v>
      </c>
      <c r="Z94" s="83">
        <v>0</v>
      </c>
      <c r="AA94" s="83">
        <v>0</v>
      </c>
      <c r="AB94" s="83">
        <v>0</v>
      </c>
      <c r="AC94" s="83">
        <v>0</v>
      </c>
      <c r="AD94" s="83">
        <v>0</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 t="shared" si="63"/>
        <v>0.71426608191299479</v>
      </c>
      <c r="L95" s="28">
        <f t="shared" si="59"/>
        <v>0.6482392969568227</v>
      </c>
      <c r="M95" s="28">
        <f t="shared" si="59"/>
        <v>0.79101021945312933</v>
      </c>
      <c r="N95" s="28">
        <f t="shared" si="59"/>
        <v>0.65279914510807446</v>
      </c>
      <c r="O95" s="22">
        <f t="shared" si="59"/>
        <v>0.61182826874716201</v>
      </c>
      <c r="P95" s="22">
        <f t="shared" si="59"/>
        <v>0.41043523244664654</v>
      </c>
      <c r="Q95" s="22">
        <f t="shared" si="59"/>
        <v>0.66665189538575298</v>
      </c>
      <c r="R95" s="22">
        <f t="shared" si="59"/>
        <v>0.74809493902369639</v>
      </c>
      <c r="S95" s="23">
        <f t="shared" si="59"/>
        <v>0.63029690037384301</v>
      </c>
      <c r="U95" s="89">
        <v>2025</v>
      </c>
      <c r="V95" s="83">
        <v>1.7089477769544236E-2</v>
      </c>
      <c r="W95" s="83">
        <v>-1.7506827902643827E-2</v>
      </c>
      <c r="X95" s="83">
        <v>1.1819160538921037E-2</v>
      </c>
      <c r="Y95" s="83">
        <v>-4.2697512622214995E-2</v>
      </c>
      <c r="Z95" s="83">
        <v>1.7879578376175119E-2</v>
      </c>
      <c r="AA95" s="83">
        <v>1.8440389254204045E-2</v>
      </c>
      <c r="AB95" s="83">
        <v>-2.7003862280531327E-2</v>
      </c>
      <c r="AC95" s="83">
        <v>1.7814700124555157E-2</v>
      </c>
      <c r="AD95" s="83">
        <v>-1.3113771609212631E-2</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si="63"/>
        <v>0.59197137203328398</v>
      </c>
      <c r="L96" s="28">
        <f t="shared" si="59"/>
        <v>0.56687244267361714</v>
      </c>
      <c r="M96" s="28">
        <f t="shared" si="59"/>
        <v>0.7303559747190419</v>
      </c>
      <c r="N96" s="28">
        <f>IF(ABS(Y96)&lt;0.02,Y108,Y108*(1-(Y96/$T$105)))</f>
        <v>0.58155648013506134</v>
      </c>
      <c r="O96" s="22">
        <f t="shared" si="59"/>
        <v>0.50365692912183002</v>
      </c>
      <c r="P96" s="22">
        <f t="shared" si="59"/>
        <v>0.32440384005858802</v>
      </c>
      <c r="Q96" s="22">
        <f t="shared" si="59"/>
        <v>0.52317580894929672</v>
      </c>
      <c r="R96" s="22">
        <f t="shared" si="59"/>
        <v>0.65547133649762923</v>
      </c>
      <c r="S96" s="23">
        <f t="shared" si="59"/>
        <v>0.53830164961151628</v>
      </c>
      <c r="U96" s="89">
        <v>2030</v>
      </c>
      <c r="V96" s="83">
        <v>-1.1700370446869129E-3</v>
      </c>
      <c r="W96" s="83">
        <v>-1.4686243662358224E-2</v>
      </c>
      <c r="X96" s="83">
        <v>1.6046881022306093E-2</v>
      </c>
      <c r="Y96" s="83">
        <v>-6.0823579658217802E-2</v>
      </c>
      <c r="Z96" s="83">
        <v>1.7026163440185857E-2</v>
      </c>
      <c r="AA96" s="83">
        <v>1.9483863254588615E-2</v>
      </c>
      <c r="AB96" s="83">
        <v>-2.8971754279446687E-2</v>
      </c>
      <c r="AC96" s="83">
        <v>-1.3481579888781455E-2</v>
      </c>
      <c r="AD96" s="83">
        <v>-1.1328245596392762E-2</v>
      </c>
    </row>
    <row r="97" spans="1:30" ht="15.75" thickBot="1" x14ac:dyDescent="0.3">
      <c r="A97" s="12">
        <v>2035</v>
      </c>
      <c r="B97" s="50">
        <f t="shared" ref="B97:B98" si="6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3"/>
        <v>0.50533303634169613</v>
      </c>
      <c r="L97" s="28">
        <f t="shared" si="59"/>
        <v>0.49388341034070055</v>
      </c>
      <c r="M97" s="28">
        <f t="shared" si="59"/>
        <v>0.65739206324323973</v>
      </c>
      <c r="N97" s="28">
        <f t="shared" si="59"/>
        <v>0.50124063041754885</v>
      </c>
      <c r="O97" s="22">
        <f t="shared" si="59"/>
        <v>0.44016327257652205</v>
      </c>
      <c r="P97" s="22">
        <f t="shared" si="59"/>
        <v>0.27284637842885862</v>
      </c>
      <c r="Q97" s="22">
        <f t="shared" si="59"/>
        <v>0.42549162181746664</v>
      </c>
      <c r="R97" s="22">
        <f t="shared" si="59"/>
        <v>0.61770131671067408</v>
      </c>
      <c r="S97" s="23">
        <f t="shared" si="59"/>
        <v>0.4636834077182983</v>
      </c>
      <c r="U97" s="89">
        <v>2035</v>
      </c>
      <c r="V97" s="83">
        <v>-1.7749720407218682E-2</v>
      </c>
      <c r="W97" s="83">
        <v>-1.5679531787704475E-2</v>
      </c>
      <c r="X97" s="83">
        <v>1.4693011505376219E-2</v>
      </c>
      <c r="Y97" s="83">
        <v>-6.8820186229890515E-2</v>
      </c>
      <c r="Z97" s="83">
        <v>2.0321722855417144E-2</v>
      </c>
      <c r="AA97" s="83">
        <v>1.5829348061158488E-2</v>
      </c>
      <c r="AB97" s="83">
        <v>-3.4262242106380077E-2</v>
      </c>
      <c r="AC97" s="83">
        <v>2.0152304726102913E-2</v>
      </c>
      <c r="AD97" s="83">
        <v>-4.2840263778150907E-3</v>
      </c>
    </row>
    <row r="98" spans="1:30" ht="15.75" thickBot="1" x14ac:dyDescent="0.3">
      <c r="A98" s="12">
        <v>2040</v>
      </c>
      <c r="B98" s="50">
        <f t="shared" si="6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3"/>
        <v>0.4460221063412837</v>
      </c>
      <c r="L98" s="28">
        <f t="shared" si="59"/>
        <v>0.43955638345481823</v>
      </c>
      <c r="M98" s="28">
        <f t="shared" si="59"/>
        <v>0.59299001267145912</v>
      </c>
      <c r="N98" s="28">
        <f t="shared" si="59"/>
        <v>0.43768750981705351</v>
      </c>
      <c r="O98" s="22">
        <f>IF(ABS(Z98)&lt;0.02,Z110,Z110*(1-(Z98/$T$105)))</f>
        <v>0.37469226859200133</v>
      </c>
      <c r="P98" s="22">
        <f t="shared" si="59"/>
        <v>0.22876727265609587</v>
      </c>
      <c r="Q98" s="22">
        <f t="shared" si="59"/>
        <v>0.34722855829580207</v>
      </c>
      <c r="R98" s="22">
        <f t="shared" si="59"/>
        <v>0.50343249293841996</v>
      </c>
      <c r="S98" s="23">
        <f t="shared" si="59"/>
        <v>0.40157782427580113</v>
      </c>
      <c r="U98" s="89">
        <v>2040</v>
      </c>
      <c r="V98" s="83">
        <v>-1.6007636430069423E-2</v>
      </c>
      <c r="W98" s="83">
        <v>-1.7101440503760314E-2</v>
      </c>
      <c r="X98" s="83">
        <v>2.2159553465494693E-2</v>
      </c>
      <c r="Y98" s="83">
        <v>-5.3633789421303764E-2</v>
      </c>
      <c r="Z98" s="83">
        <v>1.8366627294420589E-2</v>
      </c>
      <c r="AA98" s="83">
        <v>1.6165956144553618E-2</v>
      </c>
      <c r="AB98" s="83">
        <v>-1.6760772364489574E-2</v>
      </c>
      <c r="AC98" s="83">
        <v>9.3361867621502646E-3</v>
      </c>
      <c r="AD98" s="83">
        <v>-1.0164913985163507E-2</v>
      </c>
    </row>
    <row r="99" spans="1:30" ht="15.75" thickBot="1" x14ac:dyDescent="0.3">
      <c r="A99" s="12">
        <v>2045</v>
      </c>
      <c r="B99" s="50">
        <f t="shared" ref="B99" si="6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3"/>
        <v>0.40148095445634863</v>
      </c>
      <c r="L99" s="28">
        <f t="shared" si="59"/>
        <v>0.39548283971009107</v>
      </c>
      <c r="M99" s="28">
        <f t="shared" si="59"/>
        <v>0.52659615237208035</v>
      </c>
      <c r="N99" s="28">
        <f t="shared" si="59"/>
        <v>0.39475203238931267</v>
      </c>
      <c r="O99" s="22">
        <f t="shared" si="59"/>
        <v>0.30858043234055998</v>
      </c>
      <c r="P99" s="22">
        <f t="shared" si="59"/>
        <v>0.19069479346493443</v>
      </c>
      <c r="Q99" s="22">
        <f t="shared" si="59"/>
        <v>0.28923100379640998</v>
      </c>
      <c r="R99" s="22">
        <f>IF(ABS(AC99)&lt;0.02,AC111,AC111*(1-(AC99/$T$105)))</f>
        <v>0.44558978465577026</v>
      </c>
      <c r="S99" s="23">
        <f t="shared" si="59"/>
        <v>0.35276409086373173</v>
      </c>
      <c r="U99" s="89">
        <v>2045</v>
      </c>
      <c r="V99" s="83">
        <v>-1.3956702974382975E-2</v>
      </c>
      <c r="W99" s="83">
        <v>-1.6271826101893531E-2</v>
      </c>
      <c r="X99" s="83">
        <v>1.5782330462004435E-2</v>
      </c>
      <c r="Y99" s="83">
        <v>-4.3331603756005026E-2</v>
      </c>
      <c r="Z99" s="83">
        <v>1.6451879227539504E-2</v>
      </c>
      <c r="AA99" s="83">
        <v>1.5189825905545688E-2</v>
      </c>
      <c r="AB99" s="83">
        <v>-2.6759222546057729E-2</v>
      </c>
      <c r="AC99" s="83">
        <v>1.8036274221596638E-2</v>
      </c>
      <c r="AD99" s="83">
        <v>-5.1654704911877937E-3</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3"/>
        <v>0.35707493138432089</v>
      </c>
      <c r="L100" s="28">
        <f t="shared" si="59"/>
        <v>0.35353283014107445</v>
      </c>
      <c r="M100" s="28">
        <f t="shared" si="59"/>
        <v>0.45280132963938219</v>
      </c>
      <c r="N100" s="28">
        <f t="shared" si="59"/>
        <v>0.34967717650869079</v>
      </c>
      <c r="O100" s="22">
        <f t="shared" si="59"/>
        <v>0.24362669819901503</v>
      </c>
      <c r="P100" s="22">
        <f t="shared" si="59"/>
        <v>0.15561465092579832</v>
      </c>
      <c r="Q100" s="22">
        <f t="shared" si="59"/>
        <v>0.24062336992172675</v>
      </c>
      <c r="R100" s="22">
        <f t="shared" si="59"/>
        <v>0.39150284085898784</v>
      </c>
      <c r="S100" s="23">
        <f t="shared" si="59"/>
        <v>0.30635193507893899</v>
      </c>
      <c r="U100" s="91">
        <v>2050</v>
      </c>
      <c r="V100" s="83">
        <v>-1.8201132578923928E-2</v>
      </c>
      <c r="W100" s="83">
        <v>-1.6556535372014135E-2</v>
      </c>
      <c r="X100" s="83">
        <v>1.4122219530220061E-2</v>
      </c>
      <c r="Y100" s="83">
        <v>-2.8662263831729595E-2</v>
      </c>
      <c r="Z100" s="83">
        <v>1.3736949227798077E-2</v>
      </c>
      <c r="AA100" s="83">
        <v>1.3585880695306205E-2</v>
      </c>
      <c r="AB100" s="83">
        <v>-5.4939084053790988E-3</v>
      </c>
      <c r="AC100" s="83">
        <v>1.5800796065244992E-2</v>
      </c>
      <c r="AD100" s="83">
        <v>-4.2554676133897068E-3</v>
      </c>
    </row>
    <row r="101" spans="1:30" x14ac:dyDescent="0.25">
      <c r="A101" s="77" t="s">
        <v>432</v>
      </c>
      <c r="B101" s="74">
        <f>(B100/B92)^(1/($A$13-$A$5))-1</f>
        <v>-1.7179401454748944E-2</v>
      </c>
      <c r="C101" s="74">
        <f t="shared" ref="C101:D101" si="66">(C100/C92)^(1/($A$13-$A$5))-1</f>
        <v>-1.2689441983850691E-2</v>
      </c>
      <c r="D101" s="74">
        <f t="shared" si="66"/>
        <v>-1.8181907241371587E-2</v>
      </c>
      <c r="E101" s="74">
        <f t="shared" ref="E101:S101" si="67">(E100/E92)^(1/($A$13-$A$5))-1</f>
        <v>-2.5217862029839777E-2</v>
      </c>
      <c r="F101" s="74">
        <f t="shared" si="67"/>
        <v>-2.5649862555278791E-2</v>
      </c>
      <c r="G101" s="74">
        <f t="shared" si="67"/>
        <v>-1.3739372243482317E-2</v>
      </c>
      <c r="H101" s="74">
        <f t="shared" si="67"/>
        <v>-2.0830553335416835E-2</v>
      </c>
      <c r="I101" s="74">
        <f t="shared" si="67"/>
        <v>-1.9712082352513982E-2</v>
      </c>
      <c r="J101" s="74">
        <f t="shared" si="67"/>
        <v>-1.0808786071966558E-2</v>
      </c>
      <c r="K101" s="74">
        <f t="shared" si="67"/>
        <v>-2.5416657830108713E-2</v>
      </c>
      <c r="L101" s="74">
        <f t="shared" si="67"/>
        <v>-2.5659525379095549E-2</v>
      </c>
      <c r="M101" s="74">
        <f t="shared" si="67"/>
        <v>-1.9612664786367695E-2</v>
      </c>
      <c r="N101" s="74">
        <f t="shared" si="67"/>
        <v>-2.5926603641031609E-2</v>
      </c>
      <c r="O101" s="74">
        <f t="shared" si="67"/>
        <v>-3.4687073231974619E-2</v>
      </c>
      <c r="P101" s="74">
        <f t="shared" si="67"/>
        <v>-4.5444329106386738E-2</v>
      </c>
      <c r="Q101" s="74">
        <f t="shared" si="67"/>
        <v>-3.4986375131257574E-2</v>
      </c>
      <c r="R101" s="74">
        <f t="shared" si="67"/>
        <v>-2.3171385685385237E-2</v>
      </c>
      <c r="S101" s="74">
        <f t="shared" si="67"/>
        <v>-2.914244242761499E-2</v>
      </c>
    </row>
    <row r="103" spans="1:30" x14ac:dyDescent="0.25">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t="s">
        <v>382</v>
      </c>
      <c r="W103" t="s">
        <v>418</v>
      </c>
      <c r="X103" t="s">
        <v>419</v>
      </c>
      <c r="Y103" t="s">
        <v>322</v>
      </c>
      <c r="Z103" t="s">
        <v>222</v>
      </c>
      <c r="AA103" t="s">
        <v>420</v>
      </c>
      <c r="AB103" t="s">
        <v>421</v>
      </c>
      <c r="AC103" t="s">
        <v>448</v>
      </c>
      <c r="AD103" t="s">
        <v>424</v>
      </c>
    </row>
    <row r="104" spans="1:30" x14ac:dyDescent="0.25">
      <c r="U104">
        <v>2011</v>
      </c>
      <c r="V104" s="92">
        <v>1</v>
      </c>
      <c r="W104" s="92">
        <v>1</v>
      </c>
      <c r="X104" s="92">
        <v>1</v>
      </c>
      <c r="Y104" s="92">
        <v>1</v>
      </c>
      <c r="Z104" s="92">
        <v>1</v>
      </c>
      <c r="AA104" s="92">
        <v>1</v>
      </c>
      <c r="AB104" s="92">
        <v>1</v>
      </c>
      <c r="AC104" s="92">
        <v>1</v>
      </c>
      <c r="AD104" s="92">
        <v>1</v>
      </c>
    </row>
    <row r="105" spans="1:30" x14ac:dyDescent="0.25">
      <c r="T105">
        <v>3</v>
      </c>
      <c r="U105">
        <v>2015</v>
      </c>
      <c r="V105" s="92">
        <v>0.91073979045678699</v>
      </c>
      <c r="W105" s="92">
        <v>0.86694219810304674</v>
      </c>
      <c r="X105" s="92">
        <v>1.0701268399038664</v>
      </c>
      <c r="Y105" s="92">
        <v>0.73039970613488991</v>
      </c>
      <c r="Z105" s="92">
        <v>0.89018121522084481</v>
      </c>
      <c r="AA105" s="92">
        <v>0.73070673706246236</v>
      </c>
      <c r="AB105" s="92">
        <v>0.81994964971542328</v>
      </c>
      <c r="AC105" s="92">
        <v>0.9282950704918812</v>
      </c>
      <c r="AD105" s="92">
        <v>0.81985837530828398</v>
      </c>
    </row>
    <row r="106" spans="1:30" x14ac:dyDescent="0.25">
      <c r="U106">
        <v>2020</v>
      </c>
      <c r="V106" s="92">
        <v>0.82817677157646552</v>
      </c>
      <c r="W106" s="92">
        <v>0.73678390721032616</v>
      </c>
      <c r="X106" s="92">
        <v>0.93056852967849779</v>
      </c>
      <c r="Y106" s="92">
        <v>0.56698493938437311</v>
      </c>
      <c r="Z106" s="92">
        <v>0.76555583524412019</v>
      </c>
      <c r="AA106" s="92">
        <v>0.61598171708042571</v>
      </c>
      <c r="AB106" s="92">
        <v>0.70642920162255629</v>
      </c>
      <c r="AC106" s="92">
        <v>0.86945242116313515</v>
      </c>
      <c r="AD106" s="92">
        <v>0.72141165377607941</v>
      </c>
    </row>
    <row r="107" spans="1:30" x14ac:dyDescent="0.25">
      <c r="B107" s="76">
        <v>0.6</v>
      </c>
      <c r="C107" s="76">
        <v>0.6</v>
      </c>
      <c r="D107" s="76">
        <v>0.6</v>
      </c>
      <c r="E107" s="76">
        <v>0.65</v>
      </c>
      <c r="F107" s="76">
        <v>0.6</v>
      </c>
      <c r="G107" s="76">
        <v>0.6</v>
      </c>
      <c r="H107" s="76">
        <v>0.9</v>
      </c>
      <c r="I107" s="76">
        <v>0.25</v>
      </c>
      <c r="J107" s="76">
        <v>0.21</v>
      </c>
      <c r="U107">
        <v>2025</v>
      </c>
      <c r="V107" s="92">
        <v>0.71426608191299479</v>
      </c>
      <c r="W107" s="92">
        <v>0.6482392969568227</v>
      </c>
      <c r="X107" s="92">
        <v>0.79101021945312933</v>
      </c>
      <c r="Y107" s="92">
        <v>0.64363855664261049</v>
      </c>
      <c r="Z107" s="92">
        <v>0.61182826874716201</v>
      </c>
      <c r="AA107" s="92">
        <v>0.41043523244664654</v>
      </c>
      <c r="AB107" s="92">
        <v>0.66070470245469104</v>
      </c>
      <c r="AC107" s="92">
        <v>0.74809493902369639</v>
      </c>
      <c r="AD107" s="92">
        <v>0.63029690037384301</v>
      </c>
    </row>
    <row r="108" spans="1:30" x14ac:dyDescent="0.25">
      <c r="U108">
        <v>2030</v>
      </c>
      <c r="V108" s="92">
        <v>0.59197137203328398</v>
      </c>
      <c r="W108" s="92">
        <v>0.56687244267361714</v>
      </c>
      <c r="X108" s="92">
        <v>0.7303559747190419</v>
      </c>
      <c r="Y108" s="92">
        <v>0.56999999999999995</v>
      </c>
      <c r="Z108" s="92">
        <v>0.50365692912183002</v>
      </c>
      <c r="AA108" s="92">
        <v>0.32440384005858802</v>
      </c>
      <c r="AB108" s="92">
        <v>0.51817169461233892</v>
      </c>
      <c r="AC108" s="92">
        <v>0.65547133649762923</v>
      </c>
      <c r="AD108" s="92">
        <v>0.53830164961151628</v>
      </c>
    </row>
    <row r="109" spans="1:30" x14ac:dyDescent="0.25">
      <c r="U109">
        <v>2035</v>
      </c>
      <c r="V109" s="92">
        <v>0.50533303634169613</v>
      </c>
      <c r="W109" s="92">
        <v>0.49388341034070055</v>
      </c>
      <c r="X109" s="92">
        <v>0.65739206324323973</v>
      </c>
      <c r="Y109" s="92">
        <v>0.49</v>
      </c>
      <c r="Z109" s="92">
        <v>0.44316523292406851</v>
      </c>
      <c r="AA109" s="92">
        <v>0.27284637842885862</v>
      </c>
      <c r="AB109" s="92">
        <v>0.42068706117051807</v>
      </c>
      <c r="AC109" s="92">
        <v>0.62187874671282206</v>
      </c>
      <c r="AD109" s="92">
        <v>0.4636834077182983</v>
      </c>
    </row>
    <row r="110" spans="1:30" x14ac:dyDescent="0.25">
      <c r="U110">
        <v>2040</v>
      </c>
      <c r="V110" s="92">
        <v>0.4460221063412837</v>
      </c>
      <c r="W110" s="92">
        <v>0.43955638345481823</v>
      </c>
      <c r="X110" s="92">
        <v>0.59740273864728832</v>
      </c>
      <c r="Y110" s="92">
        <v>0.43</v>
      </c>
      <c r="Z110" s="92">
        <v>0.37469226859200133</v>
      </c>
      <c r="AA110" s="92">
        <v>0.22876727265609587</v>
      </c>
      <c r="AB110" s="92">
        <v>0.34722855829580207</v>
      </c>
      <c r="AC110" s="92">
        <v>0.50343249293841996</v>
      </c>
      <c r="AD110" s="92">
        <v>0.40157782427580113</v>
      </c>
    </row>
    <row r="111" spans="1:30" x14ac:dyDescent="0.25">
      <c r="U111">
        <v>2045</v>
      </c>
      <c r="V111" s="92">
        <v>0.40148095445634863</v>
      </c>
      <c r="W111" s="92">
        <v>0.39548283971009107</v>
      </c>
      <c r="X111" s="92">
        <v>0.52659615237208035</v>
      </c>
      <c r="Y111" s="92">
        <v>0.38913146885024241</v>
      </c>
      <c r="Z111" s="92">
        <v>0.30858043234055998</v>
      </c>
      <c r="AA111" s="92">
        <v>0.19069479346493443</v>
      </c>
      <c r="AB111" s="92">
        <v>0.28667394648568761</v>
      </c>
      <c r="AC111" s="92">
        <v>0.44558978465577026</v>
      </c>
      <c r="AD111" s="92">
        <v>0.35276409086373173</v>
      </c>
    </row>
    <row r="112" spans="1:30" x14ac:dyDescent="0.25">
      <c r="U112">
        <v>2050</v>
      </c>
      <c r="V112" s="92">
        <v>0.35707493138432089</v>
      </c>
      <c r="W112" s="92">
        <v>0.35353283014107445</v>
      </c>
      <c r="X112" s="92">
        <v>0.45280132963938219</v>
      </c>
      <c r="Y112" s="92">
        <v>0.34636794668510978</v>
      </c>
      <c r="Z112" s="92">
        <v>0.24362669819901503</v>
      </c>
      <c r="AA112" s="92">
        <v>0.15561465092579832</v>
      </c>
      <c r="AB112" s="92">
        <v>0.24062336992172675</v>
      </c>
      <c r="AC112" s="92">
        <v>0.39150284085898784</v>
      </c>
      <c r="AD112" s="92">
        <v>0.30635193507893899</v>
      </c>
    </row>
  </sheetData>
  <conditionalFormatting sqref="A18:R27">
    <cfRule type="cellIs" dxfId="8" priority="95" operator="notEqual">
      <formula>0</formula>
    </cfRule>
    <cfRule type="cellIs" dxfId="7" priority="96" operator="equal">
      <formula>0</formula>
    </cfRule>
  </conditionalFormatting>
  <conditionalFormatting sqref="B16:R16">
    <cfRule type="containsText" dxfId="6"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abSelected="1" topLeftCell="N25" zoomScale="85" zoomScaleNormal="85" workbookViewId="0">
      <selection activeCell="AF11" sqref="AF11:AM28"/>
    </sheetView>
  </sheetViews>
  <sheetFormatPr baseColWidth="10"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89">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F11">
        <v>-9.1511085284121281E-3</v>
      </c>
      <c r="AG11">
        <v>-6.0549741252672179E-3</v>
      </c>
      <c r="AH11">
        <v>4.989066098446104E-3</v>
      </c>
      <c r="AI11">
        <v>7.1359383447171434E-3</v>
      </c>
      <c r="AJ11">
        <v>9.5423704746843644E-3</v>
      </c>
      <c r="AK11">
        <v>9.0875565660875519E-3</v>
      </c>
      <c r="AL11">
        <v>6.9741293757923728E-3</v>
      </c>
      <c r="AM11">
        <v>9.4555182966946181E-3</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F12">
        <v>9.517335525248409E-3</v>
      </c>
      <c r="AG12">
        <v>7.7998558610532093E-3</v>
      </c>
      <c r="AH12">
        <v>8.2923503479286863E-3</v>
      </c>
      <c r="AI12">
        <v>6.089883085153399E-3</v>
      </c>
      <c r="AJ12">
        <v>3.6872694061654433E-3</v>
      </c>
      <c r="AK12">
        <v>7.9510163043671064E-4</v>
      </c>
      <c r="AL12">
        <v>2.4001571125048483E-4</v>
      </c>
      <c r="AM12">
        <v>-5.1159068813128614E-4</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F13">
        <v>9.9987376494362103E-3</v>
      </c>
      <c r="AG13">
        <v>8.5132809851866213E-3</v>
      </c>
      <c r="AH13">
        <v>7.8740214105101382E-3</v>
      </c>
      <c r="AI13">
        <v>7.4564786252142553E-3</v>
      </c>
      <c r="AJ13">
        <v>4.0225619085890504E-3</v>
      </c>
      <c r="AK13">
        <v>6.5884906030506669E-4</v>
      </c>
      <c r="AL13">
        <v>2.4005959647833595E-4</v>
      </c>
      <c r="AM13">
        <v>-2.6474870294583056E-3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F14">
        <v>8.7027546083089224E-3</v>
      </c>
      <c r="AG14">
        <v>8.5328116145100049E-3</v>
      </c>
      <c r="AH14">
        <v>8.4145799401691302E-3</v>
      </c>
      <c r="AI14">
        <v>6.9719492577366713E-3</v>
      </c>
      <c r="AJ14">
        <v>6.2760698154877897E-3</v>
      </c>
      <c r="AK14">
        <v>4.3869056240609695E-3</v>
      </c>
      <c r="AL14">
        <v>2.2238647977720354E-3</v>
      </c>
      <c r="AM14">
        <v>2.1906394565960013E-3</v>
      </c>
    </row>
    <row r="15" spans="1:39" x14ac:dyDescent="0.25">
      <c r="A15" s="4" t="s">
        <v>427</v>
      </c>
      <c r="AF15">
        <v>-9.3187285028457113E-3</v>
      </c>
      <c r="AG15">
        <v>9.0036081451790647E-3</v>
      </c>
      <c r="AH15">
        <v>8.4679222569644351E-3</v>
      </c>
      <c r="AI15">
        <v>5.3875455632276682E-3</v>
      </c>
      <c r="AJ15">
        <v>2.8558477032088496E-3</v>
      </c>
      <c r="AK15">
        <v>1.8418186151127659E-3</v>
      </c>
      <c r="AL15">
        <v>3.7580591799323649E-4</v>
      </c>
      <c r="AM15">
        <v>-2.406958572192446E-3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F16">
        <v>9.9897788818965397E-3</v>
      </c>
      <c r="AG16">
        <v>8.4011597511734967E-3</v>
      </c>
      <c r="AH16">
        <v>7.3222419933647032E-3</v>
      </c>
      <c r="AI16">
        <v>4.3247198778991374E-3</v>
      </c>
      <c r="AJ16">
        <v>5.8825558362610554E-4</v>
      </c>
      <c r="AK16">
        <v>-4.980825565176112E-3</v>
      </c>
      <c r="AL16">
        <v>-5.6942099994086569E-3</v>
      </c>
      <c r="AM16">
        <v>-6.5054455170875658E-3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F17">
        <v>8.1849518808318287E-3</v>
      </c>
      <c r="AG17">
        <v>8.6138346551972306E-3</v>
      </c>
      <c r="AH17">
        <v>-2.1024757730411692E-3</v>
      </c>
      <c r="AI17">
        <v>-2.7134305988656348E-3</v>
      </c>
      <c r="AJ17">
        <v>-4.2732910145039764E-3</v>
      </c>
      <c r="AK17">
        <v>-2.5464194143008751E-3</v>
      </c>
      <c r="AL17">
        <v>2.9535168653902297E-3</v>
      </c>
      <c r="AM17">
        <v>5.0560045326799984E-3</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F18">
        <v>-9.4337517599358597E-3</v>
      </c>
      <c r="AG18">
        <v>9.7497874537921976E-3</v>
      </c>
      <c r="AH18">
        <v>8.281508876232347E-3</v>
      </c>
      <c r="AI18">
        <v>8.0025094254625659E-3</v>
      </c>
      <c r="AJ18">
        <v>6.6086899016849195E-3</v>
      </c>
      <c r="AK18">
        <v>2.5139378218823295E-3</v>
      </c>
      <c r="AL18">
        <v>1.9301598266617949E-3</v>
      </c>
      <c r="AM18">
        <v>-1.3847226914102358E-3</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F19">
        <v>9.7366567621973918E-3</v>
      </c>
      <c r="AG19">
        <v>-8.3411587700544694E-3</v>
      </c>
      <c r="AH19">
        <v>-3.7705055061890607E-3</v>
      </c>
      <c r="AI19">
        <v>-8.9206601374396399E-3</v>
      </c>
      <c r="AJ19">
        <v>-7.4416676121493433E-3</v>
      </c>
      <c r="AK19">
        <v>-8.8147497571827698E-3</v>
      </c>
      <c r="AL19">
        <v>-8.938102606747194E-3</v>
      </c>
      <c r="AM19">
        <v>2.2327605664408832E-3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F20">
        <v>-1.4707542490236584E-3</v>
      </c>
      <c r="AG20">
        <v>-7.8205244485696525E-3</v>
      </c>
      <c r="AH20">
        <v>-7.5912167845520184E-3</v>
      </c>
      <c r="AI20">
        <v>9.7308398189367221E-3</v>
      </c>
      <c r="AJ20">
        <v>9.2705066051662378E-3</v>
      </c>
      <c r="AK20">
        <v>6.6263604861940984E-3</v>
      </c>
      <c r="AL20">
        <v>8.0874867227756549E-3</v>
      </c>
      <c r="AM20">
        <v>6.8242459085348529E-3</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F21">
        <v>7.2755446157004282E-3</v>
      </c>
      <c r="AG21">
        <v>9.3906964142716261E-3</v>
      </c>
      <c r="AH21">
        <v>7.6628943181135832E-3</v>
      </c>
      <c r="AI21">
        <v>6.6986252691150459E-3</v>
      </c>
      <c r="AJ21">
        <v>5.6127116108761607E-3</v>
      </c>
      <c r="AK21">
        <v>5.7404492282356378E-3</v>
      </c>
      <c r="AL21">
        <v>5.2607021023702771E-3</v>
      </c>
      <c r="AM21">
        <v>4.2312535535689406E-3</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F22">
        <v>-9.4651380492305967E-3</v>
      </c>
      <c r="AG22">
        <v>8.3861086237302773E-3</v>
      </c>
      <c r="AH22">
        <v>-9.2891458491956239E-3</v>
      </c>
      <c r="AI22">
        <v>-9.7729476042398879E-3</v>
      </c>
      <c r="AJ22">
        <v>-8.9727398769254459E-3</v>
      </c>
      <c r="AK22">
        <v>-7.8841256623843493E-3</v>
      </c>
      <c r="AL22">
        <v>-8.6596200035870211E-3</v>
      </c>
      <c r="AM22">
        <v>-7.1818607330104475E-3</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F23">
        <v>3.1267679018506423E-3</v>
      </c>
      <c r="AG23">
        <v>1.6274206284040589E-2</v>
      </c>
      <c r="AH23">
        <v>-2.6174531955694743E-2</v>
      </c>
      <c r="AI23">
        <v>-4.8604414613170485E-2</v>
      </c>
      <c r="AJ23">
        <v>-5.849818201236396E-2</v>
      </c>
      <c r="AK23">
        <v>-5.4204597126116791E-2</v>
      </c>
      <c r="AL23">
        <v>-5.6566743589985334E-2</v>
      </c>
      <c r="AM23">
        <v>-5.3393714576758136E-2</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F24">
        <v>-6.6310461431159122E-3</v>
      </c>
      <c r="AG24">
        <v>-8.1374584664492436E-4</v>
      </c>
      <c r="AH24">
        <v>4.6052657406427232E-3</v>
      </c>
      <c r="AI24">
        <v>-3.926951828384582E-3</v>
      </c>
      <c r="AJ24">
        <v>-3.8386188993371303E-4</v>
      </c>
      <c r="AK24">
        <v>-4.171633996944697E-3</v>
      </c>
      <c r="AL24">
        <v>-5.5933955529761572E-3</v>
      </c>
      <c r="AM24">
        <v>-6.7175136246591192E-3</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F25">
        <v>-9.2367284004895873E-3</v>
      </c>
      <c r="AG25">
        <v>-7.7891411470025302E-3</v>
      </c>
      <c r="AH25">
        <v>-5.6887379300491247E-3</v>
      </c>
      <c r="AI25">
        <v>-6.0124931988571268E-3</v>
      </c>
      <c r="AJ25">
        <v>-3.252456347676653E-3</v>
      </c>
      <c r="AK25">
        <v>-3.5874837557804255E-3</v>
      </c>
      <c r="AL25">
        <v>-4.5467336484449686E-3</v>
      </c>
      <c r="AM25">
        <v>-4.4657197999816755E-3</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F26">
        <v>9.4742465659387893E-3</v>
      </c>
      <c r="AG26">
        <v>1.8387426615264154E-2</v>
      </c>
      <c r="AH26">
        <v>2.1945619831700965E-2</v>
      </c>
      <c r="AI26">
        <v>3.2204502043413061E-2</v>
      </c>
      <c r="AJ26">
        <v>3.6248272055208371E-2</v>
      </c>
      <c r="AK26">
        <v>3.8183336807552273E-2</v>
      </c>
      <c r="AL26">
        <v>3.327372514331952E-2</v>
      </c>
      <c r="AM26">
        <v>3.0238630031587034E-2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F27">
        <v>-9.5101013797689107E-3</v>
      </c>
      <c r="AG27">
        <v>8.4999415025575654E-3</v>
      </c>
      <c r="AH27">
        <v>4.5850738087334711E-3</v>
      </c>
      <c r="AI27">
        <v>6.5773655351958763E-3</v>
      </c>
      <c r="AJ27">
        <v>-9.2059311004076098E-3</v>
      </c>
      <c r="AK27">
        <v>-8.7632689942932843E-3</v>
      </c>
      <c r="AL27">
        <v>-8.7492468927342099E-3</v>
      </c>
      <c r="AM27">
        <v>-6.7918868554312332E-3</v>
      </c>
    </row>
    <row r="28" spans="1:41" x14ac:dyDescent="0.25">
      <c r="B28" s="4"/>
      <c r="C28" s="4"/>
      <c r="D28" s="4"/>
      <c r="E28" s="4"/>
      <c r="F28" s="4"/>
      <c r="G28" s="4"/>
      <c r="H28" s="4"/>
      <c r="I28" s="4"/>
      <c r="J28" s="4"/>
      <c r="L28" s="4"/>
      <c r="M28" s="4"/>
      <c r="N28" s="4"/>
      <c r="O28" s="4"/>
      <c r="P28" s="4"/>
      <c r="Q28" s="4"/>
      <c r="R28" s="4"/>
      <c r="AF28">
        <v>8.6939252027941893E-3</v>
      </c>
      <c r="AG28">
        <v>9.101403939070123E-3</v>
      </c>
      <c r="AH28">
        <v>6.1165709911062422E-3</v>
      </c>
      <c r="AI28">
        <v>4.0559391271022789E-3</v>
      </c>
      <c r="AJ28">
        <v>4.9866324239987835E-3</v>
      </c>
      <c r="AK28">
        <v>4.9031447005724628E-3</v>
      </c>
      <c r="AL28">
        <v>5.2119793950930965E-3</v>
      </c>
      <c r="AM28">
        <v>4.981495492119392E-3</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1.0608135082304797</v>
      </c>
      <c r="C34" s="78">
        <f t="shared" ref="C34:S34" si="8">IF(ABS(W34)&lt;0.01,W46,W46*(1-(W34/$T$46)))</f>
        <v>0.93367510351833571</v>
      </c>
      <c r="D34" s="79">
        <f t="shared" si="8"/>
        <v>0.82659779455366311</v>
      </c>
      <c r="E34" s="78">
        <f t="shared" si="8"/>
        <v>0.88572517512282789</v>
      </c>
      <c r="F34" s="78">
        <f t="shared" si="8"/>
        <v>1.0464857429674537</v>
      </c>
      <c r="G34" s="78">
        <f t="shared" si="8"/>
        <v>0.7535419741060061</v>
      </c>
      <c r="H34" s="78">
        <f t="shared" si="8"/>
        <v>0.88740294729689595</v>
      </c>
      <c r="I34" s="78">
        <f t="shared" si="8"/>
        <v>1.1034067244963646</v>
      </c>
      <c r="J34" s="78">
        <f t="shared" si="8"/>
        <v>0.96003523382388778</v>
      </c>
      <c r="K34" s="22">
        <f t="shared" si="8"/>
        <v>0.98609542772729908</v>
      </c>
      <c r="L34" s="22">
        <f t="shared" si="8"/>
        <v>0.97590576439478705</v>
      </c>
      <c r="M34" s="22">
        <f t="shared" si="8"/>
        <v>1.1103934547869898</v>
      </c>
      <c r="N34" s="22">
        <f t="shared" si="8"/>
        <v>1.0617624327881512</v>
      </c>
      <c r="O34" s="22">
        <f t="shared" si="8"/>
        <v>1.1699943566937414</v>
      </c>
      <c r="P34" s="22">
        <f t="shared" si="8"/>
        <v>1.4279730490026312</v>
      </c>
      <c r="Q34" s="22">
        <f t="shared" si="8"/>
        <v>0.87188448429949894</v>
      </c>
      <c r="R34" s="22">
        <f t="shared" si="8"/>
        <v>1.133741932552832</v>
      </c>
      <c r="S34" s="23">
        <f t="shared" si="8"/>
        <v>1.0079596785585647</v>
      </c>
      <c r="U34" s="89">
        <v>2015</v>
      </c>
      <c r="V34" s="84">
        <f t="array" ref="V34:AM41">TRANSPOSE(AF11:AM28)</f>
        <v>-9.1511085284121281E-3</v>
      </c>
      <c r="W34" s="84">
        <v>9.517335525248409E-3</v>
      </c>
      <c r="X34" s="84">
        <v>9.9987376494362103E-3</v>
      </c>
      <c r="Y34" s="84">
        <v>8.7027546083089224E-3</v>
      </c>
      <c r="Z34" s="84">
        <v>-9.3187285028457113E-3</v>
      </c>
      <c r="AA34" s="84">
        <v>9.9897788818965397E-3</v>
      </c>
      <c r="AB34" s="84">
        <v>8.1849518808318287E-3</v>
      </c>
      <c r="AC34" s="84">
        <v>-9.4337517599358597E-3</v>
      </c>
      <c r="AD34" s="84">
        <v>9.7366567621973918E-3</v>
      </c>
      <c r="AE34" s="84">
        <v>-1.4707542490236584E-3</v>
      </c>
      <c r="AF34" s="84">
        <v>7.2755446157004282E-3</v>
      </c>
      <c r="AG34" s="84">
        <v>-9.4651380492305967E-3</v>
      </c>
      <c r="AH34" s="84">
        <v>3.1267679018506423E-3</v>
      </c>
      <c r="AI34" s="84">
        <v>-6.6310461431159122E-3</v>
      </c>
      <c r="AJ34" s="84">
        <v>-9.2367284004895873E-3</v>
      </c>
      <c r="AK34" s="84">
        <v>9.4742465659387893E-3</v>
      </c>
      <c r="AL34" s="84">
        <v>-9.5101013797689107E-3</v>
      </c>
      <c r="AM34" s="84">
        <v>8.6939252027941893E-3</v>
      </c>
      <c r="AN34" s="84"/>
      <c r="AO34" s="84"/>
    </row>
    <row r="35" spans="1:41" ht="15.75" thickBot="1" x14ac:dyDescent="0.3">
      <c r="A35" s="12">
        <v>2020</v>
      </c>
      <c r="B35" s="78">
        <f t="shared" ref="B35:B41" si="9">IF(ABS(V35)&lt;0.01,V47,V47*(1-(V35/$T$46)))</f>
        <v>1.1147856054237266</v>
      </c>
      <c r="C35" s="78">
        <f t="shared" ref="C35:C41" si="10">IF(ABS(W35)&lt;0.01,W47,W47*(1-(W35/$T$46)))</f>
        <v>0.85086005000727416</v>
      </c>
      <c r="D35" s="78">
        <f t="shared" ref="D35:D41" si="11">IF(ABS(X35)&lt;0.01,X47,X47*(1-(X35/$T$46)))</f>
        <v>0.74949418847789417</v>
      </c>
      <c r="E35" s="78">
        <f t="shared" ref="E35:E41" si="12">IF(ABS(Y35)&lt;0.01,Y47,Y47*(1-(Y35/$T$46)))</f>
        <v>1.0916760525587299</v>
      </c>
      <c r="F35" s="78">
        <f t="shared" ref="F35:F41" si="13">IF(ABS(Z35)&lt;0.01,Z47,Z47*(1-(Z35/$T$46)))</f>
        <v>0.8719787216387489</v>
      </c>
      <c r="G35" s="78">
        <f t="shared" ref="G35:G41" si="14">IF(ABS(AA35)&lt;0.01,AA47,AA47*(1-(AA35/$T$46)))</f>
        <v>0.83753482617864961</v>
      </c>
      <c r="H35" s="78">
        <f t="shared" ref="H35:H41" si="15">IF(ABS(AB35)&lt;0.01,AB47,AB47*(1-(AB35/$T$46)))</f>
        <v>0.99118565368944378</v>
      </c>
      <c r="I35" s="78">
        <f t="shared" ref="I35:I41" si="16">IF(ABS(AC35)&lt;0.01,AC47,AC47*(1-(AC35/$T$46)))</f>
        <v>1.1059187197555271</v>
      </c>
      <c r="J35" s="78">
        <f t="shared" ref="J35:J41" si="17">IF(ABS(AD35)&lt;0.01,AD47,AD47*(1-(AD35/$T$46)))</f>
        <v>1.3448392150970476</v>
      </c>
      <c r="K35" s="22">
        <f t="shared" ref="K35:K41" si="18">IF(ABS(AE35)&lt;0.01,AE47,AE47*(1-(AE35/$T$46)))</f>
        <v>1.0299394658777934</v>
      </c>
      <c r="L35" s="22">
        <f t="shared" ref="L35:L41" si="19">IF(ABS(AF35)&lt;0.01,AF47,AF47*(1-(AF35/$T$46)))</f>
        <v>0.9040700350062536</v>
      </c>
      <c r="M35" s="22">
        <f t="shared" ref="M35:M41" si="20">IF(ABS(AG35)&lt;0.01,AG47,AG47*(1-(AG35/$T$46)))</f>
        <v>1.2147444227137674</v>
      </c>
      <c r="N35" s="22">
        <f t="shared" ref="N35:N41" si="21">IF(ABS(AH35)&lt;0.01,AH47,AH47*(1-(AH35/$T$46)))</f>
        <v>0.73014900412966333</v>
      </c>
      <c r="O35" s="22">
        <f t="shared" ref="O35:O41" si="22">IF(ABS(AI35)&lt;0.01,AI47,AI47*(1-(AI35/$T$46)))</f>
        <v>1.6261933612312858</v>
      </c>
      <c r="P35" s="22">
        <f t="shared" ref="P35:P41" si="23">IF(ABS(AJ35)&lt;0.01,AJ47,AJ47*(1-(AJ35/$T$46)))</f>
        <v>2.3503115815730213</v>
      </c>
      <c r="Q35" s="22">
        <f t="shared" ref="Q35:Q41" si="24">IF(ABS(AK35)&lt;0.01,AK47,AK47*(1-(AK35/$T$46)))</f>
        <v>0.6152036488806123</v>
      </c>
      <c r="R35" s="22">
        <f t="shared" ref="R35:R41" si="25">IF(ABS(AL35)&lt;0.01,AL47,AL47*(1-(AL35/$T$46)))</f>
        <v>1.1036612437225675</v>
      </c>
      <c r="S35" s="23">
        <f t="shared" ref="S35:S41" si="26">IF(ABS(AM35)&lt;0.01,AM47,AM47*(1-(AM35/$T$46)))</f>
        <v>0.99585436930859905</v>
      </c>
      <c r="U35" s="89">
        <v>2020</v>
      </c>
      <c r="V35" s="84">
        <v>-6.0549741252672179E-3</v>
      </c>
      <c r="W35" s="84">
        <v>7.7998558610532093E-3</v>
      </c>
      <c r="X35" s="84">
        <v>8.5132809851866213E-3</v>
      </c>
      <c r="Y35" s="84">
        <v>8.5328116145100049E-3</v>
      </c>
      <c r="Z35" s="84">
        <v>9.0036081451790647E-3</v>
      </c>
      <c r="AA35" s="84">
        <v>8.4011597511734967E-3</v>
      </c>
      <c r="AB35" s="84">
        <v>8.6138346551972306E-3</v>
      </c>
      <c r="AC35" s="84">
        <v>9.7497874537921976E-3</v>
      </c>
      <c r="AD35" s="84">
        <v>-8.3411587700544694E-3</v>
      </c>
      <c r="AE35" s="84">
        <v>-7.8205244485696525E-3</v>
      </c>
      <c r="AF35" s="84">
        <v>9.3906964142716261E-3</v>
      </c>
      <c r="AG35" s="84">
        <v>8.3861086237302773E-3</v>
      </c>
      <c r="AH35" s="84">
        <v>1.6274206284040589E-2</v>
      </c>
      <c r="AI35" s="84">
        <v>-8.1374584664492436E-4</v>
      </c>
      <c r="AJ35" s="84">
        <v>-7.7891411470025302E-3</v>
      </c>
      <c r="AK35" s="84">
        <v>1.8387426615264154E-2</v>
      </c>
      <c r="AL35" s="84">
        <v>8.4999415025575654E-3</v>
      </c>
      <c r="AM35" s="84">
        <v>9.101403939070123E-3</v>
      </c>
      <c r="AN35" s="84"/>
      <c r="AO35" s="84"/>
    </row>
    <row r="36" spans="1:41" ht="15.75" thickBot="1" x14ac:dyDescent="0.3">
      <c r="A36" s="12">
        <v>2025</v>
      </c>
      <c r="B36" s="78">
        <f t="shared" si="9"/>
        <v>1.1909701495444516</v>
      </c>
      <c r="C36" s="78">
        <f t="shared" si="10"/>
        <v>0.90691595698919159</v>
      </c>
      <c r="D36" s="78">
        <f t="shared" si="11"/>
        <v>0.74199067026854315</v>
      </c>
      <c r="E36" s="78">
        <f t="shared" si="12"/>
        <v>1.1939717199383229</v>
      </c>
      <c r="F36" s="78">
        <f t="shared" si="13"/>
        <v>0.89043933431951428</v>
      </c>
      <c r="G36" s="78">
        <f t="shared" si="14"/>
        <v>0.85700105746169408</v>
      </c>
      <c r="H36" s="78">
        <f t="shared" si="15"/>
        <v>1.0551074279262114</v>
      </c>
      <c r="I36" s="78">
        <f t="shared" si="16"/>
        <v>1.1322521230065168</v>
      </c>
      <c r="J36" s="78">
        <f t="shared" si="17"/>
        <v>0.98464534398110237</v>
      </c>
      <c r="K36" s="22">
        <f t="shared" si="18"/>
        <v>1.1000296205830971</v>
      </c>
      <c r="L36" s="22">
        <f t="shared" si="19"/>
        <v>0.87805318994215775</v>
      </c>
      <c r="M36" s="22">
        <f t="shared" si="20"/>
        <v>1.23581000578622</v>
      </c>
      <c r="N36" s="22">
        <f t="shared" si="21"/>
        <v>0.66716256943047436</v>
      </c>
      <c r="O36" s="22">
        <f t="shared" si="22"/>
        <v>2.3979968965982064</v>
      </c>
      <c r="P36" s="22">
        <f t="shared" si="23"/>
        <v>2.5744281304890788</v>
      </c>
      <c r="Q36" s="22">
        <f t="shared" si="24"/>
        <v>0.43023584342371757</v>
      </c>
      <c r="R36" s="22">
        <f t="shared" si="25"/>
        <v>1.1237315913958881</v>
      </c>
      <c r="S36" s="23">
        <f t="shared" si="26"/>
        <v>1.031095652213645</v>
      </c>
      <c r="U36" s="89">
        <v>2025</v>
      </c>
      <c r="V36" s="84">
        <v>4.989066098446104E-3</v>
      </c>
      <c r="W36" s="84">
        <v>8.2923503479286863E-3</v>
      </c>
      <c r="X36" s="84">
        <v>7.8740214105101382E-3</v>
      </c>
      <c r="Y36" s="84">
        <v>8.4145799401691302E-3</v>
      </c>
      <c r="Z36" s="84">
        <v>8.4679222569644351E-3</v>
      </c>
      <c r="AA36" s="84">
        <v>7.3222419933647032E-3</v>
      </c>
      <c r="AB36" s="84">
        <v>-2.1024757730411692E-3</v>
      </c>
      <c r="AC36" s="84">
        <v>8.281508876232347E-3</v>
      </c>
      <c r="AD36" s="84">
        <v>-3.7705055061890607E-3</v>
      </c>
      <c r="AE36" s="84">
        <v>-7.5912167845520184E-3</v>
      </c>
      <c r="AF36" s="84">
        <v>7.6628943181135832E-3</v>
      </c>
      <c r="AG36" s="84">
        <v>-9.2891458491956239E-3</v>
      </c>
      <c r="AH36" s="84">
        <v>-2.6174531955694743E-2</v>
      </c>
      <c r="AI36" s="84">
        <v>4.6052657406427232E-3</v>
      </c>
      <c r="AJ36" s="84">
        <v>-5.6887379300491247E-3</v>
      </c>
      <c r="AK36" s="84">
        <v>2.1945619831700965E-2</v>
      </c>
      <c r="AL36" s="84">
        <v>4.5850738087334711E-3</v>
      </c>
      <c r="AM36" s="84">
        <v>6.1165709911062422E-3</v>
      </c>
      <c r="AN36" s="84"/>
      <c r="AO36" s="84"/>
    </row>
    <row r="37" spans="1:41" ht="15.75" thickBot="1" x14ac:dyDescent="0.3">
      <c r="A37" s="12">
        <v>2030</v>
      </c>
      <c r="B37" s="78">
        <f t="shared" si="9"/>
        <v>1.2010434798166794</v>
      </c>
      <c r="C37" s="78">
        <f t="shared" si="10"/>
        <v>0.92219894965714122</v>
      </c>
      <c r="D37" s="78">
        <f t="shared" si="11"/>
        <v>0.6830924233097676</v>
      </c>
      <c r="E37" s="78">
        <f t="shared" si="12"/>
        <v>1.2286751115281376</v>
      </c>
      <c r="F37" s="78">
        <f t="shared" si="13"/>
        <v>0.95949755873387588</v>
      </c>
      <c r="G37" s="78">
        <f t="shared" si="14"/>
        <v>0.86590721432372098</v>
      </c>
      <c r="H37" s="78">
        <f t="shared" si="15"/>
        <v>1.0548175881009438</v>
      </c>
      <c r="I37" s="78">
        <f t="shared" si="16"/>
        <v>1.1283144443584596</v>
      </c>
      <c r="J37" s="78">
        <f t="shared" si="17"/>
        <v>1.0290874108616237</v>
      </c>
      <c r="K37" s="22">
        <f t="shared" si="18"/>
        <v>1.2087846433827873</v>
      </c>
      <c r="L37" s="22">
        <f t="shared" si="19"/>
        <v>0.87404206575484356</v>
      </c>
      <c r="M37" s="22">
        <f t="shared" si="20"/>
        <v>1.3704823106216542</v>
      </c>
      <c r="N37" s="22">
        <f t="shared" si="21"/>
        <v>0.50595683598637942</v>
      </c>
      <c r="O37" s="22">
        <f t="shared" si="22"/>
        <v>3.5223413048490206</v>
      </c>
      <c r="P37" s="22">
        <f t="shared" si="23"/>
        <v>3.0810617859867708</v>
      </c>
      <c r="Q37" s="22">
        <f t="shared" si="24"/>
        <v>0.25344715404383922</v>
      </c>
      <c r="R37" s="22">
        <f t="shared" si="25"/>
        <v>1.2115123001860835</v>
      </c>
      <c r="S37" s="23">
        <f t="shared" si="26"/>
        <v>1.0641049636157971</v>
      </c>
      <c r="U37" s="89">
        <v>2030</v>
      </c>
      <c r="V37" s="84">
        <v>7.1359383447171434E-3</v>
      </c>
      <c r="W37" s="84">
        <v>6.089883085153399E-3</v>
      </c>
      <c r="X37" s="84">
        <v>7.4564786252142553E-3</v>
      </c>
      <c r="Y37" s="84">
        <v>6.9719492577366713E-3</v>
      </c>
      <c r="Z37" s="84">
        <v>5.3875455632276682E-3</v>
      </c>
      <c r="AA37" s="84">
        <v>4.3247198778991374E-3</v>
      </c>
      <c r="AB37" s="84">
        <v>-2.7134305988656348E-3</v>
      </c>
      <c r="AC37" s="84">
        <v>8.0025094254625659E-3</v>
      </c>
      <c r="AD37" s="84">
        <v>-8.9206601374396399E-3</v>
      </c>
      <c r="AE37" s="84">
        <v>9.7308398189367221E-3</v>
      </c>
      <c r="AF37" s="84">
        <v>6.6986252691150459E-3</v>
      </c>
      <c r="AG37" s="84">
        <v>-9.7729476042398879E-3</v>
      </c>
      <c r="AH37" s="84">
        <v>-4.8604414613170485E-2</v>
      </c>
      <c r="AI37" s="84">
        <v>-3.926951828384582E-3</v>
      </c>
      <c r="AJ37" s="84">
        <v>-6.0124931988571268E-3</v>
      </c>
      <c r="AK37" s="84">
        <v>3.2204502043413061E-2</v>
      </c>
      <c r="AL37" s="84">
        <v>6.5773655351958763E-3</v>
      </c>
      <c r="AM37" s="84">
        <v>4.0559391271022789E-3</v>
      </c>
      <c r="AN37" s="84"/>
      <c r="AO37" s="84"/>
    </row>
    <row r="38" spans="1:41" ht="15.75" thickBot="1" x14ac:dyDescent="0.3">
      <c r="A38" s="12">
        <v>2035</v>
      </c>
      <c r="B38" s="78">
        <f t="shared" si="9"/>
        <v>1.2032484910375911</v>
      </c>
      <c r="C38" s="78">
        <f t="shared" si="10"/>
        <v>0.98480630541603487</v>
      </c>
      <c r="D38" s="78">
        <f t="shared" si="11"/>
        <v>0.64854777262293217</v>
      </c>
      <c r="E38" s="78">
        <f t="shared" si="12"/>
        <v>1.253475271328004</v>
      </c>
      <c r="F38" s="78">
        <f t="shared" si="13"/>
        <v>1.0323918537983663</v>
      </c>
      <c r="G38" s="78">
        <f t="shared" si="14"/>
        <v>0.8789101343754625</v>
      </c>
      <c r="H38" s="78">
        <f t="shared" si="15"/>
        <v>1.0783543833985227</v>
      </c>
      <c r="I38" s="78">
        <f t="shared" si="16"/>
        <v>1.1766268966077211</v>
      </c>
      <c r="J38" s="78">
        <f t="shared" si="17"/>
        <v>1.103710443565324</v>
      </c>
      <c r="K38" s="22">
        <f t="shared" si="18"/>
        <v>1.3048785975741792</v>
      </c>
      <c r="L38" s="22">
        <f t="shared" si="19"/>
        <v>0.87646597972153806</v>
      </c>
      <c r="M38" s="22">
        <f t="shared" si="20"/>
        <v>1.6638518134128608</v>
      </c>
      <c r="N38" s="22">
        <f t="shared" si="21"/>
        <v>0.41615163877344902</v>
      </c>
      <c r="O38" s="22">
        <f t="shared" si="22"/>
        <v>4.2027919017744786</v>
      </c>
      <c r="P38" s="22">
        <f t="shared" si="23"/>
        <v>3.208764366711002</v>
      </c>
      <c r="Q38" s="22">
        <f t="shared" si="24"/>
        <v>0.22306321838044288</v>
      </c>
      <c r="R38" s="22">
        <f t="shared" si="25"/>
        <v>1.4465065218070596</v>
      </c>
      <c r="S38" s="23">
        <f t="shared" si="26"/>
        <v>1.0562843134330748</v>
      </c>
      <c r="U38" s="89">
        <v>2035</v>
      </c>
      <c r="V38" s="84">
        <v>9.5423704746843644E-3</v>
      </c>
      <c r="W38" s="84">
        <v>3.6872694061654433E-3</v>
      </c>
      <c r="X38" s="84">
        <v>4.0225619085890504E-3</v>
      </c>
      <c r="Y38" s="84">
        <v>6.2760698154877897E-3</v>
      </c>
      <c r="Z38" s="84">
        <v>2.8558477032088496E-3</v>
      </c>
      <c r="AA38" s="84">
        <v>5.8825558362610554E-4</v>
      </c>
      <c r="AB38" s="84">
        <v>-4.2732910145039764E-3</v>
      </c>
      <c r="AC38" s="84">
        <v>6.6086899016849195E-3</v>
      </c>
      <c r="AD38" s="84">
        <v>-7.4416676121493433E-3</v>
      </c>
      <c r="AE38" s="84">
        <v>9.2705066051662378E-3</v>
      </c>
      <c r="AF38" s="84">
        <v>5.6127116108761607E-3</v>
      </c>
      <c r="AG38" s="84">
        <v>-8.9727398769254459E-3</v>
      </c>
      <c r="AH38" s="84">
        <v>-5.849818201236396E-2</v>
      </c>
      <c r="AI38" s="84">
        <v>-3.8386188993371303E-4</v>
      </c>
      <c r="AJ38" s="84">
        <v>-3.252456347676653E-3</v>
      </c>
      <c r="AK38" s="84">
        <v>3.6248272055208371E-2</v>
      </c>
      <c r="AL38" s="84">
        <v>-9.2059311004076098E-3</v>
      </c>
      <c r="AM38" s="84">
        <v>4.9866324239987835E-3</v>
      </c>
      <c r="AN38" s="84"/>
      <c r="AO38" s="84"/>
    </row>
    <row r="39" spans="1:41" ht="15.75" thickBot="1" x14ac:dyDescent="0.3">
      <c r="A39" s="12">
        <v>2040</v>
      </c>
      <c r="B39" s="78">
        <f t="shared" si="9"/>
        <v>1.216844857716781</v>
      </c>
      <c r="C39" s="78">
        <f t="shared" si="10"/>
        <v>1.0391369902453611</v>
      </c>
      <c r="D39" s="78">
        <f t="shared" si="11"/>
        <v>0.62773261111072387</v>
      </c>
      <c r="E39" s="78">
        <f t="shared" si="12"/>
        <v>1.24501705569365</v>
      </c>
      <c r="F39" s="78">
        <f t="shared" si="13"/>
        <v>1.0778883355240885</v>
      </c>
      <c r="G39" s="78">
        <f t="shared" si="14"/>
        <v>0.91755970097151929</v>
      </c>
      <c r="H39" s="78">
        <f t="shared" si="15"/>
        <v>1.1404760109825938</v>
      </c>
      <c r="I39" s="78">
        <f t="shared" si="16"/>
        <v>1.2193017199994562</v>
      </c>
      <c r="J39" s="78">
        <f t="shared" si="17"/>
        <v>1.1126834122958653</v>
      </c>
      <c r="K39" s="22">
        <f t="shared" si="18"/>
        <v>1.4143345802489071</v>
      </c>
      <c r="L39" s="22">
        <f t="shared" si="19"/>
        <v>0.8982870212788433</v>
      </c>
      <c r="M39" s="22">
        <f t="shared" si="20"/>
        <v>2.0024150245133545</v>
      </c>
      <c r="N39" s="22">
        <f t="shared" si="21"/>
        <v>0.38023426576060143</v>
      </c>
      <c r="O39" s="22">
        <f t="shared" si="22"/>
        <v>5.1628077567961279</v>
      </c>
      <c r="P39" s="22">
        <f t="shared" si="23"/>
        <v>3.4889607041352222</v>
      </c>
      <c r="Q39" s="22">
        <f t="shared" si="24"/>
        <v>0.22211434222811055</v>
      </c>
      <c r="R39" s="22">
        <f t="shared" si="25"/>
        <v>1.9310897915421696</v>
      </c>
      <c r="S39" s="23">
        <f t="shared" si="26"/>
        <v>1.0569641636112252</v>
      </c>
      <c r="U39" s="89">
        <v>2040</v>
      </c>
      <c r="V39" s="84">
        <v>9.0875565660875519E-3</v>
      </c>
      <c r="W39" s="84">
        <v>7.9510163043671064E-4</v>
      </c>
      <c r="X39" s="84">
        <v>6.5884906030506669E-4</v>
      </c>
      <c r="Y39" s="84">
        <v>4.3869056240609695E-3</v>
      </c>
      <c r="Z39" s="84">
        <v>1.8418186151127659E-3</v>
      </c>
      <c r="AA39" s="84">
        <v>-4.980825565176112E-3</v>
      </c>
      <c r="AB39" s="84">
        <v>-2.5464194143008751E-3</v>
      </c>
      <c r="AC39" s="84">
        <v>2.5139378218823295E-3</v>
      </c>
      <c r="AD39" s="84">
        <v>-8.8147497571827698E-3</v>
      </c>
      <c r="AE39" s="84">
        <v>6.6263604861940984E-3</v>
      </c>
      <c r="AF39" s="84">
        <v>5.7404492282356378E-3</v>
      </c>
      <c r="AG39" s="84">
        <v>-7.8841256623843493E-3</v>
      </c>
      <c r="AH39" s="84">
        <v>-5.4204597126116791E-2</v>
      </c>
      <c r="AI39" s="84">
        <v>-4.171633996944697E-3</v>
      </c>
      <c r="AJ39" s="84">
        <v>-3.5874837557804255E-3</v>
      </c>
      <c r="AK39" s="84">
        <v>3.8183336807552273E-2</v>
      </c>
      <c r="AL39" s="84">
        <v>-8.7632689942932843E-3</v>
      </c>
      <c r="AM39" s="84">
        <v>4.9031447005724628E-3</v>
      </c>
      <c r="AN39" s="84"/>
      <c r="AO39" s="84"/>
    </row>
    <row r="40" spans="1:41" ht="15.75" thickBot="1" x14ac:dyDescent="0.3">
      <c r="A40" s="12">
        <v>2045</v>
      </c>
      <c r="B40" s="78">
        <f t="shared" si="9"/>
        <v>1.2120828964240693</v>
      </c>
      <c r="C40" s="78">
        <f t="shared" si="10"/>
        <v>1.1380758604075585</v>
      </c>
      <c r="D40" s="78">
        <f t="shared" si="11"/>
        <v>0.63318642395213287</v>
      </c>
      <c r="E40" s="78">
        <f t="shared" si="12"/>
        <v>1.1935479581992094</v>
      </c>
      <c r="F40" s="78">
        <f t="shared" si="13"/>
        <v>1.11219170937162</v>
      </c>
      <c r="G40" s="78">
        <f t="shared" si="14"/>
        <v>0.95737857870170928</v>
      </c>
      <c r="H40" s="78">
        <f t="shared" si="15"/>
        <v>1.1733259488698085</v>
      </c>
      <c r="I40" s="78">
        <f t="shared" si="16"/>
        <v>1.2690820137467353</v>
      </c>
      <c r="J40" s="78">
        <f t="shared" si="17"/>
        <v>1.1204337986690742</v>
      </c>
      <c r="K40" s="22">
        <f t="shared" si="18"/>
        <v>1.5561650681035513</v>
      </c>
      <c r="L40" s="22">
        <f t="shared" si="19"/>
        <v>0.93413131375586234</v>
      </c>
      <c r="M40" s="22">
        <f t="shared" si="20"/>
        <v>2.3775832966970656</v>
      </c>
      <c r="N40" s="22">
        <f t="shared" si="21"/>
        <v>0.3871109714445819</v>
      </c>
      <c r="O40" s="22">
        <f t="shared" si="22"/>
        <v>6.5655563685363596</v>
      </c>
      <c r="P40" s="22">
        <f t="shared" si="23"/>
        <v>3.9102134155646611</v>
      </c>
      <c r="Q40" s="22">
        <f t="shared" si="24"/>
        <v>0.23391307785288684</v>
      </c>
      <c r="R40" s="22">
        <f t="shared" si="25"/>
        <v>2.3983941954059058</v>
      </c>
      <c r="S40" s="23">
        <f t="shared" si="26"/>
        <v>1.1390108757365842</v>
      </c>
      <c r="U40" s="89">
        <v>2045</v>
      </c>
      <c r="V40" s="84">
        <v>6.9741293757923728E-3</v>
      </c>
      <c r="W40" s="84">
        <v>2.4001571125048483E-4</v>
      </c>
      <c r="X40" s="84">
        <v>2.4005959647833595E-4</v>
      </c>
      <c r="Y40" s="84">
        <v>2.2238647977720354E-3</v>
      </c>
      <c r="Z40" s="84">
        <v>3.7580591799323649E-4</v>
      </c>
      <c r="AA40" s="84">
        <v>-5.6942099994086569E-3</v>
      </c>
      <c r="AB40" s="84">
        <v>2.9535168653902297E-3</v>
      </c>
      <c r="AC40" s="84">
        <v>1.9301598266617949E-3</v>
      </c>
      <c r="AD40" s="84">
        <v>-8.938102606747194E-3</v>
      </c>
      <c r="AE40" s="84">
        <v>8.0874867227756549E-3</v>
      </c>
      <c r="AF40" s="84">
        <v>5.2607021023702771E-3</v>
      </c>
      <c r="AG40" s="84">
        <v>-8.6596200035870211E-3</v>
      </c>
      <c r="AH40" s="84">
        <v>-5.6566743589985334E-2</v>
      </c>
      <c r="AI40" s="84">
        <v>-5.5933955529761572E-3</v>
      </c>
      <c r="AJ40" s="84">
        <v>-4.5467336484449686E-3</v>
      </c>
      <c r="AK40" s="84">
        <v>3.327372514331952E-2</v>
      </c>
      <c r="AL40" s="84">
        <v>-8.7492468927342099E-3</v>
      </c>
      <c r="AM40" s="84">
        <v>5.2119793950930965E-3</v>
      </c>
      <c r="AN40" s="84"/>
      <c r="AO40" s="84"/>
    </row>
    <row r="41" spans="1:41" ht="15.75" thickBot="1" x14ac:dyDescent="0.3">
      <c r="A41" s="15">
        <v>2050</v>
      </c>
      <c r="B41" s="80">
        <f t="shared" si="9"/>
        <v>1.2212432398460038</v>
      </c>
      <c r="C41" s="80">
        <f t="shared" si="10"/>
        <v>1.2306061735049645</v>
      </c>
      <c r="D41" s="80">
        <f t="shared" si="11"/>
        <v>0.67010764083067065</v>
      </c>
      <c r="E41" s="80">
        <f t="shared" si="12"/>
        <v>1.1561488504729986</v>
      </c>
      <c r="F41" s="80">
        <f t="shared" si="13"/>
        <v>1.1885618462212773</v>
      </c>
      <c r="G41" s="80">
        <f t="shared" si="14"/>
        <v>1.0423860932179496</v>
      </c>
      <c r="H41" s="80">
        <f t="shared" si="15"/>
        <v>1.2344706711963087</v>
      </c>
      <c r="I41" s="80">
        <f t="shared" si="16"/>
        <v>1.3330557292229914</v>
      </c>
      <c r="J41" s="80">
        <f t="shared" si="17"/>
        <v>1.1492291447361989</v>
      </c>
      <c r="K41" s="24">
        <f t="shared" si="18"/>
        <v>1.7095433133651194</v>
      </c>
      <c r="L41" s="24">
        <f t="shared" si="19"/>
        <v>0.98195342621986381</v>
      </c>
      <c r="M41" s="24">
        <f t="shared" si="20"/>
        <v>2.828061329576431</v>
      </c>
      <c r="N41" s="24">
        <f t="shared" si="21"/>
        <v>0.42651219817203373</v>
      </c>
      <c r="O41" s="24">
        <f t="shared" si="22"/>
        <v>8.4915655475914296</v>
      </c>
      <c r="P41" s="24">
        <f t="shared" si="23"/>
        <v>4.4805263546264298</v>
      </c>
      <c r="Q41" s="24">
        <f t="shared" si="24"/>
        <v>0.29032299902807035</v>
      </c>
      <c r="R41" s="24">
        <f t="shared" si="25"/>
        <v>2.9871135134641853</v>
      </c>
      <c r="S41" s="25">
        <f t="shared" si="26"/>
        <v>1.2763312903542758</v>
      </c>
      <c r="U41" s="91">
        <v>2050</v>
      </c>
      <c r="V41" s="84">
        <v>9.4555182966946181E-3</v>
      </c>
      <c r="W41" s="84">
        <v>-5.1159068813128614E-4</v>
      </c>
      <c r="X41" s="84">
        <v>-2.6474870294583056E-3</v>
      </c>
      <c r="Y41" s="84">
        <v>2.1906394565960013E-3</v>
      </c>
      <c r="Z41" s="84">
        <v>-2.406958572192446E-3</v>
      </c>
      <c r="AA41" s="84">
        <v>-6.5054455170875658E-3</v>
      </c>
      <c r="AB41" s="84">
        <v>5.0560045326799984E-3</v>
      </c>
      <c r="AC41" s="84">
        <v>-1.3847226914102358E-3</v>
      </c>
      <c r="AD41" s="84">
        <v>2.2327605664408832E-3</v>
      </c>
      <c r="AE41" s="84">
        <v>6.8242459085348529E-3</v>
      </c>
      <c r="AF41" s="84">
        <v>4.2312535535689406E-3</v>
      </c>
      <c r="AG41" s="84">
        <v>-7.1818607330104475E-3</v>
      </c>
      <c r="AH41" s="84">
        <v>-5.3393714576758136E-2</v>
      </c>
      <c r="AI41" s="84">
        <v>-6.7175136246591192E-3</v>
      </c>
      <c r="AJ41" s="84">
        <v>-4.4657197999816755E-3</v>
      </c>
      <c r="AK41" s="84">
        <v>3.0238630031587034E-2</v>
      </c>
      <c r="AL41" s="84">
        <v>-6.7918868554312332E-3</v>
      </c>
      <c r="AM41" s="84">
        <v>4.981495492119392E-3</v>
      </c>
      <c r="AN41" s="84"/>
      <c r="AO41" s="84"/>
    </row>
    <row r="42" spans="1:41" x14ac:dyDescent="0.25">
      <c r="A42" s="26" t="s">
        <v>432</v>
      </c>
      <c r="B42" s="27">
        <f>(B41/B33)^(1/($A$41-$A$33))-1</f>
        <v>5.1380106634464351E-3</v>
      </c>
      <c r="C42" s="27">
        <f>(D41/D33)^(1/($A$41-$A$33))-1</f>
        <v>-1.0212035880490133E-2</v>
      </c>
      <c r="D42" s="27">
        <f>(C41/C33)^(1/($A$41-$A$33))-1</f>
        <v>5.3348690288061995E-3</v>
      </c>
      <c r="E42" s="27">
        <f>(E41/E33)^(1/($A$41-$A$33))-1</f>
        <v>3.7273016207026721E-3</v>
      </c>
      <c r="F42" s="27">
        <f t="shared" ref="F42:G42" si="27">E14/E$5</f>
        <v>1.355938848847755E-2</v>
      </c>
      <c r="G42" s="27">
        <f t="shared" si="27"/>
        <v>2.5647949124761798E-2</v>
      </c>
      <c r="H42" s="27">
        <f t="shared" ref="H42" si="28">(H41/H33)^(1/($A$41-$A$33))-1</f>
        <v>5.415696043361562E-3</v>
      </c>
      <c r="I42" s="27">
        <f t="shared" ref="I42:S42" si="29">(I41/I33)^(1/($A$41-$A$33))-1</f>
        <v>7.3983579094945018E-3</v>
      </c>
      <c r="J42" s="27">
        <f t="shared" si="29"/>
        <v>3.5728137139521277E-3</v>
      </c>
      <c r="K42" s="27">
        <f t="shared" si="29"/>
        <v>1.3844349038814485E-2</v>
      </c>
      <c r="L42" s="27">
        <f t="shared" si="29"/>
        <v>-4.6684994617574027E-4</v>
      </c>
      <c r="M42" s="27">
        <f t="shared" si="29"/>
        <v>2.7014644793756482E-2</v>
      </c>
      <c r="N42" s="27">
        <f t="shared" si="29"/>
        <v>-2.161212260354417E-2</v>
      </c>
      <c r="O42" s="27">
        <f t="shared" si="29"/>
        <v>5.6380070149409267E-2</v>
      </c>
      <c r="P42" s="27">
        <f t="shared" si="29"/>
        <v>3.9203844002623223E-2</v>
      </c>
      <c r="Q42" s="27">
        <f t="shared" si="29"/>
        <v>-3.1214278592486711E-2</v>
      </c>
      <c r="R42" s="27">
        <f t="shared" si="29"/>
        <v>2.8456534047653914E-2</v>
      </c>
      <c r="S42" s="27">
        <f t="shared" si="29"/>
        <v>6.2757588561390687E-3</v>
      </c>
      <c r="V42" s="84"/>
      <c r="W42" s="84"/>
      <c r="X42" s="84"/>
      <c r="Y42" s="84"/>
      <c r="Z42" s="84"/>
      <c r="AA42" s="84"/>
      <c r="AB42" s="84"/>
      <c r="AC42" s="84"/>
      <c r="AD42" s="84"/>
    </row>
    <row r="43" spans="1:41" x14ac:dyDescent="0.25">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t="s">
        <v>198</v>
      </c>
      <c r="W44" s="84" t="s">
        <v>190</v>
      </c>
      <c r="X44" s="84" t="s">
        <v>232</v>
      </c>
      <c r="Y44" s="84" t="s">
        <v>314</v>
      </c>
      <c r="Z44" s="84" t="s">
        <v>446</v>
      </c>
      <c r="AA44" s="84" t="s">
        <v>340</v>
      </c>
      <c r="AB44" s="84" t="s">
        <v>447</v>
      </c>
      <c r="AC44" s="84" t="s">
        <v>415</v>
      </c>
      <c r="AD44" s="84" t="s">
        <v>416</v>
      </c>
      <c r="AE44" t="s">
        <v>382</v>
      </c>
      <c r="AF44" t="s">
        <v>418</v>
      </c>
      <c r="AG44" t="s">
        <v>419</v>
      </c>
      <c r="AH44" t="s">
        <v>322</v>
      </c>
      <c r="AI44" t="s">
        <v>222</v>
      </c>
      <c r="AJ44" t="s">
        <v>420</v>
      </c>
      <c r="AK44" t="s">
        <v>421</v>
      </c>
      <c r="AL44" t="s">
        <v>448</v>
      </c>
      <c r="AM44" t="s">
        <v>424</v>
      </c>
    </row>
    <row r="45" spans="1:41" x14ac:dyDescent="0.25">
      <c r="B45" s="4">
        <v>0.76</v>
      </c>
      <c r="C45" s="4"/>
      <c r="D45" s="4"/>
      <c r="E45" s="4"/>
      <c r="F45" s="4"/>
      <c r="G45" s="4"/>
      <c r="H45" s="4"/>
      <c r="I45" s="4"/>
      <c r="J45" s="4"/>
      <c r="K45" s="4">
        <f>K35*(1-(0.0578/5))</f>
        <v>1.018033365652246</v>
      </c>
      <c r="L45" s="4"/>
      <c r="M45" s="4"/>
      <c r="N45" s="4"/>
      <c r="O45" s="4"/>
      <c r="P45" s="4"/>
      <c r="Q45" s="4"/>
      <c r="R45" s="4"/>
      <c r="U45">
        <v>2011</v>
      </c>
      <c r="V45" s="92">
        <v>1</v>
      </c>
      <c r="W45" s="92">
        <v>1</v>
      </c>
      <c r="X45" s="92">
        <v>1</v>
      </c>
      <c r="Y45" s="92">
        <v>1</v>
      </c>
      <c r="Z45" s="92">
        <v>1</v>
      </c>
      <c r="AA45" s="92">
        <v>1</v>
      </c>
      <c r="AB45" s="92">
        <v>1</v>
      </c>
      <c r="AC45" s="92">
        <v>1</v>
      </c>
      <c r="AD45" s="92">
        <v>1</v>
      </c>
      <c r="AE45" s="92">
        <v>1</v>
      </c>
      <c r="AF45" s="92">
        <v>1</v>
      </c>
      <c r="AG45" s="92">
        <v>1</v>
      </c>
      <c r="AH45" s="92">
        <v>1</v>
      </c>
      <c r="AI45" s="92">
        <v>1</v>
      </c>
      <c r="AJ45" s="92">
        <v>1</v>
      </c>
      <c r="AK45" s="92">
        <v>1</v>
      </c>
      <c r="AL45" s="92">
        <v>1</v>
      </c>
      <c r="AM45" s="92">
        <v>1</v>
      </c>
    </row>
    <row r="46" spans="1:41" x14ac:dyDescent="0.25">
      <c r="B46" s="4"/>
      <c r="C46" s="4"/>
      <c r="D46" s="4"/>
      <c r="E46" s="4"/>
      <c r="F46" s="4"/>
      <c r="G46" s="4"/>
      <c r="H46" s="4"/>
      <c r="I46" s="4"/>
      <c r="J46" s="4"/>
      <c r="K46" s="4">
        <f>K41*(1-(0.26/5))</f>
        <v>1.6206470610701331</v>
      </c>
      <c r="L46" s="4"/>
      <c r="M46" s="4"/>
      <c r="N46" s="4"/>
      <c r="O46" s="4"/>
      <c r="P46" s="4"/>
      <c r="Q46" s="4"/>
      <c r="R46" s="4"/>
      <c r="T46">
        <v>2</v>
      </c>
      <c r="U46">
        <v>2015</v>
      </c>
      <c r="V46" s="92">
        <v>1.0608135082304797</v>
      </c>
      <c r="W46" s="92">
        <v>0.93367510351833571</v>
      </c>
      <c r="X46" s="92">
        <v>0.82659779455366311</v>
      </c>
      <c r="Y46" s="92">
        <v>0.88572517512282789</v>
      </c>
      <c r="Z46" s="92">
        <v>1.0464857429674537</v>
      </c>
      <c r="AA46" s="92">
        <v>0.7535419741060061</v>
      </c>
      <c r="AB46" s="92">
        <v>0.88740294729689595</v>
      </c>
      <c r="AC46" s="92">
        <v>1.1034067244963646</v>
      </c>
      <c r="AD46" s="92">
        <v>0.96003523382388778</v>
      </c>
      <c r="AE46" s="92">
        <v>0.98609542772729908</v>
      </c>
      <c r="AF46" s="92">
        <v>0.97590576439478705</v>
      </c>
      <c r="AG46" s="92">
        <v>1.1103934547869898</v>
      </c>
      <c r="AH46" s="92">
        <v>1.0617624327881512</v>
      </c>
      <c r="AI46" s="92">
        <v>1.1699943566937414</v>
      </c>
      <c r="AJ46" s="92">
        <v>1.4279730490026312</v>
      </c>
      <c r="AK46" s="92">
        <v>0.87188448429949894</v>
      </c>
      <c r="AL46" s="92">
        <v>1.133741932552832</v>
      </c>
      <c r="AM46" s="92">
        <v>1.0079596785585647</v>
      </c>
    </row>
    <row r="47" spans="1:41" x14ac:dyDescent="0.25">
      <c r="B47" s="4"/>
      <c r="C47" s="4"/>
      <c r="D47" s="4"/>
      <c r="E47" s="4"/>
      <c r="F47" s="4"/>
      <c r="G47" s="4"/>
      <c r="H47" s="4"/>
      <c r="I47" s="4"/>
      <c r="J47" s="4"/>
      <c r="K47" s="4"/>
      <c r="L47" s="4"/>
      <c r="M47" s="4"/>
      <c r="N47" s="4"/>
      <c r="O47" s="4"/>
      <c r="P47" s="4"/>
      <c r="Q47" s="4"/>
      <c r="R47" s="4"/>
      <c r="U47">
        <v>2020</v>
      </c>
      <c r="V47" s="92">
        <v>1.1147856054237266</v>
      </c>
      <c r="W47" s="92">
        <v>0.85086005000727416</v>
      </c>
      <c r="X47" s="92">
        <v>0.74949418847789417</v>
      </c>
      <c r="Y47" s="92">
        <v>1.0916760525587299</v>
      </c>
      <c r="Z47" s="92">
        <v>0.8719787216387489</v>
      </c>
      <c r="AA47" s="92">
        <v>0.83753482617864961</v>
      </c>
      <c r="AB47" s="92">
        <v>0.99118565368944378</v>
      </c>
      <c r="AC47" s="92">
        <v>1.1059187197555271</v>
      </c>
      <c r="AD47" s="92">
        <v>1.3448392150970476</v>
      </c>
      <c r="AE47" s="92">
        <v>1.0299394658777934</v>
      </c>
      <c r="AF47" s="92">
        <v>0.9040700350062536</v>
      </c>
      <c r="AG47" s="92">
        <v>1.2147444227137674</v>
      </c>
      <c r="AH47" s="92">
        <v>0.73613904345310943</v>
      </c>
      <c r="AI47" s="92">
        <v>1.6261933612312858</v>
      </c>
      <c r="AJ47" s="92">
        <v>2.3503115815730213</v>
      </c>
      <c r="AK47" s="92">
        <v>0.62091213705795223</v>
      </c>
      <c r="AL47" s="92">
        <v>1.1036612437225675</v>
      </c>
      <c r="AM47" s="92">
        <v>0.99585436930859905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92">
        <v>1.1909701495444516</v>
      </c>
      <c r="W48" s="92">
        <v>0.90691595698919159</v>
      </c>
      <c r="X48" s="92">
        <v>0.74199067026854315</v>
      </c>
      <c r="Y48" s="92">
        <v>1.1939717199383229</v>
      </c>
      <c r="Z48" s="92">
        <v>0.89043933431951428</v>
      </c>
      <c r="AA48" s="92">
        <v>0.85700105746169408</v>
      </c>
      <c r="AB48" s="92">
        <v>1.0551074279262114</v>
      </c>
      <c r="AC48" s="92">
        <v>1.1322521230065168</v>
      </c>
      <c r="AD48" s="92">
        <v>0.98464534398110237</v>
      </c>
      <c r="AE48" s="92">
        <v>1.1000296205830971</v>
      </c>
      <c r="AF48" s="92">
        <v>0.87805318994215775</v>
      </c>
      <c r="AG48" s="92">
        <v>1.23581000578622</v>
      </c>
      <c r="AH48" s="92">
        <v>0.6585440285704498</v>
      </c>
      <c r="AI48" s="92">
        <v>2.3979968965982064</v>
      </c>
      <c r="AJ48" s="92">
        <v>2.5744281304890788</v>
      </c>
      <c r="AK48" s="92">
        <v>0.43500911576264323</v>
      </c>
      <c r="AL48" s="92">
        <v>1.1237315913958881</v>
      </c>
      <c r="AM48" s="92">
        <v>1.031095652213645</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92">
        <v>1.2010434798166794</v>
      </c>
      <c r="W49" s="92">
        <v>0.92219894965714122</v>
      </c>
      <c r="X49" s="92">
        <v>0.6830924233097676</v>
      </c>
      <c r="Y49" s="92">
        <v>1.2286751115281376</v>
      </c>
      <c r="Z49" s="92">
        <v>0.95949755873387588</v>
      </c>
      <c r="AA49" s="92">
        <v>0.86590721432372098</v>
      </c>
      <c r="AB49" s="92">
        <v>1.0548175881009438</v>
      </c>
      <c r="AC49" s="92">
        <v>1.1283144443584596</v>
      </c>
      <c r="AD49" s="92">
        <v>1.0290874108616237</v>
      </c>
      <c r="AE49" s="92">
        <v>1.2087846433827873</v>
      </c>
      <c r="AF49" s="92">
        <v>0.87404206575484356</v>
      </c>
      <c r="AG49" s="92">
        <v>1.3704823106216542</v>
      </c>
      <c r="AH49" s="92">
        <v>0.49395269518826762</v>
      </c>
      <c r="AI49" s="92">
        <v>3.5223413048490206</v>
      </c>
      <c r="AJ49" s="92">
        <v>3.0810617859867708</v>
      </c>
      <c r="AK49" s="92">
        <v>0.25759501361500797</v>
      </c>
      <c r="AL49" s="92">
        <v>1.2115123001860835</v>
      </c>
      <c r="AM49" s="92">
        <v>1.0641049636157971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92">
        <v>1.2032484910375911</v>
      </c>
      <c r="W50" s="92">
        <v>0.98480630541603487</v>
      </c>
      <c r="X50" s="92">
        <v>0.64854777262293217</v>
      </c>
      <c r="Y50" s="92">
        <v>1.253475271328004</v>
      </c>
      <c r="Z50" s="92">
        <v>1.0323918537983663</v>
      </c>
      <c r="AA50" s="92">
        <v>0.8789101343754625</v>
      </c>
      <c r="AB50" s="92">
        <v>1.0783543833985227</v>
      </c>
      <c r="AC50" s="92">
        <v>1.1766268966077211</v>
      </c>
      <c r="AD50" s="92">
        <v>1.103710443565324</v>
      </c>
      <c r="AE50" s="92">
        <v>1.3048785975741792</v>
      </c>
      <c r="AF50" s="92">
        <v>0.87646597972153806</v>
      </c>
      <c r="AG50" s="92">
        <v>1.6638518134128608</v>
      </c>
      <c r="AH50" s="92">
        <v>0.40432548584193939</v>
      </c>
      <c r="AI50" s="92">
        <v>4.2027919017744786</v>
      </c>
      <c r="AJ50" s="92">
        <v>3.208764366711002</v>
      </c>
      <c r="AK50" s="92">
        <v>0.22718067177860074</v>
      </c>
      <c r="AL50" s="92">
        <v>1.4465065218070596</v>
      </c>
      <c r="AM50" s="92">
        <v>1.0562843134330748</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92">
        <v>1.216844857716781</v>
      </c>
      <c r="W51" s="92">
        <v>1.0391369902453611</v>
      </c>
      <c r="X51" s="92">
        <v>0.62773261111072387</v>
      </c>
      <c r="Y51" s="92">
        <v>1.24501705569365</v>
      </c>
      <c r="Z51" s="92">
        <v>1.0778883355240885</v>
      </c>
      <c r="AA51" s="92">
        <v>0.91755970097151929</v>
      </c>
      <c r="AB51" s="92">
        <v>1.1404760109825938</v>
      </c>
      <c r="AC51" s="92">
        <v>1.2193017199994562</v>
      </c>
      <c r="AD51" s="92">
        <v>1.1126834122958653</v>
      </c>
      <c r="AE51" s="92">
        <v>1.4143345802489071</v>
      </c>
      <c r="AF51" s="92">
        <v>0.8982870212788433</v>
      </c>
      <c r="AG51" s="92">
        <v>2.0024150245133545</v>
      </c>
      <c r="AH51" s="92">
        <v>0.37020096858176499</v>
      </c>
      <c r="AI51" s="92">
        <v>5.1628077567961279</v>
      </c>
      <c r="AJ51" s="92">
        <v>3.4889607041352222</v>
      </c>
      <c r="AK51" s="92">
        <v>0.22643741017742786</v>
      </c>
      <c r="AL51" s="92">
        <v>1.9310897915421696</v>
      </c>
      <c r="AM51" s="92">
        <v>1.0569641636112252</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92">
        <v>1.2120828964240693</v>
      </c>
      <c r="W52" s="92">
        <v>1.1380758604075585</v>
      </c>
      <c r="X52" s="92">
        <v>0.63318642395213287</v>
      </c>
      <c r="Y52" s="92">
        <v>1.1935479581992094</v>
      </c>
      <c r="Z52" s="92">
        <v>1.11219170937162</v>
      </c>
      <c r="AA52" s="92">
        <v>0.95737857870170928</v>
      </c>
      <c r="AB52" s="92">
        <v>1.1733259488698085</v>
      </c>
      <c r="AC52" s="92">
        <v>1.2690820137467353</v>
      </c>
      <c r="AD52" s="92">
        <v>1.1204337986690742</v>
      </c>
      <c r="AE52" s="92">
        <v>1.5561650681035513</v>
      </c>
      <c r="AF52" s="92">
        <v>0.93413131375586234</v>
      </c>
      <c r="AG52" s="92">
        <v>2.3775832966970656</v>
      </c>
      <c r="AH52" s="92">
        <v>0.37646331941440714</v>
      </c>
      <c r="AI52" s="92">
        <v>6.5655563685363596</v>
      </c>
      <c r="AJ52" s="92">
        <v>3.9102134155646611</v>
      </c>
      <c r="AK52" s="92">
        <v>0.23787049661492174</v>
      </c>
      <c r="AL52" s="92">
        <v>2.3983941954059058</v>
      </c>
      <c r="AM52" s="92">
        <v>1.1390108757365842</v>
      </c>
    </row>
    <row r="53" spans="1:3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92">
        <v>1.2212432398460038</v>
      </c>
      <c r="W53" s="92">
        <v>1.2306061735049645</v>
      </c>
      <c r="X53" s="92">
        <v>0.67010764083067065</v>
      </c>
      <c r="Y53" s="92">
        <v>1.1561488504729986</v>
      </c>
      <c r="Z53" s="92">
        <v>1.1885618462212773</v>
      </c>
      <c r="AA53" s="92">
        <v>1.0423860932179496</v>
      </c>
      <c r="AB53" s="92">
        <v>1.2344706711963087</v>
      </c>
      <c r="AC53" s="92">
        <v>1.3330557292229914</v>
      </c>
      <c r="AD53" s="92">
        <v>1.1492291447361989</v>
      </c>
      <c r="AE53" s="92">
        <v>1.7095433133651194</v>
      </c>
      <c r="AF53" s="92">
        <v>0.98195342621986381</v>
      </c>
      <c r="AG53" s="92">
        <v>2.828061329576431</v>
      </c>
      <c r="AH53" s="92">
        <v>0.41542174317987107</v>
      </c>
      <c r="AI53" s="92">
        <v>8.4915655475914296</v>
      </c>
      <c r="AJ53" s="92">
        <v>4.4805263546264298</v>
      </c>
      <c r="AK53" s="92">
        <v>0.294779868723617</v>
      </c>
      <c r="AL53" s="92">
        <v>2.9871135134641853</v>
      </c>
      <c r="AM53" s="92">
        <v>1.2763312903542758</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5" priority="17" operator="notEqual">
      <formula>0</formula>
    </cfRule>
    <cfRule type="cellIs" dxfId="4" priority="18" operator="equal">
      <formula>0</formula>
    </cfRule>
  </conditionalFormatting>
  <conditionalFormatting sqref="B16:R16">
    <cfRule type="containsText" dxfId="3"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zoomScale="85" zoomScaleNormal="85" workbookViewId="0">
      <selection activeCell="C8" sqref="C8:C25"/>
    </sheetView>
  </sheetViews>
  <sheetFormatPr baseColWidth="10"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3">
        <v>0.88421511193859448</v>
      </c>
      <c r="B4" s="93">
        <v>0.70243626402914627</v>
      </c>
      <c r="C4" s="93">
        <v>0.76333953411431532</v>
      </c>
      <c r="D4" s="93">
        <v>0.79839632094643798</v>
      </c>
      <c r="E4" s="93">
        <v>0.65968868005232595</v>
      </c>
      <c r="F4" s="93">
        <v>0.72207169261833815</v>
      </c>
      <c r="G4" s="93">
        <v>0.7084360210421583</v>
      </c>
      <c r="H4" s="93">
        <v>0.77507762340522612</v>
      </c>
      <c r="I4" s="93">
        <v>0.90248332422412103</v>
      </c>
      <c r="J4" s="93">
        <v>0.96683140250552235</v>
      </c>
      <c r="K4" s="93">
        <v>0.75492194021186376</v>
      </c>
      <c r="L4" s="93">
        <v>0.57325274186738384</v>
      </c>
      <c r="M4" s="93">
        <v>0.63814934238006227</v>
      </c>
      <c r="N4" s="93">
        <v>0.46643180228149317</v>
      </c>
      <c r="O4" s="93">
        <v>0.67558859772641411</v>
      </c>
      <c r="P4" s="93">
        <v>0.58033914879238335</v>
      </c>
      <c r="Q4" s="93">
        <v>0.56258394620705565</v>
      </c>
      <c r="R4" s="94">
        <v>0.65383432248503603</v>
      </c>
      <c r="S4" s="95"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baseColWidth="10"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Title</vt:lpstr>
      <vt:lpstr>GDP</vt:lpstr>
      <vt:lpstr>EP</vt:lpstr>
      <vt:lpstr>TFP</vt:lpstr>
      <vt:lpstr>EP...pivot</vt:lpstr>
      <vt:lpstr>TFP...pivot</vt:lpstr>
      <vt:lpstr>EP_newage</vt:lpstr>
      <vt:lpstr>TFP_newage</vt:lpstr>
      <vt:lpstr>TFP_corona</vt:lpstr>
      <vt:lpstr>TFP_newage (2)</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2021-02-19T11:23:40Z</dcterms:modified>
</cp:coreProperties>
</file>